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ivansillar/Desktop/Mantov doplnění 30.6.2024 - dotazy č.3-6/"/>
    </mc:Choice>
  </mc:AlternateContent>
  <xr:revisionPtr revIDLastSave="0" documentId="13_ncr:1_{44FB573F-FCE2-1246-86DA-742DCA8CC56A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Rekapitulace stavby" sheetId="1" r:id="rId1"/>
    <sheet name="00555 - SO01 RD" sheetId="2" r:id="rId2"/>
    <sheet name="Silnoproud SO01 - silnopr..." sheetId="3" r:id="rId3"/>
    <sheet name="Slaboproud  1 - SO01 - sp..." sheetId="4" r:id="rId4"/>
    <sheet name="Slaboproud  2 - SO 01 - LAN" sheetId="5" r:id="rId5"/>
    <sheet name="Slaboproud  3 - SO 01 - k..." sheetId="6" r:id="rId6"/>
    <sheet name="Slaboproud  4 - SO 01 - PZTS" sheetId="7" r:id="rId7"/>
    <sheet name="Slaboproud  5 - SO 01 - d..." sheetId="8" r:id="rId8"/>
    <sheet name="FVE SO01 - SO 01_FVE" sheetId="9" r:id="rId9"/>
    <sheet name="Přípojka vody SO01 - Příp..." sheetId="10" r:id="rId10"/>
    <sheet name="Přípojka kanal SO01 - Pří..." sheetId="11" r:id="rId11"/>
    <sheet name="Dešťová kanal SO01 - Dešť..." sheetId="12" r:id="rId12"/>
    <sheet name="Rozvod vody SO01 - Voda k..." sheetId="13" r:id="rId13"/>
    <sheet name="Vrty TČ SO01 - Vrty TČ vč..." sheetId="14" r:id="rId14"/>
    <sheet name="00556 - SO02 RD" sheetId="15" r:id="rId15"/>
    <sheet name="Silnoproud SO02 - silnopr..." sheetId="16" r:id="rId16"/>
    <sheet name="Slaboproud 1 - SO02 - spo..." sheetId="17" r:id="rId17"/>
    <sheet name="Slaboproud 2 - SO 02 - LAN" sheetId="18" r:id="rId18"/>
    <sheet name="Slaboproud 3 - SO 02 - ka..." sheetId="19" r:id="rId19"/>
    <sheet name="Slaboproud 4 - SO 02 - PZTS" sheetId="20" r:id="rId20"/>
    <sheet name="Slaboproud 5 - SO 02 - do..." sheetId="21" r:id="rId21"/>
    <sheet name="FVE SO02 - SO 02_FVE" sheetId="22" r:id="rId22"/>
    <sheet name="Přípojka vody SO02 - Příp..." sheetId="23" r:id="rId23"/>
    <sheet name="Přípojka kanal SO02 - Pří..." sheetId="24" r:id="rId24"/>
    <sheet name="Dešťová kanal SO02 - Dešť..." sheetId="25" r:id="rId25"/>
    <sheet name="Rozvod vody SO02 - Voda k..." sheetId="26" r:id="rId26"/>
    <sheet name="Vrty TČ SO02 - Vrty TČ vč..." sheetId="27" r:id="rId27"/>
    <sheet name="Přípojka el. NN - Přípojk..." sheetId="28" r:id="rId28"/>
    <sheet name="00557 - SO03, SO04 - pergoly" sheetId="29" r:id="rId29"/>
    <sheet name="Silnoproud SO03 - elektro..." sheetId="30" r:id="rId30"/>
    <sheet name="Silnoproud SO04 - elektro..." sheetId="31" r:id="rId31"/>
    <sheet name="00558 - Zpevněné plochy, ..." sheetId="32" r:id="rId32"/>
    <sheet name="VRN - VRN" sheetId="33" r:id="rId33"/>
  </sheets>
  <definedNames>
    <definedName name="_xlnm._FilterDatabase" localSheetId="1" hidden="1">'00555 - SO01 RD'!$C$161:$K$2289</definedName>
    <definedName name="_xlnm._FilterDatabase" localSheetId="14" hidden="1">'00556 - SO02 RD'!$C$161:$K$2276</definedName>
    <definedName name="_xlnm._FilterDatabase" localSheetId="28" hidden="1">'00557 - SO03, SO04 - pergoly'!$C$127:$K$176</definedName>
    <definedName name="_xlnm._FilterDatabase" localSheetId="31" hidden="1">'00558 - Zpevněné plochy, ...'!$C$126:$K$324</definedName>
    <definedName name="_xlnm._FilterDatabase" localSheetId="11" hidden="1">'Dešťová kanal SO01 - Dešť...'!$C$127:$K$235</definedName>
    <definedName name="_xlnm._FilterDatabase" localSheetId="24" hidden="1">'Dešťová kanal SO02 - Dešť...'!$C$127:$K$235</definedName>
    <definedName name="_xlnm._FilterDatabase" localSheetId="8" hidden="1">'FVE SO01 - SO 01_FVE'!$C$126:$K$161</definedName>
    <definedName name="_xlnm._FilterDatabase" localSheetId="21" hidden="1">'FVE SO02 - SO 02_FVE'!$C$126:$K$161</definedName>
    <definedName name="_xlnm._FilterDatabase" localSheetId="27" hidden="1">'Přípojka el. NN - Přípojk...'!$C$123:$K$171</definedName>
    <definedName name="_xlnm._FilterDatabase" localSheetId="10" hidden="1">'Přípojka kanal SO01 - Pří...'!$C$124:$K$202</definedName>
    <definedName name="_xlnm._FilterDatabase" localSheetId="23" hidden="1">'Přípojka kanal SO02 - Pří...'!$C$127:$K$262</definedName>
    <definedName name="_xlnm._FilterDatabase" localSheetId="9" hidden="1">'Přípojka vody SO01 - Příp...'!$C$124:$K$195</definedName>
    <definedName name="_xlnm._FilterDatabase" localSheetId="22" hidden="1">'Přípojka vody SO02 - Příp...'!$C$124:$K$215</definedName>
    <definedName name="_xlnm._FilterDatabase" localSheetId="12" hidden="1">'Rozvod vody SO01 - Voda k...'!$C$124:$K$167</definedName>
    <definedName name="_xlnm._FilterDatabase" localSheetId="25" hidden="1">'Rozvod vody SO02 - Voda k...'!$C$124:$K$167</definedName>
    <definedName name="_xlnm._FilterDatabase" localSheetId="2" hidden="1">'Silnoproud SO01 - silnopr...'!$C$120:$K$242</definedName>
    <definedName name="_xlnm._FilterDatabase" localSheetId="15" hidden="1">'Silnoproud SO02 - silnopr...'!$C$120:$K$242</definedName>
    <definedName name="_xlnm._FilterDatabase" localSheetId="29" hidden="1">'Silnoproud SO03 - elektro...'!$C$123:$K$166</definedName>
    <definedName name="_xlnm._FilterDatabase" localSheetId="30" hidden="1">'Silnoproud SO04 - elektro...'!$C$123:$K$166</definedName>
    <definedName name="_xlnm._FilterDatabase" localSheetId="3" hidden="1">'Slaboproud  1 - SO01 - sp...'!$C$120:$K$137</definedName>
    <definedName name="_xlnm._FilterDatabase" localSheetId="4" hidden="1">'Slaboproud  2 - SO 01 - LAN'!$C$120:$K$133</definedName>
    <definedName name="_xlnm._FilterDatabase" localSheetId="5" hidden="1">'Slaboproud  3 - SO 01 - k...'!$C$120:$K$134</definedName>
    <definedName name="_xlnm._FilterDatabase" localSheetId="6" hidden="1">'Slaboproud  4 - SO 01 - PZTS'!$C$120:$K$134</definedName>
    <definedName name="_xlnm._FilterDatabase" localSheetId="7" hidden="1">'Slaboproud  5 - SO 01 - d...'!$C$120:$K$127</definedName>
    <definedName name="_xlnm._FilterDatabase" localSheetId="16" hidden="1">'Slaboproud 1 - SO02 - spo...'!$C$120:$K$137</definedName>
    <definedName name="_xlnm._FilterDatabase" localSheetId="17" hidden="1">'Slaboproud 2 - SO 02 - LAN'!$C$120:$K$133</definedName>
    <definedName name="_xlnm._FilterDatabase" localSheetId="18" hidden="1">'Slaboproud 3 - SO 02 - ka...'!$C$120:$K$134</definedName>
    <definedName name="_xlnm._FilterDatabase" localSheetId="19" hidden="1">'Slaboproud 4 - SO 02 - PZTS'!$C$120:$K$134</definedName>
    <definedName name="_xlnm._FilterDatabase" localSheetId="20" hidden="1">'Slaboproud 5 - SO 02 - do...'!$C$120:$K$127</definedName>
    <definedName name="_xlnm._FilterDatabase" localSheetId="32" hidden="1">'VRN - VRN'!$C$124:$K$143</definedName>
    <definedName name="_xlnm._FilterDatabase" localSheetId="13" hidden="1">'Vrty TČ SO01 - Vrty TČ vč...'!$C$130:$K$234</definedName>
    <definedName name="_xlnm._FilterDatabase" localSheetId="26" hidden="1">'Vrty TČ SO02 - Vrty TČ vč...'!$C$130:$K$234</definedName>
    <definedName name="_xlnm.Print_Titles" localSheetId="1">'00555 - SO01 RD'!$161:$161</definedName>
    <definedName name="_xlnm.Print_Titles" localSheetId="14">'00556 - SO02 RD'!$161:$161</definedName>
    <definedName name="_xlnm.Print_Titles" localSheetId="28">'00557 - SO03, SO04 - pergoly'!$127:$127</definedName>
    <definedName name="_xlnm.Print_Titles" localSheetId="31">'00558 - Zpevněné plochy, ...'!$126:$126</definedName>
    <definedName name="_xlnm.Print_Titles" localSheetId="11">'Dešťová kanal SO01 - Dešť...'!$127:$127</definedName>
    <definedName name="_xlnm.Print_Titles" localSheetId="24">'Dešťová kanal SO02 - Dešť...'!$127:$127</definedName>
    <definedName name="_xlnm.Print_Titles" localSheetId="8">'FVE SO01 - SO 01_FVE'!$126:$126</definedName>
    <definedName name="_xlnm.Print_Titles" localSheetId="21">'FVE SO02 - SO 02_FVE'!$126:$126</definedName>
    <definedName name="_xlnm.Print_Titles" localSheetId="27">'Přípojka el. NN - Přípojk...'!$123:$123</definedName>
    <definedName name="_xlnm.Print_Titles" localSheetId="10">'Přípojka kanal SO01 - Pří...'!$124:$124</definedName>
    <definedName name="_xlnm.Print_Titles" localSheetId="23">'Přípojka kanal SO02 - Pří...'!$127:$127</definedName>
    <definedName name="_xlnm.Print_Titles" localSheetId="9">'Přípojka vody SO01 - Příp...'!$124:$124</definedName>
    <definedName name="_xlnm.Print_Titles" localSheetId="22">'Přípojka vody SO02 - Příp...'!$124:$124</definedName>
    <definedName name="_xlnm.Print_Titles" localSheetId="0">'Rekapitulace stavby'!$92:$92</definedName>
    <definedName name="_xlnm.Print_Titles" localSheetId="12">'Rozvod vody SO01 - Voda k...'!$124:$124</definedName>
    <definedName name="_xlnm.Print_Titles" localSheetId="25">'Rozvod vody SO02 - Voda k...'!$124:$124</definedName>
    <definedName name="_xlnm.Print_Titles" localSheetId="2">'Silnoproud SO01 - silnopr...'!$120:$120</definedName>
    <definedName name="_xlnm.Print_Titles" localSheetId="15">'Silnoproud SO02 - silnopr...'!$120:$120</definedName>
    <definedName name="_xlnm.Print_Titles" localSheetId="29">'Silnoproud SO03 - elektro...'!$123:$123</definedName>
    <definedName name="_xlnm.Print_Titles" localSheetId="30">'Silnoproud SO04 - elektro...'!$123:$123</definedName>
    <definedName name="_xlnm.Print_Titles" localSheetId="3">'Slaboproud  1 - SO01 - sp...'!$120:$120</definedName>
    <definedName name="_xlnm.Print_Titles" localSheetId="4">'Slaboproud  2 - SO 01 - LAN'!$120:$120</definedName>
    <definedName name="_xlnm.Print_Titles" localSheetId="5">'Slaboproud  3 - SO 01 - k...'!$120:$120</definedName>
    <definedName name="_xlnm.Print_Titles" localSheetId="6">'Slaboproud  4 - SO 01 - PZTS'!$120:$120</definedName>
    <definedName name="_xlnm.Print_Titles" localSheetId="7">'Slaboproud  5 - SO 01 - d...'!$120:$120</definedName>
    <definedName name="_xlnm.Print_Titles" localSheetId="16">'Slaboproud 1 - SO02 - spo...'!$120:$120</definedName>
    <definedName name="_xlnm.Print_Titles" localSheetId="17">'Slaboproud 2 - SO 02 - LAN'!$120:$120</definedName>
    <definedName name="_xlnm.Print_Titles" localSheetId="18">'Slaboproud 3 - SO 02 - ka...'!$120:$120</definedName>
    <definedName name="_xlnm.Print_Titles" localSheetId="19">'Slaboproud 4 - SO 02 - PZTS'!$120:$120</definedName>
    <definedName name="_xlnm.Print_Titles" localSheetId="20">'Slaboproud 5 - SO 02 - do...'!$120:$120</definedName>
    <definedName name="_xlnm.Print_Titles" localSheetId="32">'VRN - VRN'!$124:$124</definedName>
    <definedName name="_xlnm.Print_Titles" localSheetId="13">'Vrty TČ SO01 - Vrty TČ vč...'!$130:$130</definedName>
    <definedName name="_xlnm.Print_Titles" localSheetId="26">'Vrty TČ SO02 - Vrty TČ vč...'!$130:$130</definedName>
    <definedName name="_xlnm.Print_Area" localSheetId="1">'00555 - SO01 RD'!$C$4:$J$76,'00555 - SO01 RD'!$C$82:$J$141,'00555 - SO01 RD'!$C$147:$J$2289</definedName>
    <definedName name="_xlnm.Print_Area" localSheetId="14">'00556 - SO02 RD'!$C$4:$J$76,'00556 - SO02 RD'!$C$82:$J$141,'00556 - SO02 RD'!$C$147:$J$2276</definedName>
    <definedName name="_xlnm.Print_Area" localSheetId="28">'00557 - SO03, SO04 - pergoly'!$C$4:$J$76,'00557 - SO03, SO04 - pergoly'!$C$82:$J$107,'00557 - SO03, SO04 - pergoly'!$C$113:$J$176</definedName>
    <definedName name="_xlnm.Print_Area" localSheetId="31">'00558 - Zpevněné plochy, ...'!$C$4:$J$76,'00558 - Zpevněné plochy, ...'!$C$82:$J$106,'00558 - Zpevněné plochy, ...'!$C$112:$J$324</definedName>
    <definedName name="_xlnm.Print_Area" localSheetId="11">'Dešťová kanal SO01 - Dešť...'!$C$4:$J$76,'Dešťová kanal SO01 - Dešť...'!$C$82:$J$107,'Dešťová kanal SO01 - Dešť...'!$C$113:$J$235</definedName>
    <definedName name="_xlnm.Print_Area" localSheetId="24">'Dešťová kanal SO02 - Dešť...'!$C$4:$J$76,'Dešťová kanal SO02 - Dešť...'!$C$82:$J$107,'Dešťová kanal SO02 - Dešť...'!$C$113:$J$235</definedName>
    <definedName name="_xlnm.Print_Area" localSheetId="8">'FVE SO01 - SO 01_FVE'!$C$4:$J$76,'FVE SO01 - SO 01_FVE'!$C$82:$J$106,'FVE SO01 - SO 01_FVE'!$C$112:$J$161</definedName>
    <definedName name="_xlnm.Print_Area" localSheetId="21">'FVE SO02 - SO 02_FVE'!$C$4:$J$76,'FVE SO02 - SO 02_FVE'!$C$82:$J$106,'FVE SO02 - SO 02_FVE'!$C$112:$J$161</definedName>
    <definedName name="_xlnm.Print_Area" localSheetId="27">'Přípojka el. NN - Přípojk...'!$C$4:$J$76,'Přípojka el. NN - Přípojk...'!$C$82:$J$103,'Přípojka el. NN - Přípojk...'!$C$109:$J$171</definedName>
    <definedName name="_xlnm.Print_Area" localSheetId="10">'Přípojka kanal SO01 - Pří...'!$C$4:$J$76,'Přípojka kanal SO01 - Pří...'!$C$82:$J$104,'Přípojka kanal SO01 - Pří...'!$C$110:$J$202</definedName>
    <definedName name="_xlnm.Print_Area" localSheetId="23">'Přípojka kanal SO02 - Pří...'!$C$4:$J$76,'Přípojka kanal SO02 - Pří...'!$C$82:$J$107,'Přípojka kanal SO02 - Pří...'!$C$113:$J$262</definedName>
    <definedName name="_xlnm.Print_Area" localSheetId="9">'Přípojka vody SO01 - Příp...'!$C$4:$J$76,'Přípojka vody SO01 - Příp...'!$C$82:$J$104,'Přípojka vody SO01 - Příp...'!$C$110:$J$195</definedName>
    <definedName name="_xlnm.Print_Area" localSheetId="22">'Přípojka vody SO02 - Příp...'!$C$4:$J$76,'Přípojka vody SO02 - Příp...'!$C$82:$J$104,'Přípojka vody SO02 - Příp...'!$C$110:$J$215</definedName>
    <definedName name="_xlnm.Print_Area" localSheetId="0">'Rekapitulace stavby'!$D$4:$AO$76,'Rekapitulace stavby'!$C$82:$AQ$128</definedName>
    <definedName name="_xlnm.Print_Area" localSheetId="12">'Rozvod vody SO01 - Voda k...'!$C$4:$J$76,'Rozvod vody SO01 - Voda k...'!$C$82:$J$104,'Rozvod vody SO01 - Voda k...'!$C$110:$J$167</definedName>
    <definedName name="_xlnm.Print_Area" localSheetId="25">'Rozvod vody SO02 - Voda k...'!$C$4:$J$76,'Rozvod vody SO02 - Voda k...'!$C$82:$J$104,'Rozvod vody SO02 - Voda k...'!$C$110:$J$167</definedName>
    <definedName name="_xlnm.Print_Area" localSheetId="2">'Silnoproud SO01 - silnopr...'!$C$4:$J$76,'Silnoproud SO01 - silnopr...'!$C$82:$J$100,'Silnoproud SO01 - silnopr...'!$C$106:$J$242</definedName>
    <definedName name="_xlnm.Print_Area" localSheetId="15">'Silnoproud SO02 - silnopr...'!$C$4:$J$76,'Silnoproud SO02 - silnopr...'!$C$82:$J$100,'Silnoproud SO02 - silnopr...'!$C$106:$J$242</definedName>
    <definedName name="_xlnm.Print_Area" localSheetId="29">'Silnoproud SO03 - elektro...'!$C$4:$J$76,'Silnoproud SO03 - elektro...'!$C$82:$J$103,'Silnoproud SO03 - elektro...'!$C$109:$J$166</definedName>
    <definedName name="_xlnm.Print_Area" localSheetId="30">'Silnoproud SO04 - elektro...'!$C$4:$J$76,'Silnoproud SO04 - elektro...'!$C$82:$J$103,'Silnoproud SO04 - elektro...'!$C$109:$J$166</definedName>
    <definedName name="_xlnm.Print_Area" localSheetId="3">'Slaboproud  1 - SO01 - sp...'!$C$4:$J$76,'Slaboproud  1 - SO01 - sp...'!$C$82:$J$100,'Slaboproud  1 - SO01 - sp...'!$C$106:$J$137</definedName>
    <definedName name="_xlnm.Print_Area" localSheetId="4">'Slaboproud  2 - SO 01 - LAN'!$C$4:$J$76,'Slaboproud  2 - SO 01 - LAN'!$C$82:$J$100,'Slaboproud  2 - SO 01 - LAN'!$C$106:$J$133</definedName>
    <definedName name="_xlnm.Print_Area" localSheetId="5">'Slaboproud  3 - SO 01 - k...'!$C$4:$J$76,'Slaboproud  3 - SO 01 - k...'!$C$82:$J$100,'Slaboproud  3 - SO 01 - k...'!$C$106:$J$134</definedName>
    <definedName name="_xlnm.Print_Area" localSheetId="6">'Slaboproud  4 - SO 01 - PZTS'!$C$4:$J$76,'Slaboproud  4 - SO 01 - PZTS'!$C$82:$J$100,'Slaboproud  4 - SO 01 - PZTS'!$C$106:$J$134</definedName>
    <definedName name="_xlnm.Print_Area" localSheetId="7">'Slaboproud  5 - SO 01 - d...'!$C$4:$J$76,'Slaboproud  5 - SO 01 - d...'!$C$82:$J$100,'Slaboproud  5 - SO 01 - d...'!$C$106:$J$127</definedName>
    <definedName name="_xlnm.Print_Area" localSheetId="16">'Slaboproud 1 - SO02 - spo...'!$C$4:$J$76,'Slaboproud 1 - SO02 - spo...'!$C$82:$J$100,'Slaboproud 1 - SO02 - spo...'!$C$106:$J$137</definedName>
    <definedName name="_xlnm.Print_Area" localSheetId="17">'Slaboproud 2 - SO 02 - LAN'!$C$4:$J$76,'Slaboproud 2 - SO 02 - LAN'!$C$82:$J$100,'Slaboproud 2 - SO 02 - LAN'!$C$106:$J$133</definedName>
    <definedName name="_xlnm.Print_Area" localSheetId="18">'Slaboproud 3 - SO 02 - ka...'!$C$4:$J$76,'Slaboproud 3 - SO 02 - ka...'!$C$82:$J$100,'Slaboproud 3 - SO 02 - ka...'!$C$106:$J$134</definedName>
    <definedName name="_xlnm.Print_Area" localSheetId="19">'Slaboproud 4 - SO 02 - PZTS'!$C$4:$J$76,'Slaboproud 4 - SO 02 - PZTS'!$C$82:$J$100,'Slaboproud 4 - SO 02 - PZTS'!$C$106:$J$134</definedName>
    <definedName name="_xlnm.Print_Area" localSheetId="20">'Slaboproud 5 - SO 02 - do...'!$C$4:$J$76,'Slaboproud 5 - SO 02 - do...'!$C$82:$J$100,'Slaboproud 5 - SO 02 - do...'!$C$106:$J$127</definedName>
    <definedName name="_xlnm.Print_Area" localSheetId="32">'VRN - VRN'!$C$4:$J$76,'VRN - VRN'!$C$82:$J$104,'VRN - VRN'!$C$110:$J$143</definedName>
    <definedName name="_xlnm.Print_Area" localSheetId="13">'Vrty TČ SO01 - Vrty TČ vč...'!$C$4:$J$76,'Vrty TČ SO01 - Vrty TČ vč...'!$C$82:$J$110,'Vrty TČ SO01 - Vrty TČ vč...'!$C$116:$J$234</definedName>
    <definedName name="_xlnm.Print_Area" localSheetId="26">'Vrty TČ SO02 - Vrty TČ vč...'!$C$4:$J$76,'Vrty TČ SO02 - Vrty TČ vč...'!$C$82:$J$110,'Vrty TČ SO02 - Vrty TČ vč...'!$C$116:$J$234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33" l="1"/>
  <c r="J38" i="33"/>
  <c r="AY127" i="1"/>
  <c r="J37" i="33"/>
  <c r="AX127" i="1"/>
  <c r="BI143" i="33"/>
  <c r="BH143" i="33"/>
  <c r="BG143" i="33"/>
  <c r="BE143" i="33"/>
  <c r="T143" i="33"/>
  <c r="T142" i="33"/>
  <c r="R143" i="33"/>
  <c r="R142" i="33" s="1"/>
  <c r="P143" i="33"/>
  <c r="P142" i="33"/>
  <c r="BI141" i="33"/>
  <c r="BH141" i="33"/>
  <c r="BG141" i="33"/>
  <c r="BE141" i="33"/>
  <c r="T141" i="33"/>
  <c r="T140" i="33"/>
  <c r="R141" i="33"/>
  <c r="R140" i="33"/>
  <c r="P141" i="33"/>
  <c r="P140" i="33"/>
  <c r="BI139" i="33"/>
  <c r="BH139" i="33"/>
  <c r="BG139" i="33"/>
  <c r="BE139" i="33"/>
  <c r="T139" i="33"/>
  <c r="R139" i="33"/>
  <c r="P139" i="33"/>
  <c r="BI138" i="33"/>
  <c r="BH138" i="33"/>
  <c r="BG138" i="33"/>
  <c r="BE138" i="33"/>
  <c r="T138" i="33"/>
  <c r="R138" i="33"/>
  <c r="P138" i="33"/>
  <c r="BI137" i="33"/>
  <c r="BH137" i="33"/>
  <c r="BG137" i="33"/>
  <c r="BE137" i="33"/>
  <c r="T137" i="33"/>
  <c r="R137" i="33"/>
  <c r="P137" i="33"/>
  <c r="BI136" i="33"/>
  <c r="BH136" i="33"/>
  <c r="BG136" i="33"/>
  <c r="BE136" i="33"/>
  <c r="T136" i="33"/>
  <c r="R136" i="33"/>
  <c r="P136" i="33"/>
  <c r="BI134" i="33"/>
  <c r="BH134" i="33"/>
  <c r="BG134" i="33"/>
  <c r="BE134" i="33"/>
  <c r="T134" i="33"/>
  <c r="R134" i="33"/>
  <c r="P134" i="33"/>
  <c r="BI131" i="33"/>
  <c r="BH131" i="33"/>
  <c r="BG131" i="33"/>
  <c r="BE131" i="33"/>
  <c r="T131" i="33"/>
  <c r="R131" i="33"/>
  <c r="P131" i="33"/>
  <c r="BI130" i="33"/>
  <c r="BH130" i="33"/>
  <c r="BG130" i="33"/>
  <c r="BE130" i="33"/>
  <c r="T130" i="33"/>
  <c r="R130" i="33"/>
  <c r="P130" i="33"/>
  <c r="BI129" i="33"/>
  <c r="BH129" i="33"/>
  <c r="BG129" i="33"/>
  <c r="BE129" i="33"/>
  <c r="T129" i="33"/>
  <c r="R129" i="33"/>
  <c r="P129" i="33"/>
  <c r="BI128" i="33"/>
  <c r="BH128" i="33"/>
  <c r="BG128" i="33"/>
  <c r="BE128" i="33"/>
  <c r="T128" i="33"/>
  <c r="R128" i="33"/>
  <c r="P128" i="33"/>
  <c r="J122" i="33"/>
  <c r="J121" i="33"/>
  <c r="F121" i="33"/>
  <c r="F119" i="33"/>
  <c r="E117" i="33"/>
  <c r="J94" i="33"/>
  <c r="J93" i="33"/>
  <c r="F93" i="33"/>
  <c r="F91" i="33"/>
  <c r="E89" i="33"/>
  <c r="J20" i="33"/>
  <c r="E20" i="33"/>
  <c r="F122" i="33"/>
  <c r="J19" i="33"/>
  <c r="J14" i="33"/>
  <c r="J119" i="33" s="1"/>
  <c r="E7" i="33"/>
  <c r="E85" i="33"/>
  <c r="J39" i="32"/>
  <c r="J38" i="32"/>
  <c r="AY126" i="1"/>
  <c r="J37" i="32"/>
  <c r="AX126" i="1"/>
  <c r="BI324" i="32"/>
  <c r="BH324" i="32"/>
  <c r="BG324" i="32"/>
  <c r="BE324" i="32"/>
  <c r="T324" i="32"/>
  <c r="T323" i="32"/>
  <c r="R324" i="32"/>
  <c r="R323" i="32" s="1"/>
  <c r="P324" i="32"/>
  <c r="P323" i="32"/>
  <c r="BI321" i="32"/>
  <c r="BH321" i="32"/>
  <c r="BG321" i="32"/>
  <c r="BE321" i="32"/>
  <c r="T321" i="32"/>
  <c r="R321" i="32"/>
  <c r="P321" i="32"/>
  <c r="BI318" i="32"/>
  <c r="BH318" i="32"/>
  <c r="BG318" i="32"/>
  <c r="BE318" i="32"/>
  <c r="T318" i="32"/>
  <c r="R318" i="32"/>
  <c r="P318" i="32"/>
  <c r="BI316" i="32"/>
  <c r="BH316" i="32"/>
  <c r="BG316" i="32"/>
  <c r="BE316" i="32"/>
  <c r="T316" i="32"/>
  <c r="R316" i="32"/>
  <c r="P316" i="32"/>
  <c r="BI305" i="32"/>
  <c r="BH305" i="32"/>
  <c r="BG305" i="32"/>
  <c r="BE305" i="32"/>
  <c r="T305" i="32"/>
  <c r="R305" i="32"/>
  <c r="P305" i="32"/>
  <c r="BI302" i="32"/>
  <c r="BH302" i="32"/>
  <c r="BG302" i="32"/>
  <c r="BE302" i="32"/>
  <c r="T302" i="32"/>
  <c r="R302" i="32"/>
  <c r="P302" i="32"/>
  <c r="BI301" i="32"/>
  <c r="BH301" i="32"/>
  <c r="BG301" i="32"/>
  <c r="BE301" i="32"/>
  <c r="T301" i="32"/>
  <c r="R301" i="32"/>
  <c r="P301" i="32"/>
  <c r="BI299" i="32"/>
  <c r="BH299" i="32"/>
  <c r="BG299" i="32"/>
  <c r="BE299" i="32"/>
  <c r="T299" i="32"/>
  <c r="R299" i="32"/>
  <c r="P299" i="32"/>
  <c r="BI294" i="32"/>
  <c r="BH294" i="32"/>
  <c r="BG294" i="32"/>
  <c r="BE294" i="32"/>
  <c r="T294" i="32"/>
  <c r="R294" i="32"/>
  <c r="P294" i="32"/>
  <c r="BI285" i="32"/>
  <c r="BH285" i="32"/>
  <c r="BG285" i="32"/>
  <c r="BE285" i="32"/>
  <c r="T285" i="32"/>
  <c r="R285" i="32"/>
  <c r="P285" i="32"/>
  <c r="BI276" i="32"/>
  <c r="BH276" i="32"/>
  <c r="BG276" i="32"/>
  <c r="BE276" i="32"/>
  <c r="T276" i="32"/>
  <c r="R276" i="32"/>
  <c r="P276" i="32"/>
  <c r="BI267" i="32"/>
  <c r="BH267" i="32"/>
  <c r="BG267" i="32"/>
  <c r="BE267" i="32"/>
  <c r="T267" i="32"/>
  <c r="R267" i="32"/>
  <c r="P267" i="32"/>
  <c r="BI264" i="32"/>
  <c r="BH264" i="32"/>
  <c r="BG264" i="32"/>
  <c r="BE264" i="32"/>
  <c r="T264" i="32"/>
  <c r="R264" i="32"/>
  <c r="P264" i="32"/>
  <c r="BI258" i="32"/>
  <c r="BH258" i="32"/>
  <c r="BG258" i="32"/>
  <c r="BE258" i="32"/>
  <c r="T258" i="32"/>
  <c r="R258" i="32"/>
  <c r="P258" i="32"/>
  <c r="BI256" i="32"/>
  <c r="BH256" i="32"/>
  <c r="BG256" i="32"/>
  <c r="BE256" i="32"/>
  <c r="T256" i="32"/>
  <c r="R256" i="32"/>
  <c r="P256" i="32"/>
  <c r="BI250" i="32"/>
  <c r="BH250" i="32"/>
  <c r="BG250" i="32"/>
  <c r="BE250" i="32"/>
  <c r="T250" i="32"/>
  <c r="R250" i="32"/>
  <c r="P250" i="32"/>
  <c r="BI249" i="32"/>
  <c r="BH249" i="32"/>
  <c r="BG249" i="32"/>
  <c r="BE249" i="32"/>
  <c r="T249" i="32"/>
  <c r="R249" i="32"/>
  <c r="P249" i="32"/>
  <c r="BI248" i="32"/>
  <c r="BH248" i="32"/>
  <c r="BG248" i="32"/>
  <c r="BE248" i="32"/>
  <c r="T248" i="32"/>
  <c r="R248" i="32"/>
  <c r="P248" i="32"/>
  <c r="BI245" i="32"/>
  <c r="BH245" i="32"/>
  <c r="BG245" i="32"/>
  <c r="BE245" i="32"/>
  <c r="T245" i="32"/>
  <c r="R245" i="32"/>
  <c r="P245" i="32"/>
  <c r="BI244" i="32"/>
  <c r="BH244" i="32"/>
  <c r="BG244" i="32"/>
  <c r="BE244" i="32"/>
  <c r="T244" i="32"/>
  <c r="R244" i="32"/>
  <c r="P244" i="32"/>
  <c r="BI243" i="32"/>
  <c r="BH243" i="32"/>
  <c r="BG243" i="32"/>
  <c r="BE243" i="32"/>
  <c r="T243" i="32"/>
  <c r="R243" i="32"/>
  <c r="P243" i="32"/>
  <c r="BI239" i="32"/>
  <c r="BH239" i="32"/>
  <c r="BG239" i="32"/>
  <c r="BE239" i="32"/>
  <c r="T239" i="32"/>
  <c r="R239" i="32"/>
  <c r="P239" i="32"/>
  <c r="BI236" i="32"/>
  <c r="BH236" i="32"/>
  <c r="BG236" i="32"/>
  <c r="BE236" i="32"/>
  <c r="T236" i="32"/>
  <c r="R236" i="32"/>
  <c r="P236" i="32"/>
  <c r="BI230" i="32"/>
  <c r="BH230" i="32"/>
  <c r="BG230" i="32"/>
  <c r="BE230" i="32"/>
  <c r="T230" i="32"/>
  <c r="R230" i="32"/>
  <c r="P230" i="32"/>
  <c r="BI227" i="32"/>
  <c r="BH227" i="32"/>
  <c r="BG227" i="32"/>
  <c r="BE227" i="32"/>
  <c r="T227" i="32"/>
  <c r="R227" i="32"/>
  <c r="P227" i="32"/>
  <c r="BI218" i="32"/>
  <c r="BH218" i="32"/>
  <c r="BG218" i="32"/>
  <c r="BE218" i="32"/>
  <c r="T218" i="32"/>
  <c r="R218" i="32"/>
  <c r="P218" i="32"/>
  <c r="BI206" i="32"/>
  <c r="BH206" i="32"/>
  <c r="BG206" i="32"/>
  <c r="BE206" i="32"/>
  <c r="T206" i="32"/>
  <c r="R206" i="32"/>
  <c r="P206" i="32"/>
  <c r="BI204" i="32"/>
  <c r="BH204" i="32"/>
  <c r="BG204" i="32"/>
  <c r="BE204" i="32"/>
  <c r="T204" i="32"/>
  <c r="R204" i="32"/>
  <c r="P204" i="32"/>
  <c r="BI189" i="32"/>
  <c r="BH189" i="32"/>
  <c r="BG189" i="32"/>
  <c r="BE189" i="32"/>
  <c r="T189" i="32"/>
  <c r="R189" i="32"/>
  <c r="P189" i="32"/>
  <c r="BI186" i="32"/>
  <c r="BH186" i="32"/>
  <c r="BG186" i="32"/>
  <c r="BE186" i="32"/>
  <c r="T186" i="32"/>
  <c r="R186" i="32"/>
  <c r="P186" i="32"/>
  <c r="BI171" i="32"/>
  <c r="BH171" i="32"/>
  <c r="BG171" i="32"/>
  <c r="BE171" i="32"/>
  <c r="T171" i="32"/>
  <c r="R171" i="32"/>
  <c r="P171" i="32"/>
  <c r="BI168" i="32"/>
  <c r="BH168" i="32"/>
  <c r="BG168" i="32"/>
  <c r="BE168" i="32"/>
  <c r="T168" i="32"/>
  <c r="R168" i="32"/>
  <c r="P168" i="32"/>
  <c r="BI165" i="32"/>
  <c r="BH165" i="32"/>
  <c r="BG165" i="32"/>
  <c r="BE165" i="32"/>
  <c r="T165" i="32"/>
  <c r="R165" i="32"/>
  <c r="P165" i="32"/>
  <c r="BI154" i="32"/>
  <c r="BH154" i="32"/>
  <c r="BG154" i="32"/>
  <c r="BE154" i="32"/>
  <c r="T154" i="32"/>
  <c r="R154" i="32"/>
  <c r="P154" i="32"/>
  <c r="BI151" i="32"/>
  <c r="BH151" i="32"/>
  <c r="BG151" i="32"/>
  <c r="BE151" i="32"/>
  <c r="T151" i="32"/>
  <c r="R151" i="32"/>
  <c r="P151" i="32"/>
  <c r="BI148" i="32"/>
  <c r="BH148" i="32"/>
  <c r="BG148" i="32"/>
  <c r="BE148" i="32"/>
  <c r="T148" i="32"/>
  <c r="R148" i="32"/>
  <c r="P148" i="32"/>
  <c r="BI139" i="32"/>
  <c r="BH139" i="32"/>
  <c r="BG139" i="32"/>
  <c r="BE139" i="32"/>
  <c r="T139" i="32"/>
  <c r="R139" i="32"/>
  <c r="P139" i="32"/>
  <c r="BI130" i="32"/>
  <c r="BH130" i="32"/>
  <c r="BG130" i="32"/>
  <c r="BE130" i="32"/>
  <c r="T130" i="32"/>
  <c r="R130" i="32"/>
  <c r="P130" i="32"/>
  <c r="J124" i="32"/>
  <c r="J123" i="32"/>
  <c r="F123" i="32"/>
  <c r="F121" i="32"/>
  <c r="E119" i="32"/>
  <c r="J94" i="32"/>
  <c r="J93" i="32"/>
  <c r="F93" i="32"/>
  <c r="F91" i="32"/>
  <c r="E89" i="32"/>
  <c r="J20" i="32"/>
  <c r="E20" i="32"/>
  <c r="F124" i="32"/>
  <c r="J19" i="32"/>
  <c r="J14" i="32"/>
  <c r="J91" i="32"/>
  <c r="E7" i="32"/>
  <c r="E115" i="32" s="1"/>
  <c r="J39" i="31"/>
  <c r="J38" i="31"/>
  <c r="AY125" i="1" s="1"/>
  <c r="J37" i="31"/>
  <c r="AX125" i="1"/>
  <c r="BI166" i="31"/>
  <c r="BH166" i="31"/>
  <c r="BG166" i="31"/>
  <c r="BE166" i="31"/>
  <c r="T166" i="31"/>
  <c r="R166" i="31"/>
  <c r="P166" i="31"/>
  <c r="BI165" i="31"/>
  <c r="BH165" i="31"/>
  <c r="BG165" i="31"/>
  <c r="BE165" i="31"/>
  <c r="T165" i="31"/>
  <c r="R165" i="31"/>
  <c r="P165" i="31"/>
  <c r="BI164" i="31"/>
  <c r="BH164" i="31"/>
  <c r="BG164" i="31"/>
  <c r="BE164" i="31"/>
  <c r="T164" i="31"/>
  <c r="R164" i="31"/>
  <c r="P164" i="31"/>
  <c r="BI163" i="31"/>
  <c r="BH163" i="31"/>
  <c r="BG163" i="31"/>
  <c r="BE163" i="31"/>
  <c r="T163" i="31"/>
  <c r="R163" i="31"/>
  <c r="P163" i="31"/>
  <c r="BI160" i="31"/>
  <c r="BH160" i="31"/>
  <c r="BG160" i="31"/>
  <c r="BE160" i="31"/>
  <c r="T160" i="31"/>
  <c r="R160" i="31"/>
  <c r="P160" i="31"/>
  <c r="BI159" i="31"/>
  <c r="BH159" i="31"/>
  <c r="BG159" i="31"/>
  <c r="BE159" i="31"/>
  <c r="T159" i="31"/>
  <c r="R159" i="31"/>
  <c r="P159" i="31"/>
  <c r="BI156" i="31"/>
  <c r="BH156" i="31"/>
  <c r="BG156" i="31"/>
  <c r="BE156" i="31"/>
  <c r="T156" i="31"/>
  <c r="R156" i="31"/>
  <c r="P156" i="31"/>
  <c r="BI153" i="31"/>
  <c r="BH153" i="31"/>
  <c r="BG153" i="31"/>
  <c r="BE153" i="31"/>
  <c r="T153" i="31"/>
  <c r="R153" i="31"/>
  <c r="P153" i="31"/>
  <c r="BI150" i="31"/>
  <c r="BH150" i="31"/>
  <c r="BG150" i="31"/>
  <c r="BE150" i="31"/>
  <c r="T150" i="31"/>
  <c r="R150" i="31"/>
  <c r="P150" i="31"/>
  <c r="BI147" i="31"/>
  <c r="BH147" i="31"/>
  <c r="BG147" i="31"/>
  <c r="BE147" i="31"/>
  <c r="T147" i="31"/>
  <c r="R147" i="31"/>
  <c r="P147" i="31"/>
  <c r="BI146" i="31"/>
  <c r="BH146" i="31"/>
  <c r="BG146" i="31"/>
  <c r="BE146" i="31"/>
  <c r="T146" i="31"/>
  <c r="R146" i="31"/>
  <c r="P146" i="31"/>
  <c r="BI143" i="31"/>
  <c r="BH143" i="31"/>
  <c r="BG143" i="31"/>
  <c r="BE143" i="31"/>
  <c r="T143" i="31"/>
  <c r="R143" i="31"/>
  <c r="P143" i="31"/>
  <c r="BI142" i="31"/>
  <c r="BH142" i="31"/>
  <c r="BG142" i="31"/>
  <c r="BE142" i="31"/>
  <c r="T142" i="31"/>
  <c r="R142" i="31"/>
  <c r="P142" i="31"/>
  <c r="BI141" i="31"/>
  <c r="BH141" i="31"/>
  <c r="BG141" i="31"/>
  <c r="BE141" i="31"/>
  <c r="T141" i="31"/>
  <c r="R141" i="31"/>
  <c r="P141" i="31"/>
  <c r="BI140" i="31"/>
  <c r="BH140" i="31"/>
  <c r="BG140" i="31"/>
  <c r="BE140" i="31"/>
  <c r="T140" i="31"/>
  <c r="R140" i="31"/>
  <c r="P140" i="31"/>
  <c r="BI139" i="31"/>
  <c r="BH139" i="31"/>
  <c r="BG139" i="31"/>
  <c r="BE139" i="31"/>
  <c r="T139" i="31"/>
  <c r="R139" i="31"/>
  <c r="P139" i="31"/>
  <c r="BI138" i="31"/>
  <c r="BH138" i="31"/>
  <c r="BG138" i="31"/>
  <c r="BE138" i="31"/>
  <c r="T138" i="31"/>
  <c r="R138" i="31"/>
  <c r="P138" i="31"/>
  <c r="BI137" i="31"/>
  <c r="BH137" i="31"/>
  <c r="BG137" i="31"/>
  <c r="BE137" i="31"/>
  <c r="T137" i="31"/>
  <c r="R137" i="31"/>
  <c r="P137" i="31"/>
  <c r="BI136" i="31"/>
  <c r="BH136" i="31"/>
  <c r="BG136" i="31"/>
  <c r="BE136" i="31"/>
  <c r="T136" i="31"/>
  <c r="R136" i="31"/>
  <c r="P136" i="31"/>
  <c r="BI135" i="31"/>
  <c r="BH135" i="31"/>
  <c r="BG135" i="31"/>
  <c r="BE135" i="31"/>
  <c r="T135" i="31"/>
  <c r="R135" i="31"/>
  <c r="P135" i="31"/>
  <c r="BI134" i="31"/>
  <c r="BH134" i="31"/>
  <c r="BG134" i="31"/>
  <c r="BE134" i="31"/>
  <c r="T134" i="31"/>
  <c r="R134" i="31"/>
  <c r="P134" i="31"/>
  <c r="BI133" i="31"/>
  <c r="BH133" i="31"/>
  <c r="BG133" i="31"/>
  <c r="BE133" i="31"/>
  <c r="T133" i="31"/>
  <c r="R133" i="31"/>
  <c r="P133" i="31"/>
  <c r="BI132" i="31"/>
  <c r="BH132" i="31"/>
  <c r="BG132" i="31"/>
  <c r="BE132" i="31"/>
  <c r="T132" i="31"/>
  <c r="R132" i="31"/>
  <c r="P132" i="31"/>
  <c r="BI131" i="31"/>
  <c r="BH131" i="31"/>
  <c r="BG131" i="31"/>
  <c r="BE131" i="31"/>
  <c r="T131" i="31"/>
  <c r="R131" i="31"/>
  <c r="P131" i="31"/>
  <c r="BI130" i="31"/>
  <c r="BH130" i="31"/>
  <c r="BG130" i="31"/>
  <c r="BE130" i="31"/>
  <c r="T130" i="31"/>
  <c r="R130" i="31"/>
  <c r="P130" i="31"/>
  <c r="BI129" i="31"/>
  <c r="BH129" i="31"/>
  <c r="BG129" i="31"/>
  <c r="BE129" i="31"/>
  <c r="T129" i="31"/>
  <c r="R129" i="31"/>
  <c r="P129" i="31"/>
  <c r="BI128" i="31"/>
  <c r="BH128" i="31"/>
  <c r="BG128" i="31"/>
  <c r="BE128" i="31"/>
  <c r="T128" i="31"/>
  <c r="R128" i="31"/>
  <c r="P128" i="31"/>
  <c r="BI127" i="31"/>
  <c r="BH127" i="31"/>
  <c r="BG127" i="31"/>
  <c r="BE127" i="31"/>
  <c r="T127" i="31"/>
  <c r="R127" i="31"/>
  <c r="P127" i="31"/>
  <c r="J121" i="31"/>
  <c r="J120" i="31"/>
  <c r="F120" i="31"/>
  <c r="F118" i="31"/>
  <c r="E116" i="31"/>
  <c r="J94" i="31"/>
  <c r="J93" i="31"/>
  <c r="F93" i="31"/>
  <c r="F91" i="31"/>
  <c r="E89" i="31"/>
  <c r="J20" i="31"/>
  <c r="E20" i="31"/>
  <c r="F121" i="31"/>
  <c r="J19" i="31"/>
  <c r="J14" i="31"/>
  <c r="J91" i="31" s="1"/>
  <c r="E7" i="31"/>
  <c r="E112" i="31"/>
  <c r="J39" i="30"/>
  <c r="J38" i="30"/>
  <c r="AY124" i="1"/>
  <c r="J37" i="30"/>
  <c r="AX124" i="1" s="1"/>
  <c r="BI166" i="30"/>
  <c r="BH166" i="30"/>
  <c r="BG166" i="30"/>
  <c r="BE166" i="30"/>
  <c r="T166" i="30"/>
  <c r="R166" i="30"/>
  <c r="P166" i="30"/>
  <c r="BI165" i="30"/>
  <c r="BH165" i="30"/>
  <c r="BG165" i="30"/>
  <c r="BE165" i="30"/>
  <c r="T165" i="30"/>
  <c r="R165" i="30"/>
  <c r="P165" i="30"/>
  <c r="BI164" i="30"/>
  <c r="BH164" i="30"/>
  <c r="BG164" i="30"/>
  <c r="BE164" i="30"/>
  <c r="T164" i="30"/>
  <c r="R164" i="30"/>
  <c r="P164" i="30"/>
  <c r="BI163" i="30"/>
  <c r="BH163" i="30"/>
  <c r="BG163" i="30"/>
  <c r="BE163" i="30"/>
  <c r="T163" i="30"/>
  <c r="R163" i="30"/>
  <c r="P163" i="30"/>
  <c r="BI160" i="30"/>
  <c r="BH160" i="30"/>
  <c r="BG160" i="30"/>
  <c r="BE160" i="30"/>
  <c r="T160" i="30"/>
  <c r="R160" i="30"/>
  <c r="P160" i="30"/>
  <c r="BI159" i="30"/>
  <c r="BH159" i="30"/>
  <c r="BG159" i="30"/>
  <c r="BE159" i="30"/>
  <c r="T159" i="30"/>
  <c r="R159" i="30"/>
  <c r="P159" i="30"/>
  <c r="BI156" i="30"/>
  <c r="BH156" i="30"/>
  <c r="BG156" i="30"/>
  <c r="BE156" i="30"/>
  <c r="T156" i="30"/>
  <c r="R156" i="30"/>
  <c r="P156" i="30"/>
  <c r="BI153" i="30"/>
  <c r="BH153" i="30"/>
  <c r="BG153" i="30"/>
  <c r="BE153" i="30"/>
  <c r="T153" i="30"/>
  <c r="R153" i="30"/>
  <c r="P153" i="30"/>
  <c r="BI150" i="30"/>
  <c r="BH150" i="30"/>
  <c r="BG150" i="30"/>
  <c r="BE150" i="30"/>
  <c r="T150" i="30"/>
  <c r="R150" i="30"/>
  <c r="P150" i="30"/>
  <c r="BI147" i="30"/>
  <c r="BH147" i="30"/>
  <c r="BG147" i="30"/>
  <c r="BE147" i="30"/>
  <c r="T147" i="30"/>
  <c r="R147" i="30"/>
  <c r="P147" i="30"/>
  <c r="BI146" i="30"/>
  <c r="BH146" i="30"/>
  <c r="BG146" i="30"/>
  <c r="BE146" i="30"/>
  <c r="T146" i="30"/>
  <c r="R146" i="30"/>
  <c r="P146" i="30"/>
  <c r="BI143" i="30"/>
  <c r="BH143" i="30"/>
  <c r="BG143" i="30"/>
  <c r="BE143" i="30"/>
  <c r="T143" i="30"/>
  <c r="R143" i="30"/>
  <c r="P143" i="30"/>
  <c r="BI142" i="30"/>
  <c r="BH142" i="30"/>
  <c r="BG142" i="30"/>
  <c r="BE142" i="30"/>
  <c r="T142" i="30"/>
  <c r="R142" i="30"/>
  <c r="P142" i="30"/>
  <c r="BI141" i="30"/>
  <c r="BH141" i="30"/>
  <c r="BG141" i="30"/>
  <c r="BE141" i="30"/>
  <c r="T141" i="30"/>
  <c r="R141" i="30"/>
  <c r="P141" i="30"/>
  <c r="BI140" i="30"/>
  <c r="BH140" i="30"/>
  <c r="BG140" i="30"/>
  <c r="BE140" i="30"/>
  <c r="T140" i="30"/>
  <c r="R140" i="30"/>
  <c r="P140" i="30"/>
  <c r="BI139" i="30"/>
  <c r="BH139" i="30"/>
  <c r="BG139" i="30"/>
  <c r="BE139" i="30"/>
  <c r="T139" i="30"/>
  <c r="R139" i="30"/>
  <c r="P139" i="30"/>
  <c r="BI138" i="30"/>
  <c r="BH138" i="30"/>
  <c r="BG138" i="30"/>
  <c r="BE138" i="30"/>
  <c r="T138" i="30"/>
  <c r="R138" i="30"/>
  <c r="P138" i="30"/>
  <c r="BI137" i="30"/>
  <c r="BH137" i="30"/>
  <c r="BG137" i="30"/>
  <c r="BE137" i="30"/>
  <c r="T137" i="30"/>
  <c r="R137" i="30"/>
  <c r="P137" i="30"/>
  <c r="BI136" i="30"/>
  <c r="BH136" i="30"/>
  <c r="BG136" i="30"/>
  <c r="BE136" i="30"/>
  <c r="T136" i="30"/>
  <c r="R136" i="30"/>
  <c r="P136" i="30"/>
  <c r="BI135" i="30"/>
  <c r="BH135" i="30"/>
  <c r="BG135" i="30"/>
  <c r="BE135" i="30"/>
  <c r="T135" i="30"/>
  <c r="R135" i="30"/>
  <c r="P135" i="30"/>
  <c r="BI134" i="30"/>
  <c r="BH134" i="30"/>
  <c r="BG134" i="30"/>
  <c r="BE134" i="30"/>
  <c r="T134" i="30"/>
  <c r="R134" i="30"/>
  <c r="P134" i="30"/>
  <c r="BI133" i="30"/>
  <c r="BH133" i="30"/>
  <c r="BG133" i="30"/>
  <c r="BE133" i="30"/>
  <c r="T133" i="30"/>
  <c r="R133" i="30"/>
  <c r="P133" i="30"/>
  <c r="BI132" i="30"/>
  <c r="BH132" i="30"/>
  <c r="BG132" i="30"/>
  <c r="BE132" i="30"/>
  <c r="T132" i="30"/>
  <c r="R132" i="30"/>
  <c r="P132" i="30"/>
  <c r="BI131" i="30"/>
  <c r="BH131" i="30"/>
  <c r="BG131" i="30"/>
  <c r="BE131" i="30"/>
  <c r="T131" i="30"/>
  <c r="R131" i="30"/>
  <c r="P131" i="30"/>
  <c r="BI130" i="30"/>
  <c r="BH130" i="30"/>
  <c r="BG130" i="30"/>
  <c r="BE130" i="30"/>
  <c r="T130" i="30"/>
  <c r="R130" i="30"/>
  <c r="P130" i="30"/>
  <c r="BI129" i="30"/>
  <c r="BH129" i="30"/>
  <c r="BG129" i="30"/>
  <c r="BE129" i="30"/>
  <c r="T129" i="30"/>
  <c r="R129" i="30"/>
  <c r="P129" i="30"/>
  <c r="BI128" i="30"/>
  <c r="BH128" i="30"/>
  <c r="BG128" i="30"/>
  <c r="BE128" i="30"/>
  <c r="T128" i="30"/>
  <c r="R128" i="30"/>
  <c r="P128" i="30"/>
  <c r="BI127" i="30"/>
  <c r="BH127" i="30"/>
  <c r="BG127" i="30"/>
  <c r="BE127" i="30"/>
  <c r="T127" i="30"/>
  <c r="R127" i="30"/>
  <c r="P127" i="30"/>
  <c r="J121" i="30"/>
  <c r="J120" i="30"/>
  <c r="F120" i="30"/>
  <c r="F118" i="30"/>
  <c r="E116" i="30"/>
  <c r="J94" i="30"/>
  <c r="J93" i="30"/>
  <c r="F93" i="30"/>
  <c r="F91" i="30"/>
  <c r="E89" i="30"/>
  <c r="J20" i="30"/>
  <c r="E20" i="30"/>
  <c r="F94" i="30"/>
  <c r="J19" i="30"/>
  <c r="J14" i="30"/>
  <c r="J118" i="30"/>
  <c r="E7" i="30"/>
  <c r="E112" i="30" s="1"/>
  <c r="J39" i="29"/>
  <c r="J38" i="29"/>
  <c r="AY123" i="1"/>
  <c r="J37" i="29"/>
  <c r="AX123" i="1"/>
  <c r="BI176" i="29"/>
  <c r="BH176" i="29"/>
  <c r="BG176" i="29"/>
  <c r="BE176" i="29"/>
  <c r="T176" i="29"/>
  <c r="R176" i="29"/>
  <c r="P176" i="29"/>
  <c r="BI175" i="29"/>
  <c r="BH175" i="29"/>
  <c r="BG175" i="29"/>
  <c r="BE175" i="29"/>
  <c r="T175" i="29"/>
  <c r="R175" i="29"/>
  <c r="P175" i="29"/>
  <c r="BI172" i="29"/>
  <c r="BH172" i="29"/>
  <c r="BG172" i="29"/>
  <c r="BE172" i="29"/>
  <c r="T172" i="29"/>
  <c r="R172" i="29"/>
  <c r="P172" i="29"/>
  <c r="BI169" i="29"/>
  <c r="BH169" i="29"/>
  <c r="BG169" i="29"/>
  <c r="BE169" i="29"/>
  <c r="T169" i="29"/>
  <c r="T168" i="29"/>
  <c r="R169" i="29"/>
  <c r="R168" i="29"/>
  <c r="P169" i="29"/>
  <c r="P168" i="29" s="1"/>
  <c r="BI166" i="29"/>
  <c r="BH166" i="29"/>
  <c r="BG166" i="29"/>
  <c r="BE166" i="29"/>
  <c r="T166" i="29"/>
  <c r="R166" i="29"/>
  <c r="P166" i="29"/>
  <c r="BI163" i="29"/>
  <c r="BH163" i="29"/>
  <c r="BG163" i="29"/>
  <c r="BE163" i="29"/>
  <c r="T163" i="29"/>
  <c r="R163" i="29"/>
  <c r="P163" i="29"/>
  <c r="BI160" i="29"/>
  <c r="BH160" i="29"/>
  <c r="BG160" i="29"/>
  <c r="BE160" i="29"/>
  <c r="T160" i="29"/>
  <c r="R160" i="29"/>
  <c r="P160" i="29"/>
  <c r="BI157" i="29"/>
  <c r="BH157" i="29"/>
  <c r="BG157" i="29"/>
  <c r="BE157" i="29"/>
  <c r="T157" i="29"/>
  <c r="R157" i="29"/>
  <c r="P157" i="29"/>
  <c r="BI154" i="29"/>
  <c r="BH154" i="29"/>
  <c r="BG154" i="29"/>
  <c r="BE154" i="29"/>
  <c r="T154" i="29"/>
  <c r="R154" i="29"/>
  <c r="P154" i="29"/>
  <c r="BI151" i="29"/>
  <c r="BH151" i="29"/>
  <c r="BG151" i="29"/>
  <c r="BE151" i="29"/>
  <c r="T151" i="29"/>
  <c r="R151" i="29"/>
  <c r="P151" i="29"/>
  <c r="BI147" i="29"/>
  <c r="BH147" i="29"/>
  <c r="BG147" i="29"/>
  <c r="BE147" i="29"/>
  <c r="T147" i="29"/>
  <c r="R147" i="29"/>
  <c r="P147" i="29"/>
  <c r="BI143" i="29"/>
  <c r="BH143" i="29"/>
  <c r="BG143" i="29"/>
  <c r="BE143" i="29"/>
  <c r="T143" i="29"/>
  <c r="R143" i="29"/>
  <c r="P143" i="29"/>
  <c r="BI140" i="29"/>
  <c r="BH140" i="29"/>
  <c r="BG140" i="29"/>
  <c r="BE140" i="29"/>
  <c r="T140" i="29"/>
  <c r="R140" i="29"/>
  <c r="P140" i="29"/>
  <c r="BI136" i="29"/>
  <c r="BH136" i="29"/>
  <c r="BG136" i="29"/>
  <c r="BE136" i="29"/>
  <c r="T136" i="29"/>
  <c r="R136" i="29"/>
  <c r="P136" i="29"/>
  <c r="BI133" i="29"/>
  <c r="BH133" i="29"/>
  <c r="BG133" i="29"/>
  <c r="BE133" i="29"/>
  <c r="T133" i="29"/>
  <c r="R133" i="29"/>
  <c r="P133" i="29"/>
  <c r="BI131" i="29"/>
  <c r="BH131" i="29"/>
  <c r="BG131" i="29"/>
  <c r="BE131" i="29"/>
  <c r="T131" i="29"/>
  <c r="R131" i="29"/>
  <c r="P131" i="29"/>
  <c r="J125" i="29"/>
  <c r="J124" i="29"/>
  <c r="F124" i="29"/>
  <c r="F122" i="29"/>
  <c r="E120" i="29"/>
  <c r="J94" i="29"/>
  <c r="J93" i="29"/>
  <c r="F93" i="29"/>
  <c r="F91" i="29"/>
  <c r="E89" i="29"/>
  <c r="J20" i="29"/>
  <c r="E20" i="29"/>
  <c r="F125" i="29"/>
  <c r="J19" i="29"/>
  <c r="J14" i="29"/>
  <c r="J122" i="29"/>
  <c r="E7" i="29"/>
  <c r="E116" i="29" s="1"/>
  <c r="J39" i="28"/>
  <c r="J38" i="28"/>
  <c r="AY122" i="1" s="1"/>
  <c r="J37" i="28"/>
  <c r="AX122" i="1" s="1"/>
  <c r="BI171" i="28"/>
  <c r="BH171" i="28"/>
  <c r="BG171" i="28"/>
  <c r="BE171" i="28"/>
  <c r="T171" i="28"/>
  <c r="R171" i="28"/>
  <c r="P171" i="28"/>
  <c r="BI170" i="28"/>
  <c r="BH170" i="28"/>
  <c r="BG170" i="28"/>
  <c r="BE170" i="28"/>
  <c r="T170" i="28"/>
  <c r="R170" i="28"/>
  <c r="P170" i="28"/>
  <c r="BI169" i="28"/>
  <c r="BH169" i="28"/>
  <c r="BG169" i="28"/>
  <c r="BE169" i="28"/>
  <c r="T169" i="28"/>
  <c r="R169" i="28"/>
  <c r="P169" i="28"/>
  <c r="BI168" i="28"/>
  <c r="BH168" i="28"/>
  <c r="BG168" i="28"/>
  <c r="BE168" i="28"/>
  <c r="T168" i="28"/>
  <c r="R168" i="28"/>
  <c r="P168" i="28"/>
  <c r="BI167" i="28"/>
  <c r="BH167" i="28"/>
  <c r="BG167" i="28"/>
  <c r="BE167" i="28"/>
  <c r="T167" i="28"/>
  <c r="R167" i="28"/>
  <c r="P167" i="28"/>
  <c r="BI166" i="28"/>
  <c r="BH166" i="28"/>
  <c r="BG166" i="28"/>
  <c r="BE166" i="28"/>
  <c r="T166" i="28"/>
  <c r="R166" i="28"/>
  <c r="P166" i="28"/>
  <c r="BI163" i="28"/>
  <c r="BH163" i="28"/>
  <c r="BG163" i="28"/>
  <c r="BE163" i="28"/>
  <c r="T163" i="28"/>
  <c r="R163" i="28"/>
  <c r="P163" i="28"/>
  <c r="BI162" i="28"/>
  <c r="BH162" i="28"/>
  <c r="BG162" i="28"/>
  <c r="BE162" i="28"/>
  <c r="T162" i="28"/>
  <c r="R162" i="28"/>
  <c r="P162" i="28"/>
  <c r="BI159" i="28"/>
  <c r="BH159" i="28"/>
  <c r="BG159" i="28"/>
  <c r="BE159" i="28"/>
  <c r="T159" i="28"/>
  <c r="R159" i="28"/>
  <c r="P159" i="28"/>
  <c r="BI156" i="28"/>
  <c r="BH156" i="28"/>
  <c r="BG156" i="28"/>
  <c r="BE156" i="28"/>
  <c r="T156" i="28"/>
  <c r="R156" i="28"/>
  <c r="P156" i="28"/>
  <c r="BI153" i="28"/>
  <c r="BH153" i="28"/>
  <c r="BG153" i="28"/>
  <c r="BE153" i="28"/>
  <c r="T153" i="28"/>
  <c r="R153" i="28"/>
  <c r="P153" i="28"/>
  <c r="BI150" i="28"/>
  <c r="BH150" i="28"/>
  <c r="BG150" i="28"/>
  <c r="BE150" i="28"/>
  <c r="T150" i="28"/>
  <c r="R150" i="28"/>
  <c r="P150" i="28"/>
  <c r="BI149" i="28"/>
  <c r="BH149" i="28"/>
  <c r="BG149" i="28"/>
  <c r="BE149" i="28"/>
  <c r="T149" i="28"/>
  <c r="R149" i="28"/>
  <c r="P149" i="28"/>
  <c r="BI146" i="28"/>
  <c r="BH146" i="28"/>
  <c r="BG146" i="28"/>
  <c r="BE146" i="28"/>
  <c r="T146" i="28"/>
  <c r="R146" i="28"/>
  <c r="P146" i="28"/>
  <c r="BI145" i="28"/>
  <c r="BH145" i="28"/>
  <c r="BG145" i="28"/>
  <c r="BE145" i="28"/>
  <c r="T145" i="28"/>
  <c r="R145" i="28"/>
  <c r="P145" i="28"/>
  <c r="BI144" i="28"/>
  <c r="BH144" i="28"/>
  <c r="BG144" i="28"/>
  <c r="BE144" i="28"/>
  <c r="T144" i="28"/>
  <c r="R144" i="28"/>
  <c r="P144" i="28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BI139" i="28"/>
  <c r="BH139" i="28"/>
  <c r="BG139" i="28"/>
  <c r="BE139" i="28"/>
  <c r="T139" i="28"/>
  <c r="R139" i="28"/>
  <c r="P139" i="28"/>
  <c r="BI138" i="28"/>
  <c r="BH138" i="28"/>
  <c r="BG138" i="28"/>
  <c r="BE138" i="28"/>
  <c r="T138" i="28"/>
  <c r="R138" i="28"/>
  <c r="P138" i="28"/>
  <c r="BI137" i="28"/>
  <c r="BH137" i="28"/>
  <c r="BG137" i="28"/>
  <c r="BE137" i="28"/>
  <c r="T137" i="28"/>
  <c r="R137" i="28"/>
  <c r="P137" i="28"/>
  <c r="BI136" i="28"/>
  <c r="BH136" i="28"/>
  <c r="BG136" i="28"/>
  <c r="BE136" i="28"/>
  <c r="T136" i="28"/>
  <c r="R136" i="28"/>
  <c r="P136" i="28"/>
  <c r="BI135" i="28"/>
  <c r="BH135" i="28"/>
  <c r="BG135" i="28"/>
  <c r="BE135" i="28"/>
  <c r="T135" i="28"/>
  <c r="R135" i="28"/>
  <c r="P135" i="28"/>
  <c r="BI134" i="28"/>
  <c r="BH134" i="28"/>
  <c r="BG134" i="28"/>
  <c r="BE134" i="28"/>
  <c r="T134" i="28"/>
  <c r="R134" i="28"/>
  <c r="P134" i="28"/>
  <c r="BI133" i="28"/>
  <c r="BH133" i="28"/>
  <c r="BG133" i="28"/>
  <c r="BE133" i="28"/>
  <c r="T133" i="28"/>
  <c r="R133" i="28"/>
  <c r="P133" i="28"/>
  <c r="BI132" i="28"/>
  <c r="BH132" i="28"/>
  <c r="BG132" i="28"/>
  <c r="BE132" i="28"/>
  <c r="T132" i="28"/>
  <c r="R132" i="28"/>
  <c r="P132" i="28"/>
  <c r="BI131" i="28"/>
  <c r="BH131" i="28"/>
  <c r="BG131" i="28"/>
  <c r="BE131" i="28"/>
  <c r="T131" i="28"/>
  <c r="R131" i="28"/>
  <c r="P131" i="28"/>
  <c r="BI130" i="28"/>
  <c r="BH130" i="28"/>
  <c r="BG130" i="28"/>
  <c r="BE130" i="28"/>
  <c r="T130" i="28"/>
  <c r="R130" i="28"/>
  <c r="P130" i="28"/>
  <c r="BI129" i="28"/>
  <c r="BH129" i="28"/>
  <c r="BG129" i="28"/>
  <c r="BE129" i="28"/>
  <c r="T129" i="28"/>
  <c r="R129" i="28"/>
  <c r="P129" i="28"/>
  <c r="BI128" i="28"/>
  <c r="BH128" i="28"/>
  <c r="BG128" i="28"/>
  <c r="BE128" i="28"/>
  <c r="T128" i="28"/>
  <c r="R128" i="28"/>
  <c r="P128" i="28"/>
  <c r="BI127" i="28"/>
  <c r="BH127" i="28"/>
  <c r="BG127" i="28"/>
  <c r="BE127" i="28"/>
  <c r="T127" i="28"/>
  <c r="R127" i="28"/>
  <c r="P127" i="28"/>
  <c r="J121" i="28"/>
  <c r="J120" i="28"/>
  <c r="F120" i="28"/>
  <c r="F118" i="28"/>
  <c r="E116" i="28"/>
  <c r="J94" i="28"/>
  <c r="J93" i="28"/>
  <c r="F93" i="28"/>
  <c r="F91" i="28"/>
  <c r="E89" i="28"/>
  <c r="J20" i="28"/>
  <c r="E20" i="28"/>
  <c r="F121" i="28"/>
  <c r="J19" i="28"/>
  <c r="J14" i="28"/>
  <c r="J118" i="28"/>
  <c r="E7" i="28"/>
  <c r="E112" i="28"/>
  <c r="J39" i="27"/>
  <c r="J38" i="27"/>
  <c r="AY121" i="1"/>
  <c r="J37" i="27"/>
  <c r="AX121" i="1" s="1"/>
  <c r="BI232" i="27"/>
  <c r="BH232" i="27"/>
  <c r="BG232" i="27"/>
  <c r="BE232" i="27"/>
  <c r="T232" i="27"/>
  <c r="T231" i="27"/>
  <c r="R232" i="27"/>
  <c r="R231" i="27"/>
  <c r="P232" i="27"/>
  <c r="P231" i="27" s="1"/>
  <c r="BI230" i="27"/>
  <c r="BH230" i="27"/>
  <c r="BG230" i="27"/>
  <c r="BE230" i="27"/>
  <c r="T230" i="27"/>
  <c r="R230" i="27"/>
  <c r="P230" i="27"/>
  <c r="BI229" i="27"/>
  <c r="BH229" i="27"/>
  <c r="BG229" i="27"/>
  <c r="BE229" i="27"/>
  <c r="T229" i="27"/>
  <c r="R229" i="27"/>
  <c r="P229" i="27"/>
  <c r="BI226" i="27"/>
  <c r="BH226" i="27"/>
  <c r="BG226" i="27"/>
  <c r="BE226" i="27"/>
  <c r="T226" i="27"/>
  <c r="R226" i="27"/>
  <c r="P226" i="27"/>
  <c r="BI225" i="27"/>
  <c r="BH225" i="27"/>
  <c r="BG225" i="27"/>
  <c r="BE225" i="27"/>
  <c r="T225" i="27"/>
  <c r="R225" i="27"/>
  <c r="P225" i="27"/>
  <c r="BI224" i="27"/>
  <c r="BH224" i="27"/>
  <c r="BG224" i="27"/>
  <c r="BE224" i="27"/>
  <c r="T224" i="27"/>
  <c r="R224" i="27"/>
  <c r="P224" i="27"/>
  <c r="BI223" i="27"/>
  <c r="BH223" i="27"/>
  <c r="BG223" i="27"/>
  <c r="BE223" i="27"/>
  <c r="T223" i="27"/>
  <c r="R223" i="27"/>
  <c r="P223" i="27"/>
  <c r="BI222" i="27"/>
  <c r="BH222" i="27"/>
  <c r="BG222" i="27"/>
  <c r="BE222" i="27"/>
  <c r="T222" i="27"/>
  <c r="R222" i="27"/>
  <c r="P222" i="27"/>
  <c r="BI220" i="27"/>
  <c r="BH220" i="27"/>
  <c r="BG220" i="27"/>
  <c r="BE220" i="27"/>
  <c r="T220" i="27"/>
  <c r="R220" i="27"/>
  <c r="P220" i="27"/>
  <c r="BI219" i="27"/>
  <c r="BH219" i="27"/>
  <c r="BG219" i="27"/>
  <c r="BE219" i="27"/>
  <c r="T219" i="27"/>
  <c r="R219" i="27"/>
  <c r="P219" i="27"/>
  <c r="BI218" i="27"/>
  <c r="BH218" i="27"/>
  <c r="BG218" i="27"/>
  <c r="BE218" i="27"/>
  <c r="T218" i="27"/>
  <c r="R218" i="27"/>
  <c r="P218" i="27"/>
  <c r="BI217" i="27"/>
  <c r="BH217" i="27"/>
  <c r="BG217" i="27"/>
  <c r="BE217" i="27"/>
  <c r="T217" i="27"/>
  <c r="R217" i="27"/>
  <c r="P217" i="27"/>
  <c r="BI214" i="27"/>
  <c r="BH214" i="27"/>
  <c r="BG214" i="27"/>
  <c r="BE214" i="27"/>
  <c r="T214" i="27"/>
  <c r="T213" i="27" s="1"/>
  <c r="R214" i="27"/>
  <c r="R213" i="27"/>
  <c r="P214" i="27"/>
  <c r="P213" i="27"/>
  <c r="BI210" i="27"/>
  <c r="BH210" i="27"/>
  <c r="BG210" i="27"/>
  <c r="BE210" i="27"/>
  <c r="T210" i="27"/>
  <c r="R210" i="27"/>
  <c r="P210" i="27"/>
  <c r="BI207" i="27"/>
  <c r="BH207" i="27"/>
  <c r="BG207" i="27"/>
  <c r="BE207" i="27"/>
  <c r="T207" i="27"/>
  <c r="R207" i="27"/>
  <c r="P207" i="27"/>
  <c r="BI204" i="27"/>
  <c r="BH204" i="27"/>
  <c r="BG204" i="27"/>
  <c r="BE204" i="27"/>
  <c r="T204" i="27"/>
  <c r="R204" i="27"/>
  <c r="P204" i="27"/>
  <c r="BI201" i="27"/>
  <c r="BH201" i="27"/>
  <c r="BG201" i="27"/>
  <c r="BE201" i="27"/>
  <c r="T201" i="27"/>
  <c r="R201" i="27"/>
  <c r="P201" i="27"/>
  <c r="BI198" i="27"/>
  <c r="BH198" i="27"/>
  <c r="BG198" i="27"/>
  <c r="BE198" i="27"/>
  <c r="T198" i="27"/>
  <c r="R198" i="27"/>
  <c r="P198" i="27"/>
  <c r="BI195" i="27"/>
  <c r="BH195" i="27"/>
  <c r="BG195" i="27"/>
  <c r="BE195" i="27"/>
  <c r="T195" i="27"/>
  <c r="R195" i="27"/>
  <c r="P195" i="27"/>
  <c r="BI192" i="27"/>
  <c r="BH192" i="27"/>
  <c r="BG192" i="27"/>
  <c r="BE192" i="27"/>
  <c r="T192" i="27"/>
  <c r="R192" i="27"/>
  <c r="P192" i="27"/>
  <c r="BI190" i="27"/>
  <c r="BH190" i="27"/>
  <c r="BG190" i="27"/>
  <c r="BE190" i="27"/>
  <c r="T190" i="27"/>
  <c r="R190" i="27"/>
  <c r="P190" i="27"/>
  <c r="BI187" i="27"/>
  <c r="BH187" i="27"/>
  <c r="BG187" i="27"/>
  <c r="BE187" i="27"/>
  <c r="T187" i="27"/>
  <c r="R187" i="27"/>
  <c r="P187" i="27"/>
  <c r="BI183" i="27"/>
  <c r="BH183" i="27"/>
  <c r="BG183" i="27"/>
  <c r="BE183" i="27"/>
  <c r="T183" i="27"/>
  <c r="R183" i="27"/>
  <c r="P183" i="27"/>
  <c r="BI180" i="27"/>
  <c r="BH180" i="27"/>
  <c r="BG180" i="27"/>
  <c r="BE180" i="27"/>
  <c r="T180" i="27"/>
  <c r="R180" i="27"/>
  <c r="P180" i="27"/>
  <c r="BI179" i="27"/>
  <c r="BH179" i="27"/>
  <c r="BG179" i="27"/>
  <c r="BE179" i="27"/>
  <c r="T179" i="27"/>
  <c r="R179" i="27"/>
  <c r="P179" i="27"/>
  <c r="BI176" i="27"/>
  <c r="BH176" i="27"/>
  <c r="BG176" i="27"/>
  <c r="BE176" i="27"/>
  <c r="T176" i="27"/>
  <c r="R176" i="27"/>
  <c r="P176" i="27"/>
  <c r="BI169" i="27"/>
  <c r="BH169" i="27"/>
  <c r="BG169" i="27"/>
  <c r="BE169" i="27"/>
  <c r="T169" i="27"/>
  <c r="R169" i="27"/>
  <c r="P169" i="27"/>
  <c r="BI163" i="27"/>
  <c r="BH163" i="27"/>
  <c r="BG163" i="27"/>
  <c r="BE163" i="27"/>
  <c r="T163" i="27"/>
  <c r="R163" i="27"/>
  <c r="P163" i="27"/>
  <c r="BI160" i="27"/>
  <c r="BH160" i="27"/>
  <c r="BG160" i="27"/>
  <c r="BE160" i="27"/>
  <c r="T160" i="27"/>
  <c r="R160" i="27"/>
  <c r="P160" i="27"/>
  <c r="BI156" i="27"/>
  <c r="BH156" i="27"/>
  <c r="BG156" i="27"/>
  <c r="BE156" i="27"/>
  <c r="T156" i="27"/>
  <c r="R156" i="27"/>
  <c r="P156" i="27"/>
  <c r="BI149" i="27"/>
  <c r="BH149" i="27"/>
  <c r="BG149" i="27"/>
  <c r="BE149" i="27"/>
  <c r="T149" i="27"/>
  <c r="R149" i="27"/>
  <c r="P149" i="27"/>
  <c r="BI146" i="27"/>
  <c r="BH146" i="27"/>
  <c r="BG146" i="27"/>
  <c r="BE146" i="27"/>
  <c r="T146" i="27"/>
  <c r="R146" i="27"/>
  <c r="P146" i="27"/>
  <c r="BI143" i="27"/>
  <c r="BH143" i="27"/>
  <c r="BG143" i="27"/>
  <c r="BE143" i="27"/>
  <c r="T143" i="27"/>
  <c r="R143" i="27"/>
  <c r="P143" i="27"/>
  <c r="BI140" i="27"/>
  <c r="BH140" i="27"/>
  <c r="BG140" i="27"/>
  <c r="BE140" i="27"/>
  <c r="T140" i="27"/>
  <c r="R140" i="27"/>
  <c r="P140" i="27"/>
  <c r="BI137" i="27"/>
  <c r="BH137" i="27"/>
  <c r="BG137" i="27"/>
  <c r="BE137" i="27"/>
  <c r="T137" i="27"/>
  <c r="R137" i="27"/>
  <c r="P137" i="27"/>
  <c r="BI134" i="27"/>
  <c r="BH134" i="27"/>
  <c r="BG134" i="27"/>
  <c r="BE134" i="27"/>
  <c r="T134" i="27"/>
  <c r="R134" i="27"/>
  <c r="P134" i="27"/>
  <c r="J128" i="27"/>
  <c r="J127" i="27"/>
  <c r="F127" i="27"/>
  <c r="F125" i="27"/>
  <c r="E123" i="27"/>
  <c r="J94" i="27"/>
  <c r="J93" i="27"/>
  <c r="F93" i="27"/>
  <c r="F91" i="27"/>
  <c r="E89" i="27"/>
  <c r="J20" i="27"/>
  <c r="E20" i="27"/>
  <c r="F128" i="27"/>
  <c r="J19" i="27"/>
  <c r="J14" i="27"/>
  <c r="J91" i="27" s="1"/>
  <c r="E7" i="27"/>
  <c r="E119" i="27"/>
  <c r="J39" i="26"/>
  <c r="J38" i="26"/>
  <c r="AY120" i="1" s="1"/>
  <c r="J37" i="26"/>
  <c r="AX120" i="1"/>
  <c r="BI165" i="26"/>
  <c r="BH165" i="26"/>
  <c r="BG165" i="26"/>
  <c r="BE165" i="26"/>
  <c r="T165" i="26"/>
  <c r="T164" i="26"/>
  <c r="R165" i="26"/>
  <c r="R164" i="26"/>
  <c r="P165" i="26"/>
  <c r="P164" i="26"/>
  <c r="BI163" i="26"/>
  <c r="BH163" i="26"/>
  <c r="BG163" i="26"/>
  <c r="BE163" i="26"/>
  <c r="T163" i="26"/>
  <c r="T162" i="26"/>
  <c r="R163" i="26"/>
  <c r="R162" i="26"/>
  <c r="P163" i="26"/>
  <c r="P162" i="26" s="1"/>
  <c r="BI161" i="26"/>
  <c r="BH161" i="26"/>
  <c r="BG161" i="26"/>
  <c r="BE161" i="26"/>
  <c r="T161" i="26"/>
  <c r="R161" i="26"/>
  <c r="P161" i="26"/>
  <c r="BI160" i="26"/>
  <c r="BH160" i="26"/>
  <c r="BG160" i="26"/>
  <c r="BE160" i="26"/>
  <c r="T160" i="26"/>
  <c r="R160" i="26"/>
  <c r="P160" i="26"/>
  <c r="BI157" i="26"/>
  <c r="BH157" i="26"/>
  <c r="BG157" i="26"/>
  <c r="BE157" i="26"/>
  <c r="T157" i="26"/>
  <c r="R157" i="26"/>
  <c r="P157" i="26"/>
  <c r="BI154" i="26"/>
  <c r="BH154" i="26"/>
  <c r="BG154" i="26"/>
  <c r="BE154" i="26"/>
  <c r="T154" i="26"/>
  <c r="R154" i="26"/>
  <c r="P154" i="26"/>
  <c r="BI150" i="26"/>
  <c r="BH150" i="26"/>
  <c r="BG150" i="26"/>
  <c r="BE150" i="26"/>
  <c r="T150" i="26"/>
  <c r="R150" i="26"/>
  <c r="P150" i="26"/>
  <c r="BI147" i="26"/>
  <c r="BH147" i="26"/>
  <c r="BG147" i="26"/>
  <c r="BE147" i="26"/>
  <c r="T147" i="26"/>
  <c r="R147" i="26"/>
  <c r="P147" i="26"/>
  <c r="BI144" i="26"/>
  <c r="BH144" i="26"/>
  <c r="BG144" i="26"/>
  <c r="BE144" i="26"/>
  <c r="T144" i="26"/>
  <c r="R144" i="26"/>
  <c r="P144" i="26"/>
  <c r="BI141" i="26"/>
  <c r="BH141" i="26"/>
  <c r="BG141" i="26"/>
  <c r="BE141" i="26"/>
  <c r="T141" i="26"/>
  <c r="R141" i="26"/>
  <c r="P141" i="26"/>
  <c r="BI138" i="26"/>
  <c r="BH138" i="26"/>
  <c r="BG138" i="26"/>
  <c r="BE138" i="26"/>
  <c r="T138" i="26"/>
  <c r="R138" i="26"/>
  <c r="P138" i="26"/>
  <c r="BI137" i="26"/>
  <c r="BH137" i="26"/>
  <c r="BG137" i="26"/>
  <c r="BE137" i="26"/>
  <c r="T137" i="26"/>
  <c r="R137" i="26"/>
  <c r="P137" i="26"/>
  <c r="BI134" i="26"/>
  <c r="BH134" i="26"/>
  <c r="BG134" i="26"/>
  <c r="BE134" i="26"/>
  <c r="T134" i="26"/>
  <c r="R134" i="26"/>
  <c r="P134" i="26"/>
  <c r="BI131" i="26"/>
  <c r="BH131" i="26"/>
  <c r="BG131" i="26"/>
  <c r="BE131" i="26"/>
  <c r="T131" i="26"/>
  <c r="R131" i="26"/>
  <c r="P131" i="26"/>
  <c r="BI128" i="26"/>
  <c r="BH128" i="26"/>
  <c r="BG128" i="26"/>
  <c r="BE128" i="26"/>
  <c r="T128" i="26"/>
  <c r="R128" i="26"/>
  <c r="P128" i="26"/>
  <c r="J122" i="26"/>
  <c r="J121" i="26"/>
  <c r="F121" i="26"/>
  <c r="F119" i="26"/>
  <c r="E117" i="26"/>
  <c r="J94" i="26"/>
  <c r="J93" i="26"/>
  <c r="F93" i="26"/>
  <c r="F91" i="26"/>
  <c r="E89" i="26"/>
  <c r="J20" i="26"/>
  <c r="E20" i="26"/>
  <c r="F122" i="26"/>
  <c r="J19" i="26"/>
  <c r="J14" i="26"/>
  <c r="J91" i="26"/>
  <c r="E7" i="26"/>
  <c r="E113" i="26" s="1"/>
  <c r="J39" i="25"/>
  <c r="J38" i="25"/>
  <c r="AY119" i="1" s="1"/>
  <c r="J37" i="25"/>
  <c r="AX119" i="1"/>
  <c r="BI233" i="25"/>
  <c r="BH233" i="25"/>
  <c r="BG233" i="25"/>
  <c r="BE233" i="25"/>
  <c r="T233" i="25"/>
  <c r="T232" i="25"/>
  <c r="R233" i="25"/>
  <c r="R232" i="25" s="1"/>
  <c r="P233" i="25"/>
  <c r="P232" i="25"/>
  <c r="BI231" i="25"/>
  <c r="BH231" i="25"/>
  <c r="BG231" i="25"/>
  <c r="BE231" i="25"/>
  <c r="T231" i="25"/>
  <c r="R231" i="25"/>
  <c r="P231" i="25"/>
  <c r="BI228" i="25"/>
  <c r="BH228" i="25"/>
  <c r="BG228" i="25"/>
  <c r="BE228" i="25"/>
  <c r="T228" i="25"/>
  <c r="R228" i="25"/>
  <c r="P228" i="25"/>
  <c r="BI226" i="25"/>
  <c r="BH226" i="25"/>
  <c r="BG226" i="25"/>
  <c r="BE226" i="25"/>
  <c r="T226" i="25"/>
  <c r="T225" i="25" s="1"/>
  <c r="R226" i="25"/>
  <c r="R225" i="25"/>
  <c r="P226" i="25"/>
  <c r="P225" i="25"/>
  <c r="BI222" i="25"/>
  <c r="BH222" i="25"/>
  <c r="BG222" i="25"/>
  <c r="BE222" i="25"/>
  <c r="T222" i="25"/>
  <c r="R222" i="25"/>
  <c r="P222" i="25"/>
  <c r="BI221" i="25"/>
  <c r="BH221" i="25"/>
  <c r="BG221" i="25"/>
  <c r="BE221" i="25"/>
  <c r="T221" i="25"/>
  <c r="R221" i="25"/>
  <c r="P221" i="25"/>
  <c r="BI220" i="25"/>
  <c r="BH220" i="25"/>
  <c r="BG220" i="25"/>
  <c r="BE220" i="25"/>
  <c r="T220" i="25"/>
  <c r="R220" i="25"/>
  <c r="P220" i="25"/>
  <c r="BI219" i="25"/>
  <c r="BH219" i="25"/>
  <c r="BG219" i="25"/>
  <c r="BE219" i="25"/>
  <c r="T219" i="25"/>
  <c r="R219" i="25"/>
  <c r="P219" i="25"/>
  <c r="BI218" i="25"/>
  <c r="BH218" i="25"/>
  <c r="BG218" i="25"/>
  <c r="BE218" i="25"/>
  <c r="T218" i="25"/>
  <c r="R218" i="25"/>
  <c r="P218" i="25"/>
  <c r="BI217" i="25"/>
  <c r="BH217" i="25"/>
  <c r="BG217" i="25"/>
  <c r="BE217" i="25"/>
  <c r="T217" i="25"/>
  <c r="R217" i="25"/>
  <c r="P217" i="25"/>
  <c r="BI212" i="25"/>
  <c r="BH212" i="25"/>
  <c r="BG212" i="25"/>
  <c r="BE212" i="25"/>
  <c r="T212" i="25"/>
  <c r="R212" i="25"/>
  <c r="P212" i="25"/>
  <c r="BI209" i="25"/>
  <c r="BH209" i="25"/>
  <c r="BG209" i="25"/>
  <c r="BE209" i="25"/>
  <c r="T209" i="25"/>
  <c r="R209" i="25"/>
  <c r="P209" i="25"/>
  <c r="BI207" i="25"/>
  <c r="BH207" i="25"/>
  <c r="BG207" i="25"/>
  <c r="BE207" i="25"/>
  <c r="T207" i="25"/>
  <c r="R207" i="25"/>
  <c r="P207" i="25"/>
  <c r="BI206" i="25"/>
  <c r="BH206" i="25"/>
  <c r="BG206" i="25"/>
  <c r="BE206" i="25"/>
  <c r="T206" i="25"/>
  <c r="R206" i="25"/>
  <c r="P206" i="25"/>
  <c r="BI202" i="25"/>
  <c r="BH202" i="25"/>
  <c r="BG202" i="25"/>
  <c r="BE202" i="25"/>
  <c r="T202" i="25"/>
  <c r="R202" i="25"/>
  <c r="P202" i="25"/>
  <c r="BI199" i="25"/>
  <c r="BH199" i="25"/>
  <c r="BG199" i="25"/>
  <c r="BE199" i="25"/>
  <c r="T199" i="25"/>
  <c r="R199" i="25"/>
  <c r="P199" i="25"/>
  <c r="BI196" i="25"/>
  <c r="BH196" i="25"/>
  <c r="BG196" i="25"/>
  <c r="BE196" i="25"/>
  <c r="T196" i="25"/>
  <c r="R196" i="25"/>
  <c r="P196" i="25"/>
  <c r="BI193" i="25"/>
  <c r="BH193" i="25"/>
  <c r="BG193" i="25"/>
  <c r="BE193" i="25"/>
  <c r="T193" i="25"/>
  <c r="R193" i="25"/>
  <c r="P193" i="25"/>
  <c r="BI190" i="25"/>
  <c r="BH190" i="25"/>
  <c r="BG190" i="25"/>
  <c r="BE190" i="25"/>
  <c r="T190" i="25"/>
  <c r="R190" i="25"/>
  <c r="P190" i="25"/>
  <c r="BI181" i="25"/>
  <c r="BH181" i="25"/>
  <c r="BG181" i="25"/>
  <c r="BE181" i="25"/>
  <c r="T181" i="25"/>
  <c r="R181" i="25"/>
  <c r="P181" i="25"/>
  <c r="BI173" i="25"/>
  <c r="BH173" i="25"/>
  <c r="BG173" i="25"/>
  <c r="BE173" i="25"/>
  <c r="T173" i="25"/>
  <c r="R173" i="25"/>
  <c r="P173" i="25"/>
  <c r="BI170" i="25"/>
  <c r="BH170" i="25"/>
  <c r="BG170" i="25"/>
  <c r="BE170" i="25"/>
  <c r="T170" i="25"/>
  <c r="R170" i="25"/>
  <c r="P170" i="25"/>
  <c r="BI166" i="25"/>
  <c r="BH166" i="25"/>
  <c r="BG166" i="25"/>
  <c r="BE166" i="25"/>
  <c r="T166" i="25"/>
  <c r="R166" i="25"/>
  <c r="P166" i="25"/>
  <c r="BI155" i="25"/>
  <c r="BH155" i="25"/>
  <c r="BG155" i="25"/>
  <c r="BE155" i="25"/>
  <c r="T155" i="25"/>
  <c r="R155" i="25"/>
  <c r="P155" i="25"/>
  <c r="BI152" i="25"/>
  <c r="BH152" i="25"/>
  <c r="BG152" i="25"/>
  <c r="BE152" i="25"/>
  <c r="T152" i="25"/>
  <c r="R152" i="25"/>
  <c r="P152" i="25"/>
  <c r="BI149" i="25"/>
  <c r="BH149" i="25"/>
  <c r="BG149" i="25"/>
  <c r="BE149" i="25"/>
  <c r="T149" i="25"/>
  <c r="R149" i="25"/>
  <c r="P149" i="25"/>
  <c r="BI146" i="25"/>
  <c r="BH146" i="25"/>
  <c r="BG146" i="25"/>
  <c r="BE146" i="25"/>
  <c r="T146" i="25"/>
  <c r="R146" i="25"/>
  <c r="P146" i="25"/>
  <c r="BI140" i="25"/>
  <c r="BH140" i="25"/>
  <c r="BG140" i="25"/>
  <c r="BE140" i="25"/>
  <c r="T140" i="25"/>
  <c r="R140" i="25"/>
  <c r="P140" i="25"/>
  <c r="BI137" i="25"/>
  <c r="BH137" i="25"/>
  <c r="BG137" i="25"/>
  <c r="BE137" i="25"/>
  <c r="T137" i="25"/>
  <c r="R137" i="25"/>
  <c r="P137" i="25"/>
  <c r="BI134" i="25"/>
  <c r="BH134" i="25"/>
  <c r="BG134" i="25"/>
  <c r="BE134" i="25"/>
  <c r="T134" i="25"/>
  <c r="R134" i="25"/>
  <c r="P134" i="25"/>
  <c r="BI131" i="25"/>
  <c r="BH131" i="25"/>
  <c r="BG131" i="25"/>
  <c r="BE131" i="25"/>
  <c r="T131" i="25"/>
  <c r="R131" i="25"/>
  <c r="P131" i="25"/>
  <c r="J125" i="25"/>
  <c r="J124" i="25"/>
  <c r="F124" i="25"/>
  <c r="F122" i="25"/>
  <c r="E120" i="25"/>
  <c r="J94" i="25"/>
  <c r="J93" i="25"/>
  <c r="F93" i="25"/>
  <c r="F91" i="25"/>
  <c r="E89" i="25"/>
  <c r="J20" i="25"/>
  <c r="E20" i="25"/>
  <c r="F125" i="25"/>
  <c r="J19" i="25"/>
  <c r="J14" i="25"/>
  <c r="J122" i="25"/>
  <c r="E7" i="25"/>
  <c r="E85" i="25" s="1"/>
  <c r="J39" i="24"/>
  <c r="J38" i="24"/>
  <c r="AY118" i="1"/>
  <c r="J37" i="24"/>
  <c r="AX118" i="1"/>
  <c r="BI260" i="24"/>
  <c r="BH260" i="24"/>
  <c r="BG260" i="24"/>
  <c r="BE260" i="24"/>
  <c r="T260" i="24"/>
  <c r="T259" i="24"/>
  <c r="R260" i="24"/>
  <c r="R259" i="24" s="1"/>
  <c r="P260" i="24"/>
  <c r="P259" i="24"/>
  <c r="BI258" i="24"/>
  <c r="BH258" i="24"/>
  <c r="BG258" i="24"/>
  <c r="BE258" i="24"/>
  <c r="T258" i="24"/>
  <c r="T257" i="24"/>
  <c r="R258" i="24"/>
  <c r="R257" i="24" s="1"/>
  <c r="P258" i="24"/>
  <c r="P257" i="24"/>
  <c r="BI256" i="24"/>
  <c r="BH256" i="24"/>
  <c r="BG256" i="24"/>
  <c r="BE256" i="24"/>
  <c r="T256" i="24"/>
  <c r="R256" i="24"/>
  <c r="P256" i="24"/>
  <c r="BI253" i="24"/>
  <c r="BH253" i="24"/>
  <c r="BG253" i="24"/>
  <c r="BE253" i="24"/>
  <c r="T253" i="24"/>
  <c r="R253" i="24"/>
  <c r="P253" i="24"/>
  <c r="BI252" i="24"/>
  <c r="BH252" i="24"/>
  <c r="BG252" i="24"/>
  <c r="BE252" i="24"/>
  <c r="T252" i="24"/>
  <c r="R252" i="24"/>
  <c r="P252" i="24"/>
  <c r="BI248" i="24"/>
  <c r="BH248" i="24"/>
  <c r="BG248" i="24"/>
  <c r="BE248" i="24"/>
  <c r="T248" i="24"/>
  <c r="T247" i="24"/>
  <c r="R248" i="24"/>
  <c r="R247" i="24" s="1"/>
  <c r="P248" i="24"/>
  <c r="P247" i="24"/>
  <c r="BI244" i="24"/>
  <c r="BH244" i="24"/>
  <c r="BG244" i="24"/>
  <c r="BE244" i="24"/>
  <c r="T244" i="24"/>
  <c r="R244" i="24"/>
  <c r="P244" i="24"/>
  <c r="BI243" i="24"/>
  <c r="BH243" i="24"/>
  <c r="BG243" i="24"/>
  <c r="BE243" i="24"/>
  <c r="T243" i="24"/>
  <c r="R243" i="24"/>
  <c r="P243" i="24"/>
  <c r="BI242" i="24"/>
  <c r="BH242" i="24"/>
  <c r="BG242" i="24"/>
  <c r="BE242" i="24"/>
  <c r="T242" i="24"/>
  <c r="R242" i="24"/>
  <c r="P242" i="24"/>
  <c r="BI241" i="24"/>
  <c r="BH241" i="24"/>
  <c r="BG241" i="24"/>
  <c r="BE241" i="24"/>
  <c r="T241" i="24"/>
  <c r="R241" i="24"/>
  <c r="P241" i="24"/>
  <c r="BI240" i="24"/>
  <c r="BH240" i="24"/>
  <c r="BG240" i="24"/>
  <c r="BE240" i="24"/>
  <c r="T240" i="24"/>
  <c r="R240" i="24"/>
  <c r="P240" i="24"/>
  <c r="BI239" i="24"/>
  <c r="BH239" i="24"/>
  <c r="BG239" i="24"/>
  <c r="BE239" i="24"/>
  <c r="T239" i="24"/>
  <c r="R239" i="24"/>
  <c r="P239" i="24"/>
  <c r="BI238" i="24"/>
  <c r="BH238" i="24"/>
  <c r="BG238" i="24"/>
  <c r="BE238" i="24"/>
  <c r="T238" i="24"/>
  <c r="R238" i="24"/>
  <c r="P238" i="24"/>
  <c r="BI237" i="24"/>
  <c r="BH237" i="24"/>
  <c r="BG237" i="24"/>
  <c r="BE237" i="24"/>
  <c r="T237" i="24"/>
  <c r="R237" i="24"/>
  <c r="P237" i="24"/>
  <c r="BI236" i="24"/>
  <c r="BH236" i="24"/>
  <c r="BG236" i="24"/>
  <c r="BE236" i="24"/>
  <c r="T236" i="24"/>
  <c r="R236" i="24"/>
  <c r="P236" i="24"/>
  <c r="BI235" i="24"/>
  <c r="BH235" i="24"/>
  <c r="BG235" i="24"/>
  <c r="BE235" i="24"/>
  <c r="T235" i="24"/>
  <c r="R235" i="24"/>
  <c r="P235" i="24"/>
  <c r="BI234" i="24"/>
  <c r="BH234" i="24"/>
  <c r="BG234" i="24"/>
  <c r="BE234" i="24"/>
  <c r="T234" i="24"/>
  <c r="R234" i="24"/>
  <c r="P234" i="24"/>
  <c r="BI229" i="24"/>
  <c r="BH229" i="24"/>
  <c r="BG229" i="24"/>
  <c r="BE229" i="24"/>
  <c r="T229" i="24"/>
  <c r="R229" i="24"/>
  <c r="P229" i="24"/>
  <c r="BI226" i="24"/>
  <c r="BH226" i="24"/>
  <c r="BG226" i="24"/>
  <c r="BE226" i="24"/>
  <c r="T226" i="24"/>
  <c r="R226" i="24"/>
  <c r="P226" i="24"/>
  <c r="BI224" i="24"/>
  <c r="BH224" i="24"/>
  <c r="BG224" i="24"/>
  <c r="BE224" i="24"/>
  <c r="T224" i="24"/>
  <c r="R224" i="24"/>
  <c r="P224" i="24"/>
  <c r="BI221" i="24"/>
  <c r="BH221" i="24"/>
  <c r="BG221" i="24"/>
  <c r="BE221" i="24"/>
  <c r="T221" i="24"/>
  <c r="R221" i="24"/>
  <c r="P221" i="24"/>
  <c r="BI217" i="24"/>
  <c r="BH217" i="24"/>
  <c r="BG217" i="24"/>
  <c r="BE217" i="24"/>
  <c r="T217" i="24"/>
  <c r="R217" i="24"/>
  <c r="P217" i="24"/>
  <c r="BI214" i="24"/>
  <c r="BH214" i="24"/>
  <c r="BG214" i="24"/>
  <c r="BE214" i="24"/>
  <c r="T214" i="24"/>
  <c r="R214" i="24"/>
  <c r="P214" i="24"/>
  <c r="BI211" i="24"/>
  <c r="BH211" i="24"/>
  <c r="BG211" i="24"/>
  <c r="BE211" i="24"/>
  <c r="T211" i="24"/>
  <c r="R211" i="24"/>
  <c r="P211" i="24"/>
  <c r="BI201" i="24"/>
  <c r="BH201" i="24"/>
  <c r="BG201" i="24"/>
  <c r="BE201" i="24"/>
  <c r="T201" i="24"/>
  <c r="R201" i="24"/>
  <c r="P201" i="24"/>
  <c r="BI192" i="24"/>
  <c r="BH192" i="24"/>
  <c r="BG192" i="24"/>
  <c r="BE192" i="24"/>
  <c r="T192" i="24"/>
  <c r="R192" i="24"/>
  <c r="P192" i="24"/>
  <c r="BI189" i="24"/>
  <c r="BH189" i="24"/>
  <c r="BG189" i="24"/>
  <c r="BE189" i="24"/>
  <c r="T189" i="24"/>
  <c r="R189" i="24"/>
  <c r="P189" i="24"/>
  <c r="BI181" i="24"/>
  <c r="BH181" i="24"/>
  <c r="BG181" i="24"/>
  <c r="BE181" i="24"/>
  <c r="T181" i="24"/>
  <c r="R181" i="24"/>
  <c r="P181" i="24"/>
  <c r="BI168" i="24"/>
  <c r="BH168" i="24"/>
  <c r="BG168" i="24"/>
  <c r="BE168" i="24"/>
  <c r="T168" i="24"/>
  <c r="R168" i="24"/>
  <c r="P168" i="24"/>
  <c r="BI165" i="24"/>
  <c r="BH165" i="24"/>
  <c r="BG165" i="24"/>
  <c r="BE165" i="24"/>
  <c r="T165" i="24"/>
  <c r="R165" i="24"/>
  <c r="P165" i="24"/>
  <c r="BI162" i="24"/>
  <c r="BH162" i="24"/>
  <c r="BG162" i="24"/>
  <c r="BE162" i="24"/>
  <c r="T162" i="24"/>
  <c r="R162" i="24"/>
  <c r="P162" i="24"/>
  <c r="BI159" i="24"/>
  <c r="BH159" i="24"/>
  <c r="BG159" i="24"/>
  <c r="BE159" i="24"/>
  <c r="T159" i="24"/>
  <c r="R159" i="24"/>
  <c r="P159" i="24"/>
  <c r="BI153" i="24"/>
  <c r="BH153" i="24"/>
  <c r="BG153" i="24"/>
  <c r="BE153" i="24"/>
  <c r="T153" i="24"/>
  <c r="R153" i="24"/>
  <c r="P153" i="24"/>
  <c r="BI150" i="24"/>
  <c r="BH150" i="24"/>
  <c r="BG150" i="24"/>
  <c r="BE150" i="24"/>
  <c r="T150" i="24"/>
  <c r="R150" i="24"/>
  <c r="P150" i="24"/>
  <c r="BI147" i="24"/>
  <c r="BH147" i="24"/>
  <c r="BG147" i="24"/>
  <c r="BE147" i="24"/>
  <c r="T147" i="24"/>
  <c r="R147" i="24"/>
  <c r="P147" i="24"/>
  <c r="BI143" i="24"/>
  <c r="BH143" i="24"/>
  <c r="BG143" i="24"/>
  <c r="BE143" i="24"/>
  <c r="T143" i="24"/>
  <c r="R143" i="24"/>
  <c r="P143" i="24"/>
  <c r="BI137" i="24"/>
  <c r="BH137" i="24"/>
  <c r="BG137" i="24"/>
  <c r="BE137" i="24"/>
  <c r="T137" i="24"/>
  <c r="R137" i="24"/>
  <c r="P137" i="24"/>
  <c r="BI134" i="24"/>
  <c r="BH134" i="24"/>
  <c r="BG134" i="24"/>
  <c r="BE134" i="24"/>
  <c r="T134" i="24"/>
  <c r="R134" i="24"/>
  <c r="P134" i="24"/>
  <c r="BI131" i="24"/>
  <c r="BH131" i="24"/>
  <c r="BG131" i="24"/>
  <c r="BE131" i="24"/>
  <c r="T131" i="24"/>
  <c r="R131" i="24"/>
  <c r="P131" i="24"/>
  <c r="J125" i="24"/>
  <c r="J124" i="24"/>
  <c r="F124" i="24"/>
  <c r="F122" i="24"/>
  <c r="E120" i="24"/>
  <c r="J94" i="24"/>
  <c r="J93" i="24"/>
  <c r="F93" i="24"/>
  <c r="F91" i="24"/>
  <c r="E89" i="24"/>
  <c r="J20" i="24"/>
  <c r="E20" i="24"/>
  <c r="F94" i="24"/>
  <c r="J19" i="24"/>
  <c r="J14" i="24"/>
  <c r="J122" i="24"/>
  <c r="E7" i="24"/>
  <c r="E116" i="24" s="1"/>
  <c r="J39" i="23"/>
  <c r="J38" i="23"/>
  <c r="AY117" i="1"/>
  <c r="J37" i="23"/>
  <c r="AX117" i="1" s="1"/>
  <c r="BI213" i="23"/>
  <c r="BH213" i="23"/>
  <c r="BG213" i="23"/>
  <c r="BE213" i="23"/>
  <c r="T213" i="23"/>
  <c r="T212" i="23"/>
  <c r="R213" i="23"/>
  <c r="R212" i="23"/>
  <c r="P213" i="23"/>
  <c r="P212" i="23" s="1"/>
  <c r="BI211" i="23"/>
  <c r="BH211" i="23"/>
  <c r="BG211" i="23"/>
  <c r="BE211" i="23"/>
  <c r="T211" i="23"/>
  <c r="T210" i="23" s="1"/>
  <c r="R211" i="23"/>
  <c r="R210" i="23"/>
  <c r="P211" i="23"/>
  <c r="P210" i="23" s="1"/>
  <c r="BI207" i="23"/>
  <c r="BH207" i="23"/>
  <c r="BG207" i="23"/>
  <c r="BE207" i="23"/>
  <c r="T207" i="23"/>
  <c r="R207" i="23"/>
  <c r="P207" i="23"/>
  <c r="BI204" i="23"/>
  <c r="BH204" i="23"/>
  <c r="BG204" i="23"/>
  <c r="BE204" i="23"/>
  <c r="T204" i="23"/>
  <c r="R204" i="23"/>
  <c r="P204" i="23"/>
  <c r="BI203" i="23"/>
  <c r="BH203" i="23"/>
  <c r="BG203" i="23"/>
  <c r="BE203" i="23"/>
  <c r="T203" i="23"/>
  <c r="R203" i="23"/>
  <c r="P203" i="23"/>
  <c r="BI202" i="23"/>
  <c r="BH202" i="23"/>
  <c r="BG202" i="23"/>
  <c r="BE202" i="23"/>
  <c r="T202" i="23"/>
  <c r="R202" i="23"/>
  <c r="P202" i="23"/>
  <c r="BI201" i="23"/>
  <c r="BH201" i="23"/>
  <c r="BG201" i="23"/>
  <c r="BE201" i="23"/>
  <c r="T201" i="23"/>
  <c r="R201" i="23"/>
  <c r="P201" i="23"/>
  <c r="BI198" i="23"/>
  <c r="BH198" i="23"/>
  <c r="BG198" i="23"/>
  <c r="BE198" i="23"/>
  <c r="T198" i="23"/>
  <c r="R198" i="23"/>
  <c r="P198" i="23"/>
  <c r="BI197" i="23"/>
  <c r="BH197" i="23"/>
  <c r="BG197" i="23"/>
  <c r="BE197" i="23"/>
  <c r="T197" i="23"/>
  <c r="R197" i="23"/>
  <c r="P197" i="23"/>
  <c r="BI195" i="23"/>
  <c r="BH195" i="23"/>
  <c r="BG195" i="23"/>
  <c r="BE195" i="23"/>
  <c r="T195" i="23"/>
  <c r="R195" i="23"/>
  <c r="P195" i="23"/>
  <c r="BI193" i="23"/>
  <c r="BH193" i="23"/>
  <c r="BG193" i="23"/>
  <c r="BE193" i="23"/>
  <c r="T193" i="23"/>
  <c r="R193" i="23"/>
  <c r="P193" i="23"/>
  <c r="BI187" i="23"/>
  <c r="BH187" i="23"/>
  <c r="BG187" i="23"/>
  <c r="BE187" i="23"/>
  <c r="T187" i="23"/>
  <c r="R187" i="23"/>
  <c r="P187" i="23"/>
  <c r="BI178" i="23"/>
  <c r="BH178" i="23"/>
  <c r="BG178" i="23"/>
  <c r="BE178" i="23"/>
  <c r="T178" i="23"/>
  <c r="R178" i="23"/>
  <c r="P178" i="23"/>
  <c r="BI170" i="23"/>
  <c r="BH170" i="23"/>
  <c r="BG170" i="23"/>
  <c r="BE170" i="23"/>
  <c r="T170" i="23"/>
  <c r="R170" i="23"/>
  <c r="P170" i="23"/>
  <c r="BI168" i="23"/>
  <c r="BH168" i="23"/>
  <c r="BG168" i="23"/>
  <c r="BE168" i="23"/>
  <c r="T168" i="23"/>
  <c r="R168" i="23"/>
  <c r="P168" i="23"/>
  <c r="BI162" i="23"/>
  <c r="BH162" i="23"/>
  <c r="BG162" i="23"/>
  <c r="BE162" i="23"/>
  <c r="T162" i="23"/>
  <c r="R162" i="23"/>
  <c r="P162" i="23"/>
  <c r="BI152" i="23"/>
  <c r="BH152" i="23"/>
  <c r="BG152" i="23"/>
  <c r="BE152" i="23"/>
  <c r="T152" i="23"/>
  <c r="R152" i="23"/>
  <c r="P152" i="23"/>
  <c r="BI149" i="23"/>
  <c r="BH149" i="23"/>
  <c r="BG149" i="23"/>
  <c r="BE149" i="23"/>
  <c r="T149" i="23"/>
  <c r="R149" i="23"/>
  <c r="P149" i="23"/>
  <c r="BI146" i="23"/>
  <c r="BH146" i="23"/>
  <c r="BG146" i="23"/>
  <c r="BE146" i="23"/>
  <c r="T146" i="23"/>
  <c r="R146" i="23"/>
  <c r="P146" i="23"/>
  <c r="BI143" i="23"/>
  <c r="BH143" i="23"/>
  <c r="BG143" i="23"/>
  <c r="BE143" i="23"/>
  <c r="T143" i="23"/>
  <c r="R143" i="23"/>
  <c r="P143" i="23"/>
  <c r="BI137" i="23"/>
  <c r="BH137" i="23"/>
  <c r="BG137" i="23"/>
  <c r="BE137" i="23"/>
  <c r="T137" i="23"/>
  <c r="R137" i="23"/>
  <c r="P137" i="23"/>
  <c r="BI134" i="23"/>
  <c r="BH134" i="23"/>
  <c r="BG134" i="23"/>
  <c r="BE134" i="23"/>
  <c r="T134" i="23"/>
  <c r="R134" i="23"/>
  <c r="P134" i="23"/>
  <c r="BI128" i="23"/>
  <c r="BH128" i="23"/>
  <c r="BG128" i="23"/>
  <c r="BE128" i="23"/>
  <c r="T128" i="23"/>
  <c r="R128" i="23"/>
  <c r="P128" i="23"/>
  <c r="J122" i="23"/>
  <c r="J121" i="23"/>
  <c r="F121" i="23"/>
  <c r="F119" i="23"/>
  <c r="E117" i="23"/>
  <c r="J94" i="23"/>
  <c r="J93" i="23"/>
  <c r="F93" i="23"/>
  <c r="F91" i="23"/>
  <c r="E89" i="23"/>
  <c r="J20" i="23"/>
  <c r="E20" i="23"/>
  <c r="F94" i="23" s="1"/>
  <c r="J19" i="23"/>
  <c r="J14" i="23"/>
  <c r="J91" i="23" s="1"/>
  <c r="E7" i="23"/>
  <c r="E85" i="23"/>
  <c r="J39" i="22"/>
  <c r="J38" i="22"/>
  <c r="AY116" i="1" s="1"/>
  <c r="J37" i="22"/>
  <c r="AX116" i="1"/>
  <c r="BI161" i="22"/>
  <c r="BH161" i="22"/>
  <c r="BG161" i="22"/>
  <c r="BE161" i="22"/>
  <c r="T161" i="22"/>
  <c r="R161" i="22"/>
  <c r="P161" i="22"/>
  <c r="BI160" i="22"/>
  <c r="BH160" i="22"/>
  <c r="BG160" i="22"/>
  <c r="BE160" i="22"/>
  <c r="T160" i="22"/>
  <c r="R160" i="22"/>
  <c r="P160" i="22"/>
  <c r="BI159" i="22"/>
  <c r="BH159" i="22"/>
  <c r="BG159" i="22"/>
  <c r="BE159" i="22"/>
  <c r="T159" i="22"/>
  <c r="R159" i="22"/>
  <c r="P159" i="22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5" i="22"/>
  <c r="BH155" i="22"/>
  <c r="BG155" i="22"/>
  <c r="BE155" i="22"/>
  <c r="T155" i="22"/>
  <c r="R155" i="22"/>
  <c r="P155" i="22"/>
  <c r="BI153" i="22"/>
  <c r="BH153" i="22"/>
  <c r="BG153" i="22"/>
  <c r="BE153" i="22"/>
  <c r="T153" i="22"/>
  <c r="R153" i="22"/>
  <c r="P153" i="22"/>
  <c r="BI152" i="22"/>
  <c r="BH152" i="22"/>
  <c r="BG152" i="22"/>
  <c r="BE152" i="22"/>
  <c r="T152" i="22"/>
  <c r="R152" i="22"/>
  <c r="P152" i="22"/>
  <c r="BI151" i="22"/>
  <c r="BH151" i="22"/>
  <c r="BG151" i="22"/>
  <c r="BE151" i="22"/>
  <c r="T151" i="22"/>
  <c r="R151" i="22"/>
  <c r="P151" i="22"/>
  <c r="BI150" i="22"/>
  <c r="BH150" i="22"/>
  <c r="BG150" i="22"/>
  <c r="BE150" i="22"/>
  <c r="T150" i="22"/>
  <c r="R150" i="22"/>
  <c r="P150" i="22"/>
  <c r="BI149" i="22"/>
  <c r="BH149" i="22"/>
  <c r="BG149" i="22"/>
  <c r="BE149" i="22"/>
  <c r="T149" i="22"/>
  <c r="R149" i="22"/>
  <c r="P149" i="22"/>
  <c r="BI148" i="22"/>
  <c r="BH148" i="22"/>
  <c r="BG148" i="22"/>
  <c r="BE148" i="22"/>
  <c r="T148" i="22"/>
  <c r="R148" i="22"/>
  <c r="P148" i="22"/>
  <c r="BI146" i="22"/>
  <c r="BH146" i="22"/>
  <c r="BG146" i="22"/>
  <c r="BE146" i="22"/>
  <c r="T146" i="22"/>
  <c r="R146" i="22"/>
  <c r="P146" i="22"/>
  <c r="BI145" i="22"/>
  <c r="BH145" i="22"/>
  <c r="BG145" i="22"/>
  <c r="BE145" i="22"/>
  <c r="T145" i="22"/>
  <c r="R145" i="22"/>
  <c r="P145" i="22"/>
  <c r="BI144" i="22"/>
  <c r="BH144" i="22"/>
  <c r="BG144" i="22"/>
  <c r="BE144" i="22"/>
  <c r="T144" i="22"/>
  <c r="R144" i="22"/>
  <c r="P144" i="22"/>
  <c r="BI143" i="22"/>
  <c r="BH143" i="22"/>
  <c r="BG143" i="22"/>
  <c r="BE143" i="22"/>
  <c r="T143" i="22"/>
  <c r="R143" i="22"/>
  <c r="P143" i="22"/>
  <c r="BI142" i="22"/>
  <c r="BH142" i="22"/>
  <c r="BG142" i="22"/>
  <c r="BE142" i="22"/>
  <c r="T142" i="22"/>
  <c r="R142" i="22"/>
  <c r="P142" i="22"/>
  <c r="BI140" i="22"/>
  <c r="BH140" i="22"/>
  <c r="BG140" i="22"/>
  <c r="BE140" i="22"/>
  <c r="T140" i="22"/>
  <c r="R140" i="22"/>
  <c r="P140" i="22"/>
  <c r="BI139" i="22"/>
  <c r="BH139" i="22"/>
  <c r="BG139" i="22"/>
  <c r="BE139" i="22"/>
  <c r="T139" i="22"/>
  <c r="R139" i="22"/>
  <c r="P139" i="22"/>
  <c r="BI138" i="22"/>
  <c r="BH138" i="22"/>
  <c r="BG138" i="22"/>
  <c r="BE138" i="22"/>
  <c r="T138" i="22"/>
  <c r="R138" i="22"/>
  <c r="P138" i="22"/>
  <c r="BI137" i="22"/>
  <c r="BH137" i="22"/>
  <c r="BG137" i="22"/>
  <c r="BE137" i="22"/>
  <c r="T137" i="22"/>
  <c r="R137" i="22"/>
  <c r="P137" i="22"/>
  <c r="BI135" i="22"/>
  <c r="BH135" i="22"/>
  <c r="BG135" i="22"/>
  <c r="BE135" i="22"/>
  <c r="T135" i="22"/>
  <c r="R135" i="22"/>
  <c r="P135" i="22"/>
  <c r="BI134" i="22"/>
  <c r="BH134" i="22"/>
  <c r="BG134" i="22"/>
  <c r="BE134" i="22"/>
  <c r="T134" i="22"/>
  <c r="R134" i="22"/>
  <c r="P134" i="22"/>
  <c r="BI133" i="22"/>
  <c r="BH133" i="22"/>
  <c r="BG133" i="22"/>
  <c r="BE133" i="22"/>
  <c r="T133" i="22"/>
  <c r="R133" i="22"/>
  <c r="P133" i="22"/>
  <c r="BI132" i="22"/>
  <c r="BH132" i="22"/>
  <c r="BG132" i="22"/>
  <c r="BE132" i="22"/>
  <c r="T132" i="22"/>
  <c r="R132" i="22"/>
  <c r="P132" i="22"/>
  <c r="BI131" i="22"/>
  <c r="BH131" i="22"/>
  <c r="BG131" i="22"/>
  <c r="BE131" i="22"/>
  <c r="T131" i="22"/>
  <c r="R131" i="22"/>
  <c r="P131" i="22"/>
  <c r="BI130" i="22"/>
  <c r="BH130" i="22"/>
  <c r="BG130" i="22"/>
  <c r="BE130" i="22"/>
  <c r="T130" i="22"/>
  <c r="R130" i="22"/>
  <c r="P130" i="22"/>
  <c r="J124" i="22"/>
  <c r="J123" i="22"/>
  <c r="F123" i="22"/>
  <c r="F121" i="22"/>
  <c r="E119" i="22"/>
  <c r="J94" i="22"/>
  <c r="J93" i="22"/>
  <c r="F93" i="22"/>
  <c r="F91" i="22"/>
  <c r="E89" i="22"/>
  <c r="J20" i="22"/>
  <c r="E20" i="22"/>
  <c r="F124" i="22"/>
  <c r="J19" i="22"/>
  <c r="J14" i="22"/>
  <c r="J121" i="22" s="1"/>
  <c r="E7" i="22"/>
  <c r="E115" i="22"/>
  <c r="J39" i="21"/>
  <c r="J38" i="21"/>
  <c r="AY115" i="1" s="1"/>
  <c r="J37" i="21"/>
  <c r="AX115" i="1"/>
  <c r="BI127" i="21"/>
  <c r="BH127" i="21"/>
  <c r="BG127" i="21"/>
  <c r="BE127" i="21"/>
  <c r="T127" i="21"/>
  <c r="R127" i="21"/>
  <c r="P127" i="21"/>
  <c r="BI126" i="21"/>
  <c r="BH126" i="21"/>
  <c r="BG126" i="21"/>
  <c r="BE126" i="21"/>
  <c r="T126" i="21"/>
  <c r="R126" i="21"/>
  <c r="P126" i="21"/>
  <c r="BI125" i="21"/>
  <c r="BH125" i="21"/>
  <c r="BG125" i="21"/>
  <c r="BE125" i="21"/>
  <c r="T125" i="21"/>
  <c r="R125" i="21"/>
  <c r="P125" i="21"/>
  <c r="BI124" i="21"/>
  <c r="BH124" i="21"/>
  <c r="BG124" i="21"/>
  <c r="BE124" i="21"/>
  <c r="T124" i="21"/>
  <c r="R124" i="21"/>
  <c r="P124" i="21"/>
  <c r="BI123" i="21"/>
  <c r="BH123" i="21"/>
  <c r="BG123" i="21"/>
  <c r="BE123" i="21"/>
  <c r="T123" i="21"/>
  <c r="R123" i="21"/>
  <c r="P123" i="21"/>
  <c r="J118" i="21"/>
  <c r="J117" i="21"/>
  <c r="F117" i="21"/>
  <c r="F115" i="21"/>
  <c r="E113" i="21"/>
  <c r="J94" i="21"/>
  <c r="J93" i="21"/>
  <c r="F93" i="21"/>
  <c r="F91" i="21"/>
  <c r="E89" i="21"/>
  <c r="J20" i="21"/>
  <c r="E20" i="21"/>
  <c r="F118" i="21"/>
  <c r="J19" i="21"/>
  <c r="J14" i="21"/>
  <c r="J91" i="21"/>
  <c r="E7" i="21"/>
  <c r="E109" i="21" s="1"/>
  <c r="J39" i="20"/>
  <c r="J38" i="20"/>
  <c r="AY114" i="1" s="1"/>
  <c r="J37" i="20"/>
  <c r="AX114" i="1"/>
  <c r="BI134" i="20"/>
  <c r="BH134" i="20"/>
  <c r="BG134" i="20"/>
  <c r="BE134" i="20"/>
  <c r="T134" i="20"/>
  <c r="R134" i="20"/>
  <c r="P134" i="20"/>
  <c r="BI133" i="20"/>
  <c r="BH133" i="20"/>
  <c r="BG133" i="20"/>
  <c r="BE133" i="20"/>
  <c r="T133" i="20"/>
  <c r="R133" i="20"/>
  <c r="P133" i="20"/>
  <c r="BI132" i="20"/>
  <c r="BH132" i="20"/>
  <c r="BG132" i="20"/>
  <c r="BE132" i="20"/>
  <c r="T132" i="20"/>
  <c r="R132" i="20"/>
  <c r="P132" i="20"/>
  <c r="BI131" i="20"/>
  <c r="BH131" i="20"/>
  <c r="BG131" i="20"/>
  <c r="BE131" i="20"/>
  <c r="T131" i="20"/>
  <c r="R131" i="20"/>
  <c r="P131" i="20"/>
  <c r="BI130" i="20"/>
  <c r="BH130" i="20"/>
  <c r="BG130" i="20"/>
  <c r="BE130" i="20"/>
  <c r="T130" i="20"/>
  <c r="R130" i="20"/>
  <c r="P130" i="20"/>
  <c r="BI129" i="20"/>
  <c r="BH129" i="20"/>
  <c r="BG129" i="20"/>
  <c r="BE129" i="20"/>
  <c r="T129" i="20"/>
  <c r="R129" i="20"/>
  <c r="P129" i="20"/>
  <c r="BI128" i="20"/>
  <c r="BH128" i="20"/>
  <c r="BG128" i="20"/>
  <c r="BE128" i="20"/>
  <c r="T128" i="20"/>
  <c r="R128" i="20"/>
  <c r="P128" i="20"/>
  <c r="BI127" i="20"/>
  <c r="BH127" i="20"/>
  <c r="BG127" i="20"/>
  <c r="BE127" i="20"/>
  <c r="T127" i="20"/>
  <c r="R127" i="20"/>
  <c r="P127" i="20"/>
  <c r="BI126" i="20"/>
  <c r="BH126" i="20"/>
  <c r="BG126" i="20"/>
  <c r="BE126" i="20"/>
  <c r="T126" i="20"/>
  <c r="R126" i="20"/>
  <c r="P126" i="20"/>
  <c r="BI125" i="20"/>
  <c r="BH125" i="20"/>
  <c r="BG125" i="20"/>
  <c r="BE125" i="20"/>
  <c r="T125" i="20"/>
  <c r="R125" i="20"/>
  <c r="P125" i="20"/>
  <c r="BI124" i="20"/>
  <c r="BH124" i="20"/>
  <c r="BG124" i="20"/>
  <c r="BE124" i="20"/>
  <c r="T124" i="20"/>
  <c r="R124" i="20"/>
  <c r="P124" i="20"/>
  <c r="BI123" i="20"/>
  <c r="BH123" i="20"/>
  <c r="BG123" i="20"/>
  <c r="BE123" i="20"/>
  <c r="T123" i="20"/>
  <c r="R123" i="20"/>
  <c r="P123" i="20"/>
  <c r="J118" i="20"/>
  <c r="J117" i="20"/>
  <c r="F117" i="20"/>
  <c r="F115" i="20"/>
  <c r="E113" i="20"/>
  <c r="J94" i="20"/>
  <c r="J93" i="20"/>
  <c r="F93" i="20"/>
  <c r="F91" i="20"/>
  <c r="E89" i="20"/>
  <c r="J20" i="20"/>
  <c r="E20" i="20"/>
  <c r="F118" i="20"/>
  <c r="J19" i="20"/>
  <c r="J14" i="20"/>
  <c r="J91" i="20" s="1"/>
  <c r="E7" i="20"/>
  <c r="E85" i="20"/>
  <c r="J39" i="19"/>
  <c r="J38" i="19"/>
  <c r="AY113" i="1"/>
  <c r="J37" i="19"/>
  <c r="AX113" i="1" s="1"/>
  <c r="BI134" i="19"/>
  <c r="BH134" i="19"/>
  <c r="BG134" i="19"/>
  <c r="BE134" i="19"/>
  <c r="T134" i="19"/>
  <c r="R134" i="19"/>
  <c r="P134" i="19"/>
  <c r="BI133" i="19"/>
  <c r="BH133" i="19"/>
  <c r="BG133" i="19"/>
  <c r="BE133" i="19"/>
  <c r="T133" i="19"/>
  <c r="R133" i="19"/>
  <c r="P133" i="19"/>
  <c r="BI132" i="19"/>
  <c r="BH132" i="19"/>
  <c r="BG132" i="19"/>
  <c r="BE132" i="19"/>
  <c r="T132" i="19"/>
  <c r="R132" i="19"/>
  <c r="P132" i="19"/>
  <c r="BI131" i="19"/>
  <c r="BH131" i="19"/>
  <c r="BG131" i="19"/>
  <c r="BE131" i="19"/>
  <c r="T131" i="19"/>
  <c r="R131" i="19"/>
  <c r="P131" i="19"/>
  <c r="BI130" i="19"/>
  <c r="BH130" i="19"/>
  <c r="BG130" i="19"/>
  <c r="BE130" i="19"/>
  <c r="T130" i="19"/>
  <c r="R130" i="19"/>
  <c r="P130" i="19"/>
  <c r="BI129" i="19"/>
  <c r="BH129" i="19"/>
  <c r="BG129" i="19"/>
  <c r="BE129" i="19"/>
  <c r="T129" i="19"/>
  <c r="R129" i="19"/>
  <c r="P129" i="19"/>
  <c r="BI128" i="19"/>
  <c r="BH128" i="19"/>
  <c r="BG128" i="19"/>
  <c r="BE128" i="19"/>
  <c r="T128" i="19"/>
  <c r="R128" i="19"/>
  <c r="P128" i="19"/>
  <c r="BI127" i="19"/>
  <c r="BH127" i="19"/>
  <c r="BG127" i="19"/>
  <c r="BE127" i="19"/>
  <c r="T127" i="19"/>
  <c r="R127" i="19"/>
  <c r="P127" i="19"/>
  <c r="BI126" i="19"/>
  <c r="BH126" i="19"/>
  <c r="BG126" i="19"/>
  <c r="BE126" i="19"/>
  <c r="T126" i="19"/>
  <c r="R126" i="19"/>
  <c r="P126" i="19"/>
  <c r="BI125" i="19"/>
  <c r="BH125" i="19"/>
  <c r="BG125" i="19"/>
  <c r="BE125" i="19"/>
  <c r="T125" i="19"/>
  <c r="R125" i="19"/>
  <c r="P125" i="19"/>
  <c r="BI124" i="19"/>
  <c r="BH124" i="19"/>
  <c r="BG124" i="19"/>
  <c r="BE124" i="19"/>
  <c r="T124" i="19"/>
  <c r="R124" i="19"/>
  <c r="P124" i="19"/>
  <c r="BI123" i="19"/>
  <c r="BH123" i="19"/>
  <c r="BG123" i="19"/>
  <c r="BE123" i="19"/>
  <c r="T123" i="19"/>
  <c r="R123" i="19"/>
  <c r="P123" i="19"/>
  <c r="J118" i="19"/>
  <c r="J117" i="19"/>
  <c r="F117" i="19"/>
  <c r="F115" i="19"/>
  <c r="E113" i="19"/>
  <c r="J94" i="19"/>
  <c r="J93" i="19"/>
  <c r="F93" i="19"/>
  <c r="F91" i="19"/>
  <c r="E89" i="19"/>
  <c r="J20" i="19"/>
  <c r="E20" i="19"/>
  <c r="F94" i="19"/>
  <c r="J19" i="19"/>
  <c r="J14" i="19"/>
  <c r="J91" i="19" s="1"/>
  <c r="E7" i="19"/>
  <c r="E109" i="19"/>
  <c r="J39" i="18"/>
  <c r="J38" i="18"/>
  <c r="AY112" i="1" s="1"/>
  <c r="J37" i="18"/>
  <c r="AX112" i="1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BI130" i="18"/>
  <c r="BH130" i="18"/>
  <c r="BG130" i="18"/>
  <c r="BE130" i="18"/>
  <c r="T130" i="18"/>
  <c r="R130" i="18"/>
  <c r="P130" i="18"/>
  <c r="BI129" i="18"/>
  <c r="BH129" i="18"/>
  <c r="BG129" i="18"/>
  <c r="BE129" i="18"/>
  <c r="T129" i="18"/>
  <c r="R129" i="18"/>
  <c r="P129" i="18"/>
  <c r="BI128" i="18"/>
  <c r="BH128" i="18"/>
  <c r="BG128" i="18"/>
  <c r="BE128" i="18"/>
  <c r="T128" i="18"/>
  <c r="R128" i="18"/>
  <c r="P128" i="18"/>
  <c r="BI127" i="18"/>
  <c r="BH127" i="18"/>
  <c r="BG127" i="18"/>
  <c r="BE127" i="18"/>
  <c r="T127" i="18"/>
  <c r="R127" i="18"/>
  <c r="P127" i="18"/>
  <c r="BI126" i="18"/>
  <c r="BH126" i="18"/>
  <c r="BG126" i="18"/>
  <c r="BE126" i="18"/>
  <c r="T126" i="18"/>
  <c r="R126" i="18"/>
  <c r="P126" i="18"/>
  <c r="BI125" i="18"/>
  <c r="BH125" i="18"/>
  <c r="BG125" i="18"/>
  <c r="BE125" i="18"/>
  <c r="T125" i="18"/>
  <c r="R125" i="18"/>
  <c r="P125" i="18"/>
  <c r="BI124" i="18"/>
  <c r="BH124" i="18"/>
  <c r="BG124" i="18"/>
  <c r="BE124" i="18"/>
  <c r="T124" i="18"/>
  <c r="R124" i="18"/>
  <c r="P124" i="18"/>
  <c r="BI123" i="18"/>
  <c r="BH123" i="18"/>
  <c r="BG123" i="18"/>
  <c r="BE123" i="18"/>
  <c r="T123" i="18"/>
  <c r="R123" i="18"/>
  <c r="P123" i="18"/>
  <c r="J118" i="18"/>
  <c r="J117" i="18"/>
  <c r="F117" i="18"/>
  <c r="F115" i="18"/>
  <c r="E113" i="18"/>
  <c r="J94" i="18"/>
  <c r="J93" i="18"/>
  <c r="F93" i="18"/>
  <c r="F91" i="18"/>
  <c r="E89" i="18"/>
  <c r="J20" i="18"/>
  <c r="E20" i="18"/>
  <c r="F94" i="18"/>
  <c r="J19" i="18"/>
  <c r="J14" i="18"/>
  <c r="J115" i="18"/>
  <c r="E7" i="18"/>
  <c r="E109" i="18" s="1"/>
  <c r="J39" i="17"/>
  <c r="J38" i="17"/>
  <c r="AY111" i="1" s="1"/>
  <c r="J37" i="17"/>
  <c r="AX111" i="1" s="1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BI133" i="17"/>
  <c r="BH133" i="17"/>
  <c r="BG133" i="17"/>
  <c r="BE133" i="17"/>
  <c r="T133" i="17"/>
  <c r="R133" i="17"/>
  <c r="P133" i="17"/>
  <c r="BI132" i="17"/>
  <c r="BH132" i="17"/>
  <c r="BG132" i="17"/>
  <c r="BE132" i="17"/>
  <c r="T132" i="17"/>
  <c r="R132" i="17"/>
  <c r="P132" i="17"/>
  <c r="BI131" i="17"/>
  <c r="BH131" i="17"/>
  <c r="BG131" i="17"/>
  <c r="BE131" i="17"/>
  <c r="T131" i="17"/>
  <c r="R131" i="17"/>
  <c r="P131" i="17"/>
  <c r="BI130" i="17"/>
  <c r="BH130" i="17"/>
  <c r="BG130" i="17"/>
  <c r="BE130" i="17"/>
  <c r="T130" i="17"/>
  <c r="R130" i="17"/>
  <c r="P130" i="17"/>
  <c r="BI129" i="17"/>
  <c r="BH129" i="17"/>
  <c r="BG129" i="17"/>
  <c r="BE129" i="17"/>
  <c r="T129" i="17"/>
  <c r="R129" i="17"/>
  <c r="P129" i="17"/>
  <c r="BI128" i="17"/>
  <c r="BH128" i="17"/>
  <c r="BG128" i="17"/>
  <c r="BE128" i="17"/>
  <c r="T128" i="17"/>
  <c r="R128" i="17"/>
  <c r="P128" i="17"/>
  <c r="BI127" i="17"/>
  <c r="BH127" i="17"/>
  <c r="BG127" i="17"/>
  <c r="BE127" i="17"/>
  <c r="T127" i="17"/>
  <c r="R127" i="17"/>
  <c r="P127" i="17"/>
  <c r="BI126" i="17"/>
  <c r="BH126" i="17"/>
  <c r="BG126" i="17"/>
  <c r="BE126" i="17"/>
  <c r="T126" i="17"/>
  <c r="R126" i="17"/>
  <c r="P126" i="17"/>
  <c r="BI125" i="17"/>
  <c r="BH125" i="17"/>
  <c r="BG125" i="17"/>
  <c r="BE125" i="17"/>
  <c r="T125" i="17"/>
  <c r="R125" i="17"/>
  <c r="P125" i="17"/>
  <c r="BI124" i="17"/>
  <c r="BH124" i="17"/>
  <c r="BG124" i="17"/>
  <c r="BE124" i="17"/>
  <c r="T124" i="17"/>
  <c r="R124" i="17"/>
  <c r="P124" i="17"/>
  <c r="BI123" i="17"/>
  <c r="BH123" i="17"/>
  <c r="BG123" i="17"/>
  <c r="BE123" i="17"/>
  <c r="T123" i="17"/>
  <c r="R123" i="17"/>
  <c r="P123" i="17"/>
  <c r="J118" i="17"/>
  <c r="J117" i="17"/>
  <c r="F117" i="17"/>
  <c r="F115" i="17"/>
  <c r="E113" i="17"/>
  <c r="J94" i="17"/>
  <c r="J93" i="17"/>
  <c r="F93" i="17"/>
  <c r="F91" i="17"/>
  <c r="E89" i="17"/>
  <c r="J20" i="17"/>
  <c r="E20" i="17"/>
  <c r="F118" i="17"/>
  <c r="J19" i="17"/>
  <c r="J14" i="17"/>
  <c r="J91" i="17"/>
  <c r="E7" i="17"/>
  <c r="E109" i="17" s="1"/>
  <c r="J39" i="16"/>
  <c r="J38" i="16"/>
  <c r="AY110" i="1" s="1"/>
  <c r="J37" i="16"/>
  <c r="AX110" i="1" s="1"/>
  <c r="BI242" i="16"/>
  <c r="BH242" i="16"/>
  <c r="BG242" i="16"/>
  <c r="BE242" i="16"/>
  <c r="T242" i="16"/>
  <c r="R242" i="16"/>
  <c r="P242" i="16"/>
  <c r="BI241" i="16"/>
  <c r="BH241" i="16"/>
  <c r="BG241" i="16"/>
  <c r="BE241" i="16"/>
  <c r="T241" i="16"/>
  <c r="R241" i="16"/>
  <c r="P241" i="16"/>
  <c r="BI240" i="16"/>
  <c r="BH240" i="16"/>
  <c r="BG240" i="16"/>
  <c r="BE240" i="16"/>
  <c r="T240" i="16"/>
  <c r="R240" i="16"/>
  <c r="P240" i="16"/>
  <c r="BI239" i="16"/>
  <c r="BH239" i="16"/>
  <c r="BG239" i="16"/>
  <c r="BE239" i="16"/>
  <c r="T239" i="16"/>
  <c r="R239" i="16"/>
  <c r="P239" i="16"/>
  <c r="BI238" i="16"/>
  <c r="BH238" i="16"/>
  <c r="BG238" i="16"/>
  <c r="BE238" i="16"/>
  <c r="T238" i="16"/>
  <c r="R238" i="16"/>
  <c r="P238" i="16"/>
  <c r="BI237" i="16"/>
  <c r="BH237" i="16"/>
  <c r="BG237" i="16"/>
  <c r="BE237" i="16"/>
  <c r="T237" i="16"/>
  <c r="R237" i="16"/>
  <c r="P237" i="16"/>
  <c r="BI236" i="16"/>
  <c r="BH236" i="16"/>
  <c r="BG236" i="16"/>
  <c r="BE236" i="16"/>
  <c r="T236" i="16"/>
  <c r="R236" i="16"/>
  <c r="P236" i="16"/>
  <c r="BI235" i="16"/>
  <c r="BH235" i="16"/>
  <c r="BG235" i="16"/>
  <c r="BE235" i="16"/>
  <c r="T235" i="16"/>
  <c r="R235" i="16"/>
  <c r="P235" i="16"/>
  <c r="BI234" i="16"/>
  <c r="BH234" i="16"/>
  <c r="BG234" i="16"/>
  <c r="BE234" i="16"/>
  <c r="T234" i="16"/>
  <c r="R234" i="16"/>
  <c r="P234" i="16"/>
  <c r="BI233" i="16"/>
  <c r="BH233" i="16"/>
  <c r="BG233" i="16"/>
  <c r="BE233" i="16"/>
  <c r="T233" i="16"/>
  <c r="R233" i="16"/>
  <c r="P233" i="16"/>
  <c r="BI232" i="16"/>
  <c r="BH232" i="16"/>
  <c r="BG232" i="16"/>
  <c r="BE232" i="16"/>
  <c r="T232" i="16"/>
  <c r="R232" i="16"/>
  <c r="P232" i="16"/>
  <c r="BI231" i="16"/>
  <c r="BH231" i="16"/>
  <c r="BG231" i="16"/>
  <c r="BE231" i="16"/>
  <c r="T231" i="16"/>
  <c r="R231" i="16"/>
  <c r="P231" i="16"/>
  <c r="BI230" i="16"/>
  <c r="BH230" i="16"/>
  <c r="BG230" i="16"/>
  <c r="BE230" i="16"/>
  <c r="T230" i="16"/>
  <c r="R230" i="16"/>
  <c r="P230" i="16"/>
  <c r="BI229" i="16"/>
  <c r="BH229" i="16"/>
  <c r="BG229" i="16"/>
  <c r="BE229" i="16"/>
  <c r="T229" i="16"/>
  <c r="R229" i="16"/>
  <c r="P229" i="16"/>
  <c r="BI228" i="16"/>
  <c r="BH228" i="16"/>
  <c r="BG228" i="16"/>
  <c r="BE228" i="16"/>
  <c r="T228" i="16"/>
  <c r="R228" i="16"/>
  <c r="P228" i="16"/>
  <c r="BI227" i="16"/>
  <c r="BH227" i="16"/>
  <c r="BG227" i="16"/>
  <c r="BE227" i="16"/>
  <c r="T227" i="16"/>
  <c r="R227" i="16"/>
  <c r="P227" i="16"/>
  <c r="BI226" i="16"/>
  <c r="BH226" i="16"/>
  <c r="BG226" i="16"/>
  <c r="BE226" i="16"/>
  <c r="T226" i="16"/>
  <c r="R226" i="16"/>
  <c r="P226" i="16"/>
  <c r="BI225" i="16"/>
  <c r="BH225" i="16"/>
  <c r="BG225" i="16"/>
  <c r="BE225" i="16"/>
  <c r="T225" i="16"/>
  <c r="R225" i="16"/>
  <c r="P225" i="16"/>
  <c r="BI224" i="16"/>
  <c r="BH224" i="16"/>
  <c r="BG224" i="16"/>
  <c r="BE224" i="16"/>
  <c r="T224" i="16"/>
  <c r="R224" i="16"/>
  <c r="P224" i="16"/>
  <c r="BI223" i="16"/>
  <c r="BH223" i="16"/>
  <c r="BG223" i="16"/>
  <c r="BE223" i="16"/>
  <c r="T223" i="16"/>
  <c r="R223" i="16"/>
  <c r="P223" i="16"/>
  <c r="BI222" i="16"/>
  <c r="BH222" i="16"/>
  <c r="BG222" i="16"/>
  <c r="BE222" i="16"/>
  <c r="T222" i="16"/>
  <c r="R222" i="16"/>
  <c r="P222" i="16"/>
  <c r="BI221" i="16"/>
  <c r="BH221" i="16"/>
  <c r="BG221" i="16"/>
  <c r="BE221" i="16"/>
  <c r="T221" i="16"/>
  <c r="R221" i="16"/>
  <c r="P221" i="16"/>
  <c r="BI220" i="16"/>
  <c r="BH220" i="16"/>
  <c r="BG220" i="16"/>
  <c r="BE220" i="16"/>
  <c r="T220" i="16"/>
  <c r="R220" i="16"/>
  <c r="P220" i="16"/>
  <c r="BI219" i="16"/>
  <c r="BH219" i="16"/>
  <c r="BG219" i="16"/>
  <c r="BE219" i="16"/>
  <c r="T219" i="16"/>
  <c r="R219" i="16"/>
  <c r="P219" i="16"/>
  <c r="BI218" i="16"/>
  <c r="BH218" i="16"/>
  <c r="BG218" i="16"/>
  <c r="BE218" i="16"/>
  <c r="T218" i="16"/>
  <c r="R218" i="16"/>
  <c r="P218" i="16"/>
  <c r="BI217" i="16"/>
  <c r="BH217" i="16"/>
  <c r="BG217" i="16"/>
  <c r="BE217" i="16"/>
  <c r="T217" i="16"/>
  <c r="R217" i="16"/>
  <c r="P217" i="16"/>
  <c r="BI216" i="16"/>
  <c r="BH216" i="16"/>
  <c r="BG216" i="16"/>
  <c r="BE216" i="16"/>
  <c r="T216" i="16"/>
  <c r="R216" i="16"/>
  <c r="P216" i="16"/>
  <c r="BI215" i="16"/>
  <c r="BH215" i="16"/>
  <c r="BG215" i="16"/>
  <c r="BE215" i="16"/>
  <c r="T215" i="16"/>
  <c r="R215" i="16"/>
  <c r="P215" i="16"/>
  <c r="BI214" i="16"/>
  <c r="BH214" i="16"/>
  <c r="BG214" i="16"/>
  <c r="BE214" i="16"/>
  <c r="T214" i="16"/>
  <c r="R214" i="16"/>
  <c r="P214" i="16"/>
  <c r="BI213" i="16"/>
  <c r="BH213" i="16"/>
  <c r="BG213" i="16"/>
  <c r="BE213" i="16"/>
  <c r="T213" i="16"/>
  <c r="R213" i="16"/>
  <c r="P213" i="16"/>
  <c r="BI212" i="16"/>
  <c r="BH212" i="16"/>
  <c r="BG212" i="16"/>
  <c r="BE212" i="16"/>
  <c r="T212" i="16"/>
  <c r="R212" i="16"/>
  <c r="P212" i="16"/>
  <c r="BI211" i="16"/>
  <c r="BH211" i="16"/>
  <c r="BG211" i="16"/>
  <c r="BE211" i="16"/>
  <c r="T211" i="16"/>
  <c r="R211" i="16"/>
  <c r="P211" i="16"/>
  <c r="BI210" i="16"/>
  <c r="BH210" i="16"/>
  <c r="BG210" i="16"/>
  <c r="BE210" i="16"/>
  <c r="T210" i="16"/>
  <c r="R210" i="16"/>
  <c r="P210" i="16"/>
  <c r="BI209" i="16"/>
  <c r="BH209" i="16"/>
  <c r="BG209" i="16"/>
  <c r="BE209" i="16"/>
  <c r="T209" i="16"/>
  <c r="R209" i="16"/>
  <c r="P209" i="16"/>
  <c r="BI208" i="16"/>
  <c r="BH208" i="16"/>
  <c r="BG208" i="16"/>
  <c r="BE208" i="16"/>
  <c r="T208" i="16"/>
  <c r="R208" i="16"/>
  <c r="P208" i="16"/>
  <c r="BI207" i="16"/>
  <c r="BH207" i="16"/>
  <c r="BG207" i="16"/>
  <c r="BE207" i="16"/>
  <c r="T207" i="16"/>
  <c r="R207" i="16"/>
  <c r="P207" i="16"/>
  <c r="BI206" i="16"/>
  <c r="BH206" i="16"/>
  <c r="BG206" i="16"/>
  <c r="BE206" i="16"/>
  <c r="T206" i="16"/>
  <c r="R206" i="16"/>
  <c r="P206" i="16"/>
  <c r="BI205" i="16"/>
  <c r="BH205" i="16"/>
  <c r="BG205" i="16"/>
  <c r="BE205" i="16"/>
  <c r="T205" i="16"/>
  <c r="R205" i="16"/>
  <c r="P205" i="16"/>
  <c r="BI204" i="16"/>
  <c r="BH204" i="16"/>
  <c r="BG204" i="16"/>
  <c r="BE204" i="16"/>
  <c r="T204" i="16"/>
  <c r="R204" i="16"/>
  <c r="P204" i="16"/>
  <c r="BI203" i="16"/>
  <c r="BH203" i="16"/>
  <c r="BG203" i="16"/>
  <c r="BE203" i="16"/>
  <c r="T203" i="16"/>
  <c r="R203" i="16"/>
  <c r="P203" i="16"/>
  <c r="BI202" i="16"/>
  <c r="BH202" i="16"/>
  <c r="BG202" i="16"/>
  <c r="BE202" i="16"/>
  <c r="T202" i="16"/>
  <c r="R202" i="16"/>
  <c r="P202" i="16"/>
  <c r="BI201" i="16"/>
  <c r="BH201" i="16"/>
  <c r="BG201" i="16"/>
  <c r="BE201" i="16"/>
  <c r="T201" i="16"/>
  <c r="R201" i="16"/>
  <c r="P201" i="16"/>
  <c r="BI200" i="16"/>
  <c r="BH200" i="16"/>
  <c r="BG200" i="16"/>
  <c r="BE200" i="16"/>
  <c r="T200" i="16"/>
  <c r="R200" i="16"/>
  <c r="P200" i="16"/>
  <c r="BI199" i="16"/>
  <c r="BH199" i="16"/>
  <c r="BG199" i="16"/>
  <c r="BE199" i="16"/>
  <c r="T199" i="16"/>
  <c r="R199" i="16"/>
  <c r="P199" i="16"/>
  <c r="BI198" i="16"/>
  <c r="BH198" i="16"/>
  <c r="BG198" i="16"/>
  <c r="BE198" i="16"/>
  <c r="T198" i="16"/>
  <c r="R198" i="16"/>
  <c r="P198" i="16"/>
  <c r="BI197" i="16"/>
  <c r="BH197" i="16"/>
  <c r="BG197" i="16"/>
  <c r="BE197" i="16"/>
  <c r="T197" i="16"/>
  <c r="R197" i="16"/>
  <c r="P197" i="16"/>
  <c r="BI196" i="16"/>
  <c r="BH196" i="16"/>
  <c r="BG196" i="16"/>
  <c r="BE196" i="16"/>
  <c r="T196" i="16"/>
  <c r="R196" i="16"/>
  <c r="P196" i="16"/>
  <c r="BI195" i="16"/>
  <c r="BH195" i="16"/>
  <c r="BG195" i="16"/>
  <c r="BE195" i="16"/>
  <c r="T195" i="16"/>
  <c r="R195" i="16"/>
  <c r="P195" i="16"/>
  <c r="BI194" i="16"/>
  <c r="BH194" i="16"/>
  <c r="BG194" i="16"/>
  <c r="BE194" i="16"/>
  <c r="T194" i="16"/>
  <c r="R194" i="16"/>
  <c r="P194" i="16"/>
  <c r="BI193" i="16"/>
  <c r="BH193" i="16"/>
  <c r="BG193" i="16"/>
  <c r="BE193" i="16"/>
  <c r="T193" i="16"/>
  <c r="R193" i="16"/>
  <c r="P193" i="16"/>
  <c r="BI192" i="16"/>
  <c r="BH192" i="16"/>
  <c r="BG192" i="16"/>
  <c r="BE192" i="16"/>
  <c r="T192" i="16"/>
  <c r="R192" i="16"/>
  <c r="P192" i="16"/>
  <c r="BI191" i="16"/>
  <c r="BH191" i="16"/>
  <c r="BG191" i="16"/>
  <c r="BE191" i="16"/>
  <c r="T191" i="16"/>
  <c r="R191" i="16"/>
  <c r="P191" i="16"/>
  <c r="BI190" i="16"/>
  <c r="BH190" i="16"/>
  <c r="BG190" i="16"/>
  <c r="BE190" i="16"/>
  <c r="T190" i="16"/>
  <c r="R190" i="16"/>
  <c r="P190" i="16"/>
  <c r="BI189" i="16"/>
  <c r="BH189" i="16"/>
  <c r="BG189" i="16"/>
  <c r="BE189" i="16"/>
  <c r="T189" i="16"/>
  <c r="R189" i="16"/>
  <c r="P189" i="16"/>
  <c r="BI188" i="16"/>
  <c r="BH188" i="16"/>
  <c r="BG188" i="16"/>
  <c r="BE188" i="16"/>
  <c r="T188" i="16"/>
  <c r="R188" i="16"/>
  <c r="P188" i="16"/>
  <c r="BI187" i="16"/>
  <c r="BH187" i="16"/>
  <c r="BG187" i="16"/>
  <c r="BE187" i="16"/>
  <c r="T187" i="16"/>
  <c r="R187" i="16"/>
  <c r="P187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4" i="16"/>
  <c r="BH184" i="16"/>
  <c r="BG184" i="16"/>
  <c r="BE184" i="16"/>
  <c r="T184" i="16"/>
  <c r="R184" i="16"/>
  <c r="P184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8" i="16"/>
  <c r="BH128" i="16"/>
  <c r="BG128" i="16"/>
  <c r="BE128" i="16"/>
  <c r="T128" i="16"/>
  <c r="R128" i="16"/>
  <c r="P128" i="16"/>
  <c r="BI127" i="16"/>
  <c r="BH127" i="16"/>
  <c r="BG127" i="16"/>
  <c r="BE127" i="16"/>
  <c r="T127" i="16"/>
  <c r="R127" i="16"/>
  <c r="P127" i="16"/>
  <c r="BI126" i="16"/>
  <c r="BH126" i="16"/>
  <c r="BG126" i="16"/>
  <c r="BE126" i="16"/>
  <c r="T126" i="16"/>
  <c r="R126" i="16"/>
  <c r="P126" i="16"/>
  <c r="BI125" i="16"/>
  <c r="BH125" i="16"/>
  <c r="BG125" i="16"/>
  <c r="BE125" i="16"/>
  <c r="T125" i="16"/>
  <c r="R125" i="16"/>
  <c r="P125" i="16"/>
  <c r="BI124" i="16"/>
  <c r="BH124" i="16"/>
  <c r="BG124" i="16"/>
  <c r="BE124" i="16"/>
  <c r="T124" i="16"/>
  <c r="R124" i="16"/>
  <c r="P124" i="16"/>
  <c r="BI123" i="16"/>
  <c r="BH123" i="16"/>
  <c r="BG123" i="16"/>
  <c r="BE123" i="16"/>
  <c r="T123" i="16"/>
  <c r="R123" i="16"/>
  <c r="P123" i="16"/>
  <c r="J118" i="16"/>
  <c r="J117" i="16"/>
  <c r="F117" i="16"/>
  <c r="F115" i="16"/>
  <c r="E113" i="16"/>
  <c r="J94" i="16"/>
  <c r="J93" i="16"/>
  <c r="F93" i="16"/>
  <c r="F91" i="16"/>
  <c r="E89" i="16"/>
  <c r="J20" i="16"/>
  <c r="E20" i="16"/>
  <c r="F118" i="16" s="1"/>
  <c r="J19" i="16"/>
  <c r="J14" i="16"/>
  <c r="J115" i="16"/>
  <c r="E7" i="16"/>
  <c r="E109" i="16" s="1"/>
  <c r="J39" i="15"/>
  <c r="J38" i="15"/>
  <c r="AY109" i="1" s="1"/>
  <c r="J37" i="15"/>
  <c r="AX109" i="1"/>
  <c r="BI2276" i="15"/>
  <c r="BH2276" i="15"/>
  <c r="BG2276" i="15"/>
  <c r="BE2276" i="15"/>
  <c r="T2276" i="15"/>
  <c r="R2276" i="15"/>
  <c r="P2276" i="15"/>
  <c r="BI2275" i="15"/>
  <c r="BH2275" i="15"/>
  <c r="BG2275" i="15"/>
  <c r="BE2275" i="15"/>
  <c r="T2275" i="15"/>
  <c r="R2275" i="15"/>
  <c r="P2275" i="15"/>
  <c r="BI2274" i="15"/>
  <c r="BH2274" i="15"/>
  <c r="BG2274" i="15"/>
  <c r="BE2274" i="15"/>
  <c r="T2274" i="15"/>
  <c r="R2274" i="15"/>
  <c r="P2274" i="15"/>
  <c r="BI2273" i="15"/>
  <c r="BH2273" i="15"/>
  <c r="BG2273" i="15"/>
  <c r="BE2273" i="15"/>
  <c r="T2273" i="15"/>
  <c r="R2273" i="15"/>
  <c r="P2273" i="15"/>
  <c r="BI2272" i="15"/>
  <c r="BH2272" i="15"/>
  <c r="BG2272" i="15"/>
  <c r="BE2272" i="15"/>
  <c r="T2272" i="15"/>
  <c r="R2272" i="15"/>
  <c r="P2272" i="15"/>
  <c r="BI2268" i="15"/>
  <c r="BH2268" i="15"/>
  <c r="BG2268" i="15"/>
  <c r="BE2268" i="15"/>
  <c r="T2268" i="15"/>
  <c r="R2268" i="15"/>
  <c r="P2268" i="15"/>
  <c r="BI2267" i="15"/>
  <c r="BH2267" i="15"/>
  <c r="BG2267" i="15"/>
  <c r="BE2267" i="15"/>
  <c r="T2267" i="15"/>
  <c r="R2267" i="15"/>
  <c r="P2267" i="15"/>
  <c r="BI2195" i="15"/>
  <c r="BH2195" i="15"/>
  <c r="BG2195" i="15"/>
  <c r="BE2195" i="15"/>
  <c r="T2195" i="15"/>
  <c r="R2195" i="15"/>
  <c r="P2195" i="15"/>
  <c r="P2123" i="15" s="1"/>
  <c r="BI2124" i="15"/>
  <c r="BH2124" i="15"/>
  <c r="BG2124" i="15"/>
  <c r="BE2124" i="15"/>
  <c r="T2124" i="15"/>
  <c r="T2123" i="15" s="1"/>
  <c r="R2124" i="15"/>
  <c r="R2123" i="15" s="1"/>
  <c r="P2124" i="15"/>
  <c r="BI2117" i="15"/>
  <c r="BH2117" i="15"/>
  <c r="BG2117" i="15"/>
  <c r="BE2117" i="15"/>
  <c r="T2117" i="15"/>
  <c r="R2117" i="15"/>
  <c r="P2117" i="15"/>
  <c r="BI2111" i="15"/>
  <c r="BH2111" i="15"/>
  <c r="BG2111" i="15"/>
  <c r="BE2111" i="15"/>
  <c r="T2111" i="15"/>
  <c r="R2111" i="15"/>
  <c r="P2111" i="15"/>
  <c r="BI2105" i="15"/>
  <c r="BH2105" i="15"/>
  <c r="BG2105" i="15"/>
  <c r="BE2105" i="15"/>
  <c r="T2105" i="15"/>
  <c r="R2105" i="15"/>
  <c r="P2105" i="15"/>
  <c r="BI2095" i="15"/>
  <c r="BH2095" i="15"/>
  <c r="BG2095" i="15"/>
  <c r="BE2095" i="15"/>
  <c r="T2095" i="15"/>
  <c r="R2095" i="15"/>
  <c r="P2095" i="15"/>
  <c r="BI2091" i="15"/>
  <c r="BH2091" i="15"/>
  <c r="BG2091" i="15"/>
  <c r="BE2091" i="15"/>
  <c r="T2091" i="15"/>
  <c r="R2091" i="15"/>
  <c r="P2091" i="15"/>
  <c r="BI2089" i="15"/>
  <c r="BH2089" i="15"/>
  <c r="BG2089" i="15"/>
  <c r="BE2089" i="15"/>
  <c r="T2089" i="15"/>
  <c r="R2089" i="15"/>
  <c r="P2089" i="15"/>
  <c r="BI2086" i="15"/>
  <c r="BH2086" i="15"/>
  <c r="BG2086" i="15"/>
  <c r="BE2086" i="15"/>
  <c r="T2086" i="15"/>
  <c r="R2086" i="15"/>
  <c r="P2086" i="15"/>
  <c r="BI2074" i="15"/>
  <c r="BH2074" i="15"/>
  <c r="BG2074" i="15"/>
  <c r="BE2074" i="15"/>
  <c r="T2074" i="15"/>
  <c r="R2074" i="15"/>
  <c r="P2074" i="15"/>
  <c r="BI2073" i="15"/>
  <c r="BH2073" i="15"/>
  <c r="BG2073" i="15"/>
  <c r="BE2073" i="15"/>
  <c r="T2073" i="15"/>
  <c r="R2073" i="15"/>
  <c r="P2073" i="15"/>
  <c r="BI2072" i="15"/>
  <c r="BH2072" i="15"/>
  <c r="BG2072" i="15"/>
  <c r="BE2072" i="15"/>
  <c r="T2072" i="15"/>
  <c r="R2072" i="15"/>
  <c r="P2072" i="15"/>
  <c r="BI2070" i="15"/>
  <c r="BH2070" i="15"/>
  <c r="BG2070" i="15"/>
  <c r="BE2070" i="15"/>
  <c r="T2070" i="15"/>
  <c r="R2070" i="15"/>
  <c r="P2070" i="15"/>
  <c r="BI2037" i="15"/>
  <c r="BH2037" i="15"/>
  <c r="BG2037" i="15"/>
  <c r="BE2037" i="15"/>
  <c r="T2037" i="15"/>
  <c r="R2037" i="15"/>
  <c r="P2037" i="15"/>
  <c r="BI2004" i="15"/>
  <c r="BH2004" i="15"/>
  <c r="BG2004" i="15"/>
  <c r="BE2004" i="15"/>
  <c r="T2004" i="15"/>
  <c r="R2004" i="15"/>
  <c r="P2004" i="15"/>
  <c r="BI1980" i="15"/>
  <c r="BH1980" i="15"/>
  <c r="BG1980" i="15"/>
  <c r="BE1980" i="15"/>
  <c r="T1980" i="15"/>
  <c r="R1980" i="15"/>
  <c r="P1980" i="15"/>
  <c r="BI1969" i="15"/>
  <c r="BH1969" i="15"/>
  <c r="BG1969" i="15"/>
  <c r="BE1969" i="15"/>
  <c r="T1969" i="15"/>
  <c r="R1969" i="15"/>
  <c r="P1969" i="15"/>
  <c r="BI1946" i="15"/>
  <c r="BH1946" i="15"/>
  <c r="BG1946" i="15"/>
  <c r="BE1946" i="15"/>
  <c r="T1946" i="15"/>
  <c r="R1946" i="15"/>
  <c r="P1946" i="15"/>
  <c r="BI1944" i="15"/>
  <c r="BH1944" i="15"/>
  <c r="BG1944" i="15"/>
  <c r="BE1944" i="15"/>
  <c r="T1944" i="15"/>
  <c r="R1944" i="15"/>
  <c r="P1944" i="15"/>
  <c r="BI1942" i="15"/>
  <c r="BH1942" i="15"/>
  <c r="BG1942" i="15"/>
  <c r="BE1942" i="15"/>
  <c r="T1942" i="15"/>
  <c r="R1942" i="15"/>
  <c r="P1942" i="15"/>
  <c r="BI1939" i="15"/>
  <c r="BH1939" i="15"/>
  <c r="BG1939" i="15"/>
  <c r="BE1939" i="15"/>
  <c r="T1939" i="15"/>
  <c r="R1939" i="15"/>
  <c r="P1939" i="15"/>
  <c r="BI1936" i="15"/>
  <c r="BH1936" i="15"/>
  <c r="BG1936" i="15"/>
  <c r="BE1936" i="15"/>
  <c r="T1936" i="15"/>
  <c r="R1936" i="15"/>
  <c r="P1936" i="15"/>
  <c r="BI1913" i="15"/>
  <c r="BH1913" i="15"/>
  <c r="BG1913" i="15"/>
  <c r="BE1913" i="15"/>
  <c r="T1913" i="15"/>
  <c r="R1913" i="15"/>
  <c r="P1913" i="15"/>
  <c r="BI1910" i="15"/>
  <c r="BH1910" i="15"/>
  <c r="BG1910" i="15"/>
  <c r="BE1910" i="15"/>
  <c r="T1910" i="15"/>
  <c r="R1910" i="15"/>
  <c r="P1910" i="15"/>
  <c r="BI1901" i="15"/>
  <c r="BH1901" i="15"/>
  <c r="BG1901" i="15"/>
  <c r="BE1901" i="15"/>
  <c r="T1901" i="15"/>
  <c r="R1901" i="15"/>
  <c r="P1901" i="15"/>
  <c r="BI1892" i="15"/>
  <c r="BH1892" i="15"/>
  <c r="BG1892" i="15"/>
  <c r="BE1892" i="15"/>
  <c r="T1892" i="15"/>
  <c r="R1892" i="15"/>
  <c r="P1892" i="15"/>
  <c r="BI1883" i="15"/>
  <c r="BH1883" i="15"/>
  <c r="BG1883" i="15"/>
  <c r="BE1883" i="15"/>
  <c r="T1883" i="15"/>
  <c r="R1883" i="15"/>
  <c r="P1883" i="15"/>
  <c r="BI1874" i="15"/>
  <c r="BH1874" i="15"/>
  <c r="BG1874" i="15"/>
  <c r="BE1874" i="15"/>
  <c r="T1874" i="15"/>
  <c r="R1874" i="15"/>
  <c r="P1874" i="15"/>
  <c r="BI1872" i="15"/>
  <c r="BH1872" i="15"/>
  <c r="BG1872" i="15"/>
  <c r="BE1872" i="15"/>
  <c r="T1872" i="15"/>
  <c r="R1872" i="15"/>
  <c r="P1872" i="15"/>
  <c r="BI1827" i="15"/>
  <c r="BH1827" i="15"/>
  <c r="BG1827" i="15"/>
  <c r="BE1827" i="15"/>
  <c r="T1827" i="15"/>
  <c r="R1827" i="15"/>
  <c r="P1827" i="15"/>
  <c r="BI1818" i="15"/>
  <c r="BH1818" i="15"/>
  <c r="BG1818" i="15"/>
  <c r="BE1818" i="15"/>
  <c r="T1818" i="15"/>
  <c r="R1818" i="15"/>
  <c r="P1818" i="15"/>
  <c r="BI1814" i="15"/>
  <c r="BH1814" i="15"/>
  <c r="BG1814" i="15"/>
  <c r="BE1814" i="15"/>
  <c r="T1814" i="15"/>
  <c r="R1814" i="15"/>
  <c r="P1814" i="15"/>
  <c r="BI1812" i="15"/>
  <c r="BH1812" i="15"/>
  <c r="BG1812" i="15"/>
  <c r="BE1812" i="15"/>
  <c r="T1812" i="15"/>
  <c r="R1812" i="15"/>
  <c r="P1812" i="15"/>
  <c r="BI1796" i="15"/>
  <c r="BH1796" i="15"/>
  <c r="BG1796" i="15"/>
  <c r="BE1796" i="15"/>
  <c r="T1796" i="15"/>
  <c r="R1796" i="15"/>
  <c r="P1796" i="15"/>
  <c r="BI1793" i="15"/>
  <c r="BH1793" i="15"/>
  <c r="BG1793" i="15"/>
  <c r="BE1793" i="15"/>
  <c r="T1793" i="15"/>
  <c r="R1793" i="15"/>
  <c r="P1793" i="15"/>
  <c r="BI1779" i="15"/>
  <c r="BH1779" i="15"/>
  <c r="BG1779" i="15"/>
  <c r="BE1779" i="15"/>
  <c r="T1779" i="15"/>
  <c r="R1779" i="15"/>
  <c r="P1779" i="15"/>
  <c r="BI1763" i="15"/>
  <c r="BH1763" i="15"/>
  <c r="BG1763" i="15"/>
  <c r="BE1763" i="15"/>
  <c r="T1763" i="15"/>
  <c r="R1763" i="15"/>
  <c r="P1763" i="15"/>
  <c r="BI1761" i="15"/>
  <c r="BH1761" i="15"/>
  <c r="BG1761" i="15"/>
  <c r="BE1761" i="15"/>
  <c r="T1761" i="15"/>
  <c r="R1761" i="15"/>
  <c r="P1761" i="15"/>
  <c r="BI1760" i="15"/>
  <c r="BH1760" i="15"/>
  <c r="BG1760" i="15"/>
  <c r="BE1760" i="15"/>
  <c r="T1760" i="15"/>
  <c r="R1760" i="15"/>
  <c r="P1760" i="15"/>
  <c r="BI1759" i="15"/>
  <c r="BH1759" i="15"/>
  <c r="BG1759" i="15"/>
  <c r="BE1759" i="15"/>
  <c r="T1759" i="15"/>
  <c r="R1759" i="15"/>
  <c r="P1759" i="15"/>
  <c r="BI1758" i="15"/>
  <c r="BH1758" i="15"/>
  <c r="BG1758" i="15"/>
  <c r="BE1758" i="15"/>
  <c r="T1758" i="15"/>
  <c r="R1758" i="15"/>
  <c r="P1758" i="15"/>
  <c r="BI1757" i="15"/>
  <c r="BH1757" i="15"/>
  <c r="BG1757" i="15"/>
  <c r="BE1757" i="15"/>
  <c r="T1757" i="15"/>
  <c r="R1757" i="15"/>
  <c r="P1757" i="15"/>
  <c r="BI1756" i="15"/>
  <c r="BH1756" i="15"/>
  <c r="BG1756" i="15"/>
  <c r="BE1756" i="15"/>
  <c r="T1756" i="15"/>
  <c r="R1756" i="15"/>
  <c r="P1756" i="15"/>
  <c r="BI1755" i="15"/>
  <c r="BH1755" i="15"/>
  <c r="BG1755" i="15"/>
  <c r="BE1755" i="15"/>
  <c r="T1755" i="15"/>
  <c r="R1755" i="15"/>
  <c r="P1755" i="15"/>
  <c r="BI1754" i="15"/>
  <c r="BH1754" i="15"/>
  <c r="BG1754" i="15"/>
  <c r="BE1754" i="15"/>
  <c r="T1754" i="15"/>
  <c r="R1754" i="15"/>
  <c r="P1754" i="15"/>
  <c r="BI1751" i="15"/>
  <c r="BH1751" i="15"/>
  <c r="BG1751" i="15"/>
  <c r="BE1751" i="15"/>
  <c r="T1751" i="15"/>
  <c r="R1751" i="15"/>
  <c r="P1751" i="15"/>
  <c r="BI1746" i="15"/>
  <c r="BH1746" i="15"/>
  <c r="BG1746" i="15"/>
  <c r="BE1746" i="15"/>
  <c r="T1746" i="15"/>
  <c r="R1746" i="15"/>
  <c r="P1746" i="15"/>
  <c r="BI1741" i="15"/>
  <c r="BH1741" i="15"/>
  <c r="BG1741" i="15"/>
  <c r="BE1741" i="15"/>
  <c r="T1741" i="15"/>
  <c r="R1741" i="15"/>
  <c r="P1741" i="15"/>
  <c r="BI1740" i="15"/>
  <c r="BH1740" i="15"/>
  <c r="BG1740" i="15"/>
  <c r="BE1740" i="15"/>
  <c r="T1740" i="15"/>
  <c r="R1740" i="15"/>
  <c r="P1740" i="15"/>
  <c r="BI1737" i="15"/>
  <c r="BH1737" i="15"/>
  <c r="BG1737" i="15"/>
  <c r="BE1737" i="15"/>
  <c r="T1737" i="15"/>
  <c r="R1737" i="15"/>
  <c r="P1737" i="15"/>
  <c r="BI1736" i="15"/>
  <c r="BH1736" i="15"/>
  <c r="BG1736" i="15"/>
  <c r="BE1736" i="15"/>
  <c r="T1736" i="15"/>
  <c r="R1736" i="15"/>
  <c r="P1736" i="15"/>
  <c r="BI1735" i="15"/>
  <c r="BH1735" i="15"/>
  <c r="BG1735" i="15"/>
  <c r="BE1735" i="15"/>
  <c r="T1735" i="15"/>
  <c r="R1735" i="15"/>
  <c r="P1735" i="15"/>
  <c r="BI1734" i="15"/>
  <c r="BH1734" i="15"/>
  <c r="BG1734" i="15"/>
  <c r="BE1734" i="15"/>
  <c r="T1734" i="15"/>
  <c r="R1734" i="15"/>
  <c r="P1734" i="15"/>
  <c r="BI1733" i="15"/>
  <c r="BH1733" i="15"/>
  <c r="BG1733" i="15"/>
  <c r="BE1733" i="15"/>
  <c r="T1733" i="15"/>
  <c r="R1733" i="15"/>
  <c r="P1733" i="15"/>
  <c r="BI1732" i="15"/>
  <c r="BH1732" i="15"/>
  <c r="BG1732" i="15"/>
  <c r="BE1732" i="15"/>
  <c r="T1732" i="15"/>
  <c r="R1732" i="15"/>
  <c r="P1732" i="15"/>
  <c r="BI1731" i="15"/>
  <c r="BH1731" i="15"/>
  <c r="BG1731" i="15"/>
  <c r="BE1731" i="15"/>
  <c r="T1731" i="15"/>
  <c r="R1731" i="15"/>
  <c r="P1731" i="15"/>
  <c r="BI1729" i="15"/>
  <c r="BH1729" i="15"/>
  <c r="BG1729" i="15"/>
  <c r="BE1729" i="15"/>
  <c r="T1729" i="15"/>
  <c r="R1729" i="15"/>
  <c r="P1729" i="15"/>
  <c r="BI1726" i="15"/>
  <c r="BH1726" i="15"/>
  <c r="BG1726" i="15"/>
  <c r="BE1726" i="15"/>
  <c r="T1726" i="15"/>
  <c r="R1726" i="15"/>
  <c r="P1726" i="15"/>
  <c r="BI1723" i="15"/>
  <c r="BH1723" i="15"/>
  <c r="BG1723" i="15"/>
  <c r="BE1723" i="15"/>
  <c r="T1723" i="15"/>
  <c r="R1723" i="15"/>
  <c r="P1723" i="15"/>
  <c r="BI1722" i="15"/>
  <c r="BH1722" i="15"/>
  <c r="BG1722" i="15"/>
  <c r="BE1722" i="15"/>
  <c r="T1722" i="15"/>
  <c r="R1722" i="15"/>
  <c r="P1722" i="15"/>
  <c r="BI1721" i="15"/>
  <c r="BH1721" i="15"/>
  <c r="BG1721" i="15"/>
  <c r="BE1721" i="15"/>
  <c r="T1721" i="15"/>
  <c r="R1721" i="15"/>
  <c r="P1721" i="15"/>
  <c r="BI1720" i="15"/>
  <c r="BH1720" i="15"/>
  <c r="BG1720" i="15"/>
  <c r="BE1720" i="15"/>
  <c r="T1720" i="15"/>
  <c r="R1720" i="15"/>
  <c r="P1720" i="15"/>
  <c r="BI1719" i="15"/>
  <c r="BH1719" i="15"/>
  <c r="BG1719" i="15"/>
  <c r="BE1719" i="15"/>
  <c r="T1719" i="15"/>
  <c r="R1719" i="15"/>
  <c r="P1719" i="15"/>
  <c r="BI1718" i="15"/>
  <c r="BH1718" i="15"/>
  <c r="BG1718" i="15"/>
  <c r="BE1718" i="15"/>
  <c r="T1718" i="15"/>
  <c r="R1718" i="15"/>
  <c r="P1718" i="15"/>
  <c r="BI1717" i="15"/>
  <c r="BH1717" i="15"/>
  <c r="BG1717" i="15"/>
  <c r="BE1717" i="15"/>
  <c r="T1717" i="15"/>
  <c r="R1717" i="15"/>
  <c r="P1717" i="15"/>
  <c r="BI1716" i="15"/>
  <c r="BH1716" i="15"/>
  <c r="BG1716" i="15"/>
  <c r="BE1716" i="15"/>
  <c r="T1716" i="15"/>
  <c r="R1716" i="15"/>
  <c r="P1716" i="15"/>
  <c r="BI1715" i="15"/>
  <c r="BH1715" i="15"/>
  <c r="BG1715" i="15"/>
  <c r="BE1715" i="15"/>
  <c r="T1715" i="15"/>
  <c r="R1715" i="15"/>
  <c r="P1715" i="15"/>
  <c r="BI1714" i="15"/>
  <c r="BH1714" i="15"/>
  <c r="BG1714" i="15"/>
  <c r="BE1714" i="15"/>
  <c r="T1714" i="15"/>
  <c r="R1714" i="15"/>
  <c r="P1714" i="15"/>
  <c r="BI1713" i="15"/>
  <c r="BH1713" i="15"/>
  <c r="BG1713" i="15"/>
  <c r="BE1713" i="15"/>
  <c r="T1713" i="15"/>
  <c r="R1713" i="15"/>
  <c r="P1713" i="15"/>
  <c r="BI1712" i="15"/>
  <c r="BH1712" i="15"/>
  <c r="BG1712" i="15"/>
  <c r="BE1712" i="15"/>
  <c r="T1712" i="15"/>
  <c r="R1712" i="15"/>
  <c r="P1712" i="15"/>
  <c r="BI1711" i="15"/>
  <c r="BH1711" i="15"/>
  <c r="BG1711" i="15"/>
  <c r="BE1711" i="15"/>
  <c r="T1711" i="15"/>
  <c r="R1711" i="15"/>
  <c r="P1711" i="15"/>
  <c r="BI1710" i="15"/>
  <c r="BH1710" i="15"/>
  <c r="BG1710" i="15"/>
  <c r="BE1710" i="15"/>
  <c r="T1710" i="15"/>
  <c r="R1710" i="15"/>
  <c r="P1710" i="15"/>
  <c r="BI1709" i="15"/>
  <c r="BH1709" i="15"/>
  <c r="BG1709" i="15"/>
  <c r="BE1709" i="15"/>
  <c r="T1709" i="15"/>
  <c r="R1709" i="15"/>
  <c r="P1709" i="15"/>
  <c r="BI1708" i="15"/>
  <c r="BH1708" i="15"/>
  <c r="BG1708" i="15"/>
  <c r="BE1708" i="15"/>
  <c r="T1708" i="15"/>
  <c r="R1708" i="15"/>
  <c r="P1708" i="15"/>
  <c r="BI1707" i="15"/>
  <c r="BH1707" i="15"/>
  <c r="BG1707" i="15"/>
  <c r="BE1707" i="15"/>
  <c r="T1707" i="15"/>
  <c r="R1707" i="15"/>
  <c r="P1707" i="15"/>
  <c r="BI1706" i="15"/>
  <c r="BH1706" i="15"/>
  <c r="BG1706" i="15"/>
  <c r="BE1706" i="15"/>
  <c r="T1706" i="15"/>
  <c r="R1706" i="15"/>
  <c r="P1706" i="15"/>
  <c r="BI1705" i="15"/>
  <c r="BH1705" i="15"/>
  <c r="BG1705" i="15"/>
  <c r="BE1705" i="15"/>
  <c r="T1705" i="15"/>
  <c r="R1705" i="15"/>
  <c r="P1705" i="15"/>
  <c r="BI1704" i="15"/>
  <c r="BH1704" i="15"/>
  <c r="BG1704" i="15"/>
  <c r="BE1704" i="15"/>
  <c r="T1704" i="15"/>
  <c r="R1704" i="15"/>
  <c r="P1704" i="15"/>
  <c r="BI1703" i="15"/>
  <c r="BH1703" i="15"/>
  <c r="BG1703" i="15"/>
  <c r="BE1703" i="15"/>
  <c r="T1703" i="15"/>
  <c r="R1703" i="15"/>
  <c r="P1703" i="15"/>
  <c r="BI1702" i="15"/>
  <c r="BH1702" i="15"/>
  <c r="BG1702" i="15"/>
  <c r="BE1702" i="15"/>
  <c r="T1702" i="15"/>
  <c r="R1702" i="15"/>
  <c r="P1702" i="15"/>
  <c r="BI1701" i="15"/>
  <c r="BH1701" i="15"/>
  <c r="BG1701" i="15"/>
  <c r="BE1701" i="15"/>
  <c r="T1701" i="15"/>
  <c r="R1701" i="15"/>
  <c r="P1701" i="15"/>
  <c r="BI1700" i="15"/>
  <c r="BH1700" i="15"/>
  <c r="BG1700" i="15"/>
  <c r="BE1700" i="15"/>
  <c r="T1700" i="15"/>
  <c r="R1700" i="15"/>
  <c r="P1700" i="15"/>
  <c r="BI1699" i="15"/>
  <c r="BH1699" i="15"/>
  <c r="BG1699" i="15"/>
  <c r="BE1699" i="15"/>
  <c r="T1699" i="15"/>
  <c r="R1699" i="15"/>
  <c r="P1699" i="15"/>
  <c r="BI1698" i="15"/>
  <c r="BH1698" i="15"/>
  <c r="BG1698" i="15"/>
  <c r="BE1698" i="15"/>
  <c r="T1698" i="15"/>
  <c r="R1698" i="15"/>
  <c r="P1698" i="15"/>
  <c r="BI1697" i="15"/>
  <c r="BH1697" i="15"/>
  <c r="BG1697" i="15"/>
  <c r="BE1697" i="15"/>
  <c r="T1697" i="15"/>
  <c r="R1697" i="15"/>
  <c r="P1697" i="15"/>
  <c r="BI1696" i="15"/>
  <c r="BH1696" i="15"/>
  <c r="BG1696" i="15"/>
  <c r="BE1696" i="15"/>
  <c r="T1696" i="15"/>
  <c r="R1696" i="15"/>
  <c r="P1696" i="15"/>
  <c r="BI1695" i="15"/>
  <c r="BH1695" i="15"/>
  <c r="BG1695" i="15"/>
  <c r="BE1695" i="15"/>
  <c r="T1695" i="15"/>
  <c r="R1695" i="15"/>
  <c r="P1695" i="15"/>
  <c r="BI1694" i="15"/>
  <c r="BH1694" i="15"/>
  <c r="BG1694" i="15"/>
  <c r="BE1694" i="15"/>
  <c r="T1694" i="15"/>
  <c r="R1694" i="15"/>
  <c r="P1694" i="15"/>
  <c r="BI1693" i="15"/>
  <c r="BH1693" i="15"/>
  <c r="BG1693" i="15"/>
  <c r="BE1693" i="15"/>
  <c r="T1693" i="15"/>
  <c r="R1693" i="15"/>
  <c r="P1693" i="15"/>
  <c r="BI1692" i="15"/>
  <c r="BH1692" i="15"/>
  <c r="BG1692" i="15"/>
  <c r="BE1692" i="15"/>
  <c r="T1692" i="15"/>
  <c r="R1692" i="15"/>
  <c r="P1692" i="15"/>
  <c r="BI1691" i="15"/>
  <c r="BH1691" i="15"/>
  <c r="BG1691" i="15"/>
  <c r="BE1691" i="15"/>
  <c r="T1691" i="15"/>
  <c r="R1691" i="15"/>
  <c r="P1691" i="15"/>
  <c r="BI1690" i="15"/>
  <c r="BH1690" i="15"/>
  <c r="BG1690" i="15"/>
  <c r="BE1690" i="15"/>
  <c r="T1690" i="15"/>
  <c r="R1690" i="15"/>
  <c r="P1690" i="15"/>
  <c r="BI1687" i="15"/>
  <c r="BH1687" i="15"/>
  <c r="BG1687" i="15"/>
  <c r="BE1687" i="15"/>
  <c r="T1687" i="15"/>
  <c r="R1687" i="15"/>
  <c r="P1687" i="15"/>
  <c r="BI1684" i="15"/>
  <c r="BH1684" i="15"/>
  <c r="BG1684" i="15"/>
  <c r="BE1684" i="15"/>
  <c r="T1684" i="15"/>
  <c r="R1684" i="15"/>
  <c r="P1684" i="15"/>
  <c r="BI1681" i="15"/>
  <c r="BH1681" i="15"/>
  <c r="BG1681" i="15"/>
  <c r="BE1681" i="15"/>
  <c r="T1681" i="15"/>
  <c r="R1681" i="15"/>
  <c r="P1681" i="15"/>
  <c r="BI1680" i="15"/>
  <c r="BH1680" i="15"/>
  <c r="BG1680" i="15"/>
  <c r="BE1680" i="15"/>
  <c r="T1680" i="15"/>
  <c r="R1680" i="15"/>
  <c r="P1680" i="15"/>
  <c r="BI1679" i="15"/>
  <c r="BH1679" i="15"/>
  <c r="BG1679" i="15"/>
  <c r="BE1679" i="15"/>
  <c r="T1679" i="15"/>
  <c r="R1679" i="15"/>
  <c r="P1679" i="15"/>
  <c r="BI1677" i="15"/>
  <c r="BH1677" i="15"/>
  <c r="BG1677" i="15"/>
  <c r="BE1677" i="15"/>
  <c r="T1677" i="15"/>
  <c r="R1677" i="15"/>
  <c r="P1677" i="15"/>
  <c r="BI1673" i="15"/>
  <c r="BH1673" i="15"/>
  <c r="BG1673" i="15"/>
  <c r="BE1673" i="15"/>
  <c r="T1673" i="15"/>
  <c r="R1673" i="15"/>
  <c r="P1673" i="15"/>
  <c r="BI1670" i="15"/>
  <c r="BH1670" i="15"/>
  <c r="BG1670" i="15"/>
  <c r="BE1670" i="15"/>
  <c r="T1670" i="15"/>
  <c r="R1670" i="15"/>
  <c r="P1670" i="15"/>
  <c r="BI1667" i="15"/>
  <c r="BH1667" i="15"/>
  <c r="BG1667" i="15"/>
  <c r="BE1667" i="15"/>
  <c r="T1667" i="15"/>
  <c r="R1667" i="15"/>
  <c r="P1667" i="15"/>
  <c r="BI1666" i="15"/>
  <c r="BH1666" i="15"/>
  <c r="BG1666" i="15"/>
  <c r="BE1666" i="15"/>
  <c r="T1666" i="15"/>
  <c r="R1666" i="15"/>
  <c r="P1666" i="15"/>
  <c r="BI1665" i="15"/>
  <c r="BH1665" i="15"/>
  <c r="BG1665" i="15"/>
  <c r="BE1665" i="15"/>
  <c r="T1665" i="15"/>
  <c r="R1665" i="15"/>
  <c r="P1665" i="15"/>
  <c r="BI1662" i="15"/>
  <c r="BH1662" i="15"/>
  <c r="BG1662" i="15"/>
  <c r="BE1662" i="15"/>
  <c r="T1662" i="15"/>
  <c r="R1662" i="15"/>
  <c r="P1662" i="15"/>
  <c r="BI1660" i="15"/>
  <c r="BH1660" i="15"/>
  <c r="BG1660" i="15"/>
  <c r="BE1660" i="15"/>
  <c r="T1660" i="15"/>
  <c r="R1660" i="15"/>
  <c r="P1660" i="15"/>
  <c r="BI1657" i="15"/>
  <c r="BH1657" i="15"/>
  <c r="BG1657" i="15"/>
  <c r="BE1657" i="15"/>
  <c r="T1657" i="15"/>
  <c r="R1657" i="15"/>
  <c r="P1657" i="15"/>
  <c r="BI1656" i="15"/>
  <c r="BH1656" i="15"/>
  <c r="BG1656" i="15"/>
  <c r="BE1656" i="15"/>
  <c r="T1656" i="15"/>
  <c r="R1656" i="15"/>
  <c r="P1656" i="15"/>
  <c r="BI1653" i="15"/>
  <c r="BH1653" i="15"/>
  <c r="BG1653" i="15"/>
  <c r="BE1653" i="15"/>
  <c r="T1653" i="15"/>
  <c r="R1653" i="15"/>
  <c r="P1653" i="15"/>
  <c r="BI1652" i="15"/>
  <c r="BH1652" i="15"/>
  <c r="BG1652" i="15"/>
  <c r="BE1652" i="15"/>
  <c r="T1652" i="15"/>
  <c r="R1652" i="15"/>
  <c r="P1652" i="15"/>
  <c r="BI1651" i="15"/>
  <c r="BH1651" i="15"/>
  <c r="BG1651" i="15"/>
  <c r="BE1651" i="15"/>
  <c r="T1651" i="15"/>
  <c r="R1651" i="15"/>
  <c r="P1651" i="15"/>
  <c r="BI1648" i="15"/>
  <c r="BH1648" i="15"/>
  <c r="BG1648" i="15"/>
  <c r="BE1648" i="15"/>
  <c r="T1648" i="15"/>
  <c r="R1648" i="15"/>
  <c r="P1648" i="15"/>
  <c r="BI1645" i="15"/>
  <c r="BH1645" i="15"/>
  <c r="BG1645" i="15"/>
  <c r="BE1645" i="15"/>
  <c r="T1645" i="15"/>
  <c r="R1645" i="15"/>
  <c r="P1645" i="15"/>
  <c r="BI1642" i="15"/>
  <c r="BH1642" i="15"/>
  <c r="BG1642" i="15"/>
  <c r="BE1642" i="15"/>
  <c r="T1642" i="15"/>
  <c r="R1642" i="15"/>
  <c r="P1642" i="15"/>
  <c r="BI1639" i="15"/>
  <c r="BH1639" i="15"/>
  <c r="BG1639" i="15"/>
  <c r="BE1639" i="15"/>
  <c r="T1639" i="15"/>
  <c r="R1639" i="15"/>
  <c r="P1639" i="15"/>
  <c r="BI1638" i="15"/>
  <c r="BH1638" i="15"/>
  <c r="BG1638" i="15"/>
  <c r="BE1638" i="15"/>
  <c r="T1638" i="15"/>
  <c r="R1638" i="15"/>
  <c r="P1638" i="15"/>
  <c r="BI1637" i="15"/>
  <c r="BH1637" i="15"/>
  <c r="BG1637" i="15"/>
  <c r="BE1637" i="15"/>
  <c r="T1637" i="15"/>
  <c r="R1637" i="15"/>
  <c r="P1637" i="15"/>
  <c r="BI1633" i="15"/>
  <c r="BH1633" i="15"/>
  <c r="BG1633" i="15"/>
  <c r="BE1633" i="15"/>
  <c r="T1633" i="15"/>
  <c r="R1633" i="15"/>
  <c r="P1633" i="15"/>
  <c r="BI1631" i="15"/>
  <c r="BH1631" i="15"/>
  <c r="BG1631" i="15"/>
  <c r="BE1631" i="15"/>
  <c r="T1631" i="15"/>
  <c r="R1631" i="15"/>
  <c r="P1631" i="15"/>
  <c r="BI1629" i="15"/>
  <c r="BH1629" i="15"/>
  <c r="BG1629" i="15"/>
  <c r="BE1629" i="15"/>
  <c r="T1629" i="15"/>
  <c r="R1629" i="15"/>
  <c r="P1629" i="15"/>
  <c r="BI1626" i="15"/>
  <c r="BH1626" i="15"/>
  <c r="BG1626" i="15"/>
  <c r="BE1626" i="15"/>
  <c r="T1626" i="15"/>
  <c r="R1626" i="15"/>
  <c r="P1626" i="15"/>
  <c r="BI1625" i="15"/>
  <c r="BH1625" i="15"/>
  <c r="BG1625" i="15"/>
  <c r="BE1625" i="15"/>
  <c r="T1625" i="15"/>
  <c r="R1625" i="15"/>
  <c r="P1625" i="15"/>
  <c r="BI1622" i="15"/>
  <c r="BH1622" i="15"/>
  <c r="BG1622" i="15"/>
  <c r="BE1622" i="15"/>
  <c r="T1622" i="15"/>
  <c r="R1622" i="15"/>
  <c r="P1622" i="15"/>
  <c r="BI1619" i="15"/>
  <c r="BH1619" i="15"/>
  <c r="BG1619" i="15"/>
  <c r="BE1619" i="15"/>
  <c r="T1619" i="15"/>
  <c r="R1619" i="15"/>
  <c r="P1619" i="15"/>
  <c r="BI1596" i="15"/>
  <c r="BH1596" i="15"/>
  <c r="BG1596" i="15"/>
  <c r="BE1596" i="15"/>
  <c r="T1596" i="15"/>
  <c r="R1596" i="15"/>
  <c r="P1596" i="15"/>
  <c r="BI1573" i="15"/>
  <c r="BH1573" i="15"/>
  <c r="BG1573" i="15"/>
  <c r="BE1573" i="15"/>
  <c r="T1573" i="15"/>
  <c r="R1573" i="15"/>
  <c r="P1573" i="15"/>
  <c r="BI1550" i="15"/>
  <c r="BH1550" i="15"/>
  <c r="BG1550" i="15"/>
  <c r="BE1550" i="15"/>
  <c r="T1550" i="15"/>
  <c r="R1550" i="15"/>
  <c r="P1550" i="15"/>
  <c r="BI1548" i="15"/>
  <c r="BH1548" i="15"/>
  <c r="BG1548" i="15"/>
  <c r="BE1548" i="15"/>
  <c r="T1548" i="15"/>
  <c r="R1548" i="15"/>
  <c r="P1548" i="15"/>
  <c r="BI1546" i="15"/>
  <c r="BH1546" i="15"/>
  <c r="BG1546" i="15"/>
  <c r="BE1546" i="15"/>
  <c r="T1546" i="15"/>
  <c r="R1546" i="15"/>
  <c r="P1546" i="15"/>
  <c r="BI1543" i="15"/>
  <c r="BH1543" i="15"/>
  <c r="BG1543" i="15"/>
  <c r="BE1543" i="15"/>
  <c r="T1543" i="15"/>
  <c r="R1543" i="15"/>
  <c r="P1543" i="15"/>
  <c r="BI1542" i="15"/>
  <c r="BH1542" i="15"/>
  <c r="BG1542" i="15"/>
  <c r="BE1542" i="15"/>
  <c r="T1542" i="15"/>
  <c r="R1542" i="15"/>
  <c r="P1542" i="15"/>
  <c r="BI1539" i="15"/>
  <c r="BH1539" i="15"/>
  <c r="BG1539" i="15"/>
  <c r="BE1539" i="15"/>
  <c r="T1539" i="15"/>
  <c r="R1539" i="15"/>
  <c r="P1539" i="15"/>
  <c r="BI1536" i="15"/>
  <c r="BH1536" i="15"/>
  <c r="BG1536" i="15"/>
  <c r="BE1536" i="15"/>
  <c r="T1536" i="15"/>
  <c r="R1536" i="15"/>
  <c r="P1536" i="15"/>
  <c r="BI1533" i="15"/>
  <c r="BH1533" i="15"/>
  <c r="BG1533" i="15"/>
  <c r="BE1533" i="15"/>
  <c r="T1533" i="15"/>
  <c r="R1533" i="15"/>
  <c r="P1533" i="15"/>
  <c r="BI1530" i="15"/>
  <c r="BH1530" i="15"/>
  <c r="BG1530" i="15"/>
  <c r="BE1530" i="15"/>
  <c r="T1530" i="15"/>
  <c r="R1530" i="15"/>
  <c r="P1530" i="15"/>
  <c r="BI1527" i="15"/>
  <c r="BH1527" i="15"/>
  <c r="BG1527" i="15"/>
  <c r="BE1527" i="15"/>
  <c r="T1527" i="15"/>
  <c r="R1527" i="15"/>
  <c r="P1527" i="15"/>
  <c r="BI1524" i="15"/>
  <c r="BH1524" i="15"/>
  <c r="BG1524" i="15"/>
  <c r="BE1524" i="15"/>
  <c r="T1524" i="15"/>
  <c r="R1524" i="15"/>
  <c r="P1524" i="15"/>
  <c r="BI1521" i="15"/>
  <c r="BH1521" i="15"/>
  <c r="BG1521" i="15"/>
  <c r="BE1521" i="15"/>
  <c r="T1521" i="15"/>
  <c r="R1521" i="15"/>
  <c r="P1521" i="15"/>
  <c r="BI1520" i="15"/>
  <c r="BH1520" i="15"/>
  <c r="BG1520" i="15"/>
  <c r="BE1520" i="15"/>
  <c r="T1520" i="15"/>
  <c r="R1520" i="15"/>
  <c r="P1520" i="15"/>
  <c r="BI1517" i="15"/>
  <c r="BH1517" i="15"/>
  <c r="BG1517" i="15"/>
  <c r="BE1517" i="15"/>
  <c r="T1517" i="15"/>
  <c r="R1517" i="15"/>
  <c r="P1517" i="15"/>
  <c r="BI1516" i="15"/>
  <c r="BH1516" i="15"/>
  <c r="BG1516" i="15"/>
  <c r="BE1516" i="15"/>
  <c r="T1516" i="15"/>
  <c r="R1516" i="15"/>
  <c r="P1516" i="15"/>
  <c r="BI1515" i="15"/>
  <c r="BH1515" i="15"/>
  <c r="BG1515" i="15"/>
  <c r="BE1515" i="15"/>
  <c r="T1515" i="15"/>
  <c r="R1515" i="15"/>
  <c r="P1515" i="15"/>
  <c r="BI1511" i="15"/>
  <c r="BH1511" i="15"/>
  <c r="BG1511" i="15"/>
  <c r="BE1511" i="15"/>
  <c r="T1511" i="15"/>
  <c r="R1511" i="15"/>
  <c r="P1511" i="15"/>
  <c r="BI1507" i="15"/>
  <c r="BH1507" i="15"/>
  <c r="BG1507" i="15"/>
  <c r="BE1507" i="15"/>
  <c r="T1507" i="15"/>
  <c r="R1507" i="15"/>
  <c r="P1507" i="15"/>
  <c r="BI1505" i="15"/>
  <c r="BH1505" i="15"/>
  <c r="BG1505" i="15"/>
  <c r="BE1505" i="15"/>
  <c r="T1505" i="15"/>
  <c r="R1505" i="15"/>
  <c r="P1505" i="15"/>
  <c r="BI1504" i="15"/>
  <c r="BH1504" i="15"/>
  <c r="BG1504" i="15"/>
  <c r="BE1504" i="15"/>
  <c r="T1504" i="15"/>
  <c r="R1504" i="15"/>
  <c r="P1504" i="15"/>
  <c r="BI1503" i="15"/>
  <c r="BH1503" i="15"/>
  <c r="BG1503" i="15"/>
  <c r="BE1503" i="15"/>
  <c r="T1503" i="15"/>
  <c r="R1503" i="15"/>
  <c r="P1503" i="15"/>
  <c r="BI1502" i="15"/>
  <c r="BH1502" i="15"/>
  <c r="BG1502" i="15"/>
  <c r="BE1502" i="15"/>
  <c r="T1502" i="15"/>
  <c r="R1502" i="15"/>
  <c r="P1502" i="15"/>
  <c r="BI1501" i="15"/>
  <c r="BH1501" i="15"/>
  <c r="BG1501" i="15"/>
  <c r="BE1501" i="15"/>
  <c r="T1501" i="15"/>
  <c r="R1501" i="15"/>
  <c r="P1501" i="15"/>
  <c r="BI1500" i="15"/>
  <c r="BH1500" i="15"/>
  <c r="BG1500" i="15"/>
  <c r="BE1500" i="15"/>
  <c r="T1500" i="15"/>
  <c r="R1500" i="15"/>
  <c r="P1500" i="15"/>
  <c r="BI1499" i="15"/>
  <c r="BH1499" i="15"/>
  <c r="BG1499" i="15"/>
  <c r="BE1499" i="15"/>
  <c r="T1499" i="15"/>
  <c r="R1499" i="15"/>
  <c r="P1499" i="15"/>
  <c r="BI1498" i="15"/>
  <c r="BH1498" i="15"/>
  <c r="BG1498" i="15"/>
  <c r="BE1498" i="15"/>
  <c r="T1498" i="15"/>
  <c r="R1498" i="15"/>
  <c r="P1498" i="15"/>
  <c r="BI1497" i="15"/>
  <c r="BH1497" i="15"/>
  <c r="BG1497" i="15"/>
  <c r="BE1497" i="15"/>
  <c r="T1497" i="15"/>
  <c r="R1497" i="15"/>
  <c r="P1497" i="15"/>
  <c r="BI1496" i="15"/>
  <c r="BH1496" i="15"/>
  <c r="BG1496" i="15"/>
  <c r="BE1496" i="15"/>
  <c r="T1496" i="15"/>
  <c r="R1496" i="15"/>
  <c r="P1496" i="15"/>
  <c r="BI1495" i="15"/>
  <c r="BH1495" i="15"/>
  <c r="BG1495" i="15"/>
  <c r="BE1495" i="15"/>
  <c r="T1495" i="15"/>
  <c r="R1495" i="15"/>
  <c r="P1495" i="15"/>
  <c r="BI1494" i="15"/>
  <c r="BH1494" i="15"/>
  <c r="BG1494" i="15"/>
  <c r="BE1494" i="15"/>
  <c r="T1494" i="15"/>
  <c r="R1494" i="15"/>
  <c r="P1494" i="15"/>
  <c r="BI1493" i="15"/>
  <c r="BH1493" i="15"/>
  <c r="BG1493" i="15"/>
  <c r="BE1493" i="15"/>
  <c r="T1493" i="15"/>
  <c r="R1493" i="15"/>
  <c r="P1493" i="15"/>
  <c r="BI1492" i="15"/>
  <c r="BH1492" i="15"/>
  <c r="BG1492" i="15"/>
  <c r="BE1492" i="15"/>
  <c r="T1492" i="15"/>
  <c r="R1492" i="15"/>
  <c r="P1492" i="15"/>
  <c r="BI1491" i="15"/>
  <c r="BH1491" i="15"/>
  <c r="BG1491" i="15"/>
  <c r="BE1491" i="15"/>
  <c r="T1491" i="15"/>
  <c r="R1491" i="15"/>
  <c r="P1491" i="15"/>
  <c r="BI1490" i="15"/>
  <c r="BH1490" i="15"/>
  <c r="BG1490" i="15"/>
  <c r="BE1490" i="15"/>
  <c r="T1490" i="15"/>
  <c r="R1490" i="15"/>
  <c r="P1490" i="15"/>
  <c r="BI1489" i="15"/>
  <c r="BH1489" i="15"/>
  <c r="BG1489" i="15"/>
  <c r="BE1489" i="15"/>
  <c r="T1489" i="15"/>
  <c r="R1489" i="15"/>
  <c r="P1489" i="15"/>
  <c r="BI1488" i="15"/>
  <c r="BH1488" i="15"/>
  <c r="BG1488" i="15"/>
  <c r="BE1488" i="15"/>
  <c r="T1488" i="15"/>
  <c r="R1488" i="15"/>
  <c r="P1488" i="15"/>
  <c r="BI1487" i="15"/>
  <c r="BH1487" i="15"/>
  <c r="BG1487" i="15"/>
  <c r="BE1487" i="15"/>
  <c r="T1487" i="15"/>
  <c r="R1487" i="15"/>
  <c r="P1487" i="15"/>
  <c r="BI1486" i="15"/>
  <c r="BH1486" i="15"/>
  <c r="BG1486" i="15"/>
  <c r="BE1486" i="15"/>
  <c r="T1486" i="15"/>
  <c r="R1486" i="15"/>
  <c r="P1486" i="15"/>
  <c r="BI1485" i="15"/>
  <c r="BH1485" i="15"/>
  <c r="BG1485" i="15"/>
  <c r="BE1485" i="15"/>
  <c r="T1485" i="15"/>
  <c r="R1485" i="15"/>
  <c r="P1485" i="15"/>
  <c r="BI1484" i="15"/>
  <c r="BH1484" i="15"/>
  <c r="BG1484" i="15"/>
  <c r="BE1484" i="15"/>
  <c r="T1484" i="15"/>
  <c r="R1484" i="15"/>
  <c r="P1484" i="15"/>
  <c r="BI1483" i="15"/>
  <c r="BH1483" i="15"/>
  <c r="BG1483" i="15"/>
  <c r="BE1483" i="15"/>
  <c r="T1483" i="15"/>
  <c r="R1483" i="15"/>
  <c r="P1483" i="15"/>
  <c r="BI1482" i="15"/>
  <c r="BH1482" i="15"/>
  <c r="BG1482" i="15"/>
  <c r="BE1482" i="15"/>
  <c r="T1482" i="15"/>
  <c r="R1482" i="15"/>
  <c r="P1482" i="15"/>
  <c r="BI1481" i="15"/>
  <c r="BH1481" i="15"/>
  <c r="BG1481" i="15"/>
  <c r="BE1481" i="15"/>
  <c r="T1481" i="15"/>
  <c r="R1481" i="15"/>
  <c r="P1481" i="15"/>
  <c r="BI1480" i="15"/>
  <c r="BH1480" i="15"/>
  <c r="BG1480" i="15"/>
  <c r="BE1480" i="15"/>
  <c r="T1480" i="15"/>
  <c r="R1480" i="15"/>
  <c r="P1480" i="15"/>
  <c r="BI1479" i="15"/>
  <c r="BH1479" i="15"/>
  <c r="BG1479" i="15"/>
  <c r="BE1479" i="15"/>
  <c r="T1479" i="15"/>
  <c r="R1479" i="15"/>
  <c r="P1479" i="15"/>
  <c r="BI1478" i="15"/>
  <c r="BH1478" i="15"/>
  <c r="BG1478" i="15"/>
  <c r="BE1478" i="15"/>
  <c r="T1478" i="15"/>
  <c r="R1478" i="15"/>
  <c r="P1478" i="15"/>
  <c r="BI1477" i="15"/>
  <c r="BH1477" i="15"/>
  <c r="BG1477" i="15"/>
  <c r="BE1477" i="15"/>
  <c r="T1477" i="15"/>
  <c r="R1477" i="15"/>
  <c r="P1477" i="15"/>
  <c r="BI1476" i="15"/>
  <c r="BH1476" i="15"/>
  <c r="BG1476" i="15"/>
  <c r="BE1476" i="15"/>
  <c r="T1476" i="15"/>
  <c r="R1476" i="15"/>
  <c r="P1476" i="15"/>
  <c r="BI1475" i="15"/>
  <c r="BH1475" i="15"/>
  <c r="BG1475" i="15"/>
  <c r="BE1475" i="15"/>
  <c r="T1475" i="15"/>
  <c r="R1475" i="15"/>
  <c r="P1475" i="15"/>
  <c r="BI1474" i="15"/>
  <c r="BH1474" i="15"/>
  <c r="BG1474" i="15"/>
  <c r="BE1474" i="15"/>
  <c r="T1474" i="15"/>
  <c r="R1474" i="15"/>
  <c r="P1474" i="15"/>
  <c r="BI1473" i="15"/>
  <c r="BH1473" i="15"/>
  <c r="BG1473" i="15"/>
  <c r="BE1473" i="15"/>
  <c r="T1473" i="15"/>
  <c r="R1473" i="15"/>
  <c r="P1473" i="15"/>
  <c r="BI1472" i="15"/>
  <c r="BH1472" i="15"/>
  <c r="BG1472" i="15"/>
  <c r="BE1472" i="15"/>
  <c r="T1472" i="15"/>
  <c r="R1472" i="15"/>
  <c r="P1472" i="15"/>
  <c r="BI1471" i="15"/>
  <c r="BH1471" i="15"/>
  <c r="BG1471" i="15"/>
  <c r="BE1471" i="15"/>
  <c r="T1471" i="15"/>
  <c r="R1471" i="15"/>
  <c r="P1471" i="15"/>
  <c r="BI1469" i="15"/>
  <c r="BH1469" i="15"/>
  <c r="BG1469" i="15"/>
  <c r="BE1469" i="15"/>
  <c r="T1469" i="15"/>
  <c r="R1469" i="15"/>
  <c r="P1469" i="15"/>
  <c r="BI1468" i="15"/>
  <c r="BH1468" i="15"/>
  <c r="BG1468" i="15"/>
  <c r="BE1468" i="15"/>
  <c r="T1468" i="15"/>
  <c r="R1468" i="15"/>
  <c r="P1468" i="15"/>
  <c r="BI1467" i="15"/>
  <c r="BH1467" i="15"/>
  <c r="BG1467" i="15"/>
  <c r="BE1467" i="15"/>
  <c r="T1467" i="15"/>
  <c r="R1467" i="15"/>
  <c r="P1467" i="15"/>
  <c r="BI1466" i="15"/>
  <c r="BH1466" i="15"/>
  <c r="BG1466" i="15"/>
  <c r="BE1466" i="15"/>
  <c r="T1466" i="15"/>
  <c r="R1466" i="15"/>
  <c r="P1466" i="15"/>
  <c r="BI1465" i="15"/>
  <c r="BH1465" i="15"/>
  <c r="BG1465" i="15"/>
  <c r="BE1465" i="15"/>
  <c r="T1465" i="15"/>
  <c r="R1465" i="15"/>
  <c r="P1465" i="15"/>
  <c r="BI1464" i="15"/>
  <c r="BH1464" i="15"/>
  <c r="BG1464" i="15"/>
  <c r="BE1464" i="15"/>
  <c r="T1464" i="15"/>
  <c r="R1464" i="15"/>
  <c r="P1464" i="15"/>
  <c r="BI1463" i="15"/>
  <c r="BH1463" i="15"/>
  <c r="BG1463" i="15"/>
  <c r="BE1463" i="15"/>
  <c r="T1463" i="15"/>
  <c r="R1463" i="15"/>
  <c r="P1463" i="15"/>
  <c r="BI1462" i="15"/>
  <c r="BH1462" i="15"/>
  <c r="BG1462" i="15"/>
  <c r="BE1462" i="15"/>
  <c r="T1462" i="15"/>
  <c r="R1462" i="15"/>
  <c r="P1462" i="15"/>
  <c r="BI1461" i="15"/>
  <c r="BH1461" i="15"/>
  <c r="BG1461" i="15"/>
  <c r="BE1461" i="15"/>
  <c r="T1461" i="15"/>
  <c r="R1461" i="15"/>
  <c r="P1461" i="15"/>
  <c r="BI1460" i="15"/>
  <c r="BH1460" i="15"/>
  <c r="BG1460" i="15"/>
  <c r="BE1460" i="15"/>
  <c r="T1460" i="15"/>
  <c r="R1460" i="15"/>
  <c r="P1460" i="15"/>
  <c r="BI1459" i="15"/>
  <c r="BH1459" i="15"/>
  <c r="BG1459" i="15"/>
  <c r="BE1459" i="15"/>
  <c r="T1459" i="15"/>
  <c r="R1459" i="15"/>
  <c r="P1459" i="15"/>
  <c r="BI1458" i="15"/>
  <c r="BH1458" i="15"/>
  <c r="BG1458" i="15"/>
  <c r="BE1458" i="15"/>
  <c r="T1458" i="15"/>
  <c r="R1458" i="15"/>
  <c r="P1458" i="15"/>
  <c r="BI1457" i="15"/>
  <c r="BH1457" i="15"/>
  <c r="BG1457" i="15"/>
  <c r="BE1457" i="15"/>
  <c r="T1457" i="15"/>
  <c r="R1457" i="15"/>
  <c r="P1457" i="15"/>
  <c r="BI1456" i="15"/>
  <c r="BH1456" i="15"/>
  <c r="BG1456" i="15"/>
  <c r="BE1456" i="15"/>
  <c r="T1456" i="15"/>
  <c r="R1456" i="15"/>
  <c r="P1456" i="15"/>
  <c r="BI1455" i="15"/>
  <c r="BH1455" i="15"/>
  <c r="BG1455" i="15"/>
  <c r="BE1455" i="15"/>
  <c r="T1455" i="15"/>
  <c r="R1455" i="15"/>
  <c r="P1455" i="15"/>
  <c r="BI1454" i="15"/>
  <c r="BH1454" i="15"/>
  <c r="BG1454" i="15"/>
  <c r="BE1454" i="15"/>
  <c r="T1454" i="15"/>
  <c r="R1454" i="15"/>
  <c r="P1454" i="15"/>
  <c r="BI1453" i="15"/>
  <c r="BH1453" i="15"/>
  <c r="BG1453" i="15"/>
  <c r="BE1453" i="15"/>
  <c r="T1453" i="15"/>
  <c r="R1453" i="15"/>
  <c r="P1453" i="15"/>
  <c r="BI1452" i="15"/>
  <c r="BH1452" i="15"/>
  <c r="BG1452" i="15"/>
  <c r="BE1452" i="15"/>
  <c r="T1452" i="15"/>
  <c r="R1452" i="15"/>
  <c r="P1452" i="15"/>
  <c r="BI1451" i="15"/>
  <c r="BH1451" i="15"/>
  <c r="BG1451" i="15"/>
  <c r="BE1451" i="15"/>
  <c r="T1451" i="15"/>
  <c r="R1451" i="15"/>
  <c r="P1451" i="15"/>
  <c r="BI1450" i="15"/>
  <c r="BH1450" i="15"/>
  <c r="BG1450" i="15"/>
  <c r="BE1450" i="15"/>
  <c r="T1450" i="15"/>
  <c r="R1450" i="15"/>
  <c r="P1450" i="15"/>
  <c r="BI1449" i="15"/>
  <c r="BH1449" i="15"/>
  <c r="BG1449" i="15"/>
  <c r="BE1449" i="15"/>
  <c r="T1449" i="15"/>
  <c r="R1449" i="15"/>
  <c r="P1449" i="15"/>
  <c r="BI1448" i="15"/>
  <c r="BH1448" i="15"/>
  <c r="BG1448" i="15"/>
  <c r="BE1448" i="15"/>
  <c r="T1448" i="15"/>
  <c r="R1448" i="15"/>
  <c r="P1448" i="15"/>
  <c r="BI1447" i="15"/>
  <c r="BH1447" i="15"/>
  <c r="BG1447" i="15"/>
  <c r="BE1447" i="15"/>
  <c r="T1447" i="15"/>
  <c r="R1447" i="15"/>
  <c r="P1447" i="15"/>
  <c r="BI1446" i="15"/>
  <c r="BH1446" i="15"/>
  <c r="BG1446" i="15"/>
  <c r="BE1446" i="15"/>
  <c r="T1446" i="15"/>
  <c r="R1446" i="15"/>
  <c r="P1446" i="15"/>
  <c r="BI1445" i="15"/>
  <c r="BH1445" i="15"/>
  <c r="BG1445" i="15"/>
  <c r="BE1445" i="15"/>
  <c r="T1445" i="15"/>
  <c r="R1445" i="15"/>
  <c r="P1445" i="15"/>
  <c r="BI1444" i="15"/>
  <c r="BH1444" i="15"/>
  <c r="BG1444" i="15"/>
  <c r="BE1444" i="15"/>
  <c r="T1444" i="15"/>
  <c r="R1444" i="15"/>
  <c r="P1444" i="15"/>
  <c r="BI1443" i="15"/>
  <c r="BH1443" i="15"/>
  <c r="BG1443" i="15"/>
  <c r="BE1443" i="15"/>
  <c r="T1443" i="15"/>
  <c r="R1443" i="15"/>
  <c r="P1443" i="15"/>
  <c r="BI1442" i="15"/>
  <c r="BH1442" i="15"/>
  <c r="BG1442" i="15"/>
  <c r="BE1442" i="15"/>
  <c r="T1442" i="15"/>
  <c r="R1442" i="15"/>
  <c r="P1442" i="15"/>
  <c r="BI1441" i="15"/>
  <c r="BH1441" i="15"/>
  <c r="BG1441" i="15"/>
  <c r="BE1441" i="15"/>
  <c r="T1441" i="15"/>
  <c r="R1441" i="15"/>
  <c r="P1441" i="15"/>
  <c r="BI1440" i="15"/>
  <c r="BH1440" i="15"/>
  <c r="BG1440" i="15"/>
  <c r="BE1440" i="15"/>
  <c r="T1440" i="15"/>
  <c r="R1440" i="15"/>
  <c r="P1440" i="15"/>
  <c r="BI1439" i="15"/>
  <c r="BH1439" i="15"/>
  <c r="BG1439" i="15"/>
  <c r="BE1439" i="15"/>
  <c r="T1439" i="15"/>
  <c r="R1439" i="15"/>
  <c r="P1439" i="15"/>
  <c r="BI1438" i="15"/>
  <c r="BH1438" i="15"/>
  <c r="BG1438" i="15"/>
  <c r="BE1438" i="15"/>
  <c r="T1438" i="15"/>
  <c r="R1438" i="15"/>
  <c r="P1438" i="15"/>
  <c r="BI1437" i="15"/>
  <c r="BH1437" i="15"/>
  <c r="BG1437" i="15"/>
  <c r="BE1437" i="15"/>
  <c r="T1437" i="15"/>
  <c r="R1437" i="15"/>
  <c r="P1437" i="15"/>
  <c r="BI1436" i="15"/>
  <c r="BH1436" i="15"/>
  <c r="BG1436" i="15"/>
  <c r="BE1436" i="15"/>
  <c r="T1436" i="15"/>
  <c r="R1436" i="15"/>
  <c r="P1436" i="15"/>
  <c r="BI1433" i="15"/>
  <c r="BH1433" i="15"/>
  <c r="BG1433" i="15"/>
  <c r="BE1433" i="15"/>
  <c r="T1433" i="15"/>
  <c r="R1433" i="15"/>
  <c r="P1433" i="15"/>
  <c r="BI1432" i="15"/>
  <c r="BH1432" i="15"/>
  <c r="BG1432" i="15"/>
  <c r="BE1432" i="15"/>
  <c r="T1432" i="15"/>
  <c r="R1432" i="15"/>
  <c r="P1432" i="15"/>
  <c r="BI1431" i="15"/>
  <c r="BH1431" i="15"/>
  <c r="BG1431" i="15"/>
  <c r="BE1431" i="15"/>
  <c r="T1431" i="15"/>
  <c r="R1431" i="15"/>
  <c r="P1431" i="15"/>
  <c r="BI1430" i="15"/>
  <c r="BH1430" i="15"/>
  <c r="BG1430" i="15"/>
  <c r="BE1430" i="15"/>
  <c r="T1430" i="15"/>
  <c r="R1430" i="15"/>
  <c r="P1430" i="15"/>
  <c r="BI1429" i="15"/>
  <c r="BH1429" i="15"/>
  <c r="BG1429" i="15"/>
  <c r="BE1429" i="15"/>
  <c r="T1429" i="15"/>
  <c r="R1429" i="15"/>
  <c r="P1429" i="15"/>
  <c r="BI1428" i="15"/>
  <c r="BH1428" i="15"/>
  <c r="BG1428" i="15"/>
  <c r="BE1428" i="15"/>
  <c r="T1428" i="15"/>
  <c r="R1428" i="15"/>
  <c r="P1428" i="15"/>
  <c r="BI1427" i="15"/>
  <c r="BH1427" i="15"/>
  <c r="BG1427" i="15"/>
  <c r="BE1427" i="15"/>
  <c r="T1427" i="15"/>
  <c r="R1427" i="15"/>
  <c r="P1427" i="15"/>
  <c r="BI1426" i="15"/>
  <c r="BH1426" i="15"/>
  <c r="BG1426" i="15"/>
  <c r="BE1426" i="15"/>
  <c r="T1426" i="15"/>
  <c r="R1426" i="15"/>
  <c r="P1426" i="15"/>
  <c r="BI1425" i="15"/>
  <c r="BH1425" i="15"/>
  <c r="BG1425" i="15"/>
  <c r="BE1425" i="15"/>
  <c r="T1425" i="15"/>
  <c r="R1425" i="15"/>
  <c r="P1425" i="15"/>
  <c r="BI1423" i="15"/>
  <c r="BH1423" i="15"/>
  <c r="BG1423" i="15"/>
  <c r="BE1423" i="15"/>
  <c r="T1423" i="15"/>
  <c r="R1423" i="15"/>
  <c r="P1423" i="15"/>
  <c r="BI1422" i="15"/>
  <c r="BH1422" i="15"/>
  <c r="BG1422" i="15"/>
  <c r="BE1422" i="15"/>
  <c r="T1422" i="15"/>
  <c r="R1422" i="15"/>
  <c r="P1422" i="15"/>
  <c r="BI1421" i="15"/>
  <c r="BH1421" i="15"/>
  <c r="BG1421" i="15"/>
  <c r="BE1421" i="15"/>
  <c r="T1421" i="15"/>
  <c r="R1421" i="15"/>
  <c r="P1421" i="15"/>
  <c r="BI1420" i="15"/>
  <c r="BH1420" i="15"/>
  <c r="BG1420" i="15"/>
  <c r="BE1420" i="15"/>
  <c r="T1420" i="15"/>
  <c r="R1420" i="15"/>
  <c r="P1420" i="15"/>
  <c r="BI1419" i="15"/>
  <c r="BH1419" i="15"/>
  <c r="BG1419" i="15"/>
  <c r="BE1419" i="15"/>
  <c r="T1419" i="15"/>
  <c r="R1419" i="15"/>
  <c r="P1419" i="15"/>
  <c r="BI1418" i="15"/>
  <c r="BH1418" i="15"/>
  <c r="BG1418" i="15"/>
  <c r="BE1418" i="15"/>
  <c r="T1418" i="15"/>
  <c r="R1418" i="15"/>
  <c r="P1418" i="15"/>
  <c r="BI1417" i="15"/>
  <c r="BH1417" i="15"/>
  <c r="BG1417" i="15"/>
  <c r="BE1417" i="15"/>
  <c r="T1417" i="15"/>
  <c r="R1417" i="15"/>
  <c r="P1417" i="15"/>
  <c r="BI1416" i="15"/>
  <c r="BH1416" i="15"/>
  <c r="BG1416" i="15"/>
  <c r="BE1416" i="15"/>
  <c r="T1416" i="15"/>
  <c r="R1416" i="15"/>
  <c r="P1416" i="15"/>
  <c r="BI1415" i="15"/>
  <c r="BH1415" i="15"/>
  <c r="BG1415" i="15"/>
  <c r="BE1415" i="15"/>
  <c r="T1415" i="15"/>
  <c r="R1415" i="15"/>
  <c r="P1415" i="15"/>
  <c r="BI1414" i="15"/>
  <c r="BH1414" i="15"/>
  <c r="BG1414" i="15"/>
  <c r="BE1414" i="15"/>
  <c r="T1414" i="15"/>
  <c r="R1414" i="15"/>
  <c r="P1414" i="15"/>
  <c r="BI1413" i="15"/>
  <c r="BH1413" i="15"/>
  <c r="BG1413" i="15"/>
  <c r="BE1413" i="15"/>
  <c r="T1413" i="15"/>
  <c r="R1413" i="15"/>
  <c r="P1413" i="15"/>
  <c r="BI1411" i="15"/>
  <c r="BH1411" i="15"/>
  <c r="BG1411" i="15"/>
  <c r="BE1411" i="15"/>
  <c r="T1411" i="15"/>
  <c r="R1411" i="15"/>
  <c r="P1411" i="15"/>
  <c r="BI1410" i="15"/>
  <c r="BH1410" i="15"/>
  <c r="BG1410" i="15"/>
  <c r="BE1410" i="15"/>
  <c r="T1410" i="15"/>
  <c r="R1410" i="15"/>
  <c r="P1410" i="15"/>
  <c r="BI1409" i="15"/>
  <c r="BH1409" i="15"/>
  <c r="BG1409" i="15"/>
  <c r="BE1409" i="15"/>
  <c r="T1409" i="15"/>
  <c r="R1409" i="15"/>
  <c r="P1409" i="15"/>
  <c r="BI1408" i="15"/>
  <c r="BH1408" i="15"/>
  <c r="BG1408" i="15"/>
  <c r="BE1408" i="15"/>
  <c r="T1408" i="15"/>
  <c r="R1408" i="15"/>
  <c r="P1408" i="15"/>
  <c r="BI1407" i="15"/>
  <c r="BH1407" i="15"/>
  <c r="BG1407" i="15"/>
  <c r="BE1407" i="15"/>
  <c r="T1407" i="15"/>
  <c r="R1407" i="15"/>
  <c r="P1407" i="15"/>
  <c r="BI1406" i="15"/>
  <c r="BH1406" i="15"/>
  <c r="BG1406" i="15"/>
  <c r="BE1406" i="15"/>
  <c r="T1406" i="15"/>
  <c r="R1406" i="15"/>
  <c r="P1406" i="15"/>
  <c r="BI1405" i="15"/>
  <c r="BH1405" i="15"/>
  <c r="BG1405" i="15"/>
  <c r="BE1405" i="15"/>
  <c r="T1405" i="15"/>
  <c r="R1405" i="15"/>
  <c r="P1405" i="15"/>
  <c r="BI1404" i="15"/>
  <c r="BH1404" i="15"/>
  <c r="BG1404" i="15"/>
  <c r="BE1404" i="15"/>
  <c r="T1404" i="15"/>
  <c r="R1404" i="15"/>
  <c r="P1404" i="15"/>
  <c r="BI1402" i="15"/>
  <c r="BH1402" i="15"/>
  <c r="BG1402" i="15"/>
  <c r="BE1402" i="15"/>
  <c r="T1402" i="15"/>
  <c r="R1402" i="15"/>
  <c r="P1402" i="15"/>
  <c r="BI1401" i="15"/>
  <c r="BH1401" i="15"/>
  <c r="BG1401" i="15"/>
  <c r="BE1401" i="15"/>
  <c r="T1401" i="15"/>
  <c r="R1401" i="15"/>
  <c r="P1401" i="15"/>
  <c r="BI1400" i="15"/>
  <c r="BH1400" i="15"/>
  <c r="BG1400" i="15"/>
  <c r="BE1400" i="15"/>
  <c r="T1400" i="15"/>
  <c r="R1400" i="15"/>
  <c r="P1400" i="15"/>
  <c r="BI1399" i="15"/>
  <c r="BH1399" i="15"/>
  <c r="BG1399" i="15"/>
  <c r="BE1399" i="15"/>
  <c r="T1399" i="15"/>
  <c r="R1399" i="15"/>
  <c r="P1399" i="15"/>
  <c r="BI1398" i="15"/>
  <c r="BH1398" i="15"/>
  <c r="BG1398" i="15"/>
  <c r="BE1398" i="15"/>
  <c r="T1398" i="15"/>
  <c r="R1398" i="15"/>
  <c r="P1398" i="15"/>
  <c r="BI1397" i="15"/>
  <c r="BH1397" i="15"/>
  <c r="BG1397" i="15"/>
  <c r="BE1397" i="15"/>
  <c r="T1397" i="15"/>
  <c r="R1397" i="15"/>
  <c r="P1397" i="15"/>
  <c r="BI1396" i="15"/>
  <c r="BH1396" i="15"/>
  <c r="BG1396" i="15"/>
  <c r="BE1396" i="15"/>
  <c r="T1396" i="15"/>
  <c r="R1396" i="15"/>
  <c r="P1396" i="15"/>
  <c r="BI1395" i="15"/>
  <c r="BH1395" i="15"/>
  <c r="BG1395" i="15"/>
  <c r="BE1395" i="15"/>
  <c r="T1395" i="15"/>
  <c r="R1395" i="15"/>
  <c r="P1395" i="15"/>
  <c r="BI1394" i="15"/>
  <c r="BH1394" i="15"/>
  <c r="BG1394" i="15"/>
  <c r="BE1394" i="15"/>
  <c r="T1394" i="15"/>
  <c r="R1394" i="15"/>
  <c r="P1394" i="15"/>
  <c r="BI1393" i="15"/>
  <c r="BH1393" i="15"/>
  <c r="BG1393" i="15"/>
  <c r="BE1393" i="15"/>
  <c r="T1393" i="15"/>
  <c r="R1393" i="15"/>
  <c r="P1393" i="15"/>
  <c r="BI1392" i="15"/>
  <c r="BH1392" i="15"/>
  <c r="BG1392" i="15"/>
  <c r="BE1392" i="15"/>
  <c r="T1392" i="15"/>
  <c r="R1392" i="15"/>
  <c r="P1392" i="15"/>
  <c r="BI1391" i="15"/>
  <c r="BH1391" i="15"/>
  <c r="BG1391" i="15"/>
  <c r="BE1391" i="15"/>
  <c r="T1391" i="15"/>
  <c r="R1391" i="15"/>
  <c r="P1391" i="15"/>
  <c r="BI1390" i="15"/>
  <c r="BH1390" i="15"/>
  <c r="BG1390" i="15"/>
  <c r="BE1390" i="15"/>
  <c r="T1390" i="15"/>
  <c r="R1390" i="15"/>
  <c r="P1390" i="15"/>
  <c r="BI1389" i="15"/>
  <c r="BH1389" i="15"/>
  <c r="BG1389" i="15"/>
  <c r="BE1389" i="15"/>
  <c r="T1389" i="15"/>
  <c r="R1389" i="15"/>
  <c r="P1389" i="15"/>
  <c r="BI1388" i="15"/>
  <c r="BH1388" i="15"/>
  <c r="BG1388" i="15"/>
  <c r="BE1388" i="15"/>
  <c r="T1388" i="15"/>
  <c r="R1388" i="15"/>
  <c r="P1388" i="15"/>
  <c r="BI1387" i="15"/>
  <c r="BH1387" i="15"/>
  <c r="BG1387" i="15"/>
  <c r="BE1387" i="15"/>
  <c r="T1387" i="15"/>
  <c r="R1387" i="15"/>
  <c r="P1387" i="15"/>
  <c r="BI1386" i="15"/>
  <c r="BH1386" i="15"/>
  <c r="BG1386" i="15"/>
  <c r="BE1386" i="15"/>
  <c r="T1386" i="15"/>
  <c r="R1386" i="15"/>
  <c r="P1386" i="15"/>
  <c r="BI1385" i="15"/>
  <c r="BH1385" i="15"/>
  <c r="BG1385" i="15"/>
  <c r="BE1385" i="15"/>
  <c r="T1385" i="15"/>
  <c r="R1385" i="15"/>
  <c r="P1385" i="15"/>
  <c r="BI1384" i="15"/>
  <c r="BH1384" i="15"/>
  <c r="BG1384" i="15"/>
  <c r="BE1384" i="15"/>
  <c r="T1384" i="15"/>
  <c r="R1384" i="15"/>
  <c r="P1384" i="15"/>
  <c r="BI1383" i="15"/>
  <c r="BH1383" i="15"/>
  <c r="BG1383" i="15"/>
  <c r="BE1383" i="15"/>
  <c r="T1383" i="15"/>
  <c r="R1383" i="15"/>
  <c r="P1383" i="15"/>
  <c r="BI1381" i="15"/>
  <c r="BH1381" i="15"/>
  <c r="BG1381" i="15"/>
  <c r="BE1381" i="15"/>
  <c r="T1381" i="15"/>
  <c r="R1381" i="15"/>
  <c r="P1381" i="15"/>
  <c r="BI1380" i="15"/>
  <c r="BH1380" i="15"/>
  <c r="BG1380" i="15"/>
  <c r="BE1380" i="15"/>
  <c r="T1380" i="15"/>
  <c r="R1380" i="15"/>
  <c r="P1380" i="15"/>
  <c r="BI1379" i="15"/>
  <c r="BH1379" i="15"/>
  <c r="BG1379" i="15"/>
  <c r="BE1379" i="15"/>
  <c r="T1379" i="15"/>
  <c r="R1379" i="15"/>
  <c r="P1379" i="15"/>
  <c r="BI1378" i="15"/>
  <c r="BH1378" i="15"/>
  <c r="BG1378" i="15"/>
  <c r="BE1378" i="15"/>
  <c r="T1378" i="15"/>
  <c r="R1378" i="15"/>
  <c r="P1378" i="15"/>
  <c r="BI1377" i="15"/>
  <c r="BH1377" i="15"/>
  <c r="BG1377" i="15"/>
  <c r="BE1377" i="15"/>
  <c r="T1377" i="15"/>
  <c r="R1377" i="15"/>
  <c r="P1377" i="15"/>
  <c r="BI1376" i="15"/>
  <c r="BH1376" i="15"/>
  <c r="BG1376" i="15"/>
  <c r="BE1376" i="15"/>
  <c r="T1376" i="15"/>
  <c r="R1376" i="15"/>
  <c r="P1376" i="15"/>
  <c r="BI1375" i="15"/>
  <c r="BH1375" i="15"/>
  <c r="BG1375" i="15"/>
  <c r="BE1375" i="15"/>
  <c r="T1375" i="15"/>
  <c r="R1375" i="15"/>
  <c r="P1375" i="15"/>
  <c r="BI1374" i="15"/>
  <c r="BH1374" i="15"/>
  <c r="BG1374" i="15"/>
  <c r="BE1374" i="15"/>
  <c r="T1374" i="15"/>
  <c r="R1374" i="15"/>
  <c r="P1374" i="15"/>
  <c r="BI1373" i="15"/>
  <c r="BH1373" i="15"/>
  <c r="BG1373" i="15"/>
  <c r="BE1373" i="15"/>
  <c r="T1373" i="15"/>
  <c r="R1373" i="15"/>
  <c r="P1373" i="15"/>
  <c r="BI1372" i="15"/>
  <c r="BH1372" i="15"/>
  <c r="BG1372" i="15"/>
  <c r="BE1372" i="15"/>
  <c r="T1372" i="15"/>
  <c r="R1372" i="15"/>
  <c r="P1372" i="15"/>
  <c r="BI1370" i="15"/>
  <c r="BH1370" i="15"/>
  <c r="BG1370" i="15"/>
  <c r="BE1370" i="15"/>
  <c r="T1370" i="15"/>
  <c r="R1370" i="15"/>
  <c r="P1370" i="15"/>
  <c r="BI1369" i="15"/>
  <c r="BH1369" i="15"/>
  <c r="BG1369" i="15"/>
  <c r="BE1369" i="15"/>
  <c r="T1369" i="15"/>
  <c r="R1369" i="15"/>
  <c r="P1369" i="15"/>
  <c r="BI1368" i="15"/>
  <c r="BH1368" i="15"/>
  <c r="BG1368" i="15"/>
  <c r="BE1368" i="15"/>
  <c r="T1368" i="15"/>
  <c r="R1368" i="15"/>
  <c r="P1368" i="15"/>
  <c r="BI1367" i="15"/>
  <c r="BH1367" i="15"/>
  <c r="BG1367" i="15"/>
  <c r="BE1367" i="15"/>
  <c r="T1367" i="15"/>
  <c r="R1367" i="15"/>
  <c r="P1367" i="15"/>
  <c r="BI1366" i="15"/>
  <c r="BH1366" i="15"/>
  <c r="BG1366" i="15"/>
  <c r="BE1366" i="15"/>
  <c r="T1366" i="15"/>
  <c r="R1366" i="15"/>
  <c r="P1366" i="15"/>
  <c r="BI1365" i="15"/>
  <c r="BH1365" i="15"/>
  <c r="BG1365" i="15"/>
  <c r="BE1365" i="15"/>
  <c r="T1365" i="15"/>
  <c r="R1365" i="15"/>
  <c r="P1365" i="15"/>
  <c r="BI1364" i="15"/>
  <c r="BH1364" i="15"/>
  <c r="BG1364" i="15"/>
  <c r="BE1364" i="15"/>
  <c r="T1364" i="15"/>
  <c r="R1364" i="15"/>
  <c r="P1364" i="15"/>
  <c r="BI1362" i="15"/>
  <c r="BH1362" i="15"/>
  <c r="BG1362" i="15"/>
  <c r="BE1362" i="15"/>
  <c r="T1362" i="15"/>
  <c r="R1362" i="15"/>
  <c r="P1362" i="15"/>
  <c r="BI1361" i="15"/>
  <c r="BH1361" i="15"/>
  <c r="BG1361" i="15"/>
  <c r="BE1361" i="15"/>
  <c r="T1361" i="15"/>
  <c r="R1361" i="15"/>
  <c r="P1361" i="15"/>
  <c r="BI1360" i="15"/>
  <c r="BH1360" i="15"/>
  <c r="BG1360" i="15"/>
  <c r="BE1360" i="15"/>
  <c r="T1360" i="15"/>
  <c r="R1360" i="15"/>
  <c r="P1360" i="15"/>
  <c r="BI1359" i="15"/>
  <c r="BH1359" i="15"/>
  <c r="BG1359" i="15"/>
  <c r="BE1359" i="15"/>
  <c r="T1359" i="15"/>
  <c r="R1359" i="15"/>
  <c r="P1359" i="15"/>
  <c r="BI1358" i="15"/>
  <c r="BH1358" i="15"/>
  <c r="BG1358" i="15"/>
  <c r="BE1358" i="15"/>
  <c r="T1358" i="15"/>
  <c r="R1358" i="15"/>
  <c r="P1358" i="15"/>
  <c r="BI1357" i="15"/>
  <c r="BH1357" i="15"/>
  <c r="BG1357" i="15"/>
  <c r="BE1357" i="15"/>
  <c r="T1357" i="15"/>
  <c r="R1357" i="15"/>
  <c r="P1357" i="15"/>
  <c r="BI1356" i="15"/>
  <c r="BH1356" i="15"/>
  <c r="BG1356" i="15"/>
  <c r="BE1356" i="15"/>
  <c r="T1356" i="15"/>
  <c r="R1356" i="15"/>
  <c r="P1356" i="15"/>
  <c r="BI1355" i="15"/>
  <c r="BH1355" i="15"/>
  <c r="BG1355" i="15"/>
  <c r="BE1355" i="15"/>
  <c r="T1355" i="15"/>
  <c r="R1355" i="15"/>
  <c r="P1355" i="15"/>
  <c r="BI1353" i="15"/>
  <c r="BH1353" i="15"/>
  <c r="BG1353" i="15"/>
  <c r="BE1353" i="15"/>
  <c r="T1353" i="15"/>
  <c r="R1353" i="15"/>
  <c r="P1353" i="15"/>
  <c r="BI1352" i="15"/>
  <c r="BH1352" i="15"/>
  <c r="BG1352" i="15"/>
  <c r="BE1352" i="15"/>
  <c r="T1352" i="15"/>
  <c r="R1352" i="15"/>
  <c r="P1352" i="15"/>
  <c r="BI1351" i="15"/>
  <c r="BH1351" i="15"/>
  <c r="BG1351" i="15"/>
  <c r="BE1351" i="15"/>
  <c r="T1351" i="15"/>
  <c r="R1351" i="15"/>
  <c r="P1351" i="15"/>
  <c r="BI1350" i="15"/>
  <c r="BH1350" i="15"/>
  <c r="BG1350" i="15"/>
  <c r="BE1350" i="15"/>
  <c r="T1350" i="15"/>
  <c r="R1350" i="15"/>
  <c r="P1350" i="15"/>
  <c r="BI1349" i="15"/>
  <c r="BH1349" i="15"/>
  <c r="BG1349" i="15"/>
  <c r="BE1349" i="15"/>
  <c r="T1349" i="15"/>
  <c r="R1349" i="15"/>
  <c r="P1349" i="15"/>
  <c r="BI1348" i="15"/>
  <c r="BH1348" i="15"/>
  <c r="BG1348" i="15"/>
  <c r="BE1348" i="15"/>
  <c r="T1348" i="15"/>
  <c r="R1348" i="15"/>
  <c r="P1348" i="15"/>
  <c r="BI1347" i="15"/>
  <c r="BH1347" i="15"/>
  <c r="BG1347" i="15"/>
  <c r="BE1347" i="15"/>
  <c r="T1347" i="15"/>
  <c r="R1347" i="15"/>
  <c r="P1347" i="15"/>
  <c r="BI1344" i="15"/>
  <c r="BH1344" i="15"/>
  <c r="BG1344" i="15"/>
  <c r="BE1344" i="15"/>
  <c r="T1344" i="15"/>
  <c r="R1344" i="15"/>
  <c r="P1344" i="15"/>
  <c r="BI1343" i="15"/>
  <c r="BH1343" i="15"/>
  <c r="BG1343" i="15"/>
  <c r="BE1343" i="15"/>
  <c r="T1343" i="15"/>
  <c r="R1343" i="15"/>
  <c r="P1343" i="15"/>
  <c r="BI1342" i="15"/>
  <c r="BH1342" i="15"/>
  <c r="BG1342" i="15"/>
  <c r="BE1342" i="15"/>
  <c r="T1342" i="15"/>
  <c r="R1342" i="15"/>
  <c r="P1342" i="15"/>
  <c r="BI1341" i="15"/>
  <c r="BH1341" i="15"/>
  <c r="BG1341" i="15"/>
  <c r="BE1341" i="15"/>
  <c r="T1341" i="15"/>
  <c r="R1341" i="15"/>
  <c r="P1341" i="15"/>
  <c r="BI1339" i="15"/>
  <c r="BH1339" i="15"/>
  <c r="BG1339" i="15"/>
  <c r="BE1339" i="15"/>
  <c r="T1339" i="15"/>
  <c r="R1339" i="15"/>
  <c r="P1339" i="15"/>
  <c r="BI1338" i="15"/>
  <c r="BH1338" i="15"/>
  <c r="BG1338" i="15"/>
  <c r="BE1338" i="15"/>
  <c r="T1338" i="15"/>
  <c r="R1338" i="15"/>
  <c r="P1338" i="15"/>
  <c r="BI1337" i="15"/>
  <c r="BH1337" i="15"/>
  <c r="BG1337" i="15"/>
  <c r="BE1337" i="15"/>
  <c r="T1337" i="15"/>
  <c r="R1337" i="15"/>
  <c r="P1337" i="15"/>
  <c r="BI1331" i="15"/>
  <c r="BH1331" i="15"/>
  <c r="BG1331" i="15"/>
  <c r="BE1331" i="15"/>
  <c r="T1331" i="15"/>
  <c r="R1331" i="15"/>
  <c r="P1331" i="15"/>
  <c r="BI1325" i="15"/>
  <c r="BH1325" i="15"/>
  <c r="BG1325" i="15"/>
  <c r="BE1325" i="15"/>
  <c r="T1325" i="15"/>
  <c r="R1325" i="15"/>
  <c r="P1325" i="15"/>
  <c r="BI1324" i="15"/>
  <c r="BH1324" i="15"/>
  <c r="BG1324" i="15"/>
  <c r="BE1324" i="15"/>
  <c r="T1324" i="15"/>
  <c r="R1324" i="15"/>
  <c r="P1324" i="15"/>
  <c r="BI1323" i="15"/>
  <c r="BH1323" i="15"/>
  <c r="BG1323" i="15"/>
  <c r="BE1323" i="15"/>
  <c r="T1323" i="15"/>
  <c r="R1323" i="15"/>
  <c r="P1323" i="15"/>
  <c r="BI1322" i="15"/>
  <c r="BH1322" i="15"/>
  <c r="BG1322" i="15"/>
  <c r="BE1322" i="15"/>
  <c r="T1322" i="15"/>
  <c r="R1322" i="15"/>
  <c r="P1322" i="15"/>
  <c r="BI1321" i="15"/>
  <c r="BH1321" i="15"/>
  <c r="BG1321" i="15"/>
  <c r="BE1321" i="15"/>
  <c r="T1321" i="15"/>
  <c r="R1321" i="15"/>
  <c r="P1321" i="15"/>
  <c r="BI1320" i="15"/>
  <c r="BH1320" i="15"/>
  <c r="BG1320" i="15"/>
  <c r="BE1320" i="15"/>
  <c r="T1320" i="15"/>
  <c r="R1320" i="15"/>
  <c r="P1320" i="15"/>
  <c r="BI1319" i="15"/>
  <c r="BH1319" i="15"/>
  <c r="BG1319" i="15"/>
  <c r="BE1319" i="15"/>
  <c r="T1319" i="15"/>
  <c r="R1319" i="15"/>
  <c r="P1319" i="15"/>
  <c r="BI1318" i="15"/>
  <c r="BH1318" i="15"/>
  <c r="BG1318" i="15"/>
  <c r="BE1318" i="15"/>
  <c r="T1318" i="15"/>
  <c r="R1318" i="15"/>
  <c r="P1318" i="15"/>
  <c r="BI1315" i="15"/>
  <c r="BH1315" i="15"/>
  <c r="BG1315" i="15"/>
  <c r="BE1315" i="15"/>
  <c r="T1315" i="15"/>
  <c r="R1315" i="15"/>
  <c r="P1315" i="15"/>
  <c r="BI1314" i="15"/>
  <c r="BH1314" i="15"/>
  <c r="BG1314" i="15"/>
  <c r="BE1314" i="15"/>
  <c r="T1314" i="15"/>
  <c r="R1314" i="15"/>
  <c r="P1314" i="15"/>
  <c r="BI1313" i="15"/>
  <c r="BH1313" i="15"/>
  <c r="BG1313" i="15"/>
  <c r="BE1313" i="15"/>
  <c r="T1313" i="15"/>
  <c r="R1313" i="15"/>
  <c r="P1313" i="15"/>
  <c r="BI1312" i="15"/>
  <c r="BH1312" i="15"/>
  <c r="BG1312" i="15"/>
  <c r="BE1312" i="15"/>
  <c r="T1312" i="15"/>
  <c r="R1312" i="15"/>
  <c r="P1312" i="15"/>
  <c r="BI1311" i="15"/>
  <c r="BH1311" i="15"/>
  <c r="BG1311" i="15"/>
  <c r="BE1311" i="15"/>
  <c r="T1311" i="15"/>
  <c r="R1311" i="15"/>
  <c r="P1311" i="15"/>
  <c r="BI1308" i="15"/>
  <c r="BH1308" i="15"/>
  <c r="BG1308" i="15"/>
  <c r="BE1308" i="15"/>
  <c r="T1308" i="15"/>
  <c r="R1308" i="15"/>
  <c r="P1308" i="15"/>
  <c r="BI1307" i="15"/>
  <c r="BH1307" i="15"/>
  <c r="BG1307" i="15"/>
  <c r="BE1307" i="15"/>
  <c r="T1307" i="15"/>
  <c r="R1307" i="15"/>
  <c r="P1307" i="15"/>
  <c r="BI1306" i="15"/>
  <c r="BH1306" i="15"/>
  <c r="BG1306" i="15"/>
  <c r="BE1306" i="15"/>
  <c r="T1306" i="15"/>
  <c r="R1306" i="15"/>
  <c r="P1306" i="15"/>
  <c r="BI1305" i="15"/>
  <c r="BH1305" i="15"/>
  <c r="BG1305" i="15"/>
  <c r="BE1305" i="15"/>
  <c r="T1305" i="15"/>
  <c r="R1305" i="15"/>
  <c r="P1305" i="15"/>
  <c r="BI1304" i="15"/>
  <c r="BH1304" i="15"/>
  <c r="BG1304" i="15"/>
  <c r="BE1304" i="15"/>
  <c r="T1304" i="15"/>
  <c r="R1304" i="15"/>
  <c r="P1304" i="15"/>
  <c r="BI1303" i="15"/>
  <c r="BH1303" i="15"/>
  <c r="BG1303" i="15"/>
  <c r="BE1303" i="15"/>
  <c r="T1303" i="15"/>
  <c r="R1303" i="15"/>
  <c r="P1303" i="15"/>
  <c r="BI1302" i="15"/>
  <c r="BH1302" i="15"/>
  <c r="BG1302" i="15"/>
  <c r="BE1302" i="15"/>
  <c r="T1302" i="15"/>
  <c r="R1302" i="15"/>
  <c r="P1302" i="15"/>
  <c r="BI1301" i="15"/>
  <c r="BH1301" i="15"/>
  <c r="BG1301" i="15"/>
  <c r="BE1301" i="15"/>
  <c r="T1301" i="15"/>
  <c r="R1301" i="15"/>
  <c r="P1301" i="15"/>
  <c r="BI1300" i="15"/>
  <c r="BH1300" i="15"/>
  <c r="BG1300" i="15"/>
  <c r="BE1300" i="15"/>
  <c r="T1300" i="15"/>
  <c r="R1300" i="15"/>
  <c r="P1300" i="15"/>
  <c r="BI1299" i="15"/>
  <c r="BH1299" i="15"/>
  <c r="BG1299" i="15"/>
  <c r="BE1299" i="15"/>
  <c r="T1299" i="15"/>
  <c r="R1299" i="15"/>
  <c r="P1299" i="15"/>
  <c r="BI1298" i="15"/>
  <c r="BH1298" i="15"/>
  <c r="BG1298" i="15"/>
  <c r="BE1298" i="15"/>
  <c r="T1298" i="15"/>
  <c r="R1298" i="15"/>
  <c r="P1298" i="15"/>
  <c r="BI1297" i="15"/>
  <c r="BH1297" i="15"/>
  <c r="BG1297" i="15"/>
  <c r="BE1297" i="15"/>
  <c r="T1297" i="15"/>
  <c r="R1297" i="15"/>
  <c r="P1297" i="15"/>
  <c r="BI1296" i="15"/>
  <c r="BH1296" i="15"/>
  <c r="BG1296" i="15"/>
  <c r="BE1296" i="15"/>
  <c r="T1296" i="15"/>
  <c r="R1296" i="15"/>
  <c r="P1296" i="15"/>
  <c r="BI1295" i="15"/>
  <c r="BH1295" i="15"/>
  <c r="BG1295" i="15"/>
  <c r="BE1295" i="15"/>
  <c r="T1295" i="15"/>
  <c r="R1295" i="15"/>
  <c r="P1295" i="15"/>
  <c r="BI1294" i="15"/>
  <c r="BH1294" i="15"/>
  <c r="BG1294" i="15"/>
  <c r="BE1294" i="15"/>
  <c r="T1294" i="15"/>
  <c r="R1294" i="15"/>
  <c r="P1294" i="15"/>
  <c r="BI1293" i="15"/>
  <c r="BH1293" i="15"/>
  <c r="BG1293" i="15"/>
  <c r="BE1293" i="15"/>
  <c r="T1293" i="15"/>
  <c r="R1293" i="15"/>
  <c r="P1293" i="15"/>
  <c r="BI1292" i="15"/>
  <c r="BH1292" i="15"/>
  <c r="BG1292" i="15"/>
  <c r="BE1292" i="15"/>
  <c r="T1292" i="15"/>
  <c r="R1292" i="15"/>
  <c r="P1292" i="15"/>
  <c r="BI1291" i="15"/>
  <c r="BH1291" i="15"/>
  <c r="BG1291" i="15"/>
  <c r="BE1291" i="15"/>
  <c r="T1291" i="15"/>
  <c r="R1291" i="15"/>
  <c r="P1291" i="15"/>
  <c r="BI1290" i="15"/>
  <c r="BH1290" i="15"/>
  <c r="BG1290" i="15"/>
  <c r="BE1290" i="15"/>
  <c r="T1290" i="15"/>
  <c r="R1290" i="15"/>
  <c r="P1290" i="15"/>
  <c r="BI1289" i="15"/>
  <c r="BH1289" i="15"/>
  <c r="BG1289" i="15"/>
  <c r="BE1289" i="15"/>
  <c r="T1289" i="15"/>
  <c r="R1289" i="15"/>
  <c r="P1289" i="15"/>
  <c r="BI1288" i="15"/>
  <c r="BH1288" i="15"/>
  <c r="BG1288" i="15"/>
  <c r="BE1288" i="15"/>
  <c r="T1288" i="15"/>
  <c r="R1288" i="15"/>
  <c r="P1288" i="15"/>
  <c r="BI1287" i="15"/>
  <c r="BH1287" i="15"/>
  <c r="BG1287" i="15"/>
  <c r="BE1287" i="15"/>
  <c r="T1287" i="15"/>
  <c r="R1287" i="15"/>
  <c r="P1287" i="15"/>
  <c r="BI1286" i="15"/>
  <c r="BH1286" i="15"/>
  <c r="BG1286" i="15"/>
  <c r="BE1286" i="15"/>
  <c r="T1286" i="15"/>
  <c r="R1286" i="15"/>
  <c r="P1286" i="15"/>
  <c r="BI1285" i="15"/>
  <c r="BH1285" i="15"/>
  <c r="BG1285" i="15"/>
  <c r="BE1285" i="15"/>
  <c r="T1285" i="15"/>
  <c r="R1285" i="15"/>
  <c r="P1285" i="15"/>
  <c r="BI1284" i="15"/>
  <c r="BH1284" i="15"/>
  <c r="BG1284" i="15"/>
  <c r="BE1284" i="15"/>
  <c r="T1284" i="15"/>
  <c r="R1284" i="15"/>
  <c r="P1284" i="15"/>
  <c r="BI1283" i="15"/>
  <c r="BH1283" i="15"/>
  <c r="BG1283" i="15"/>
  <c r="BE1283" i="15"/>
  <c r="T1283" i="15"/>
  <c r="R1283" i="15"/>
  <c r="P1283" i="15"/>
  <c r="BI1282" i="15"/>
  <c r="BH1282" i="15"/>
  <c r="BG1282" i="15"/>
  <c r="BE1282" i="15"/>
  <c r="T1282" i="15"/>
  <c r="R1282" i="15"/>
  <c r="P1282" i="15"/>
  <c r="BI1281" i="15"/>
  <c r="BH1281" i="15"/>
  <c r="BG1281" i="15"/>
  <c r="BE1281" i="15"/>
  <c r="T1281" i="15"/>
  <c r="R1281" i="15"/>
  <c r="P1281" i="15"/>
  <c r="BI1280" i="15"/>
  <c r="BH1280" i="15"/>
  <c r="BG1280" i="15"/>
  <c r="BE1280" i="15"/>
  <c r="T1280" i="15"/>
  <c r="R1280" i="15"/>
  <c r="P1280" i="15"/>
  <c r="BI1276" i="15"/>
  <c r="BH1276" i="15"/>
  <c r="BG1276" i="15"/>
  <c r="BE1276" i="15"/>
  <c r="T1276" i="15"/>
  <c r="T1275" i="15"/>
  <c r="R1276" i="15"/>
  <c r="R1275" i="15" s="1"/>
  <c r="P1276" i="15"/>
  <c r="P1275" i="15"/>
  <c r="BI1274" i="15"/>
  <c r="BH1274" i="15"/>
  <c r="BG1274" i="15"/>
  <c r="BE1274" i="15"/>
  <c r="T1274" i="15"/>
  <c r="R1274" i="15"/>
  <c r="P1274" i="15"/>
  <c r="BI1271" i="15"/>
  <c r="BH1271" i="15"/>
  <c r="BG1271" i="15"/>
  <c r="BE1271" i="15"/>
  <c r="T1271" i="15"/>
  <c r="R1271" i="15"/>
  <c r="P1271" i="15"/>
  <c r="BI1268" i="15"/>
  <c r="BH1268" i="15"/>
  <c r="BG1268" i="15"/>
  <c r="BE1268" i="15"/>
  <c r="T1268" i="15"/>
  <c r="R1268" i="15"/>
  <c r="P1268" i="15"/>
  <c r="BI1265" i="15"/>
  <c r="BH1265" i="15"/>
  <c r="BG1265" i="15"/>
  <c r="BE1265" i="15"/>
  <c r="T1265" i="15"/>
  <c r="R1265" i="15"/>
  <c r="P1265" i="15"/>
  <c r="BI1259" i="15"/>
  <c r="BH1259" i="15"/>
  <c r="BG1259" i="15"/>
  <c r="BE1259" i="15"/>
  <c r="T1259" i="15"/>
  <c r="R1259" i="15"/>
  <c r="P1259" i="15"/>
  <c r="BI1256" i="15"/>
  <c r="BH1256" i="15"/>
  <c r="BG1256" i="15"/>
  <c r="BE1256" i="15"/>
  <c r="T1256" i="15"/>
  <c r="R1256" i="15"/>
  <c r="P1256" i="15"/>
  <c r="BI1253" i="15"/>
  <c r="BH1253" i="15"/>
  <c r="BG1253" i="15"/>
  <c r="BE1253" i="15"/>
  <c r="T1253" i="15"/>
  <c r="R1253" i="15"/>
  <c r="P1253" i="15"/>
  <c r="BI1252" i="15"/>
  <c r="BH1252" i="15"/>
  <c r="BG1252" i="15"/>
  <c r="BE1252" i="15"/>
  <c r="T1252" i="15"/>
  <c r="R1252" i="15"/>
  <c r="P1252" i="15"/>
  <c r="BI1251" i="15"/>
  <c r="BH1251" i="15"/>
  <c r="BG1251" i="15"/>
  <c r="BE1251" i="15"/>
  <c r="T1251" i="15"/>
  <c r="R1251" i="15"/>
  <c r="P1251" i="15"/>
  <c r="BI1248" i="15"/>
  <c r="BH1248" i="15"/>
  <c r="BG1248" i="15"/>
  <c r="BE1248" i="15"/>
  <c r="T1248" i="15"/>
  <c r="R1248" i="15"/>
  <c r="P1248" i="15"/>
  <c r="BI1245" i="15"/>
  <c r="BH1245" i="15"/>
  <c r="BG1245" i="15"/>
  <c r="BE1245" i="15"/>
  <c r="T1245" i="15"/>
  <c r="R1245" i="15"/>
  <c r="P1245" i="15"/>
  <c r="BI1242" i="15"/>
  <c r="BH1242" i="15"/>
  <c r="BG1242" i="15"/>
  <c r="BE1242" i="15"/>
  <c r="T1242" i="15"/>
  <c r="R1242" i="15"/>
  <c r="P1242" i="15"/>
  <c r="BI1239" i="15"/>
  <c r="BH1239" i="15"/>
  <c r="BG1239" i="15"/>
  <c r="BE1239" i="15"/>
  <c r="T1239" i="15"/>
  <c r="R1239" i="15"/>
  <c r="P1239" i="15"/>
  <c r="BI1233" i="15"/>
  <c r="BH1233" i="15"/>
  <c r="BG1233" i="15"/>
  <c r="BE1233" i="15"/>
  <c r="T1233" i="15"/>
  <c r="R1233" i="15"/>
  <c r="P1233" i="15"/>
  <c r="BI1230" i="15"/>
  <c r="BH1230" i="15"/>
  <c r="BG1230" i="15"/>
  <c r="BE1230" i="15"/>
  <c r="T1230" i="15"/>
  <c r="R1230" i="15"/>
  <c r="P1230" i="15"/>
  <c r="BI1229" i="15"/>
  <c r="BH1229" i="15"/>
  <c r="BG1229" i="15"/>
  <c r="BE1229" i="15"/>
  <c r="T1229" i="15"/>
  <c r="R1229" i="15"/>
  <c r="P1229" i="15"/>
  <c r="BI1228" i="15"/>
  <c r="BH1228" i="15"/>
  <c r="BG1228" i="15"/>
  <c r="BE1228" i="15"/>
  <c r="T1228" i="15"/>
  <c r="R1228" i="15"/>
  <c r="P1228" i="15"/>
  <c r="BI1225" i="15"/>
  <c r="BH1225" i="15"/>
  <c r="BG1225" i="15"/>
  <c r="BE1225" i="15"/>
  <c r="T1225" i="15"/>
  <c r="R1225" i="15"/>
  <c r="P1225" i="15"/>
  <c r="BI1222" i="15"/>
  <c r="BH1222" i="15"/>
  <c r="BG1222" i="15"/>
  <c r="BE1222" i="15"/>
  <c r="T1222" i="15"/>
  <c r="R1222" i="15"/>
  <c r="P1222" i="15"/>
  <c r="BI1219" i="15"/>
  <c r="BH1219" i="15"/>
  <c r="BG1219" i="15"/>
  <c r="BE1219" i="15"/>
  <c r="T1219" i="15"/>
  <c r="R1219" i="15"/>
  <c r="P1219" i="15"/>
  <c r="BI1216" i="15"/>
  <c r="BH1216" i="15"/>
  <c r="BG1216" i="15"/>
  <c r="BE1216" i="15"/>
  <c r="T1216" i="15"/>
  <c r="R1216" i="15"/>
  <c r="P1216" i="15"/>
  <c r="BI1213" i="15"/>
  <c r="BH1213" i="15"/>
  <c r="BG1213" i="15"/>
  <c r="BE1213" i="15"/>
  <c r="T1213" i="15"/>
  <c r="R1213" i="15"/>
  <c r="P1213" i="15"/>
  <c r="BI1210" i="15"/>
  <c r="BH1210" i="15"/>
  <c r="BG1210" i="15"/>
  <c r="BE1210" i="15"/>
  <c r="T1210" i="15"/>
  <c r="R1210" i="15"/>
  <c r="P1210" i="15"/>
  <c r="BI1207" i="15"/>
  <c r="BH1207" i="15"/>
  <c r="BG1207" i="15"/>
  <c r="BE1207" i="15"/>
  <c r="T1207" i="15"/>
  <c r="R1207" i="15"/>
  <c r="P1207" i="15"/>
  <c r="BI1205" i="15"/>
  <c r="BH1205" i="15"/>
  <c r="BG1205" i="15"/>
  <c r="BE1205" i="15"/>
  <c r="T1205" i="15"/>
  <c r="R1205" i="15"/>
  <c r="P1205" i="15"/>
  <c r="BI1202" i="15"/>
  <c r="BH1202" i="15"/>
  <c r="BG1202" i="15"/>
  <c r="BE1202" i="15"/>
  <c r="T1202" i="15"/>
  <c r="R1202" i="15"/>
  <c r="P1202" i="15"/>
  <c r="BI1201" i="15"/>
  <c r="BH1201" i="15"/>
  <c r="BG1201" i="15"/>
  <c r="BE1201" i="15"/>
  <c r="T1201" i="15"/>
  <c r="R1201" i="15"/>
  <c r="P1201" i="15"/>
  <c r="BI1200" i="15"/>
  <c r="BH1200" i="15"/>
  <c r="BG1200" i="15"/>
  <c r="BE1200" i="15"/>
  <c r="T1200" i="15"/>
  <c r="R1200" i="15"/>
  <c r="P1200" i="15"/>
  <c r="BI1197" i="15"/>
  <c r="BH1197" i="15"/>
  <c r="BG1197" i="15"/>
  <c r="BE1197" i="15"/>
  <c r="T1197" i="15"/>
  <c r="R1197" i="15"/>
  <c r="P1197" i="15"/>
  <c r="BI1196" i="15"/>
  <c r="BH1196" i="15"/>
  <c r="BG1196" i="15"/>
  <c r="BE1196" i="15"/>
  <c r="T1196" i="15"/>
  <c r="R1196" i="15"/>
  <c r="P1196" i="15"/>
  <c r="BI1195" i="15"/>
  <c r="BH1195" i="15"/>
  <c r="BG1195" i="15"/>
  <c r="BE1195" i="15"/>
  <c r="T1195" i="15"/>
  <c r="R1195" i="15"/>
  <c r="P1195" i="15"/>
  <c r="BI1194" i="15"/>
  <c r="BH1194" i="15"/>
  <c r="BG1194" i="15"/>
  <c r="BE1194" i="15"/>
  <c r="T1194" i="15"/>
  <c r="R1194" i="15"/>
  <c r="P1194" i="15"/>
  <c r="BI1193" i="15"/>
  <c r="BH1193" i="15"/>
  <c r="BG1193" i="15"/>
  <c r="BE1193" i="15"/>
  <c r="T1193" i="15"/>
  <c r="R1193" i="15"/>
  <c r="P1193" i="15"/>
  <c r="BI1192" i="15"/>
  <c r="BH1192" i="15"/>
  <c r="BG1192" i="15"/>
  <c r="BE1192" i="15"/>
  <c r="T1192" i="15"/>
  <c r="R1192" i="15"/>
  <c r="P1192" i="15"/>
  <c r="BI1189" i="15"/>
  <c r="BH1189" i="15"/>
  <c r="BG1189" i="15"/>
  <c r="BE1189" i="15"/>
  <c r="T1189" i="15"/>
  <c r="R1189" i="15"/>
  <c r="P1189" i="15"/>
  <c r="BI1186" i="15"/>
  <c r="BH1186" i="15"/>
  <c r="BG1186" i="15"/>
  <c r="BE1186" i="15"/>
  <c r="T1186" i="15"/>
  <c r="R1186" i="15"/>
  <c r="P1186" i="15"/>
  <c r="BI1183" i="15"/>
  <c r="BH1183" i="15"/>
  <c r="BG1183" i="15"/>
  <c r="BE1183" i="15"/>
  <c r="T1183" i="15"/>
  <c r="R1183" i="15"/>
  <c r="P1183" i="15"/>
  <c r="BI1180" i="15"/>
  <c r="BH1180" i="15"/>
  <c r="BG1180" i="15"/>
  <c r="BE1180" i="15"/>
  <c r="T1180" i="15"/>
  <c r="R1180" i="15"/>
  <c r="P1180" i="15"/>
  <c r="BI1177" i="15"/>
  <c r="BH1177" i="15"/>
  <c r="BG1177" i="15"/>
  <c r="BE1177" i="15"/>
  <c r="T1177" i="15"/>
  <c r="R1177" i="15"/>
  <c r="P1177" i="15"/>
  <c r="BI1174" i="15"/>
  <c r="BH1174" i="15"/>
  <c r="BG1174" i="15"/>
  <c r="BE1174" i="15"/>
  <c r="T1174" i="15"/>
  <c r="R1174" i="15"/>
  <c r="P1174" i="15"/>
  <c r="BI1171" i="15"/>
  <c r="BH1171" i="15"/>
  <c r="BG1171" i="15"/>
  <c r="BE1171" i="15"/>
  <c r="T1171" i="15"/>
  <c r="R1171" i="15"/>
  <c r="P1171" i="15"/>
  <c r="BI1168" i="15"/>
  <c r="BH1168" i="15"/>
  <c r="BG1168" i="15"/>
  <c r="BE1168" i="15"/>
  <c r="T1168" i="15"/>
  <c r="R1168" i="15"/>
  <c r="P1168" i="15"/>
  <c r="BI1165" i="15"/>
  <c r="BH1165" i="15"/>
  <c r="BG1165" i="15"/>
  <c r="BE1165" i="15"/>
  <c r="T1165" i="15"/>
  <c r="R1165" i="15"/>
  <c r="P1165" i="15"/>
  <c r="BI1163" i="15"/>
  <c r="BH1163" i="15"/>
  <c r="BG1163" i="15"/>
  <c r="BE1163" i="15"/>
  <c r="T1163" i="15"/>
  <c r="R1163" i="15"/>
  <c r="P1163" i="15"/>
  <c r="BI1160" i="15"/>
  <c r="BH1160" i="15"/>
  <c r="BG1160" i="15"/>
  <c r="BE1160" i="15"/>
  <c r="T1160" i="15"/>
  <c r="R1160" i="15"/>
  <c r="P1160" i="15"/>
  <c r="BI1137" i="15"/>
  <c r="BH1137" i="15"/>
  <c r="BG1137" i="15"/>
  <c r="BE1137" i="15"/>
  <c r="T1137" i="15"/>
  <c r="R1137" i="15"/>
  <c r="P1137" i="15"/>
  <c r="BI1134" i="15"/>
  <c r="BH1134" i="15"/>
  <c r="BG1134" i="15"/>
  <c r="BE1134" i="15"/>
  <c r="T1134" i="15"/>
  <c r="R1134" i="15"/>
  <c r="P1134" i="15"/>
  <c r="BI1111" i="15"/>
  <c r="BH1111" i="15"/>
  <c r="BG1111" i="15"/>
  <c r="BE1111" i="15"/>
  <c r="T1111" i="15"/>
  <c r="R1111" i="15"/>
  <c r="P1111" i="15"/>
  <c r="BI1109" i="15"/>
  <c r="BH1109" i="15"/>
  <c r="BG1109" i="15"/>
  <c r="BE1109" i="15"/>
  <c r="T1109" i="15"/>
  <c r="R1109" i="15"/>
  <c r="P1109" i="15"/>
  <c r="BI1105" i="15"/>
  <c r="BH1105" i="15"/>
  <c r="BG1105" i="15"/>
  <c r="BE1105" i="15"/>
  <c r="T1105" i="15"/>
  <c r="R1105" i="15"/>
  <c r="P1105" i="15"/>
  <c r="BI1103" i="15"/>
  <c r="BH1103" i="15"/>
  <c r="BG1103" i="15"/>
  <c r="BE1103" i="15"/>
  <c r="T1103" i="15"/>
  <c r="R1103" i="15"/>
  <c r="P1103" i="15"/>
  <c r="BI1099" i="15"/>
  <c r="BH1099" i="15"/>
  <c r="BG1099" i="15"/>
  <c r="BE1099" i="15"/>
  <c r="T1099" i="15"/>
  <c r="R1099" i="15"/>
  <c r="P1099" i="15"/>
  <c r="BI1095" i="15"/>
  <c r="BH1095" i="15"/>
  <c r="BG1095" i="15"/>
  <c r="BE1095" i="15"/>
  <c r="T1095" i="15"/>
  <c r="R1095" i="15"/>
  <c r="P1095" i="15"/>
  <c r="BI1091" i="15"/>
  <c r="BH1091" i="15"/>
  <c r="BG1091" i="15"/>
  <c r="BE1091" i="15"/>
  <c r="T1091" i="15"/>
  <c r="R1091" i="15"/>
  <c r="P1091" i="15"/>
  <c r="BI1089" i="15"/>
  <c r="BH1089" i="15"/>
  <c r="BG1089" i="15"/>
  <c r="BE1089" i="15"/>
  <c r="T1089" i="15"/>
  <c r="R1089" i="15"/>
  <c r="P1089" i="15"/>
  <c r="BI1087" i="15"/>
  <c r="BH1087" i="15"/>
  <c r="BG1087" i="15"/>
  <c r="BE1087" i="15"/>
  <c r="T1087" i="15"/>
  <c r="R1087" i="15"/>
  <c r="P1087" i="15"/>
  <c r="BI1083" i="15"/>
  <c r="BH1083" i="15"/>
  <c r="BG1083" i="15"/>
  <c r="BE1083" i="15"/>
  <c r="T1083" i="15"/>
  <c r="R1083" i="15"/>
  <c r="P1083" i="15"/>
  <c r="BI1080" i="15"/>
  <c r="BH1080" i="15"/>
  <c r="BG1080" i="15"/>
  <c r="BE1080" i="15"/>
  <c r="T1080" i="15"/>
  <c r="R1080" i="15"/>
  <c r="P1080" i="15"/>
  <c r="BI1057" i="15"/>
  <c r="BH1057" i="15"/>
  <c r="BG1057" i="15"/>
  <c r="BE1057" i="15"/>
  <c r="T1057" i="15"/>
  <c r="R1057" i="15"/>
  <c r="P1057" i="15"/>
  <c r="BI1054" i="15"/>
  <c r="BH1054" i="15"/>
  <c r="BG1054" i="15"/>
  <c r="BE1054" i="15"/>
  <c r="T1054" i="15"/>
  <c r="R1054" i="15"/>
  <c r="P1054" i="15"/>
  <c r="BI1051" i="15"/>
  <c r="BH1051" i="15"/>
  <c r="BG1051" i="15"/>
  <c r="BE1051" i="15"/>
  <c r="T1051" i="15"/>
  <c r="R1051" i="15"/>
  <c r="P1051" i="15"/>
  <c r="BI1005" i="15"/>
  <c r="BH1005" i="15"/>
  <c r="BG1005" i="15"/>
  <c r="BE1005" i="15"/>
  <c r="T1005" i="15"/>
  <c r="R1005" i="15"/>
  <c r="P1005" i="15"/>
  <c r="BI1003" i="15"/>
  <c r="BH1003" i="15"/>
  <c r="BG1003" i="15"/>
  <c r="BE1003" i="15"/>
  <c r="T1003" i="15"/>
  <c r="R1003" i="15"/>
  <c r="P1003" i="15"/>
  <c r="BI980" i="15"/>
  <c r="BH980" i="15"/>
  <c r="BG980" i="15"/>
  <c r="BE980" i="15"/>
  <c r="T980" i="15"/>
  <c r="R980" i="15"/>
  <c r="P980" i="15"/>
  <c r="BI977" i="15"/>
  <c r="BH977" i="15"/>
  <c r="BG977" i="15"/>
  <c r="BE977" i="15"/>
  <c r="T977" i="15"/>
  <c r="T976" i="15"/>
  <c r="R977" i="15"/>
  <c r="R976" i="15"/>
  <c r="P977" i="15"/>
  <c r="P976" i="15" s="1"/>
  <c r="BI975" i="15"/>
  <c r="BH975" i="15"/>
  <c r="BG975" i="15"/>
  <c r="BE975" i="15"/>
  <c r="T975" i="15"/>
  <c r="R975" i="15"/>
  <c r="P975" i="15"/>
  <c r="BI974" i="15"/>
  <c r="BH974" i="15"/>
  <c r="BG974" i="15"/>
  <c r="BE974" i="15"/>
  <c r="T974" i="15"/>
  <c r="R974" i="15"/>
  <c r="P974" i="15"/>
  <c r="BI951" i="15"/>
  <c r="BH951" i="15"/>
  <c r="BG951" i="15"/>
  <c r="BE951" i="15"/>
  <c r="T951" i="15"/>
  <c r="R951" i="15"/>
  <c r="P951" i="15"/>
  <c r="BI950" i="15"/>
  <c r="BH950" i="15"/>
  <c r="BG950" i="15"/>
  <c r="BE950" i="15"/>
  <c r="T950" i="15"/>
  <c r="R950" i="15"/>
  <c r="P950" i="15"/>
  <c r="BI947" i="15"/>
  <c r="BH947" i="15"/>
  <c r="BG947" i="15"/>
  <c r="BE947" i="15"/>
  <c r="T947" i="15"/>
  <c r="R947" i="15"/>
  <c r="P947" i="15"/>
  <c r="BI946" i="15"/>
  <c r="BH946" i="15"/>
  <c r="BG946" i="15"/>
  <c r="BE946" i="15"/>
  <c r="T946" i="15"/>
  <c r="R946" i="15"/>
  <c r="P946" i="15"/>
  <c r="BI945" i="15"/>
  <c r="BH945" i="15"/>
  <c r="BG945" i="15"/>
  <c r="BE945" i="15"/>
  <c r="T945" i="15"/>
  <c r="R945" i="15"/>
  <c r="P945" i="15"/>
  <c r="BI942" i="15"/>
  <c r="BH942" i="15"/>
  <c r="BG942" i="15"/>
  <c r="BE942" i="15"/>
  <c r="T942" i="15"/>
  <c r="R942" i="15"/>
  <c r="P942" i="15"/>
  <c r="BI938" i="15"/>
  <c r="BH938" i="15"/>
  <c r="BG938" i="15"/>
  <c r="BE938" i="15"/>
  <c r="T938" i="15"/>
  <c r="R938" i="15"/>
  <c r="P938" i="15"/>
  <c r="BI937" i="15"/>
  <c r="BH937" i="15"/>
  <c r="BG937" i="15"/>
  <c r="BE937" i="15"/>
  <c r="T937" i="15"/>
  <c r="R937" i="15"/>
  <c r="P937" i="15"/>
  <c r="BI934" i="15"/>
  <c r="BH934" i="15"/>
  <c r="BG934" i="15"/>
  <c r="BE934" i="15"/>
  <c r="T934" i="15"/>
  <c r="R934" i="15"/>
  <c r="P934" i="15"/>
  <c r="BI930" i="15"/>
  <c r="BH930" i="15"/>
  <c r="BG930" i="15"/>
  <c r="BE930" i="15"/>
  <c r="T930" i="15"/>
  <c r="R930" i="15"/>
  <c r="P930" i="15"/>
  <c r="BI926" i="15"/>
  <c r="BH926" i="15"/>
  <c r="BG926" i="15"/>
  <c r="BE926" i="15"/>
  <c r="T926" i="15"/>
  <c r="R926" i="15"/>
  <c r="P926" i="15"/>
  <c r="BI923" i="15"/>
  <c r="BH923" i="15"/>
  <c r="BG923" i="15"/>
  <c r="BE923" i="15"/>
  <c r="T923" i="15"/>
  <c r="R923" i="15"/>
  <c r="P923" i="15"/>
  <c r="BI921" i="15"/>
  <c r="BH921" i="15"/>
  <c r="BG921" i="15"/>
  <c r="BE921" i="15"/>
  <c r="T921" i="15"/>
  <c r="T920" i="15"/>
  <c r="R921" i="15"/>
  <c r="R920" i="15" s="1"/>
  <c r="P921" i="15"/>
  <c r="P920" i="15"/>
  <c r="BI919" i="15"/>
  <c r="BH919" i="15"/>
  <c r="BG919" i="15"/>
  <c r="BE919" i="15"/>
  <c r="T919" i="15"/>
  <c r="R919" i="15"/>
  <c r="P919" i="15"/>
  <c r="BI916" i="15"/>
  <c r="BH916" i="15"/>
  <c r="BG916" i="15"/>
  <c r="BE916" i="15"/>
  <c r="T916" i="15"/>
  <c r="R916" i="15"/>
  <c r="P916" i="15"/>
  <c r="BI915" i="15"/>
  <c r="BH915" i="15"/>
  <c r="BG915" i="15"/>
  <c r="BE915" i="15"/>
  <c r="T915" i="15"/>
  <c r="R915" i="15"/>
  <c r="P915" i="15"/>
  <c r="BI914" i="15"/>
  <c r="BH914" i="15"/>
  <c r="BG914" i="15"/>
  <c r="BE914" i="15"/>
  <c r="T914" i="15"/>
  <c r="R914" i="15"/>
  <c r="P914" i="15"/>
  <c r="BI913" i="15"/>
  <c r="BH913" i="15"/>
  <c r="BG913" i="15"/>
  <c r="BE913" i="15"/>
  <c r="T913" i="15"/>
  <c r="R913" i="15"/>
  <c r="P913" i="15"/>
  <c r="BI912" i="15"/>
  <c r="BH912" i="15"/>
  <c r="BG912" i="15"/>
  <c r="BE912" i="15"/>
  <c r="T912" i="15"/>
  <c r="R912" i="15"/>
  <c r="P912" i="15"/>
  <c r="BI911" i="15"/>
  <c r="BH911" i="15"/>
  <c r="BG911" i="15"/>
  <c r="BE911" i="15"/>
  <c r="T911" i="15"/>
  <c r="R911" i="15"/>
  <c r="P911" i="15"/>
  <c r="BI908" i="15"/>
  <c r="BH908" i="15"/>
  <c r="BG908" i="15"/>
  <c r="BE908" i="15"/>
  <c r="T908" i="15"/>
  <c r="R908" i="15"/>
  <c r="P908" i="15"/>
  <c r="BI905" i="15"/>
  <c r="BH905" i="15"/>
  <c r="BG905" i="15"/>
  <c r="BE905" i="15"/>
  <c r="T905" i="15"/>
  <c r="R905" i="15"/>
  <c r="P905" i="15"/>
  <c r="BI882" i="15"/>
  <c r="BH882" i="15"/>
  <c r="BG882" i="15"/>
  <c r="BE882" i="15"/>
  <c r="T882" i="15"/>
  <c r="R882" i="15"/>
  <c r="P882" i="15"/>
  <c r="BI876" i="15"/>
  <c r="BH876" i="15"/>
  <c r="BG876" i="15"/>
  <c r="BE876" i="15"/>
  <c r="T876" i="15"/>
  <c r="R876" i="15"/>
  <c r="P876" i="15"/>
  <c r="BI847" i="15"/>
  <c r="BH847" i="15"/>
  <c r="BG847" i="15"/>
  <c r="BE847" i="15"/>
  <c r="T847" i="15"/>
  <c r="R847" i="15"/>
  <c r="P847" i="15"/>
  <c r="BI841" i="15"/>
  <c r="BH841" i="15"/>
  <c r="BG841" i="15"/>
  <c r="BE841" i="15"/>
  <c r="T841" i="15"/>
  <c r="R841" i="15"/>
  <c r="P841" i="15"/>
  <c r="BI827" i="15"/>
  <c r="BH827" i="15"/>
  <c r="BG827" i="15"/>
  <c r="BE827" i="15"/>
  <c r="T827" i="15"/>
  <c r="R827" i="15"/>
  <c r="P827" i="15"/>
  <c r="BI813" i="15"/>
  <c r="BH813" i="15"/>
  <c r="BG813" i="15"/>
  <c r="BE813" i="15"/>
  <c r="T813" i="15"/>
  <c r="R813" i="15"/>
  <c r="P813" i="15"/>
  <c r="BI801" i="15"/>
  <c r="BH801" i="15"/>
  <c r="BG801" i="15"/>
  <c r="BE801" i="15"/>
  <c r="T801" i="15"/>
  <c r="R801" i="15"/>
  <c r="P801" i="15"/>
  <c r="BI798" i="15"/>
  <c r="BH798" i="15"/>
  <c r="BG798" i="15"/>
  <c r="BE798" i="15"/>
  <c r="T798" i="15"/>
  <c r="R798" i="15"/>
  <c r="P798" i="15"/>
  <c r="BI786" i="15"/>
  <c r="BH786" i="15"/>
  <c r="BG786" i="15"/>
  <c r="BE786" i="15"/>
  <c r="T786" i="15"/>
  <c r="R786" i="15"/>
  <c r="P786" i="15"/>
  <c r="BI784" i="15"/>
  <c r="BH784" i="15"/>
  <c r="BG784" i="15"/>
  <c r="BE784" i="15"/>
  <c r="T784" i="15"/>
  <c r="R784" i="15"/>
  <c r="P784" i="15"/>
  <c r="BI770" i="15"/>
  <c r="BH770" i="15"/>
  <c r="BG770" i="15"/>
  <c r="BE770" i="15"/>
  <c r="T770" i="15"/>
  <c r="R770" i="15"/>
  <c r="P770" i="15"/>
  <c r="BI769" i="15"/>
  <c r="BH769" i="15"/>
  <c r="BG769" i="15"/>
  <c r="BE769" i="15"/>
  <c r="T769" i="15"/>
  <c r="R769" i="15"/>
  <c r="P769" i="15"/>
  <c r="BI763" i="15"/>
  <c r="BH763" i="15"/>
  <c r="BG763" i="15"/>
  <c r="BE763" i="15"/>
  <c r="T763" i="15"/>
  <c r="R763" i="15"/>
  <c r="P763" i="15"/>
  <c r="BI760" i="15"/>
  <c r="BH760" i="15"/>
  <c r="BG760" i="15"/>
  <c r="BE760" i="15"/>
  <c r="T760" i="15"/>
  <c r="R760" i="15"/>
  <c r="P760" i="15"/>
  <c r="BI759" i="15"/>
  <c r="BH759" i="15"/>
  <c r="BG759" i="15"/>
  <c r="BE759" i="15"/>
  <c r="T759" i="15"/>
  <c r="R759" i="15"/>
  <c r="P759" i="15"/>
  <c r="BI753" i="15"/>
  <c r="BH753" i="15"/>
  <c r="BG753" i="15"/>
  <c r="BE753" i="15"/>
  <c r="T753" i="15"/>
  <c r="R753" i="15"/>
  <c r="P753" i="15"/>
  <c r="BI747" i="15"/>
  <c r="BH747" i="15"/>
  <c r="BG747" i="15"/>
  <c r="BE747" i="15"/>
  <c r="T747" i="15"/>
  <c r="R747" i="15"/>
  <c r="P747" i="15"/>
  <c r="BI744" i="15"/>
  <c r="BH744" i="15"/>
  <c r="BG744" i="15"/>
  <c r="BE744" i="15"/>
  <c r="T744" i="15"/>
  <c r="R744" i="15"/>
  <c r="P744" i="15"/>
  <c r="BI743" i="15"/>
  <c r="BH743" i="15"/>
  <c r="BG743" i="15"/>
  <c r="BE743" i="15"/>
  <c r="T743" i="15"/>
  <c r="R743" i="15"/>
  <c r="P743" i="15"/>
  <c r="BI724" i="15"/>
  <c r="BH724" i="15"/>
  <c r="BG724" i="15"/>
  <c r="BE724" i="15"/>
  <c r="T724" i="15"/>
  <c r="R724" i="15"/>
  <c r="P724" i="15"/>
  <c r="BI705" i="15"/>
  <c r="BH705" i="15"/>
  <c r="BG705" i="15"/>
  <c r="BE705" i="15"/>
  <c r="T705" i="15"/>
  <c r="R705" i="15"/>
  <c r="P705" i="15"/>
  <c r="BI703" i="15"/>
  <c r="BH703" i="15"/>
  <c r="BG703" i="15"/>
  <c r="BE703" i="15"/>
  <c r="T703" i="15"/>
  <c r="R703" i="15"/>
  <c r="P703" i="15"/>
  <c r="BI677" i="15"/>
  <c r="BH677" i="15"/>
  <c r="BG677" i="15"/>
  <c r="BE677" i="15"/>
  <c r="T677" i="15"/>
  <c r="R677" i="15"/>
  <c r="P677" i="15"/>
  <c r="BI675" i="15"/>
  <c r="BH675" i="15"/>
  <c r="BG675" i="15"/>
  <c r="BE675" i="15"/>
  <c r="T675" i="15"/>
  <c r="R675" i="15"/>
  <c r="P675" i="15"/>
  <c r="BI674" i="15"/>
  <c r="BH674" i="15"/>
  <c r="BG674" i="15"/>
  <c r="BE674" i="15"/>
  <c r="T674" i="15"/>
  <c r="R674" i="15"/>
  <c r="P674" i="15"/>
  <c r="BI671" i="15"/>
  <c r="BH671" i="15"/>
  <c r="BG671" i="15"/>
  <c r="BE671" i="15"/>
  <c r="T671" i="15"/>
  <c r="R671" i="15"/>
  <c r="P671" i="15"/>
  <c r="BI668" i="15"/>
  <c r="BH668" i="15"/>
  <c r="BG668" i="15"/>
  <c r="BE668" i="15"/>
  <c r="T668" i="15"/>
  <c r="R668" i="15"/>
  <c r="P668" i="15"/>
  <c r="BI667" i="15"/>
  <c r="BH667" i="15"/>
  <c r="BG667" i="15"/>
  <c r="BE667" i="15"/>
  <c r="T667" i="15"/>
  <c r="R667" i="15"/>
  <c r="P667" i="15"/>
  <c r="BI664" i="15"/>
  <c r="BH664" i="15"/>
  <c r="BG664" i="15"/>
  <c r="BE664" i="15"/>
  <c r="T664" i="15"/>
  <c r="R664" i="15"/>
  <c r="P664" i="15"/>
  <c r="BI661" i="15"/>
  <c r="BH661" i="15"/>
  <c r="BG661" i="15"/>
  <c r="BE661" i="15"/>
  <c r="T661" i="15"/>
  <c r="R661" i="15"/>
  <c r="P661" i="15"/>
  <c r="BI655" i="15"/>
  <c r="BH655" i="15"/>
  <c r="BG655" i="15"/>
  <c r="BE655" i="15"/>
  <c r="T655" i="15"/>
  <c r="R655" i="15"/>
  <c r="P655" i="15"/>
  <c r="BI584" i="15"/>
  <c r="BH584" i="15"/>
  <c r="BG584" i="15"/>
  <c r="BE584" i="15"/>
  <c r="T584" i="15"/>
  <c r="R584" i="15"/>
  <c r="P584" i="15"/>
  <c r="BI513" i="15"/>
  <c r="BH513" i="15"/>
  <c r="BG513" i="15"/>
  <c r="BE513" i="15"/>
  <c r="T513" i="15"/>
  <c r="R513" i="15"/>
  <c r="P513" i="15"/>
  <c r="BI442" i="15"/>
  <c r="BH442" i="15"/>
  <c r="BG442" i="15"/>
  <c r="BE442" i="15"/>
  <c r="T442" i="15"/>
  <c r="R442" i="15"/>
  <c r="P442" i="15"/>
  <c r="BI439" i="15"/>
  <c r="BH439" i="15"/>
  <c r="BG439" i="15"/>
  <c r="BE439" i="15"/>
  <c r="T439" i="15"/>
  <c r="R439" i="15"/>
  <c r="P439" i="15"/>
  <c r="BI434" i="15"/>
  <c r="BH434" i="15"/>
  <c r="BG434" i="15"/>
  <c r="BE434" i="15"/>
  <c r="T434" i="15"/>
  <c r="R434" i="15"/>
  <c r="P434" i="15"/>
  <c r="BI431" i="15"/>
  <c r="BH431" i="15"/>
  <c r="BG431" i="15"/>
  <c r="BE431" i="15"/>
  <c r="T431" i="15"/>
  <c r="R431" i="15"/>
  <c r="P431" i="15"/>
  <c r="BI426" i="15"/>
  <c r="BH426" i="15"/>
  <c r="BG426" i="15"/>
  <c r="BE426" i="15"/>
  <c r="T426" i="15"/>
  <c r="R426" i="15"/>
  <c r="P426" i="15"/>
  <c r="BI421" i="15"/>
  <c r="BH421" i="15"/>
  <c r="BG421" i="15"/>
  <c r="BE421" i="15"/>
  <c r="T421" i="15"/>
  <c r="R421" i="15"/>
  <c r="P421" i="15"/>
  <c r="BI417" i="15"/>
  <c r="BH417" i="15"/>
  <c r="BG417" i="15"/>
  <c r="BE417" i="15"/>
  <c r="T417" i="15"/>
  <c r="R417" i="15"/>
  <c r="P417" i="15"/>
  <c r="BI407" i="15"/>
  <c r="BH407" i="15"/>
  <c r="BG407" i="15"/>
  <c r="BE407" i="15"/>
  <c r="T407" i="15"/>
  <c r="R407" i="15"/>
  <c r="P407" i="15"/>
  <c r="BI406" i="15"/>
  <c r="BH406" i="15"/>
  <c r="BG406" i="15"/>
  <c r="BE406" i="15"/>
  <c r="T406" i="15"/>
  <c r="R406" i="15"/>
  <c r="P406" i="15"/>
  <c r="BI396" i="15"/>
  <c r="BH396" i="15"/>
  <c r="BG396" i="15"/>
  <c r="BE396" i="15"/>
  <c r="T396" i="15"/>
  <c r="R396" i="15"/>
  <c r="P396" i="15"/>
  <c r="BI386" i="15"/>
  <c r="BH386" i="15"/>
  <c r="BG386" i="15"/>
  <c r="BE386" i="15"/>
  <c r="T386" i="15"/>
  <c r="R386" i="15"/>
  <c r="P386" i="15"/>
  <c r="BI383" i="15"/>
  <c r="BH383" i="15"/>
  <c r="BG383" i="15"/>
  <c r="BE383" i="15"/>
  <c r="T383" i="15"/>
  <c r="R383" i="15"/>
  <c r="P383" i="15"/>
  <c r="BI380" i="15"/>
  <c r="BH380" i="15"/>
  <c r="BG380" i="15"/>
  <c r="BE380" i="15"/>
  <c r="T380" i="15"/>
  <c r="R380" i="15"/>
  <c r="P380" i="15"/>
  <c r="BI361" i="15"/>
  <c r="BH361" i="15"/>
  <c r="BG361" i="15"/>
  <c r="BE361" i="15"/>
  <c r="T361" i="15"/>
  <c r="R361" i="15"/>
  <c r="P361" i="15"/>
  <c r="BI350" i="15"/>
  <c r="BH350" i="15"/>
  <c r="BG350" i="15"/>
  <c r="BE350" i="15"/>
  <c r="T350" i="15"/>
  <c r="R350" i="15"/>
  <c r="P350" i="15"/>
  <c r="BI339" i="15"/>
  <c r="BH339" i="15"/>
  <c r="BG339" i="15"/>
  <c r="BE339" i="15"/>
  <c r="T339" i="15"/>
  <c r="R339" i="15"/>
  <c r="P339" i="15"/>
  <c r="BI328" i="15"/>
  <c r="BH328" i="15"/>
  <c r="BG328" i="15"/>
  <c r="BE328" i="15"/>
  <c r="T328" i="15"/>
  <c r="R328" i="15"/>
  <c r="P328" i="15"/>
  <c r="BI315" i="15"/>
  <c r="BH315" i="15"/>
  <c r="BG315" i="15"/>
  <c r="BE315" i="15"/>
  <c r="T315" i="15"/>
  <c r="R315" i="15"/>
  <c r="P315" i="15"/>
  <c r="BI311" i="15"/>
  <c r="BH311" i="15"/>
  <c r="BG311" i="15"/>
  <c r="BE311" i="15"/>
  <c r="T311" i="15"/>
  <c r="R311" i="15"/>
  <c r="P311" i="15"/>
  <c r="BI308" i="15"/>
  <c r="BH308" i="15"/>
  <c r="BG308" i="15"/>
  <c r="BE308" i="15"/>
  <c r="T308" i="15"/>
  <c r="R308" i="15"/>
  <c r="P308" i="15"/>
  <c r="BI305" i="15"/>
  <c r="BH305" i="15"/>
  <c r="BG305" i="15"/>
  <c r="BE305" i="15"/>
  <c r="T305" i="15"/>
  <c r="R305" i="15"/>
  <c r="P305" i="15"/>
  <c r="BI291" i="15"/>
  <c r="BH291" i="15"/>
  <c r="BG291" i="15"/>
  <c r="BE291" i="15"/>
  <c r="T291" i="15"/>
  <c r="R291" i="15"/>
  <c r="P291" i="15"/>
  <c r="BI288" i="15"/>
  <c r="BH288" i="15"/>
  <c r="BG288" i="15"/>
  <c r="BE288" i="15"/>
  <c r="T288" i="15"/>
  <c r="R288" i="15"/>
  <c r="P288" i="15"/>
  <c r="BI284" i="15"/>
  <c r="BH284" i="15"/>
  <c r="BG284" i="15"/>
  <c r="BE284" i="15"/>
  <c r="T284" i="15"/>
  <c r="R284" i="15"/>
  <c r="P284" i="15"/>
  <c r="BI281" i="15"/>
  <c r="BH281" i="15"/>
  <c r="BG281" i="15"/>
  <c r="BE281" i="15"/>
  <c r="T281" i="15"/>
  <c r="R281" i="15"/>
  <c r="P281" i="15"/>
  <c r="BI277" i="15"/>
  <c r="BH277" i="15"/>
  <c r="BG277" i="15"/>
  <c r="BE277" i="15"/>
  <c r="T277" i="15"/>
  <c r="R277" i="15"/>
  <c r="P277" i="15"/>
  <c r="BI274" i="15"/>
  <c r="BH274" i="15"/>
  <c r="BG274" i="15"/>
  <c r="BE274" i="15"/>
  <c r="T274" i="15"/>
  <c r="R274" i="15"/>
  <c r="P274" i="15"/>
  <c r="BI271" i="15"/>
  <c r="BH271" i="15"/>
  <c r="BG271" i="15"/>
  <c r="BE271" i="15"/>
  <c r="T271" i="15"/>
  <c r="R271" i="15"/>
  <c r="P271" i="15"/>
  <c r="BI265" i="15"/>
  <c r="BH265" i="15"/>
  <c r="BG265" i="15"/>
  <c r="BE265" i="15"/>
  <c r="T265" i="15"/>
  <c r="R265" i="15"/>
  <c r="P265" i="15"/>
  <c r="BI262" i="15"/>
  <c r="BH262" i="15"/>
  <c r="BG262" i="15"/>
  <c r="BE262" i="15"/>
  <c r="T262" i="15"/>
  <c r="R262" i="15"/>
  <c r="P262" i="15"/>
  <c r="BI259" i="15"/>
  <c r="BH259" i="15"/>
  <c r="BG259" i="15"/>
  <c r="BE259" i="15"/>
  <c r="T259" i="15"/>
  <c r="R259" i="15"/>
  <c r="P259" i="15"/>
  <c r="BI256" i="15"/>
  <c r="BH256" i="15"/>
  <c r="BG256" i="15"/>
  <c r="BE256" i="15"/>
  <c r="T256" i="15"/>
  <c r="R256" i="15"/>
  <c r="P256" i="15"/>
  <c r="BI253" i="15"/>
  <c r="BH253" i="15"/>
  <c r="BG253" i="15"/>
  <c r="BE253" i="15"/>
  <c r="T253" i="15"/>
  <c r="R253" i="15"/>
  <c r="P253" i="15"/>
  <c r="BI250" i="15"/>
  <c r="BH250" i="15"/>
  <c r="BG250" i="15"/>
  <c r="BE250" i="15"/>
  <c r="T250" i="15"/>
  <c r="R250" i="15"/>
  <c r="P250" i="15"/>
  <c r="BI246" i="15"/>
  <c r="BH246" i="15"/>
  <c r="BG246" i="15"/>
  <c r="BE246" i="15"/>
  <c r="T246" i="15"/>
  <c r="R246" i="15"/>
  <c r="P246" i="15"/>
  <c r="BI245" i="15"/>
  <c r="BH245" i="15"/>
  <c r="BG245" i="15"/>
  <c r="BE245" i="15"/>
  <c r="T245" i="15"/>
  <c r="R245" i="15"/>
  <c r="P245" i="15"/>
  <c r="BI242" i="15"/>
  <c r="BH242" i="15"/>
  <c r="BG242" i="15"/>
  <c r="BE242" i="15"/>
  <c r="T242" i="15"/>
  <c r="R242" i="15"/>
  <c r="P242" i="15"/>
  <c r="BI239" i="15"/>
  <c r="BH239" i="15"/>
  <c r="BG239" i="15"/>
  <c r="BE239" i="15"/>
  <c r="T239" i="15"/>
  <c r="R239" i="15"/>
  <c r="P239" i="15"/>
  <c r="BI236" i="15"/>
  <c r="BH236" i="15"/>
  <c r="BG236" i="15"/>
  <c r="BE236" i="15"/>
  <c r="T236" i="15"/>
  <c r="R236" i="15"/>
  <c r="P236" i="15"/>
  <c r="BI233" i="15"/>
  <c r="BH233" i="15"/>
  <c r="BG233" i="15"/>
  <c r="BE233" i="15"/>
  <c r="T233" i="15"/>
  <c r="R233" i="15"/>
  <c r="P233" i="15"/>
  <c r="BI230" i="15"/>
  <c r="BH230" i="15"/>
  <c r="BG230" i="15"/>
  <c r="BE230" i="15"/>
  <c r="T230" i="15"/>
  <c r="R230" i="15"/>
  <c r="P230" i="15"/>
  <c r="BI227" i="15"/>
  <c r="BH227" i="15"/>
  <c r="BG227" i="15"/>
  <c r="BE227" i="15"/>
  <c r="T227" i="15"/>
  <c r="R227" i="15"/>
  <c r="P227" i="15"/>
  <c r="BI224" i="15"/>
  <c r="BH224" i="15"/>
  <c r="BG224" i="15"/>
  <c r="BE224" i="15"/>
  <c r="T224" i="15"/>
  <c r="R224" i="15"/>
  <c r="P224" i="15"/>
  <c r="BI221" i="15"/>
  <c r="BH221" i="15"/>
  <c r="BG221" i="15"/>
  <c r="BE221" i="15"/>
  <c r="T221" i="15"/>
  <c r="R221" i="15"/>
  <c r="P221" i="15"/>
  <c r="BI217" i="15"/>
  <c r="BH217" i="15"/>
  <c r="BG217" i="15"/>
  <c r="BE217" i="15"/>
  <c r="T217" i="15"/>
  <c r="R217" i="15"/>
  <c r="P217" i="15"/>
  <c r="BI216" i="15"/>
  <c r="BH216" i="15"/>
  <c r="BG216" i="15"/>
  <c r="BE216" i="15"/>
  <c r="T216" i="15"/>
  <c r="R216" i="15"/>
  <c r="P216" i="15"/>
  <c r="BI215" i="15"/>
  <c r="BH215" i="15"/>
  <c r="BG215" i="15"/>
  <c r="BE215" i="15"/>
  <c r="T215" i="15"/>
  <c r="R215" i="15"/>
  <c r="P215" i="15"/>
  <c r="BI212" i="15"/>
  <c r="BH212" i="15"/>
  <c r="BG212" i="15"/>
  <c r="BE212" i="15"/>
  <c r="T212" i="15"/>
  <c r="R212" i="15"/>
  <c r="P212" i="15"/>
  <c r="BI210" i="15"/>
  <c r="BH210" i="15"/>
  <c r="BG210" i="15"/>
  <c r="BE210" i="15"/>
  <c r="T210" i="15"/>
  <c r="R210" i="15"/>
  <c r="P210" i="15"/>
  <c r="BI205" i="15"/>
  <c r="BH205" i="15"/>
  <c r="BG205" i="15"/>
  <c r="BE205" i="15"/>
  <c r="T205" i="15"/>
  <c r="R205" i="15"/>
  <c r="P205" i="15"/>
  <c r="BI199" i="15"/>
  <c r="BH199" i="15"/>
  <c r="BG199" i="15"/>
  <c r="BE199" i="15"/>
  <c r="T199" i="15"/>
  <c r="R199" i="15"/>
  <c r="P199" i="15"/>
  <c r="BI194" i="15"/>
  <c r="BH194" i="15"/>
  <c r="BG194" i="15"/>
  <c r="BE194" i="15"/>
  <c r="T194" i="15"/>
  <c r="R194" i="15"/>
  <c r="P194" i="15"/>
  <c r="BI190" i="15"/>
  <c r="BH190" i="15"/>
  <c r="BG190" i="15"/>
  <c r="BE190" i="15"/>
  <c r="T190" i="15"/>
  <c r="R190" i="15"/>
  <c r="P190" i="15"/>
  <c r="BI186" i="15"/>
  <c r="BH186" i="15"/>
  <c r="BG186" i="15"/>
  <c r="BE186" i="15"/>
  <c r="T186" i="15"/>
  <c r="R186" i="15"/>
  <c r="P186" i="15"/>
  <c r="BI183" i="15"/>
  <c r="BH183" i="15"/>
  <c r="BG183" i="15"/>
  <c r="BE183" i="15"/>
  <c r="T183" i="15"/>
  <c r="R183" i="15"/>
  <c r="P183" i="15"/>
  <c r="BI180" i="15"/>
  <c r="BH180" i="15"/>
  <c r="BG180" i="15"/>
  <c r="BE180" i="15"/>
  <c r="T180" i="15"/>
  <c r="R180" i="15"/>
  <c r="P180" i="15"/>
  <c r="BI177" i="15"/>
  <c r="BH177" i="15"/>
  <c r="BG177" i="15"/>
  <c r="BE177" i="15"/>
  <c r="T177" i="15"/>
  <c r="R177" i="15"/>
  <c r="P177" i="15"/>
  <c r="BI174" i="15"/>
  <c r="BH174" i="15"/>
  <c r="BG174" i="15"/>
  <c r="BE174" i="15"/>
  <c r="T174" i="15"/>
  <c r="R174" i="15"/>
  <c r="P174" i="15"/>
  <c r="BI171" i="15"/>
  <c r="BH171" i="15"/>
  <c r="BG171" i="15"/>
  <c r="BE171" i="15"/>
  <c r="T171" i="15"/>
  <c r="R171" i="15"/>
  <c r="P171" i="15"/>
  <c r="BI168" i="15"/>
  <c r="BH168" i="15"/>
  <c r="BG168" i="15"/>
  <c r="BE168" i="15"/>
  <c r="T168" i="15"/>
  <c r="R168" i="15"/>
  <c r="P168" i="15"/>
  <c r="BI165" i="15"/>
  <c r="BH165" i="15"/>
  <c r="BG165" i="15"/>
  <c r="BE165" i="15"/>
  <c r="T165" i="15"/>
  <c r="R165" i="15"/>
  <c r="P165" i="15"/>
  <c r="J159" i="15"/>
  <c r="J158" i="15"/>
  <c r="F158" i="15"/>
  <c r="F156" i="15"/>
  <c r="E154" i="15"/>
  <c r="J94" i="15"/>
  <c r="J93" i="15"/>
  <c r="F93" i="15"/>
  <c r="F91" i="15"/>
  <c r="E89" i="15"/>
  <c r="J20" i="15"/>
  <c r="E20" i="15"/>
  <c r="F159" i="15" s="1"/>
  <c r="J19" i="15"/>
  <c r="J14" i="15"/>
  <c r="J91" i="15" s="1"/>
  <c r="E7" i="15"/>
  <c r="E150" i="15"/>
  <c r="J39" i="14"/>
  <c r="J38" i="14"/>
  <c r="AY108" i="1"/>
  <c r="J37" i="14"/>
  <c r="AX108" i="1" s="1"/>
  <c r="BI232" i="14"/>
  <c r="BH232" i="14"/>
  <c r="BG232" i="14"/>
  <c r="BE232" i="14"/>
  <c r="T232" i="14"/>
  <c r="T231" i="14" s="1"/>
  <c r="R232" i="14"/>
  <c r="R231" i="14"/>
  <c r="P232" i="14"/>
  <c r="P231" i="14"/>
  <c r="BI230" i="14"/>
  <c r="BH230" i="14"/>
  <c r="BG230" i="14"/>
  <c r="BE230" i="14"/>
  <c r="T230" i="14"/>
  <c r="R230" i="14"/>
  <c r="P230" i="14"/>
  <c r="BI229" i="14"/>
  <c r="BH229" i="14"/>
  <c r="BG229" i="14"/>
  <c r="BE229" i="14"/>
  <c r="T229" i="14"/>
  <c r="R229" i="14"/>
  <c r="P229" i="14"/>
  <c r="BI226" i="14"/>
  <c r="BH226" i="14"/>
  <c r="BG226" i="14"/>
  <c r="BE226" i="14"/>
  <c r="T226" i="14"/>
  <c r="R226" i="14"/>
  <c r="P226" i="14"/>
  <c r="BI225" i="14"/>
  <c r="BH225" i="14"/>
  <c r="BG225" i="14"/>
  <c r="BE225" i="14"/>
  <c r="T225" i="14"/>
  <c r="R225" i="14"/>
  <c r="P225" i="14"/>
  <c r="BI224" i="14"/>
  <c r="BH224" i="14"/>
  <c r="BG224" i="14"/>
  <c r="BE224" i="14"/>
  <c r="T224" i="14"/>
  <c r="R224" i="14"/>
  <c r="P224" i="14"/>
  <c r="BI223" i="14"/>
  <c r="BH223" i="14"/>
  <c r="BG223" i="14"/>
  <c r="BE223" i="14"/>
  <c r="T223" i="14"/>
  <c r="R223" i="14"/>
  <c r="P223" i="14"/>
  <c r="BI222" i="14"/>
  <c r="BH222" i="14"/>
  <c r="BG222" i="14"/>
  <c r="BE222" i="14"/>
  <c r="T222" i="14"/>
  <c r="R222" i="14"/>
  <c r="P222" i="14"/>
  <c r="BI220" i="14"/>
  <c r="BH220" i="14"/>
  <c r="BG220" i="14"/>
  <c r="BE220" i="14"/>
  <c r="T220" i="14"/>
  <c r="R220" i="14"/>
  <c r="P220" i="14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7" i="14"/>
  <c r="BH217" i="14"/>
  <c r="BG217" i="14"/>
  <c r="BE217" i="14"/>
  <c r="T217" i="14"/>
  <c r="R217" i="14"/>
  <c r="P217" i="14"/>
  <c r="BI214" i="14"/>
  <c r="BH214" i="14"/>
  <c r="BG214" i="14"/>
  <c r="BE214" i="14"/>
  <c r="T214" i="14"/>
  <c r="T213" i="14"/>
  <c r="R214" i="14"/>
  <c r="R213" i="14" s="1"/>
  <c r="P214" i="14"/>
  <c r="P213" i="14"/>
  <c r="BI210" i="14"/>
  <c r="BH210" i="14"/>
  <c r="BG210" i="14"/>
  <c r="BE210" i="14"/>
  <c r="T210" i="14"/>
  <c r="R210" i="14"/>
  <c r="P210" i="14"/>
  <c r="BI207" i="14"/>
  <c r="BH207" i="14"/>
  <c r="BG207" i="14"/>
  <c r="BE207" i="14"/>
  <c r="T207" i="14"/>
  <c r="R207" i="14"/>
  <c r="P207" i="14"/>
  <c r="BI204" i="14"/>
  <c r="BH204" i="14"/>
  <c r="BG204" i="14"/>
  <c r="BE204" i="14"/>
  <c r="T204" i="14"/>
  <c r="R204" i="14"/>
  <c r="P204" i="14"/>
  <c r="BI201" i="14"/>
  <c r="BH201" i="14"/>
  <c r="BG201" i="14"/>
  <c r="BE201" i="14"/>
  <c r="T201" i="14"/>
  <c r="R201" i="14"/>
  <c r="P201" i="14"/>
  <c r="BI198" i="14"/>
  <c r="BH198" i="14"/>
  <c r="BG198" i="14"/>
  <c r="BE198" i="14"/>
  <c r="T198" i="14"/>
  <c r="R198" i="14"/>
  <c r="P198" i="14"/>
  <c r="BI195" i="14"/>
  <c r="BH195" i="14"/>
  <c r="BG195" i="14"/>
  <c r="BE195" i="14"/>
  <c r="T195" i="14"/>
  <c r="R195" i="14"/>
  <c r="P195" i="14"/>
  <c r="BI192" i="14"/>
  <c r="BH192" i="14"/>
  <c r="BG192" i="14"/>
  <c r="BE192" i="14"/>
  <c r="T192" i="14"/>
  <c r="R192" i="14"/>
  <c r="P192" i="14"/>
  <c r="BI190" i="14"/>
  <c r="BH190" i="14"/>
  <c r="BG190" i="14"/>
  <c r="BE190" i="14"/>
  <c r="T190" i="14"/>
  <c r="R190" i="14"/>
  <c r="P190" i="14"/>
  <c r="BI187" i="14"/>
  <c r="BH187" i="14"/>
  <c r="BG187" i="14"/>
  <c r="BE187" i="14"/>
  <c r="T187" i="14"/>
  <c r="R187" i="14"/>
  <c r="P187" i="14"/>
  <c r="BI183" i="14"/>
  <c r="BH183" i="14"/>
  <c r="BG183" i="14"/>
  <c r="BE183" i="14"/>
  <c r="T183" i="14"/>
  <c r="R183" i="14"/>
  <c r="P183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6" i="14"/>
  <c r="BH176" i="14"/>
  <c r="BG176" i="14"/>
  <c r="BE176" i="14"/>
  <c r="T176" i="14"/>
  <c r="R176" i="14"/>
  <c r="P176" i="14"/>
  <c r="BI169" i="14"/>
  <c r="BH169" i="14"/>
  <c r="BG169" i="14"/>
  <c r="BE169" i="14"/>
  <c r="T169" i="14"/>
  <c r="R169" i="14"/>
  <c r="P169" i="14"/>
  <c r="BI163" i="14"/>
  <c r="BH163" i="14"/>
  <c r="BG163" i="14"/>
  <c r="BE163" i="14"/>
  <c r="T163" i="14"/>
  <c r="R163" i="14"/>
  <c r="P163" i="14"/>
  <c r="BI160" i="14"/>
  <c r="BH160" i="14"/>
  <c r="BG160" i="14"/>
  <c r="BE160" i="14"/>
  <c r="T160" i="14"/>
  <c r="R160" i="14"/>
  <c r="P160" i="14"/>
  <c r="BI156" i="14"/>
  <c r="BH156" i="14"/>
  <c r="BG156" i="14"/>
  <c r="BE156" i="14"/>
  <c r="T156" i="14"/>
  <c r="R156" i="14"/>
  <c r="P156" i="14"/>
  <c r="BI149" i="14"/>
  <c r="BH149" i="14"/>
  <c r="BG149" i="14"/>
  <c r="BE149" i="14"/>
  <c r="T149" i="14"/>
  <c r="R149" i="14"/>
  <c r="P149" i="14"/>
  <c r="BI146" i="14"/>
  <c r="BH146" i="14"/>
  <c r="BG146" i="14"/>
  <c r="BE146" i="14"/>
  <c r="T146" i="14"/>
  <c r="R146" i="14"/>
  <c r="P146" i="14"/>
  <c r="BI143" i="14"/>
  <c r="BH143" i="14"/>
  <c r="BG143" i="14"/>
  <c r="BE143" i="14"/>
  <c r="T143" i="14"/>
  <c r="R143" i="14"/>
  <c r="P143" i="14"/>
  <c r="BI140" i="14"/>
  <c r="BH140" i="14"/>
  <c r="BG140" i="14"/>
  <c r="BE140" i="14"/>
  <c r="T140" i="14"/>
  <c r="R140" i="14"/>
  <c r="P140" i="14"/>
  <c r="BI137" i="14"/>
  <c r="BH137" i="14"/>
  <c r="BG137" i="14"/>
  <c r="BE137" i="14"/>
  <c r="T137" i="14"/>
  <c r="R137" i="14"/>
  <c r="P137" i="14"/>
  <c r="BI134" i="14"/>
  <c r="BH134" i="14"/>
  <c r="BG134" i="14"/>
  <c r="BE134" i="14"/>
  <c r="T134" i="14"/>
  <c r="R134" i="14"/>
  <c r="P134" i="14"/>
  <c r="J128" i="14"/>
  <c r="J127" i="14"/>
  <c r="F127" i="14"/>
  <c r="F125" i="14"/>
  <c r="E123" i="14"/>
  <c r="J94" i="14"/>
  <c r="J93" i="14"/>
  <c r="F93" i="14"/>
  <c r="F91" i="14"/>
  <c r="E89" i="14"/>
  <c r="J20" i="14"/>
  <c r="E20" i="14"/>
  <c r="F128" i="14" s="1"/>
  <c r="J19" i="14"/>
  <c r="J14" i="14"/>
  <c r="J125" i="14"/>
  <c r="E7" i="14"/>
  <c r="E119" i="14"/>
  <c r="J39" i="13"/>
  <c r="J38" i="13"/>
  <c r="AY107" i="1"/>
  <c r="J37" i="13"/>
  <c r="AX107" i="1" s="1"/>
  <c r="BI165" i="13"/>
  <c r="BH165" i="13"/>
  <c r="BG165" i="13"/>
  <c r="BE165" i="13"/>
  <c r="T165" i="13"/>
  <c r="T164" i="13" s="1"/>
  <c r="R165" i="13"/>
  <c r="R164" i="13"/>
  <c r="P165" i="13"/>
  <c r="P164" i="13"/>
  <c r="BI163" i="13"/>
  <c r="BH163" i="13"/>
  <c r="BG163" i="13"/>
  <c r="BE163" i="13"/>
  <c r="T163" i="13"/>
  <c r="T162" i="13" s="1"/>
  <c r="R163" i="13"/>
  <c r="R162" i="13"/>
  <c r="P163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7" i="13"/>
  <c r="BH157" i="13"/>
  <c r="BG157" i="13"/>
  <c r="BE157" i="13"/>
  <c r="T157" i="13"/>
  <c r="R157" i="13"/>
  <c r="P157" i="13"/>
  <c r="BI154" i="13"/>
  <c r="BH154" i="13"/>
  <c r="BG154" i="13"/>
  <c r="BE154" i="13"/>
  <c r="T154" i="13"/>
  <c r="R154" i="13"/>
  <c r="P154" i="13"/>
  <c r="BI150" i="13"/>
  <c r="BH150" i="13"/>
  <c r="BG150" i="13"/>
  <c r="BE150" i="13"/>
  <c r="T150" i="13"/>
  <c r="R150" i="13"/>
  <c r="P150" i="13"/>
  <c r="BI147" i="13"/>
  <c r="BH147" i="13"/>
  <c r="BG147" i="13"/>
  <c r="BE147" i="13"/>
  <c r="T147" i="13"/>
  <c r="R147" i="13"/>
  <c r="P147" i="13"/>
  <c r="BI144" i="13"/>
  <c r="BH144" i="13"/>
  <c r="BG144" i="13"/>
  <c r="BE144" i="13"/>
  <c r="T144" i="13"/>
  <c r="R144" i="13"/>
  <c r="P144" i="13"/>
  <c r="BI141" i="13"/>
  <c r="BH141" i="13"/>
  <c r="BG141" i="13"/>
  <c r="BE141" i="13"/>
  <c r="T141" i="13"/>
  <c r="R141" i="13"/>
  <c r="P141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4" i="13"/>
  <c r="BH134" i="13"/>
  <c r="BG134" i="13"/>
  <c r="BE134" i="13"/>
  <c r="T134" i="13"/>
  <c r="R134" i="13"/>
  <c r="P134" i="13"/>
  <c r="BI131" i="13"/>
  <c r="BH131" i="13"/>
  <c r="BG131" i="13"/>
  <c r="BE131" i="13"/>
  <c r="T131" i="13"/>
  <c r="R131" i="13"/>
  <c r="P131" i="13"/>
  <c r="BI128" i="13"/>
  <c r="BH128" i="13"/>
  <c r="BG128" i="13"/>
  <c r="BE128" i="13"/>
  <c r="T128" i="13"/>
  <c r="R128" i="13"/>
  <c r="P128" i="13"/>
  <c r="J122" i="13"/>
  <c r="J121" i="13"/>
  <c r="F121" i="13"/>
  <c r="F119" i="13"/>
  <c r="E117" i="13"/>
  <c r="J94" i="13"/>
  <c r="J93" i="13"/>
  <c r="F93" i="13"/>
  <c r="F91" i="13"/>
  <c r="E89" i="13"/>
  <c r="J20" i="13"/>
  <c r="E20" i="13"/>
  <c r="F122" i="13" s="1"/>
  <c r="J19" i="13"/>
  <c r="J14" i="13"/>
  <c r="J119" i="13"/>
  <c r="E7" i="13"/>
  <c r="E85" i="13"/>
  <c r="J39" i="12"/>
  <c r="J38" i="12"/>
  <c r="AY106" i="1"/>
  <c r="J37" i="12"/>
  <c r="AX106" i="1" s="1"/>
  <c r="BI233" i="12"/>
  <c r="BH233" i="12"/>
  <c r="BG233" i="12"/>
  <c r="BE233" i="12"/>
  <c r="T233" i="12"/>
  <c r="T232" i="12" s="1"/>
  <c r="R233" i="12"/>
  <c r="R232" i="12"/>
  <c r="P233" i="12"/>
  <c r="P232" i="12" s="1"/>
  <c r="BI231" i="12"/>
  <c r="BH231" i="12"/>
  <c r="BG231" i="12"/>
  <c r="BE231" i="12"/>
  <c r="T231" i="12"/>
  <c r="R231" i="12"/>
  <c r="P231" i="12"/>
  <c r="BI228" i="12"/>
  <c r="BH228" i="12"/>
  <c r="BG228" i="12"/>
  <c r="BE228" i="12"/>
  <c r="T228" i="12"/>
  <c r="R228" i="12"/>
  <c r="P228" i="12"/>
  <c r="BI226" i="12"/>
  <c r="BH226" i="12"/>
  <c r="BG226" i="12"/>
  <c r="BE226" i="12"/>
  <c r="T226" i="12"/>
  <c r="T225" i="12"/>
  <c r="R226" i="12"/>
  <c r="R225" i="12" s="1"/>
  <c r="P226" i="12"/>
  <c r="P225" i="12"/>
  <c r="BI222" i="12"/>
  <c r="BH222" i="12"/>
  <c r="BG222" i="12"/>
  <c r="BE222" i="12"/>
  <c r="T222" i="12"/>
  <c r="R222" i="12"/>
  <c r="P222" i="12"/>
  <c r="BI221" i="12"/>
  <c r="BH221" i="12"/>
  <c r="BG221" i="12"/>
  <c r="BE221" i="12"/>
  <c r="T221" i="12"/>
  <c r="R221" i="12"/>
  <c r="P221" i="12"/>
  <c r="BI220" i="12"/>
  <c r="BH220" i="12"/>
  <c r="BG220" i="12"/>
  <c r="BE220" i="12"/>
  <c r="T220" i="12"/>
  <c r="R220" i="12"/>
  <c r="P220" i="12"/>
  <c r="BI219" i="12"/>
  <c r="BH219" i="12"/>
  <c r="BG219" i="12"/>
  <c r="BE219" i="12"/>
  <c r="T219" i="12"/>
  <c r="R219" i="12"/>
  <c r="P219" i="12"/>
  <c r="BI218" i="12"/>
  <c r="BH218" i="12"/>
  <c r="BG218" i="12"/>
  <c r="BE218" i="12"/>
  <c r="T218" i="12"/>
  <c r="R218" i="12"/>
  <c r="P218" i="12"/>
  <c r="BI217" i="12"/>
  <c r="BH217" i="12"/>
  <c r="BG217" i="12"/>
  <c r="BE217" i="12"/>
  <c r="T217" i="12"/>
  <c r="R217" i="12"/>
  <c r="P217" i="12"/>
  <c r="BI212" i="12"/>
  <c r="BH212" i="12"/>
  <c r="BG212" i="12"/>
  <c r="BE212" i="12"/>
  <c r="T212" i="12"/>
  <c r="R212" i="12"/>
  <c r="P212" i="12"/>
  <c r="BI209" i="12"/>
  <c r="BH209" i="12"/>
  <c r="BG209" i="12"/>
  <c r="BE209" i="12"/>
  <c r="T209" i="12"/>
  <c r="R209" i="12"/>
  <c r="P209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2" i="12"/>
  <c r="BH202" i="12"/>
  <c r="BG202" i="12"/>
  <c r="BE202" i="12"/>
  <c r="T202" i="12"/>
  <c r="R202" i="12"/>
  <c r="P202" i="12"/>
  <c r="BI199" i="12"/>
  <c r="BH199" i="12"/>
  <c r="BG199" i="12"/>
  <c r="BE199" i="12"/>
  <c r="T199" i="12"/>
  <c r="R199" i="12"/>
  <c r="P199" i="12"/>
  <c r="BI196" i="12"/>
  <c r="BH196" i="12"/>
  <c r="BG196" i="12"/>
  <c r="BE196" i="12"/>
  <c r="T196" i="12"/>
  <c r="R196" i="12"/>
  <c r="P196" i="12"/>
  <c r="BI193" i="12"/>
  <c r="BH193" i="12"/>
  <c r="BG193" i="12"/>
  <c r="BE193" i="12"/>
  <c r="T193" i="12"/>
  <c r="R193" i="12"/>
  <c r="P193" i="12"/>
  <c r="BI190" i="12"/>
  <c r="BH190" i="12"/>
  <c r="BG190" i="12"/>
  <c r="BE190" i="12"/>
  <c r="T190" i="12"/>
  <c r="R190" i="12"/>
  <c r="P190" i="12"/>
  <c r="BI181" i="12"/>
  <c r="BH181" i="12"/>
  <c r="BG181" i="12"/>
  <c r="BE181" i="12"/>
  <c r="T181" i="12"/>
  <c r="R181" i="12"/>
  <c r="P181" i="12"/>
  <c r="BI173" i="12"/>
  <c r="BH173" i="12"/>
  <c r="BG173" i="12"/>
  <c r="BE173" i="12"/>
  <c r="T173" i="12"/>
  <c r="R173" i="12"/>
  <c r="P173" i="12"/>
  <c r="BI170" i="12"/>
  <c r="BH170" i="12"/>
  <c r="BG170" i="12"/>
  <c r="BE170" i="12"/>
  <c r="T170" i="12"/>
  <c r="R170" i="12"/>
  <c r="P170" i="12"/>
  <c r="BI166" i="12"/>
  <c r="BH166" i="12"/>
  <c r="BG166" i="12"/>
  <c r="BE166" i="12"/>
  <c r="T166" i="12"/>
  <c r="R166" i="12"/>
  <c r="P166" i="12"/>
  <c r="BI155" i="12"/>
  <c r="BH155" i="12"/>
  <c r="BG155" i="12"/>
  <c r="BE155" i="12"/>
  <c r="T155" i="12"/>
  <c r="R155" i="12"/>
  <c r="P155" i="12"/>
  <c r="BI152" i="12"/>
  <c r="BH152" i="12"/>
  <c r="BG152" i="12"/>
  <c r="BE152" i="12"/>
  <c r="T152" i="12"/>
  <c r="R152" i="12"/>
  <c r="P152" i="12"/>
  <c r="BI149" i="12"/>
  <c r="BH149" i="12"/>
  <c r="BG149" i="12"/>
  <c r="BE149" i="12"/>
  <c r="T149" i="12"/>
  <c r="R149" i="12"/>
  <c r="P149" i="12"/>
  <c r="BI146" i="12"/>
  <c r="BH146" i="12"/>
  <c r="BG146" i="12"/>
  <c r="BE146" i="12"/>
  <c r="T146" i="12"/>
  <c r="R146" i="12"/>
  <c r="P146" i="12"/>
  <c r="BI140" i="12"/>
  <c r="BH140" i="12"/>
  <c r="BG140" i="12"/>
  <c r="BE140" i="12"/>
  <c r="T140" i="12"/>
  <c r="R140" i="12"/>
  <c r="P140" i="12"/>
  <c r="BI137" i="12"/>
  <c r="BH137" i="12"/>
  <c r="BG137" i="12"/>
  <c r="BE137" i="12"/>
  <c r="T137" i="12"/>
  <c r="R137" i="12"/>
  <c r="P137" i="12"/>
  <c r="BI134" i="12"/>
  <c r="BH134" i="12"/>
  <c r="BG134" i="12"/>
  <c r="BE134" i="12"/>
  <c r="T134" i="12"/>
  <c r="R134" i="12"/>
  <c r="P134" i="12"/>
  <c r="BI131" i="12"/>
  <c r="BH131" i="12"/>
  <c r="BG131" i="12"/>
  <c r="BE131" i="12"/>
  <c r="T131" i="12"/>
  <c r="R131" i="12"/>
  <c r="P131" i="12"/>
  <c r="J125" i="12"/>
  <c r="J124" i="12"/>
  <c r="F124" i="12"/>
  <c r="F122" i="12"/>
  <c r="E120" i="12"/>
  <c r="J94" i="12"/>
  <c r="J93" i="12"/>
  <c r="F93" i="12"/>
  <c r="F91" i="12"/>
  <c r="E89" i="12"/>
  <c r="J20" i="12"/>
  <c r="E20" i="12"/>
  <c r="F94" i="12"/>
  <c r="J19" i="12"/>
  <c r="J14" i="12"/>
  <c r="J122" i="12"/>
  <c r="E7" i="12"/>
  <c r="E85" i="12" s="1"/>
  <c r="J39" i="11"/>
  <c r="J38" i="11"/>
  <c r="AY105" i="1"/>
  <c r="J37" i="11"/>
  <c r="AX105" i="1" s="1"/>
  <c r="BI200" i="11"/>
  <c r="BH200" i="11"/>
  <c r="BG200" i="11"/>
  <c r="BE200" i="11"/>
  <c r="T200" i="11"/>
  <c r="T199" i="11"/>
  <c r="R200" i="11"/>
  <c r="R199" i="11"/>
  <c r="P200" i="11"/>
  <c r="P199" i="11"/>
  <c r="BI198" i="11"/>
  <c r="BH198" i="11"/>
  <c r="BG198" i="11"/>
  <c r="BE198" i="11"/>
  <c r="T198" i="11"/>
  <c r="T197" i="11" s="1"/>
  <c r="R198" i="11"/>
  <c r="R197" i="11"/>
  <c r="P198" i="11"/>
  <c r="P197" i="11" s="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5" i="11"/>
  <c r="BH185" i="11"/>
  <c r="BG185" i="11"/>
  <c r="BE185" i="11"/>
  <c r="T185" i="11"/>
  <c r="R185" i="11"/>
  <c r="P185" i="11"/>
  <c r="BI182" i="11"/>
  <c r="BH182" i="11"/>
  <c r="BG182" i="11"/>
  <c r="BE182" i="11"/>
  <c r="T182" i="11"/>
  <c r="R182" i="11"/>
  <c r="P182" i="11"/>
  <c r="BI174" i="11"/>
  <c r="BH174" i="11"/>
  <c r="BG174" i="11"/>
  <c r="BE174" i="11"/>
  <c r="T174" i="11"/>
  <c r="R174" i="11"/>
  <c r="P174" i="11"/>
  <c r="BI167" i="11"/>
  <c r="BH167" i="11"/>
  <c r="BG167" i="11"/>
  <c r="BE167" i="11"/>
  <c r="T167" i="11"/>
  <c r="R167" i="11"/>
  <c r="P167" i="11"/>
  <c r="BI164" i="11"/>
  <c r="BH164" i="11"/>
  <c r="BG164" i="11"/>
  <c r="BE164" i="11"/>
  <c r="T164" i="11"/>
  <c r="R164" i="11"/>
  <c r="P164" i="11"/>
  <c r="BI160" i="11"/>
  <c r="BH160" i="11"/>
  <c r="BG160" i="11"/>
  <c r="BE160" i="11"/>
  <c r="T160" i="11"/>
  <c r="R160" i="11"/>
  <c r="P160" i="11"/>
  <c r="BI150" i="11"/>
  <c r="BH150" i="11"/>
  <c r="BG150" i="11"/>
  <c r="BE150" i="11"/>
  <c r="T150" i="11"/>
  <c r="R150" i="11"/>
  <c r="P150" i="11"/>
  <c r="BI147" i="11"/>
  <c r="BH147" i="11"/>
  <c r="BG147" i="11"/>
  <c r="BE147" i="11"/>
  <c r="T147" i="11"/>
  <c r="R147" i="11"/>
  <c r="P147" i="11"/>
  <c r="BI144" i="11"/>
  <c r="BH144" i="11"/>
  <c r="BG144" i="11"/>
  <c r="BE144" i="11"/>
  <c r="T144" i="11"/>
  <c r="R144" i="11"/>
  <c r="P144" i="11"/>
  <c r="BI141" i="11"/>
  <c r="BH141" i="11"/>
  <c r="BG141" i="11"/>
  <c r="BE141" i="11"/>
  <c r="T141" i="11"/>
  <c r="R141" i="11"/>
  <c r="P141" i="11"/>
  <c r="BI135" i="11"/>
  <c r="BH135" i="11"/>
  <c r="BG135" i="11"/>
  <c r="BE135" i="11"/>
  <c r="T135" i="11"/>
  <c r="R135" i="11"/>
  <c r="P135" i="11"/>
  <c r="BI131" i="11"/>
  <c r="BH131" i="11"/>
  <c r="BG131" i="11"/>
  <c r="BE131" i="11"/>
  <c r="T131" i="11"/>
  <c r="R131" i="11"/>
  <c r="P131" i="11"/>
  <c r="BI128" i="11"/>
  <c r="BH128" i="11"/>
  <c r="BG128" i="11"/>
  <c r="BE128" i="11"/>
  <c r="T128" i="11"/>
  <c r="R128" i="11"/>
  <c r="P128" i="11"/>
  <c r="J122" i="11"/>
  <c r="J121" i="11"/>
  <c r="F121" i="11"/>
  <c r="F119" i="11"/>
  <c r="E117" i="11"/>
  <c r="J94" i="11"/>
  <c r="J93" i="11"/>
  <c r="F93" i="11"/>
  <c r="F91" i="11"/>
  <c r="E89" i="11"/>
  <c r="J20" i="11"/>
  <c r="E20" i="11"/>
  <c r="F122" i="11"/>
  <c r="J19" i="11"/>
  <c r="J14" i="11"/>
  <c r="J119" i="11" s="1"/>
  <c r="E7" i="11"/>
  <c r="E113" i="11"/>
  <c r="J39" i="10"/>
  <c r="J38" i="10"/>
  <c r="AY104" i="1"/>
  <c r="J37" i="10"/>
  <c r="AX104" i="1" s="1"/>
  <c r="BI193" i="10"/>
  <c r="BH193" i="10"/>
  <c r="BG193" i="10"/>
  <c r="BE193" i="10"/>
  <c r="T193" i="10"/>
  <c r="T192" i="10"/>
  <c r="R193" i="10"/>
  <c r="R192" i="10" s="1"/>
  <c r="P193" i="10"/>
  <c r="P192" i="10" s="1"/>
  <c r="BI191" i="10"/>
  <c r="BH191" i="10"/>
  <c r="BG191" i="10"/>
  <c r="BE191" i="10"/>
  <c r="T191" i="10"/>
  <c r="T190" i="10" s="1"/>
  <c r="R191" i="10"/>
  <c r="R190" i="10"/>
  <c r="P191" i="10"/>
  <c r="P190" i="10" s="1"/>
  <c r="BI187" i="10"/>
  <c r="BH187" i="10"/>
  <c r="BG187" i="10"/>
  <c r="BE187" i="10"/>
  <c r="T187" i="10"/>
  <c r="R187" i="10"/>
  <c r="P187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77" i="10"/>
  <c r="BH177" i="10"/>
  <c r="BG177" i="10"/>
  <c r="BE177" i="10"/>
  <c r="T177" i="10"/>
  <c r="R177" i="10"/>
  <c r="P177" i="10"/>
  <c r="BI175" i="10"/>
  <c r="BH175" i="10"/>
  <c r="BG175" i="10"/>
  <c r="BE175" i="10"/>
  <c r="T175" i="10"/>
  <c r="R175" i="10"/>
  <c r="P175" i="10"/>
  <c r="BI172" i="10"/>
  <c r="BH172" i="10"/>
  <c r="BG172" i="10"/>
  <c r="BE172" i="10"/>
  <c r="T172" i="10"/>
  <c r="R172" i="10"/>
  <c r="P172" i="10"/>
  <c r="BI165" i="10"/>
  <c r="BH165" i="10"/>
  <c r="BG165" i="10"/>
  <c r="BE165" i="10"/>
  <c r="T165" i="10"/>
  <c r="R165" i="10"/>
  <c r="P165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6" i="10"/>
  <c r="BH156" i="10"/>
  <c r="BG156" i="10"/>
  <c r="BE156" i="10"/>
  <c r="T156" i="10"/>
  <c r="R156" i="10"/>
  <c r="P156" i="10"/>
  <c r="BI149" i="10"/>
  <c r="BH149" i="10"/>
  <c r="BG149" i="10"/>
  <c r="BE149" i="10"/>
  <c r="T149" i="10"/>
  <c r="R149" i="10"/>
  <c r="P149" i="10"/>
  <c r="BI146" i="10"/>
  <c r="BH146" i="10"/>
  <c r="BG146" i="10"/>
  <c r="BE146" i="10"/>
  <c r="T146" i="10"/>
  <c r="R146" i="10"/>
  <c r="P146" i="10"/>
  <c r="BI143" i="10"/>
  <c r="BH143" i="10"/>
  <c r="BG143" i="10"/>
  <c r="BE143" i="10"/>
  <c r="T143" i="10"/>
  <c r="R143" i="10"/>
  <c r="P143" i="10"/>
  <c r="BI140" i="10"/>
  <c r="BH140" i="10"/>
  <c r="BG140" i="10"/>
  <c r="BE140" i="10"/>
  <c r="T140" i="10"/>
  <c r="R140" i="10"/>
  <c r="P140" i="10"/>
  <c r="BI134" i="10"/>
  <c r="BH134" i="10"/>
  <c r="BG134" i="10"/>
  <c r="BE134" i="10"/>
  <c r="T134" i="10"/>
  <c r="R134" i="10"/>
  <c r="P134" i="10"/>
  <c r="BI131" i="10"/>
  <c r="BH131" i="10"/>
  <c r="BG131" i="10"/>
  <c r="BE131" i="10"/>
  <c r="T131" i="10"/>
  <c r="R131" i="10"/>
  <c r="P131" i="10"/>
  <c r="BI128" i="10"/>
  <c r="BH128" i="10"/>
  <c r="BG128" i="10"/>
  <c r="BE128" i="10"/>
  <c r="T128" i="10"/>
  <c r="R128" i="10"/>
  <c r="P128" i="10"/>
  <c r="J122" i="10"/>
  <c r="J121" i="10"/>
  <c r="F121" i="10"/>
  <c r="F119" i="10"/>
  <c r="E117" i="10"/>
  <c r="J94" i="10"/>
  <c r="J93" i="10"/>
  <c r="F93" i="10"/>
  <c r="F91" i="10"/>
  <c r="E89" i="10"/>
  <c r="J20" i="10"/>
  <c r="E20" i="10"/>
  <c r="F94" i="10"/>
  <c r="J19" i="10"/>
  <c r="J14" i="10"/>
  <c r="J91" i="10"/>
  <c r="E7" i="10"/>
  <c r="E113" i="10" s="1"/>
  <c r="J39" i="9"/>
  <c r="J38" i="9"/>
  <c r="AY103" i="1"/>
  <c r="J37" i="9"/>
  <c r="AX103" i="1" s="1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J124" i="9"/>
  <c r="J123" i="9"/>
  <c r="F123" i="9"/>
  <c r="F121" i="9"/>
  <c r="E119" i="9"/>
  <c r="J94" i="9"/>
  <c r="J93" i="9"/>
  <c r="F93" i="9"/>
  <c r="F91" i="9"/>
  <c r="E89" i="9"/>
  <c r="J20" i="9"/>
  <c r="E20" i="9"/>
  <c r="F94" i="9"/>
  <c r="J19" i="9"/>
  <c r="J14" i="9"/>
  <c r="J91" i="9"/>
  <c r="E7" i="9"/>
  <c r="E115" i="9" s="1"/>
  <c r="J39" i="8"/>
  <c r="J38" i="8"/>
  <c r="AY102" i="1"/>
  <c r="J37" i="8"/>
  <c r="AX102" i="1" s="1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J118" i="8"/>
  <c r="J117" i="8"/>
  <c r="F117" i="8"/>
  <c r="F115" i="8"/>
  <c r="E113" i="8"/>
  <c r="J94" i="8"/>
  <c r="J93" i="8"/>
  <c r="F93" i="8"/>
  <c r="F91" i="8"/>
  <c r="E89" i="8"/>
  <c r="J20" i="8"/>
  <c r="E20" i="8"/>
  <c r="F118" i="8" s="1"/>
  <c r="J19" i="8"/>
  <c r="J14" i="8"/>
  <c r="J115" i="8" s="1"/>
  <c r="E7" i="8"/>
  <c r="E109" i="8"/>
  <c r="J39" i="7"/>
  <c r="J38" i="7"/>
  <c r="AY101" i="1"/>
  <c r="J37" i="7"/>
  <c r="AX101" i="1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J118" i="7"/>
  <c r="J117" i="7"/>
  <c r="F117" i="7"/>
  <c r="F115" i="7"/>
  <c r="E113" i="7"/>
  <c r="J94" i="7"/>
  <c r="J93" i="7"/>
  <c r="F93" i="7"/>
  <c r="F91" i="7"/>
  <c r="E89" i="7"/>
  <c r="J20" i="7"/>
  <c r="E20" i="7"/>
  <c r="F94" i="7" s="1"/>
  <c r="J19" i="7"/>
  <c r="J14" i="7"/>
  <c r="J115" i="7"/>
  <c r="E7" i="7"/>
  <c r="E85" i="7" s="1"/>
  <c r="J39" i="6"/>
  <c r="J38" i="6"/>
  <c r="AY100" i="1" s="1"/>
  <c r="J37" i="6"/>
  <c r="AX100" i="1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J118" i="6"/>
  <c r="J117" i="6"/>
  <c r="F117" i="6"/>
  <c r="F115" i="6"/>
  <c r="E113" i="6"/>
  <c r="J94" i="6"/>
  <c r="J93" i="6"/>
  <c r="F93" i="6"/>
  <c r="F91" i="6"/>
  <c r="E89" i="6"/>
  <c r="J20" i="6"/>
  <c r="E20" i="6"/>
  <c r="F118" i="6"/>
  <c r="J19" i="6"/>
  <c r="J14" i="6"/>
  <c r="J115" i="6"/>
  <c r="E7" i="6"/>
  <c r="E109" i="6" s="1"/>
  <c r="J39" i="5"/>
  <c r="J38" i="5"/>
  <c r="AY99" i="1"/>
  <c r="J37" i="5"/>
  <c r="AX99" i="1" s="1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J118" i="5"/>
  <c r="J117" i="5"/>
  <c r="F117" i="5"/>
  <c r="F115" i="5"/>
  <c r="E113" i="5"/>
  <c r="J94" i="5"/>
  <c r="J93" i="5"/>
  <c r="F93" i="5"/>
  <c r="F91" i="5"/>
  <c r="E89" i="5"/>
  <c r="J20" i="5"/>
  <c r="E20" i="5"/>
  <c r="F118" i="5"/>
  <c r="J19" i="5"/>
  <c r="J14" i="5"/>
  <c r="J115" i="5" s="1"/>
  <c r="E7" i="5"/>
  <c r="E109" i="5"/>
  <c r="J39" i="4"/>
  <c r="J38" i="4"/>
  <c r="AY98" i="1"/>
  <c r="J37" i="4"/>
  <c r="AX98" i="1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J118" i="4"/>
  <c r="J117" i="4"/>
  <c r="F117" i="4"/>
  <c r="F115" i="4"/>
  <c r="E113" i="4"/>
  <c r="J94" i="4"/>
  <c r="J93" i="4"/>
  <c r="F93" i="4"/>
  <c r="F91" i="4"/>
  <c r="E89" i="4"/>
  <c r="J20" i="4"/>
  <c r="E20" i="4"/>
  <c r="F118" i="4"/>
  <c r="J19" i="4"/>
  <c r="J14" i="4"/>
  <c r="J115" i="4" s="1"/>
  <c r="E7" i="4"/>
  <c r="E109" i="4"/>
  <c r="J39" i="3"/>
  <c r="J38" i="3"/>
  <c r="AY97" i="1"/>
  <c r="J37" i="3"/>
  <c r="AX97" i="1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J118" i="3"/>
  <c r="J117" i="3"/>
  <c r="F117" i="3"/>
  <c r="F115" i="3"/>
  <c r="E113" i="3"/>
  <c r="J94" i="3"/>
  <c r="J93" i="3"/>
  <c r="F93" i="3"/>
  <c r="F91" i="3"/>
  <c r="E89" i="3"/>
  <c r="J20" i="3"/>
  <c r="E20" i="3"/>
  <c r="F94" i="3"/>
  <c r="J19" i="3"/>
  <c r="J14" i="3"/>
  <c r="J115" i="3" s="1"/>
  <c r="E7" i="3"/>
  <c r="E109" i="3"/>
  <c r="J39" i="2"/>
  <c r="J38" i="2"/>
  <c r="AY96" i="1"/>
  <c r="J37" i="2"/>
  <c r="AX96" i="1" s="1"/>
  <c r="BI2289" i="2"/>
  <c r="BH2289" i="2"/>
  <c r="BG2289" i="2"/>
  <c r="BE2289" i="2"/>
  <c r="T2289" i="2"/>
  <c r="R2289" i="2"/>
  <c r="P2289" i="2"/>
  <c r="BI2288" i="2"/>
  <c r="BH2288" i="2"/>
  <c r="BG2288" i="2"/>
  <c r="BE2288" i="2"/>
  <c r="T2288" i="2"/>
  <c r="R2288" i="2"/>
  <c r="P2288" i="2"/>
  <c r="BI2287" i="2"/>
  <c r="BH2287" i="2"/>
  <c r="BG2287" i="2"/>
  <c r="BE2287" i="2"/>
  <c r="T2287" i="2"/>
  <c r="R2287" i="2"/>
  <c r="P2287" i="2"/>
  <c r="BI2286" i="2"/>
  <c r="BH2286" i="2"/>
  <c r="BG2286" i="2"/>
  <c r="BE2286" i="2"/>
  <c r="T2286" i="2"/>
  <c r="R2286" i="2"/>
  <c r="P2286" i="2"/>
  <c r="BI2285" i="2"/>
  <c r="BH2285" i="2"/>
  <c r="BG2285" i="2"/>
  <c r="BE2285" i="2"/>
  <c r="T2285" i="2"/>
  <c r="R2285" i="2"/>
  <c r="P2285" i="2"/>
  <c r="BI2281" i="2"/>
  <c r="BH2281" i="2"/>
  <c r="BG2281" i="2"/>
  <c r="BE2281" i="2"/>
  <c r="T2281" i="2"/>
  <c r="R2281" i="2"/>
  <c r="P2281" i="2"/>
  <c r="BI2280" i="2"/>
  <c r="BH2280" i="2"/>
  <c r="BG2280" i="2"/>
  <c r="BE2280" i="2"/>
  <c r="T2280" i="2"/>
  <c r="R2280" i="2"/>
  <c r="P2280" i="2"/>
  <c r="BI2208" i="2"/>
  <c r="BH2208" i="2"/>
  <c r="BG2208" i="2"/>
  <c r="BE2208" i="2"/>
  <c r="T2208" i="2"/>
  <c r="R2208" i="2"/>
  <c r="P2208" i="2"/>
  <c r="BI2137" i="2"/>
  <c r="BH2137" i="2"/>
  <c r="BG2137" i="2"/>
  <c r="BE2137" i="2"/>
  <c r="T2137" i="2"/>
  <c r="R2137" i="2"/>
  <c r="P2137" i="2"/>
  <c r="BI2130" i="2"/>
  <c r="BH2130" i="2"/>
  <c r="BG2130" i="2"/>
  <c r="BE2130" i="2"/>
  <c r="T2130" i="2"/>
  <c r="R2130" i="2"/>
  <c r="P2130" i="2"/>
  <c r="BI2124" i="2"/>
  <c r="BH2124" i="2"/>
  <c r="BG2124" i="2"/>
  <c r="BE2124" i="2"/>
  <c r="T2124" i="2"/>
  <c r="R2124" i="2"/>
  <c r="P2124" i="2"/>
  <c r="BI2118" i="2"/>
  <c r="BH2118" i="2"/>
  <c r="BG2118" i="2"/>
  <c r="BE2118" i="2"/>
  <c r="T2118" i="2"/>
  <c r="R2118" i="2"/>
  <c r="P2118" i="2"/>
  <c r="BI2108" i="2"/>
  <c r="BH2108" i="2"/>
  <c r="BG2108" i="2"/>
  <c r="BE2108" i="2"/>
  <c r="T2108" i="2"/>
  <c r="R2108" i="2"/>
  <c r="P2108" i="2"/>
  <c r="BI2104" i="2"/>
  <c r="BH2104" i="2"/>
  <c r="BG2104" i="2"/>
  <c r="BE2104" i="2"/>
  <c r="T2104" i="2"/>
  <c r="R2104" i="2"/>
  <c r="P2104" i="2"/>
  <c r="BI2102" i="2"/>
  <c r="BH2102" i="2"/>
  <c r="BG2102" i="2"/>
  <c r="BE2102" i="2"/>
  <c r="T2102" i="2"/>
  <c r="R2102" i="2"/>
  <c r="P2102" i="2"/>
  <c r="BI2099" i="2"/>
  <c r="BH2099" i="2"/>
  <c r="BG2099" i="2"/>
  <c r="BE2099" i="2"/>
  <c r="T2099" i="2"/>
  <c r="R2099" i="2"/>
  <c r="P2099" i="2"/>
  <c r="BI2087" i="2"/>
  <c r="BH2087" i="2"/>
  <c r="BG2087" i="2"/>
  <c r="BE2087" i="2"/>
  <c r="T2087" i="2"/>
  <c r="R2087" i="2"/>
  <c r="P2087" i="2"/>
  <c r="BI2086" i="2"/>
  <c r="BH2086" i="2"/>
  <c r="BG2086" i="2"/>
  <c r="BE2086" i="2"/>
  <c r="T2086" i="2"/>
  <c r="R2086" i="2"/>
  <c r="P2086" i="2"/>
  <c r="BI2085" i="2"/>
  <c r="BH2085" i="2"/>
  <c r="BG2085" i="2"/>
  <c r="BE2085" i="2"/>
  <c r="T2085" i="2"/>
  <c r="R2085" i="2"/>
  <c r="P2085" i="2"/>
  <c r="BI2083" i="2"/>
  <c r="BH2083" i="2"/>
  <c r="BG2083" i="2"/>
  <c r="BE2083" i="2"/>
  <c r="T2083" i="2"/>
  <c r="R2083" i="2"/>
  <c r="P2083" i="2"/>
  <c r="BI2050" i="2"/>
  <c r="BH2050" i="2"/>
  <c r="BG2050" i="2"/>
  <c r="BE2050" i="2"/>
  <c r="T2050" i="2"/>
  <c r="R2050" i="2"/>
  <c r="P2050" i="2"/>
  <c r="BI2017" i="2"/>
  <c r="BH2017" i="2"/>
  <c r="BG2017" i="2"/>
  <c r="BE2017" i="2"/>
  <c r="T2017" i="2"/>
  <c r="R2017" i="2"/>
  <c r="P2017" i="2"/>
  <c r="BI1993" i="2"/>
  <c r="BH1993" i="2"/>
  <c r="BG1993" i="2"/>
  <c r="BE1993" i="2"/>
  <c r="T1993" i="2"/>
  <c r="R1993" i="2"/>
  <c r="P1993" i="2"/>
  <c r="BI1982" i="2"/>
  <c r="BH1982" i="2"/>
  <c r="BG1982" i="2"/>
  <c r="BE1982" i="2"/>
  <c r="T1982" i="2"/>
  <c r="R1982" i="2"/>
  <c r="P1982" i="2"/>
  <c r="BI1959" i="2"/>
  <c r="BH1959" i="2"/>
  <c r="BG1959" i="2"/>
  <c r="BE1959" i="2"/>
  <c r="T1959" i="2"/>
  <c r="R1959" i="2"/>
  <c r="P1959" i="2"/>
  <c r="BI1957" i="2"/>
  <c r="BH1957" i="2"/>
  <c r="BG1957" i="2"/>
  <c r="BE1957" i="2"/>
  <c r="T1957" i="2"/>
  <c r="R1957" i="2"/>
  <c r="P1957" i="2"/>
  <c r="BI1955" i="2"/>
  <c r="BH1955" i="2"/>
  <c r="BG1955" i="2"/>
  <c r="BE1955" i="2"/>
  <c r="T1955" i="2"/>
  <c r="R1955" i="2"/>
  <c r="P1955" i="2"/>
  <c r="BI1952" i="2"/>
  <c r="BH1952" i="2"/>
  <c r="BG1952" i="2"/>
  <c r="BE1952" i="2"/>
  <c r="T1952" i="2"/>
  <c r="R1952" i="2"/>
  <c r="P1952" i="2"/>
  <c r="BI1949" i="2"/>
  <c r="BH1949" i="2"/>
  <c r="BG1949" i="2"/>
  <c r="BE1949" i="2"/>
  <c r="T1949" i="2"/>
  <c r="R1949" i="2"/>
  <c r="P1949" i="2"/>
  <c r="BI1926" i="2"/>
  <c r="BH1926" i="2"/>
  <c r="BG1926" i="2"/>
  <c r="BE1926" i="2"/>
  <c r="T1926" i="2"/>
  <c r="R1926" i="2"/>
  <c r="P1926" i="2"/>
  <c r="BI1923" i="2"/>
  <c r="BH1923" i="2"/>
  <c r="BG1923" i="2"/>
  <c r="BE1923" i="2"/>
  <c r="T1923" i="2"/>
  <c r="R1923" i="2"/>
  <c r="P1923" i="2"/>
  <c r="BI1914" i="2"/>
  <c r="BH1914" i="2"/>
  <c r="BG1914" i="2"/>
  <c r="BE1914" i="2"/>
  <c r="T1914" i="2"/>
  <c r="R1914" i="2"/>
  <c r="P1914" i="2"/>
  <c r="BI1905" i="2"/>
  <c r="BH1905" i="2"/>
  <c r="BG1905" i="2"/>
  <c r="BE1905" i="2"/>
  <c r="T1905" i="2"/>
  <c r="R1905" i="2"/>
  <c r="P1905" i="2"/>
  <c r="BI1896" i="2"/>
  <c r="BH1896" i="2"/>
  <c r="BG1896" i="2"/>
  <c r="BE1896" i="2"/>
  <c r="T1896" i="2"/>
  <c r="R1896" i="2"/>
  <c r="P1896" i="2"/>
  <c r="BI1887" i="2"/>
  <c r="BH1887" i="2"/>
  <c r="BG1887" i="2"/>
  <c r="BE1887" i="2"/>
  <c r="T1887" i="2"/>
  <c r="R1887" i="2"/>
  <c r="P1887" i="2"/>
  <c r="BI1885" i="2"/>
  <c r="BH1885" i="2"/>
  <c r="BG1885" i="2"/>
  <c r="BE1885" i="2"/>
  <c r="T1885" i="2"/>
  <c r="R1885" i="2"/>
  <c r="P1885" i="2"/>
  <c r="BI1840" i="2"/>
  <c r="BH1840" i="2"/>
  <c r="BG1840" i="2"/>
  <c r="BE1840" i="2"/>
  <c r="T1840" i="2"/>
  <c r="R1840" i="2"/>
  <c r="P1840" i="2"/>
  <c r="BI1831" i="2"/>
  <c r="BH1831" i="2"/>
  <c r="BG1831" i="2"/>
  <c r="BE1831" i="2"/>
  <c r="T1831" i="2"/>
  <c r="R1831" i="2"/>
  <c r="P1831" i="2"/>
  <c r="BI1827" i="2"/>
  <c r="BH1827" i="2"/>
  <c r="BG1827" i="2"/>
  <c r="BE1827" i="2"/>
  <c r="T1827" i="2"/>
  <c r="R1827" i="2"/>
  <c r="P1827" i="2"/>
  <c r="BI1825" i="2"/>
  <c r="BH1825" i="2"/>
  <c r="BG1825" i="2"/>
  <c r="BE1825" i="2"/>
  <c r="T1825" i="2"/>
  <c r="R1825" i="2"/>
  <c r="P1825" i="2"/>
  <c r="BI1809" i="2"/>
  <c r="BH1809" i="2"/>
  <c r="BG1809" i="2"/>
  <c r="BE1809" i="2"/>
  <c r="T1809" i="2"/>
  <c r="R1809" i="2"/>
  <c r="P1809" i="2"/>
  <c r="BI1806" i="2"/>
  <c r="BH1806" i="2"/>
  <c r="BG1806" i="2"/>
  <c r="BE1806" i="2"/>
  <c r="T1806" i="2"/>
  <c r="R1806" i="2"/>
  <c r="P1806" i="2"/>
  <c r="BI1792" i="2"/>
  <c r="BH1792" i="2"/>
  <c r="BG1792" i="2"/>
  <c r="BE1792" i="2"/>
  <c r="T1792" i="2"/>
  <c r="R1792" i="2"/>
  <c r="P1792" i="2"/>
  <c r="BI1776" i="2"/>
  <c r="BH1776" i="2"/>
  <c r="BG1776" i="2"/>
  <c r="BE1776" i="2"/>
  <c r="T1776" i="2"/>
  <c r="R1776" i="2"/>
  <c r="P1776" i="2"/>
  <c r="BI1774" i="2"/>
  <c r="BH1774" i="2"/>
  <c r="BG1774" i="2"/>
  <c r="BE1774" i="2"/>
  <c r="T1774" i="2"/>
  <c r="R1774" i="2"/>
  <c r="P1774" i="2"/>
  <c r="BI1773" i="2"/>
  <c r="BH1773" i="2"/>
  <c r="BG1773" i="2"/>
  <c r="BE1773" i="2"/>
  <c r="T1773" i="2"/>
  <c r="R1773" i="2"/>
  <c r="P1773" i="2"/>
  <c r="BI1772" i="2"/>
  <c r="BH1772" i="2"/>
  <c r="BG1772" i="2"/>
  <c r="BE1772" i="2"/>
  <c r="T1772" i="2"/>
  <c r="R1772" i="2"/>
  <c r="P1772" i="2"/>
  <c r="BI1771" i="2"/>
  <c r="BH1771" i="2"/>
  <c r="BG1771" i="2"/>
  <c r="BE1771" i="2"/>
  <c r="T1771" i="2"/>
  <c r="R1771" i="2"/>
  <c r="P1771" i="2"/>
  <c r="BI1770" i="2"/>
  <c r="BH1770" i="2"/>
  <c r="BG1770" i="2"/>
  <c r="BE1770" i="2"/>
  <c r="T1770" i="2"/>
  <c r="R1770" i="2"/>
  <c r="P1770" i="2"/>
  <c r="BI1769" i="2"/>
  <c r="BH1769" i="2"/>
  <c r="BG1769" i="2"/>
  <c r="BE1769" i="2"/>
  <c r="T1769" i="2"/>
  <c r="R1769" i="2"/>
  <c r="P1769" i="2"/>
  <c r="BI1768" i="2"/>
  <c r="BH1768" i="2"/>
  <c r="BG1768" i="2"/>
  <c r="BE1768" i="2"/>
  <c r="T1768" i="2"/>
  <c r="R1768" i="2"/>
  <c r="P1768" i="2"/>
  <c r="BI1767" i="2"/>
  <c r="BH1767" i="2"/>
  <c r="BG1767" i="2"/>
  <c r="BE1767" i="2"/>
  <c r="T1767" i="2"/>
  <c r="R1767" i="2"/>
  <c r="P1767" i="2"/>
  <c r="BI1764" i="2"/>
  <c r="BH1764" i="2"/>
  <c r="BG1764" i="2"/>
  <c r="BE1764" i="2"/>
  <c r="T1764" i="2"/>
  <c r="R1764" i="2"/>
  <c r="P1764" i="2"/>
  <c r="BI1759" i="2"/>
  <c r="BH1759" i="2"/>
  <c r="BG1759" i="2"/>
  <c r="BE1759" i="2"/>
  <c r="T1759" i="2"/>
  <c r="R1759" i="2"/>
  <c r="P1759" i="2"/>
  <c r="BI1754" i="2"/>
  <c r="BH1754" i="2"/>
  <c r="BG1754" i="2"/>
  <c r="BE1754" i="2"/>
  <c r="T1754" i="2"/>
  <c r="R1754" i="2"/>
  <c r="P1754" i="2"/>
  <c r="BI1753" i="2"/>
  <c r="BH1753" i="2"/>
  <c r="BG1753" i="2"/>
  <c r="BE1753" i="2"/>
  <c r="T1753" i="2"/>
  <c r="R1753" i="2"/>
  <c r="P1753" i="2"/>
  <c r="BI1750" i="2"/>
  <c r="BH1750" i="2"/>
  <c r="BG1750" i="2"/>
  <c r="BE1750" i="2"/>
  <c r="T1750" i="2"/>
  <c r="R1750" i="2"/>
  <c r="P1750" i="2"/>
  <c r="BI1748" i="2"/>
  <c r="BH1748" i="2"/>
  <c r="BG1748" i="2"/>
  <c r="BE1748" i="2"/>
  <c r="T1748" i="2"/>
  <c r="R1748" i="2"/>
  <c r="P1748" i="2"/>
  <c r="BI1745" i="2"/>
  <c r="BH1745" i="2"/>
  <c r="BG1745" i="2"/>
  <c r="BE1745" i="2"/>
  <c r="T1745" i="2"/>
  <c r="R1745" i="2"/>
  <c r="P1745" i="2"/>
  <c r="BI1742" i="2"/>
  <c r="BH1742" i="2"/>
  <c r="BG1742" i="2"/>
  <c r="BE1742" i="2"/>
  <c r="T1742" i="2"/>
  <c r="R1742" i="2"/>
  <c r="P1742" i="2"/>
  <c r="BI1741" i="2"/>
  <c r="BH1741" i="2"/>
  <c r="BG1741" i="2"/>
  <c r="BE1741" i="2"/>
  <c r="T1741" i="2"/>
  <c r="R1741" i="2"/>
  <c r="P1741" i="2"/>
  <c r="BI1740" i="2"/>
  <c r="BH1740" i="2"/>
  <c r="BG1740" i="2"/>
  <c r="BE1740" i="2"/>
  <c r="T1740" i="2"/>
  <c r="R1740" i="2"/>
  <c r="P1740" i="2"/>
  <c r="BI1739" i="2"/>
  <c r="BH1739" i="2"/>
  <c r="BG1739" i="2"/>
  <c r="BE1739" i="2"/>
  <c r="T1739" i="2"/>
  <c r="R1739" i="2"/>
  <c r="P1739" i="2"/>
  <c r="BI1738" i="2"/>
  <c r="BH1738" i="2"/>
  <c r="BG1738" i="2"/>
  <c r="BE1738" i="2"/>
  <c r="T1738" i="2"/>
  <c r="R1738" i="2"/>
  <c r="P1738" i="2"/>
  <c r="BI1737" i="2"/>
  <c r="BH1737" i="2"/>
  <c r="BG1737" i="2"/>
  <c r="BE1737" i="2"/>
  <c r="T1737" i="2"/>
  <c r="R1737" i="2"/>
  <c r="P1737" i="2"/>
  <c r="BI1736" i="2"/>
  <c r="BH1736" i="2"/>
  <c r="BG1736" i="2"/>
  <c r="BE1736" i="2"/>
  <c r="T1736" i="2"/>
  <c r="R1736" i="2"/>
  <c r="P1736" i="2"/>
  <c r="BI1735" i="2"/>
  <c r="BH1735" i="2"/>
  <c r="BG1735" i="2"/>
  <c r="BE1735" i="2"/>
  <c r="T1735" i="2"/>
  <c r="R1735" i="2"/>
  <c r="P1735" i="2"/>
  <c r="BI1734" i="2"/>
  <c r="BH1734" i="2"/>
  <c r="BG1734" i="2"/>
  <c r="BE1734" i="2"/>
  <c r="T1734" i="2"/>
  <c r="R1734" i="2"/>
  <c r="P1734" i="2"/>
  <c r="BI1733" i="2"/>
  <c r="BH1733" i="2"/>
  <c r="BG1733" i="2"/>
  <c r="BE1733" i="2"/>
  <c r="T1733" i="2"/>
  <c r="R1733" i="2"/>
  <c r="P1733" i="2"/>
  <c r="BI1732" i="2"/>
  <c r="BH1732" i="2"/>
  <c r="BG1732" i="2"/>
  <c r="BE1732" i="2"/>
  <c r="T1732" i="2"/>
  <c r="R1732" i="2"/>
  <c r="P1732" i="2"/>
  <c r="BI1731" i="2"/>
  <c r="BH1731" i="2"/>
  <c r="BG1731" i="2"/>
  <c r="BE1731" i="2"/>
  <c r="T1731" i="2"/>
  <c r="R1731" i="2"/>
  <c r="P1731" i="2"/>
  <c r="BI1730" i="2"/>
  <c r="BH1730" i="2"/>
  <c r="BG1730" i="2"/>
  <c r="BE1730" i="2"/>
  <c r="T1730" i="2"/>
  <c r="R1730" i="2"/>
  <c r="P1730" i="2"/>
  <c r="BI1729" i="2"/>
  <c r="BH1729" i="2"/>
  <c r="BG1729" i="2"/>
  <c r="BE1729" i="2"/>
  <c r="T1729" i="2"/>
  <c r="R1729" i="2"/>
  <c r="P1729" i="2"/>
  <c r="BI1726" i="2"/>
  <c r="BH1726" i="2"/>
  <c r="BG1726" i="2"/>
  <c r="BE1726" i="2"/>
  <c r="T1726" i="2"/>
  <c r="R1726" i="2"/>
  <c r="P1726" i="2"/>
  <c r="BI1725" i="2"/>
  <c r="BH1725" i="2"/>
  <c r="BG1725" i="2"/>
  <c r="BE1725" i="2"/>
  <c r="T1725" i="2"/>
  <c r="R1725" i="2"/>
  <c r="P1725" i="2"/>
  <c r="BI1724" i="2"/>
  <c r="BH1724" i="2"/>
  <c r="BG1724" i="2"/>
  <c r="BE1724" i="2"/>
  <c r="T1724" i="2"/>
  <c r="R1724" i="2"/>
  <c r="P1724" i="2"/>
  <c r="BI1723" i="2"/>
  <c r="BH1723" i="2"/>
  <c r="BG1723" i="2"/>
  <c r="BE1723" i="2"/>
  <c r="T1723" i="2"/>
  <c r="R1723" i="2"/>
  <c r="P1723" i="2"/>
  <c r="BI1722" i="2"/>
  <c r="BH1722" i="2"/>
  <c r="BG1722" i="2"/>
  <c r="BE1722" i="2"/>
  <c r="T1722" i="2"/>
  <c r="R1722" i="2"/>
  <c r="P1722" i="2"/>
  <c r="BI1721" i="2"/>
  <c r="BH1721" i="2"/>
  <c r="BG1721" i="2"/>
  <c r="BE1721" i="2"/>
  <c r="T1721" i="2"/>
  <c r="R1721" i="2"/>
  <c r="P1721" i="2"/>
  <c r="BI1720" i="2"/>
  <c r="BH1720" i="2"/>
  <c r="BG1720" i="2"/>
  <c r="BE1720" i="2"/>
  <c r="T1720" i="2"/>
  <c r="R1720" i="2"/>
  <c r="P1720" i="2"/>
  <c r="BI1719" i="2"/>
  <c r="BH1719" i="2"/>
  <c r="BG1719" i="2"/>
  <c r="BE1719" i="2"/>
  <c r="T1719" i="2"/>
  <c r="R1719" i="2"/>
  <c r="P1719" i="2"/>
  <c r="BI1718" i="2"/>
  <c r="BH1718" i="2"/>
  <c r="BG1718" i="2"/>
  <c r="BE1718" i="2"/>
  <c r="T1718" i="2"/>
  <c r="R1718" i="2"/>
  <c r="P1718" i="2"/>
  <c r="BI1717" i="2"/>
  <c r="BH1717" i="2"/>
  <c r="BG1717" i="2"/>
  <c r="BE1717" i="2"/>
  <c r="T1717" i="2"/>
  <c r="R1717" i="2"/>
  <c r="P1717" i="2"/>
  <c r="BI1716" i="2"/>
  <c r="BH1716" i="2"/>
  <c r="BG1716" i="2"/>
  <c r="BE1716" i="2"/>
  <c r="T1716" i="2"/>
  <c r="R1716" i="2"/>
  <c r="P1716" i="2"/>
  <c r="BI1715" i="2"/>
  <c r="BH1715" i="2"/>
  <c r="BG1715" i="2"/>
  <c r="BE1715" i="2"/>
  <c r="T1715" i="2"/>
  <c r="R1715" i="2"/>
  <c r="P1715" i="2"/>
  <c r="BI1714" i="2"/>
  <c r="BH1714" i="2"/>
  <c r="BG1714" i="2"/>
  <c r="BE1714" i="2"/>
  <c r="T1714" i="2"/>
  <c r="R1714" i="2"/>
  <c r="P1714" i="2"/>
  <c r="BI1713" i="2"/>
  <c r="BH1713" i="2"/>
  <c r="BG1713" i="2"/>
  <c r="BE1713" i="2"/>
  <c r="T1713" i="2"/>
  <c r="R1713" i="2"/>
  <c r="P1713" i="2"/>
  <c r="BI1712" i="2"/>
  <c r="BH1712" i="2"/>
  <c r="BG1712" i="2"/>
  <c r="BE1712" i="2"/>
  <c r="T1712" i="2"/>
  <c r="R1712" i="2"/>
  <c r="P1712" i="2"/>
  <c r="BI1711" i="2"/>
  <c r="BH1711" i="2"/>
  <c r="BG1711" i="2"/>
  <c r="BE1711" i="2"/>
  <c r="T1711" i="2"/>
  <c r="R1711" i="2"/>
  <c r="P1711" i="2"/>
  <c r="BI1710" i="2"/>
  <c r="BH1710" i="2"/>
  <c r="BG1710" i="2"/>
  <c r="BE1710" i="2"/>
  <c r="T1710" i="2"/>
  <c r="R1710" i="2"/>
  <c r="P1710" i="2"/>
  <c r="BI1709" i="2"/>
  <c r="BH1709" i="2"/>
  <c r="BG1709" i="2"/>
  <c r="BE1709" i="2"/>
  <c r="T1709" i="2"/>
  <c r="R1709" i="2"/>
  <c r="P1709" i="2"/>
  <c r="BI1708" i="2"/>
  <c r="BH1708" i="2"/>
  <c r="BG1708" i="2"/>
  <c r="BE1708" i="2"/>
  <c r="T1708" i="2"/>
  <c r="R1708" i="2"/>
  <c r="P1708" i="2"/>
  <c r="BI1707" i="2"/>
  <c r="BH1707" i="2"/>
  <c r="BG1707" i="2"/>
  <c r="BE1707" i="2"/>
  <c r="T1707" i="2"/>
  <c r="R1707" i="2"/>
  <c r="P1707" i="2"/>
  <c r="BI1706" i="2"/>
  <c r="BH1706" i="2"/>
  <c r="BG1706" i="2"/>
  <c r="BE1706" i="2"/>
  <c r="T1706" i="2"/>
  <c r="R1706" i="2"/>
  <c r="P1706" i="2"/>
  <c r="BI1705" i="2"/>
  <c r="BH1705" i="2"/>
  <c r="BG1705" i="2"/>
  <c r="BE1705" i="2"/>
  <c r="T1705" i="2"/>
  <c r="R1705" i="2"/>
  <c r="P1705" i="2"/>
  <c r="BI1704" i="2"/>
  <c r="BH1704" i="2"/>
  <c r="BG1704" i="2"/>
  <c r="BE1704" i="2"/>
  <c r="T1704" i="2"/>
  <c r="R1704" i="2"/>
  <c r="P1704" i="2"/>
  <c r="BI1703" i="2"/>
  <c r="BH1703" i="2"/>
  <c r="BG1703" i="2"/>
  <c r="BE1703" i="2"/>
  <c r="T1703" i="2"/>
  <c r="R1703" i="2"/>
  <c r="P1703" i="2"/>
  <c r="BI1702" i="2"/>
  <c r="BH1702" i="2"/>
  <c r="BG1702" i="2"/>
  <c r="BE1702" i="2"/>
  <c r="T1702" i="2"/>
  <c r="R1702" i="2"/>
  <c r="P1702" i="2"/>
  <c r="BI1701" i="2"/>
  <c r="BH1701" i="2"/>
  <c r="BG1701" i="2"/>
  <c r="BE1701" i="2"/>
  <c r="T1701" i="2"/>
  <c r="R1701" i="2"/>
  <c r="P1701" i="2"/>
  <c r="BI1700" i="2"/>
  <c r="BH1700" i="2"/>
  <c r="BG1700" i="2"/>
  <c r="BE1700" i="2"/>
  <c r="T1700" i="2"/>
  <c r="R1700" i="2"/>
  <c r="P1700" i="2"/>
  <c r="BI1698" i="2"/>
  <c r="BH1698" i="2"/>
  <c r="BG1698" i="2"/>
  <c r="BE1698" i="2"/>
  <c r="T1698" i="2"/>
  <c r="R1698" i="2"/>
  <c r="P1698" i="2"/>
  <c r="BI1695" i="2"/>
  <c r="BH1695" i="2"/>
  <c r="BG1695" i="2"/>
  <c r="BE1695" i="2"/>
  <c r="T1695" i="2"/>
  <c r="R1695" i="2"/>
  <c r="P1695" i="2"/>
  <c r="BI1692" i="2"/>
  <c r="BH1692" i="2"/>
  <c r="BG1692" i="2"/>
  <c r="BE1692" i="2"/>
  <c r="T1692" i="2"/>
  <c r="R1692" i="2"/>
  <c r="P1692" i="2"/>
  <c r="BI1689" i="2"/>
  <c r="BH1689" i="2"/>
  <c r="BG1689" i="2"/>
  <c r="BE1689" i="2"/>
  <c r="T1689" i="2"/>
  <c r="R1689" i="2"/>
  <c r="P1689" i="2"/>
  <c r="BI1686" i="2"/>
  <c r="BH1686" i="2"/>
  <c r="BG1686" i="2"/>
  <c r="BE1686" i="2"/>
  <c r="T1686" i="2"/>
  <c r="R1686" i="2"/>
  <c r="P1686" i="2"/>
  <c r="BI1685" i="2"/>
  <c r="BH1685" i="2"/>
  <c r="BG1685" i="2"/>
  <c r="BE1685" i="2"/>
  <c r="T1685" i="2"/>
  <c r="R1685" i="2"/>
  <c r="P1685" i="2"/>
  <c r="BI1684" i="2"/>
  <c r="BH1684" i="2"/>
  <c r="BG1684" i="2"/>
  <c r="BE1684" i="2"/>
  <c r="T1684" i="2"/>
  <c r="R1684" i="2"/>
  <c r="P1684" i="2"/>
  <c r="BI1682" i="2"/>
  <c r="BH1682" i="2"/>
  <c r="BG1682" i="2"/>
  <c r="BE1682" i="2"/>
  <c r="T1682" i="2"/>
  <c r="R1682" i="2"/>
  <c r="P1682" i="2"/>
  <c r="BI1678" i="2"/>
  <c r="BH1678" i="2"/>
  <c r="BG1678" i="2"/>
  <c r="BE1678" i="2"/>
  <c r="T1678" i="2"/>
  <c r="R1678" i="2"/>
  <c r="P1678" i="2"/>
  <c r="BI1675" i="2"/>
  <c r="BH1675" i="2"/>
  <c r="BG1675" i="2"/>
  <c r="BE1675" i="2"/>
  <c r="T1675" i="2"/>
  <c r="R1675" i="2"/>
  <c r="P1675" i="2"/>
  <c r="BI1672" i="2"/>
  <c r="BH1672" i="2"/>
  <c r="BG1672" i="2"/>
  <c r="BE1672" i="2"/>
  <c r="T1672" i="2"/>
  <c r="R1672" i="2"/>
  <c r="P1672" i="2"/>
  <c r="BI1671" i="2"/>
  <c r="BH1671" i="2"/>
  <c r="BG1671" i="2"/>
  <c r="BE1671" i="2"/>
  <c r="T1671" i="2"/>
  <c r="R1671" i="2"/>
  <c r="P1671" i="2"/>
  <c r="BI1670" i="2"/>
  <c r="BH1670" i="2"/>
  <c r="BG1670" i="2"/>
  <c r="BE1670" i="2"/>
  <c r="T1670" i="2"/>
  <c r="R1670" i="2"/>
  <c r="P1670" i="2"/>
  <c r="BI1667" i="2"/>
  <c r="BH1667" i="2"/>
  <c r="BG1667" i="2"/>
  <c r="BE1667" i="2"/>
  <c r="T1667" i="2"/>
  <c r="R1667" i="2"/>
  <c r="P1667" i="2"/>
  <c r="BI1665" i="2"/>
  <c r="BH1665" i="2"/>
  <c r="BG1665" i="2"/>
  <c r="BE1665" i="2"/>
  <c r="T1665" i="2"/>
  <c r="R1665" i="2"/>
  <c r="P1665" i="2"/>
  <c r="BI1662" i="2"/>
  <c r="BH1662" i="2"/>
  <c r="BG1662" i="2"/>
  <c r="BE1662" i="2"/>
  <c r="T1662" i="2"/>
  <c r="R1662" i="2"/>
  <c r="P1662" i="2"/>
  <c r="BI1661" i="2"/>
  <c r="BH1661" i="2"/>
  <c r="BG1661" i="2"/>
  <c r="BE1661" i="2"/>
  <c r="T1661" i="2"/>
  <c r="R1661" i="2"/>
  <c r="P1661" i="2"/>
  <c r="BI1658" i="2"/>
  <c r="BH1658" i="2"/>
  <c r="BG1658" i="2"/>
  <c r="BE1658" i="2"/>
  <c r="T1658" i="2"/>
  <c r="R1658" i="2"/>
  <c r="P1658" i="2"/>
  <c r="BI1657" i="2"/>
  <c r="BH1657" i="2"/>
  <c r="BG1657" i="2"/>
  <c r="BE1657" i="2"/>
  <c r="T1657" i="2"/>
  <c r="R1657" i="2"/>
  <c r="P1657" i="2"/>
  <c r="BI1656" i="2"/>
  <c r="BH1656" i="2"/>
  <c r="BG1656" i="2"/>
  <c r="BE1656" i="2"/>
  <c r="T1656" i="2"/>
  <c r="R1656" i="2"/>
  <c r="P1656" i="2"/>
  <c r="BI1653" i="2"/>
  <c r="BH1653" i="2"/>
  <c r="BG1653" i="2"/>
  <c r="BE1653" i="2"/>
  <c r="T1653" i="2"/>
  <c r="R1653" i="2"/>
  <c r="P1653" i="2"/>
  <c r="BI1650" i="2"/>
  <c r="BH1650" i="2"/>
  <c r="BG1650" i="2"/>
  <c r="BE1650" i="2"/>
  <c r="T1650" i="2"/>
  <c r="R1650" i="2"/>
  <c r="P1650" i="2"/>
  <c r="BI1647" i="2"/>
  <c r="BH1647" i="2"/>
  <c r="BG1647" i="2"/>
  <c r="BE1647" i="2"/>
  <c r="T1647" i="2"/>
  <c r="R1647" i="2"/>
  <c r="P1647" i="2"/>
  <c r="BI1644" i="2"/>
  <c r="BH1644" i="2"/>
  <c r="BG1644" i="2"/>
  <c r="BE1644" i="2"/>
  <c r="T1644" i="2"/>
  <c r="R1644" i="2"/>
  <c r="P1644" i="2"/>
  <c r="BI1643" i="2"/>
  <c r="BH1643" i="2"/>
  <c r="BG1643" i="2"/>
  <c r="BE1643" i="2"/>
  <c r="T1643" i="2"/>
  <c r="R1643" i="2"/>
  <c r="P1643" i="2"/>
  <c r="BI1642" i="2"/>
  <c r="BH1642" i="2"/>
  <c r="BG1642" i="2"/>
  <c r="BE1642" i="2"/>
  <c r="T1642" i="2"/>
  <c r="R1642" i="2"/>
  <c r="P1642" i="2"/>
  <c r="BI1638" i="2"/>
  <c r="BH1638" i="2"/>
  <c r="BG1638" i="2"/>
  <c r="BE1638" i="2"/>
  <c r="T1638" i="2"/>
  <c r="R1638" i="2"/>
  <c r="P1638" i="2"/>
  <c r="BI1636" i="2"/>
  <c r="BH1636" i="2"/>
  <c r="BG1636" i="2"/>
  <c r="BE1636" i="2"/>
  <c r="T1636" i="2"/>
  <c r="R1636" i="2"/>
  <c r="P1636" i="2"/>
  <c r="BI1634" i="2"/>
  <c r="BH1634" i="2"/>
  <c r="BG1634" i="2"/>
  <c r="BE1634" i="2"/>
  <c r="T1634" i="2"/>
  <c r="R1634" i="2"/>
  <c r="P1634" i="2"/>
  <c r="BI1631" i="2"/>
  <c r="BH1631" i="2"/>
  <c r="BG1631" i="2"/>
  <c r="BE1631" i="2"/>
  <c r="T1631" i="2"/>
  <c r="R1631" i="2"/>
  <c r="P1631" i="2"/>
  <c r="BI1630" i="2"/>
  <c r="BH1630" i="2"/>
  <c r="BG1630" i="2"/>
  <c r="BE1630" i="2"/>
  <c r="T1630" i="2"/>
  <c r="R1630" i="2"/>
  <c r="P1630" i="2"/>
  <c r="BI1627" i="2"/>
  <c r="BH1627" i="2"/>
  <c r="BG1627" i="2"/>
  <c r="BE1627" i="2"/>
  <c r="T1627" i="2"/>
  <c r="R1627" i="2"/>
  <c r="P1627" i="2"/>
  <c r="BI1624" i="2"/>
  <c r="BH1624" i="2"/>
  <c r="BG1624" i="2"/>
  <c r="BE1624" i="2"/>
  <c r="T1624" i="2"/>
  <c r="R1624" i="2"/>
  <c r="P1624" i="2"/>
  <c r="BI1601" i="2"/>
  <c r="BH1601" i="2"/>
  <c r="BG1601" i="2"/>
  <c r="BE1601" i="2"/>
  <c r="T1601" i="2"/>
  <c r="R1601" i="2"/>
  <c r="P1601" i="2"/>
  <c r="BI1578" i="2"/>
  <c r="BH1578" i="2"/>
  <c r="BG1578" i="2"/>
  <c r="BE1578" i="2"/>
  <c r="T1578" i="2"/>
  <c r="R1578" i="2"/>
  <c r="P1578" i="2"/>
  <c r="BI1555" i="2"/>
  <c r="BH1555" i="2"/>
  <c r="BG1555" i="2"/>
  <c r="BE1555" i="2"/>
  <c r="T1555" i="2"/>
  <c r="R1555" i="2"/>
  <c r="P1555" i="2"/>
  <c r="BI1553" i="2"/>
  <c r="BH1553" i="2"/>
  <c r="BG1553" i="2"/>
  <c r="BE1553" i="2"/>
  <c r="T1553" i="2"/>
  <c r="R1553" i="2"/>
  <c r="P1553" i="2"/>
  <c r="BI1551" i="2"/>
  <c r="BH1551" i="2"/>
  <c r="BG1551" i="2"/>
  <c r="BE1551" i="2"/>
  <c r="T1551" i="2"/>
  <c r="R1551" i="2"/>
  <c r="P1551" i="2"/>
  <c r="BI1548" i="2"/>
  <c r="BH1548" i="2"/>
  <c r="BG1548" i="2"/>
  <c r="BE1548" i="2"/>
  <c r="T1548" i="2"/>
  <c r="R1548" i="2"/>
  <c r="P1548" i="2"/>
  <c r="BI1547" i="2"/>
  <c r="BH1547" i="2"/>
  <c r="BG1547" i="2"/>
  <c r="BE1547" i="2"/>
  <c r="T1547" i="2"/>
  <c r="R1547" i="2"/>
  <c r="P1547" i="2"/>
  <c r="BI1544" i="2"/>
  <c r="BH1544" i="2"/>
  <c r="BG1544" i="2"/>
  <c r="BE1544" i="2"/>
  <c r="T1544" i="2"/>
  <c r="R1544" i="2"/>
  <c r="P1544" i="2"/>
  <c r="BI1541" i="2"/>
  <c r="BH1541" i="2"/>
  <c r="BG1541" i="2"/>
  <c r="BE1541" i="2"/>
  <c r="T1541" i="2"/>
  <c r="R1541" i="2"/>
  <c r="P1541" i="2"/>
  <c r="BI1538" i="2"/>
  <c r="BH1538" i="2"/>
  <c r="BG1538" i="2"/>
  <c r="BE1538" i="2"/>
  <c r="T1538" i="2"/>
  <c r="R1538" i="2"/>
  <c r="P1538" i="2"/>
  <c r="BI1535" i="2"/>
  <c r="BH1535" i="2"/>
  <c r="BG1535" i="2"/>
  <c r="BE1535" i="2"/>
  <c r="T1535" i="2"/>
  <c r="R1535" i="2"/>
  <c r="P1535" i="2"/>
  <c r="BI1532" i="2"/>
  <c r="BH1532" i="2"/>
  <c r="BG1532" i="2"/>
  <c r="BE1532" i="2"/>
  <c r="T1532" i="2"/>
  <c r="R1532" i="2"/>
  <c r="P1532" i="2"/>
  <c r="BI1529" i="2"/>
  <c r="BH1529" i="2"/>
  <c r="BG1529" i="2"/>
  <c r="BE1529" i="2"/>
  <c r="T1529" i="2"/>
  <c r="R1529" i="2"/>
  <c r="P1529" i="2"/>
  <c r="BI1526" i="2"/>
  <c r="BH1526" i="2"/>
  <c r="BG1526" i="2"/>
  <c r="BE1526" i="2"/>
  <c r="T1526" i="2"/>
  <c r="R1526" i="2"/>
  <c r="P1526" i="2"/>
  <c r="BI1525" i="2"/>
  <c r="BH1525" i="2"/>
  <c r="BG1525" i="2"/>
  <c r="BE1525" i="2"/>
  <c r="T1525" i="2"/>
  <c r="R1525" i="2"/>
  <c r="P1525" i="2"/>
  <c r="BI1522" i="2"/>
  <c r="BH1522" i="2"/>
  <c r="BG1522" i="2"/>
  <c r="BE1522" i="2"/>
  <c r="T1522" i="2"/>
  <c r="R1522" i="2"/>
  <c r="P1522" i="2"/>
  <c r="BI1521" i="2"/>
  <c r="BH1521" i="2"/>
  <c r="BG1521" i="2"/>
  <c r="BE1521" i="2"/>
  <c r="T1521" i="2"/>
  <c r="R1521" i="2"/>
  <c r="P1521" i="2"/>
  <c r="BI1520" i="2"/>
  <c r="BH1520" i="2"/>
  <c r="BG1520" i="2"/>
  <c r="BE1520" i="2"/>
  <c r="T1520" i="2"/>
  <c r="R1520" i="2"/>
  <c r="P1520" i="2"/>
  <c r="BI1516" i="2"/>
  <c r="BH1516" i="2"/>
  <c r="BG1516" i="2"/>
  <c r="BE1516" i="2"/>
  <c r="T1516" i="2"/>
  <c r="R1516" i="2"/>
  <c r="P1516" i="2"/>
  <c r="BI1512" i="2"/>
  <c r="BH1512" i="2"/>
  <c r="BG1512" i="2"/>
  <c r="BE1512" i="2"/>
  <c r="T1512" i="2"/>
  <c r="R1512" i="2"/>
  <c r="P1512" i="2"/>
  <c r="BI1510" i="2"/>
  <c r="BH1510" i="2"/>
  <c r="BG1510" i="2"/>
  <c r="BE1510" i="2"/>
  <c r="T1510" i="2"/>
  <c r="R1510" i="2"/>
  <c r="P1510" i="2"/>
  <c r="BI1509" i="2"/>
  <c r="BH1509" i="2"/>
  <c r="BG1509" i="2"/>
  <c r="BE1509" i="2"/>
  <c r="T1509" i="2"/>
  <c r="R1509" i="2"/>
  <c r="P1509" i="2"/>
  <c r="BI1508" i="2"/>
  <c r="BH1508" i="2"/>
  <c r="BG1508" i="2"/>
  <c r="BE1508" i="2"/>
  <c r="T1508" i="2"/>
  <c r="R1508" i="2"/>
  <c r="P1508" i="2"/>
  <c r="BI1507" i="2"/>
  <c r="BH1507" i="2"/>
  <c r="BG1507" i="2"/>
  <c r="BE1507" i="2"/>
  <c r="T1507" i="2"/>
  <c r="R1507" i="2"/>
  <c r="P1507" i="2"/>
  <c r="BI1506" i="2"/>
  <c r="BH1506" i="2"/>
  <c r="BG1506" i="2"/>
  <c r="BE1506" i="2"/>
  <c r="T1506" i="2"/>
  <c r="R1506" i="2"/>
  <c r="P1506" i="2"/>
  <c r="BI1505" i="2"/>
  <c r="BH1505" i="2"/>
  <c r="BG1505" i="2"/>
  <c r="BE1505" i="2"/>
  <c r="T1505" i="2"/>
  <c r="R1505" i="2"/>
  <c r="P1505" i="2"/>
  <c r="BI1504" i="2"/>
  <c r="BH1504" i="2"/>
  <c r="BG1504" i="2"/>
  <c r="BE1504" i="2"/>
  <c r="T1504" i="2"/>
  <c r="R1504" i="2"/>
  <c r="P1504" i="2"/>
  <c r="BI1503" i="2"/>
  <c r="BH1503" i="2"/>
  <c r="BG1503" i="2"/>
  <c r="BE1503" i="2"/>
  <c r="T1503" i="2"/>
  <c r="R1503" i="2"/>
  <c r="P1503" i="2"/>
  <c r="BI1502" i="2"/>
  <c r="BH1502" i="2"/>
  <c r="BG1502" i="2"/>
  <c r="BE1502" i="2"/>
  <c r="T1502" i="2"/>
  <c r="R1502" i="2"/>
  <c r="P1502" i="2"/>
  <c r="BI1501" i="2"/>
  <c r="BH1501" i="2"/>
  <c r="BG1501" i="2"/>
  <c r="BE1501" i="2"/>
  <c r="T1501" i="2"/>
  <c r="R1501" i="2"/>
  <c r="P1501" i="2"/>
  <c r="BI1500" i="2"/>
  <c r="BH1500" i="2"/>
  <c r="BG1500" i="2"/>
  <c r="BE1500" i="2"/>
  <c r="T1500" i="2"/>
  <c r="R1500" i="2"/>
  <c r="P1500" i="2"/>
  <c r="BI1499" i="2"/>
  <c r="BH1499" i="2"/>
  <c r="BG1499" i="2"/>
  <c r="BE1499" i="2"/>
  <c r="T1499" i="2"/>
  <c r="R1499" i="2"/>
  <c r="P1499" i="2"/>
  <c r="BI1498" i="2"/>
  <c r="BH1498" i="2"/>
  <c r="BG1498" i="2"/>
  <c r="BE1498" i="2"/>
  <c r="T1498" i="2"/>
  <c r="R1498" i="2"/>
  <c r="P1498" i="2"/>
  <c r="BI1497" i="2"/>
  <c r="BH1497" i="2"/>
  <c r="BG1497" i="2"/>
  <c r="BE1497" i="2"/>
  <c r="T1497" i="2"/>
  <c r="R1497" i="2"/>
  <c r="P1497" i="2"/>
  <c r="BI1496" i="2"/>
  <c r="BH1496" i="2"/>
  <c r="BG1496" i="2"/>
  <c r="BE1496" i="2"/>
  <c r="T1496" i="2"/>
  <c r="R1496" i="2"/>
  <c r="P1496" i="2"/>
  <c r="BI1495" i="2"/>
  <c r="BH1495" i="2"/>
  <c r="BG1495" i="2"/>
  <c r="BE1495" i="2"/>
  <c r="T1495" i="2"/>
  <c r="R1495" i="2"/>
  <c r="P1495" i="2"/>
  <c r="BI1494" i="2"/>
  <c r="BH1494" i="2"/>
  <c r="BG1494" i="2"/>
  <c r="BE1494" i="2"/>
  <c r="T1494" i="2"/>
  <c r="R1494" i="2"/>
  <c r="P1494" i="2"/>
  <c r="BI1493" i="2"/>
  <c r="BH1493" i="2"/>
  <c r="BG1493" i="2"/>
  <c r="BE1493" i="2"/>
  <c r="T1493" i="2"/>
  <c r="R1493" i="2"/>
  <c r="P1493" i="2"/>
  <c r="BI1492" i="2"/>
  <c r="BH1492" i="2"/>
  <c r="BG1492" i="2"/>
  <c r="BE1492" i="2"/>
  <c r="T1492" i="2"/>
  <c r="R1492" i="2"/>
  <c r="P1492" i="2"/>
  <c r="BI1491" i="2"/>
  <c r="BH1491" i="2"/>
  <c r="BG1491" i="2"/>
  <c r="BE1491" i="2"/>
  <c r="T1491" i="2"/>
  <c r="R1491" i="2"/>
  <c r="P1491" i="2"/>
  <c r="BI1490" i="2"/>
  <c r="BH1490" i="2"/>
  <c r="BG1490" i="2"/>
  <c r="BE1490" i="2"/>
  <c r="T1490" i="2"/>
  <c r="R1490" i="2"/>
  <c r="P1490" i="2"/>
  <c r="BI1489" i="2"/>
  <c r="BH1489" i="2"/>
  <c r="BG1489" i="2"/>
  <c r="BE1489" i="2"/>
  <c r="T1489" i="2"/>
  <c r="R1489" i="2"/>
  <c r="P1489" i="2"/>
  <c r="BI1488" i="2"/>
  <c r="BH1488" i="2"/>
  <c r="BG1488" i="2"/>
  <c r="BE1488" i="2"/>
  <c r="T1488" i="2"/>
  <c r="R1488" i="2"/>
  <c r="P1488" i="2"/>
  <c r="BI1487" i="2"/>
  <c r="BH1487" i="2"/>
  <c r="BG1487" i="2"/>
  <c r="BE1487" i="2"/>
  <c r="T1487" i="2"/>
  <c r="R1487" i="2"/>
  <c r="P1487" i="2"/>
  <c r="BI1486" i="2"/>
  <c r="BH1486" i="2"/>
  <c r="BG1486" i="2"/>
  <c r="BE1486" i="2"/>
  <c r="T1486" i="2"/>
  <c r="R1486" i="2"/>
  <c r="P1486" i="2"/>
  <c r="BI1485" i="2"/>
  <c r="BH1485" i="2"/>
  <c r="BG1485" i="2"/>
  <c r="BE1485" i="2"/>
  <c r="T1485" i="2"/>
  <c r="R1485" i="2"/>
  <c r="P1485" i="2"/>
  <c r="BI1484" i="2"/>
  <c r="BH1484" i="2"/>
  <c r="BG1484" i="2"/>
  <c r="BE1484" i="2"/>
  <c r="T1484" i="2"/>
  <c r="R1484" i="2"/>
  <c r="P1484" i="2"/>
  <c r="BI1483" i="2"/>
  <c r="BH1483" i="2"/>
  <c r="BG1483" i="2"/>
  <c r="BE1483" i="2"/>
  <c r="T1483" i="2"/>
  <c r="R1483" i="2"/>
  <c r="P1483" i="2"/>
  <c r="BI1482" i="2"/>
  <c r="BH1482" i="2"/>
  <c r="BG1482" i="2"/>
  <c r="BE1482" i="2"/>
  <c r="T1482" i="2"/>
  <c r="R1482" i="2"/>
  <c r="P1482" i="2"/>
  <c r="BI1481" i="2"/>
  <c r="BH1481" i="2"/>
  <c r="BG1481" i="2"/>
  <c r="BE1481" i="2"/>
  <c r="T1481" i="2"/>
  <c r="R1481" i="2"/>
  <c r="P1481" i="2"/>
  <c r="BI1480" i="2"/>
  <c r="BH1480" i="2"/>
  <c r="BG1480" i="2"/>
  <c r="BE1480" i="2"/>
  <c r="T1480" i="2"/>
  <c r="R1480" i="2"/>
  <c r="P1480" i="2"/>
  <c r="BI1479" i="2"/>
  <c r="BH1479" i="2"/>
  <c r="BG1479" i="2"/>
  <c r="BE1479" i="2"/>
  <c r="T1479" i="2"/>
  <c r="R1479" i="2"/>
  <c r="P1479" i="2"/>
  <c r="BI1478" i="2"/>
  <c r="BH1478" i="2"/>
  <c r="BG1478" i="2"/>
  <c r="BE1478" i="2"/>
  <c r="T1478" i="2"/>
  <c r="R1478" i="2"/>
  <c r="P1478" i="2"/>
  <c r="BI1477" i="2"/>
  <c r="BH1477" i="2"/>
  <c r="BG1477" i="2"/>
  <c r="BE1477" i="2"/>
  <c r="T1477" i="2"/>
  <c r="R1477" i="2"/>
  <c r="P1477" i="2"/>
  <c r="BI1476" i="2"/>
  <c r="BH1476" i="2"/>
  <c r="BG1476" i="2"/>
  <c r="BE1476" i="2"/>
  <c r="T1476" i="2"/>
  <c r="R1476" i="2"/>
  <c r="P1476" i="2"/>
  <c r="BI1474" i="2"/>
  <c r="BH1474" i="2"/>
  <c r="BG1474" i="2"/>
  <c r="BE1474" i="2"/>
  <c r="T1474" i="2"/>
  <c r="R1474" i="2"/>
  <c r="P1474" i="2"/>
  <c r="BI1473" i="2"/>
  <c r="BH1473" i="2"/>
  <c r="BG1473" i="2"/>
  <c r="BE1473" i="2"/>
  <c r="T1473" i="2"/>
  <c r="R1473" i="2"/>
  <c r="P1473" i="2"/>
  <c r="BI1472" i="2"/>
  <c r="BH1472" i="2"/>
  <c r="BG1472" i="2"/>
  <c r="BE1472" i="2"/>
  <c r="T1472" i="2"/>
  <c r="R1472" i="2"/>
  <c r="P1472" i="2"/>
  <c r="BI1471" i="2"/>
  <c r="BH1471" i="2"/>
  <c r="BG1471" i="2"/>
  <c r="BE1471" i="2"/>
  <c r="T1471" i="2"/>
  <c r="R1471" i="2"/>
  <c r="P1471" i="2"/>
  <c r="BI1470" i="2"/>
  <c r="BH1470" i="2"/>
  <c r="BG1470" i="2"/>
  <c r="BE1470" i="2"/>
  <c r="T1470" i="2"/>
  <c r="R1470" i="2"/>
  <c r="P1470" i="2"/>
  <c r="BI1469" i="2"/>
  <c r="BH1469" i="2"/>
  <c r="BG1469" i="2"/>
  <c r="BE1469" i="2"/>
  <c r="T1469" i="2"/>
  <c r="R1469" i="2"/>
  <c r="P1469" i="2"/>
  <c r="BI1468" i="2"/>
  <c r="BH1468" i="2"/>
  <c r="BG1468" i="2"/>
  <c r="BE1468" i="2"/>
  <c r="T1468" i="2"/>
  <c r="R1468" i="2"/>
  <c r="P1468" i="2"/>
  <c r="BI1467" i="2"/>
  <c r="BH1467" i="2"/>
  <c r="BG1467" i="2"/>
  <c r="BE1467" i="2"/>
  <c r="T1467" i="2"/>
  <c r="R1467" i="2"/>
  <c r="P1467" i="2"/>
  <c r="BI1466" i="2"/>
  <c r="BH1466" i="2"/>
  <c r="BG1466" i="2"/>
  <c r="BE1466" i="2"/>
  <c r="T1466" i="2"/>
  <c r="R1466" i="2"/>
  <c r="P1466" i="2"/>
  <c r="BI1465" i="2"/>
  <c r="BH1465" i="2"/>
  <c r="BG1465" i="2"/>
  <c r="BE1465" i="2"/>
  <c r="T1465" i="2"/>
  <c r="R1465" i="2"/>
  <c r="P1465" i="2"/>
  <c r="BI1464" i="2"/>
  <c r="BH1464" i="2"/>
  <c r="BG1464" i="2"/>
  <c r="BE1464" i="2"/>
  <c r="T1464" i="2"/>
  <c r="R1464" i="2"/>
  <c r="P1464" i="2"/>
  <c r="BI1463" i="2"/>
  <c r="BH1463" i="2"/>
  <c r="BG1463" i="2"/>
  <c r="BE1463" i="2"/>
  <c r="T1463" i="2"/>
  <c r="R1463" i="2"/>
  <c r="P1463" i="2"/>
  <c r="BI1462" i="2"/>
  <c r="BH1462" i="2"/>
  <c r="BG1462" i="2"/>
  <c r="BE1462" i="2"/>
  <c r="T1462" i="2"/>
  <c r="R1462" i="2"/>
  <c r="P1462" i="2"/>
  <c r="BI1461" i="2"/>
  <c r="BH1461" i="2"/>
  <c r="BG1461" i="2"/>
  <c r="BE1461" i="2"/>
  <c r="T1461" i="2"/>
  <c r="R1461" i="2"/>
  <c r="P1461" i="2"/>
  <c r="BI1460" i="2"/>
  <c r="BH1460" i="2"/>
  <c r="BG1460" i="2"/>
  <c r="BE1460" i="2"/>
  <c r="T1460" i="2"/>
  <c r="R1460" i="2"/>
  <c r="P1460" i="2"/>
  <c r="BI1459" i="2"/>
  <c r="BH1459" i="2"/>
  <c r="BG1459" i="2"/>
  <c r="BE1459" i="2"/>
  <c r="T1459" i="2"/>
  <c r="R1459" i="2"/>
  <c r="P1459" i="2"/>
  <c r="BI1458" i="2"/>
  <c r="BH1458" i="2"/>
  <c r="BG1458" i="2"/>
  <c r="BE1458" i="2"/>
  <c r="T1458" i="2"/>
  <c r="R1458" i="2"/>
  <c r="P1458" i="2"/>
  <c r="BI1457" i="2"/>
  <c r="BH1457" i="2"/>
  <c r="BG1457" i="2"/>
  <c r="BE1457" i="2"/>
  <c r="T1457" i="2"/>
  <c r="R1457" i="2"/>
  <c r="P1457" i="2"/>
  <c r="BI1456" i="2"/>
  <c r="BH1456" i="2"/>
  <c r="BG1456" i="2"/>
  <c r="BE1456" i="2"/>
  <c r="T1456" i="2"/>
  <c r="R1456" i="2"/>
  <c r="P1456" i="2"/>
  <c r="BI1455" i="2"/>
  <c r="BH1455" i="2"/>
  <c r="BG1455" i="2"/>
  <c r="BE1455" i="2"/>
  <c r="T1455" i="2"/>
  <c r="R1455" i="2"/>
  <c r="P1455" i="2"/>
  <c r="BI1454" i="2"/>
  <c r="BH1454" i="2"/>
  <c r="BG1454" i="2"/>
  <c r="BE1454" i="2"/>
  <c r="T1454" i="2"/>
  <c r="R1454" i="2"/>
  <c r="P1454" i="2"/>
  <c r="BI1453" i="2"/>
  <c r="BH1453" i="2"/>
  <c r="BG1453" i="2"/>
  <c r="BE1453" i="2"/>
  <c r="T1453" i="2"/>
  <c r="R1453" i="2"/>
  <c r="P1453" i="2"/>
  <c r="BI1452" i="2"/>
  <c r="BH1452" i="2"/>
  <c r="BG1452" i="2"/>
  <c r="BE1452" i="2"/>
  <c r="T1452" i="2"/>
  <c r="R1452" i="2"/>
  <c r="P1452" i="2"/>
  <c r="BI1451" i="2"/>
  <c r="BH1451" i="2"/>
  <c r="BG1451" i="2"/>
  <c r="BE1451" i="2"/>
  <c r="T1451" i="2"/>
  <c r="R1451" i="2"/>
  <c r="P1451" i="2"/>
  <c r="BI1450" i="2"/>
  <c r="BH1450" i="2"/>
  <c r="BG1450" i="2"/>
  <c r="BE1450" i="2"/>
  <c r="T1450" i="2"/>
  <c r="R1450" i="2"/>
  <c r="P1450" i="2"/>
  <c r="BI1449" i="2"/>
  <c r="BH1449" i="2"/>
  <c r="BG1449" i="2"/>
  <c r="BE1449" i="2"/>
  <c r="T1449" i="2"/>
  <c r="R1449" i="2"/>
  <c r="P1449" i="2"/>
  <c r="BI1448" i="2"/>
  <c r="BH1448" i="2"/>
  <c r="BG1448" i="2"/>
  <c r="BE1448" i="2"/>
  <c r="T1448" i="2"/>
  <c r="R1448" i="2"/>
  <c r="P1448" i="2"/>
  <c r="BI1447" i="2"/>
  <c r="BH1447" i="2"/>
  <c r="BG1447" i="2"/>
  <c r="BE1447" i="2"/>
  <c r="T1447" i="2"/>
  <c r="R1447" i="2"/>
  <c r="P1447" i="2"/>
  <c r="BI1446" i="2"/>
  <c r="BH1446" i="2"/>
  <c r="BG1446" i="2"/>
  <c r="BE1446" i="2"/>
  <c r="T1446" i="2"/>
  <c r="R1446" i="2"/>
  <c r="P1446" i="2"/>
  <c r="BI1445" i="2"/>
  <c r="BH1445" i="2"/>
  <c r="BG1445" i="2"/>
  <c r="BE1445" i="2"/>
  <c r="T1445" i="2"/>
  <c r="R1445" i="2"/>
  <c r="P1445" i="2"/>
  <c r="BI1444" i="2"/>
  <c r="BH1444" i="2"/>
  <c r="BG1444" i="2"/>
  <c r="BE1444" i="2"/>
  <c r="T1444" i="2"/>
  <c r="R1444" i="2"/>
  <c r="P1444" i="2"/>
  <c r="BI1443" i="2"/>
  <c r="BH1443" i="2"/>
  <c r="BG1443" i="2"/>
  <c r="BE1443" i="2"/>
  <c r="T1443" i="2"/>
  <c r="R1443" i="2"/>
  <c r="P1443" i="2"/>
  <c r="BI1442" i="2"/>
  <c r="BH1442" i="2"/>
  <c r="BG1442" i="2"/>
  <c r="BE1442" i="2"/>
  <c r="T1442" i="2"/>
  <c r="R1442" i="2"/>
  <c r="P1442" i="2"/>
  <c r="BI1441" i="2"/>
  <c r="BH1441" i="2"/>
  <c r="BG1441" i="2"/>
  <c r="BE1441" i="2"/>
  <c r="T1441" i="2"/>
  <c r="R1441" i="2"/>
  <c r="P1441" i="2"/>
  <c r="BI1438" i="2"/>
  <c r="BH1438" i="2"/>
  <c r="BG1438" i="2"/>
  <c r="BE1438" i="2"/>
  <c r="T1438" i="2"/>
  <c r="R1438" i="2"/>
  <c r="P1438" i="2"/>
  <c r="BI1437" i="2"/>
  <c r="BH1437" i="2"/>
  <c r="BG1437" i="2"/>
  <c r="BE1437" i="2"/>
  <c r="T1437" i="2"/>
  <c r="R1437" i="2"/>
  <c r="P1437" i="2"/>
  <c r="BI1436" i="2"/>
  <c r="BH1436" i="2"/>
  <c r="BG1436" i="2"/>
  <c r="BE1436" i="2"/>
  <c r="T1436" i="2"/>
  <c r="R1436" i="2"/>
  <c r="P1436" i="2"/>
  <c r="BI1435" i="2"/>
  <c r="BH1435" i="2"/>
  <c r="BG1435" i="2"/>
  <c r="BE1435" i="2"/>
  <c r="T1435" i="2"/>
  <c r="R1435" i="2"/>
  <c r="P1435" i="2"/>
  <c r="BI1434" i="2"/>
  <c r="BH1434" i="2"/>
  <c r="BG1434" i="2"/>
  <c r="BE1434" i="2"/>
  <c r="T1434" i="2"/>
  <c r="R1434" i="2"/>
  <c r="P1434" i="2"/>
  <c r="BI1433" i="2"/>
  <c r="BH1433" i="2"/>
  <c r="BG1433" i="2"/>
  <c r="BE1433" i="2"/>
  <c r="T1433" i="2"/>
  <c r="R1433" i="2"/>
  <c r="P1433" i="2"/>
  <c r="BI1432" i="2"/>
  <c r="BH1432" i="2"/>
  <c r="BG1432" i="2"/>
  <c r="BE1432" i="2"/>
  <c r="T1432" i="2"/>
  <c r="R1432" i="2"/>
  <c r="P1432" i="2"/>
  <c r="BI1431" i="2"/>
  <c r="BH1431" i="2"/>
  <c r="BG1431" i="2"/>
  <c r="BE1431" i="2"/>
  <c r="T1431" i="2"/>
  <c r="R1431" i="2"/>
  <c r="P1431" i="2"/>
  <c r="BI1430" i="2"/>
  <c r="BH1430" i="2"/>
  <c r="BG1430" i="2"/>
  <c r="BE1430" i="2"/>
  <c r="T1430" i="2"/>
  <c r="R1430" i="2"/>
  <c r="P1430" i="2"/>
  <c r="BI1428" i="2"/>
  <c r="BH1428" i="2"/>
  <c r="BG1428" i="2"/>
  <c r="BE1428" i="2"/>
  <c r="T1428" i="2"/>
  <c r="R1428" i="2"/>
  <c r="P1428" i="2"/>
  <c r="BI1427" i="2"/>
  <c r="BH1427" i="2"/>
  <c r="BG1427" i="2"/>
  <c r="BE1427" i="2"/>
  <c r="T1427" i="2"/>
  <c r="R1427" i="2"/>
  <c r="P1427" i="2"/>
  <c r="BI1426" i="2"/>
  <c r="BH1426" i="2"/>
  <c r="BG1426" i="2"/>
  <c r="BE1426" i="2"/>
  <c r="T1426" i="2"/>
  <c r="R1426" i="2"/>
  <c r="P1426" i="2"/>
  <c r="BI1425" i="2"/>
  <c r="BH1425" i="2"/>
  <c r="BG1425" i="2"/>
  <c r="BE1425" i="2"/>
  <c r="T1425" i="2"/>
  <c r="R1425" i="2"/>
  <c r="P1425" i="2"/>
  <c r="BI1424" i="2"/>
  <c r="BH1424" i="2"/>
  <c r="BG1424" i="2"/>
  <c r="BE1424" i="2"/>
  <c r="T1424" i="2"/>
  <c r="R1424" i="2"/>
  <c r="P1424" i="2"/>
  <c r="BI1423" i="2"/>
  <c r="BH1423" i="2"/>
  <c r="BG1423" i="2"/>
  <c r="BE1423" i="2"/>
  <c r="T1423" i="2"/>
  <c r="R1423" i="2"/>
  <c r="P1423" i="2"/>
  <c r="BI1422" i="2"/>
  <c r="BH1422" i="2"/>
  <c r="BG1422" i="2"/>
  <c r="BE1422" i="2"/>
  <c r="T1422" i="2"/>
  <c r="R1422" i="2"/>
  <c r="P1422" i="2"/>
  <c r="BI1421" i="2"/>
  <c r="BH1421" i="2"/>
  <c r="BG1421" i="2"/>
  <c r="BE1421" i="2"/>
  <c r="T1421" i="2"/>
  <c r="R1421" i="2"/>
  <c r="P1421" i="2"/>
  <c r="BI1420" i="2"/>
  <c r="BH1420" i="2"/>
  <c r="BG1420" i="2"/>
  <c r="BE1420" i="2"/>
  <c r="T1420" i="2"/>
  <c r="R1420" i="2"/>
  <c r="P1420" i="2"/>
  <c r="BI1419" i="2"/>
  <c r="BH1419" i="2"/>
  <c r="BG1419" i="2"/>
  <c r="BE1419" i="2"/>
  <c r="T1419" i="2"/>
  <c r="R1419" i="2"/>
  <c r="P1419" i="2"/>
  <c r="BI1418" i="2"/>
  <c r="BH1418" i="2"/>
  <c r="BG1418" i="2"/>
  <c r="BE1418" i="2"/>
  <c r="T1418" i="2"/>
  <c r="R1418" i="2"/>
  <c r="P1418" i="2"/>
  <c r="BI1416" i="2"/>
  <c r="BH1416" i="2"/>
  <c r="BG1416" i="2"/>
  <c r="BE1416" i="2"/>
  <c r="T1416" i="2"/>
  <c r="R1416" i="2"/>
  <c r="P1416" i="2"/>
  <c r="BI1415" i="2"/>
  <c r="BH1415" i="2"/>
  <c r="BG1415" i="2"/>
  <c r="BE1415" i="2"/>
  <c r="T1415" i="2"/>
  <c r="R1415" i="2"/>
  <c r="P1415" i="2"/>
  <c r="BI1414" i="2"/>
  <c r="BH1414" i="2"/>
  <c r="BG1414" i="2"/>
  <c r="BE1414" i="2"/>
  <c r="T1414" i="2"/>
  <c r="R1414" i="2"/>
  <c r="P1414" i="2"/>
  <c r="BI1413" i="2"/>
  <c r="BH1413" i="2"/>
  <c r="BG1413" i="2"/>
  <c r="BE1413" i="2"/>
  <c r="T1413" i="2"/>
  <c r="R1413" i="2"/>
  <c r="P1413" i="2"/>
  <c r="BI1412" i="2"/>
  <c r="BH1412" i="2"/>
  <c r="BG1412" i="2"/>
  <c r="BE1412" i="2"/>
  <c r="T1412" i="2"/>
  <c r="R1412" i="2"/>
  <c r="P1412" i="2"/>
  <c r="BI1411" i="2"/>
  <c r="BH1411" i="2"/>
  <c r="BG1411" i="2"/>
  <c r="BE1411" i="2"/>
  <c r="T1411" i="2"/>
  <c r="R1411" i="2"/>
  <c r="P1411" i="2"/>
  <c r="BI1410" i="2"/>
  <c r="BH1410" i="2"/>
  <c r="BG1410" i="2"/>
  <c r="BE1410" i="2"/>
  <c r="T1410" i="2"/>
  <c r="R1410" i="2"/>
  <c r="P1410" i="2"/>
  <c r="BI1409" i="2"/>
  <c r="BH1409" i="2"/>
  <c r="BG1409" i="2"/>
  <c r="BE1409" i="2"/>
  <c r="T1409" i="2"/>
  <c r="R1409" i="2"/>
  <c r="P1409" i="2"/>
  <c r="BI1407" i="2"/>
  <c r="BH1407" i="2"/>
  <c r="BG1407" i="2"/>
  <c r="BE1407" i="2"/>
  <c r="T1407" i="2"/>
  <c r="R1407" i="2"/>
  <c r="P1407" i="2"/>
  <c r="BI1406" i="2"/>
  <c r="BH1406" i="2"/>
  <c r="BG1406" i="2"/>
  <c r="BE1406" i="2"/>
  <c r="T1406" i="2"/>
  <c r="R1406" i="2"/>
  <c r="P1406" i="2"/>
  <c r="BI1405" i="2"/>
  <c r="BH1405" i="2"/>
  <c r="BG1405" i="2"/>
  <c r="BE1405" i="2"/>
  <c r="T1405" i="2"/>
  <c r="R1405" i="2"/>
  <c r="P1405" i="2"/>
  <c r="BI1404" i="2"/>
  <c r="BH1404" i="2"/>
  <c r="BG1404" i="2"/>
  <c r="BE1404" i="2"/>
  <c r="T1404" i="2"/>
  <c r="R1404" i="2"/>
  <c r="P1404" i="2"/>
  <c r="BI1403" i="2"/>
  <c r="BH1403" i="2"/>
  <c r="BG1403" i="2"/>
  <c r="BE1403" i="2"/>
  <c r="T1403" i="2"/>
  <c r="R1403" i="2"/>
  <c r="P1403" i="2"/>
  <c r="BI1402" i="2"/>
  <c r="BH1402" i="2"/>
  <c r="BG1402" i="2"/>
  <c r="BE1402" i="2"/>
  <c r="T1402" i="2"/>
  <c r="R1402" i="2"/>
  <c r="P1402" i="2"/>
  <c r="BI1401" i="2"/>
  <c r="BH1401" i="2"/>
  <c r="BG1401" i="2"/>
  <c r="BE1401" i="2"/>
  <c r="T1401" i="2"/>
  <c r="R1401" i="2"/>
  <c r="P1401" i="2"/>
  <c r="BI1400" i="2"/>
  <c r="BH1400" i="2"/>
  <c r="BG1400" i="2"/>
  <c r="BE1400" i="2"/>
  <c r="T1400" i="2"/>
  <c r="R1400" i="2"/>
  <c r="P1400" i="2"/>
  <c r="BI1399" i="2"/>
  <c r="BH1399" i="2"/>
  <c r="BG1399" i="2"/>
  <c r="BE1399" i="2"/>
  <c r="T1399" i="2"/>
  <c r="R1399" i="2"/>
  <c r="P1399" i="2"/>
  <c r="BI1398" i="2"/>
  <c r="BH1398" i="2"/>
  <c r="BG1398" i="2"/>
  <c r="BE1398" i="2"/>
  <c r="T1398" i="2"/>
  <c r="R1398" i="2"/>
  <c r="P1398" i="2"/>
  <c r="BI1397" i="2"/>
  <c r="BH1397" i="2"/>
  <c r="BG1397" i="2"/>
  <c r="BE1397" i="2"/>
  <c r="T1397" i="2"/>
  <c r="R1397" i="2"/>
  <c r="P1397" i="2"/>
  <c r="BI1396" i="2"/>
  <c r="BH1396" i="2"/>
  <c r="BG1396" i="2"/>
  <c r="BE1396" i="2"/>
  <c r="T1396" i="2"/>
  <c r="R1396" i="2"/>
  <c r="P1396" i="2"/>
  <c r="BI1395" i="2"/>
  <c r="BH1395" i="2"/>
  <c r="BG1395" i="2"/>
  <c r="BE1395" i="2"/>
  <c r="T1395" i="2"/>
  <c r="R1395" i="2"/>
  <c r="P1395" i="2"/>
  <c r="BI1394" i="2"/>
  <c r="BH1394" i="2"/>
  <c r="BG1394" i="2"/>
  <c r="BE1394" i="2"/>
  <c r="T1394" i="2"/>
  <c r="R1394" i="2"/>
  <c r="P1394" i="2"/>
  <c r="BI1393" i="2"/>
  <c r="BH1393" i="2"/>
  <c r="BG1393" i="2"/>
  <c r="BE1393" i="2"/>
  <c r="T1393" i="2"/>
  <c r="R1393" i="2"/>
  <c r="P1393" i="2"/>
  <c r="BI1392" i="2"/>
  <c r="BH1392" i="2"/>
  <c r="BG1392" i="2"/>
  <c r="BE1392" i="2"/>
  <c r="T1392" i="2"/>
  <c r="R1392" i="2"/>
  <c r="P1392" i="2"/>
  <c r="BI1391" i="2"/>
  <c r="BH1391" i="2"/>
  <c r="BG1391" i="2"/>
  <c r="BE1391" i="2"/>
  <c r="T1391" i="2"/>
  <c r="R1391" i="2"/>
  <c r="P1391" i="2"/>
  <c r="BI1390" i="2"/>
  <c r="BH1390" i="2"/>
  <c r="BG1390" i="2"/>
  <c r="BE1390" i="2"/>
  <c r="T1390" i="2"/>
  <c r="R1390" i="2"/>
  <c r="P1390" i="2"/>
  <c r="BI1389" i="2"/>
  <c r="BH1389" i="2"/>
  <c r="BG1389" i="2"/>
  <c r="BE1389" i="2"/>
  <c r="T1389" i="2"/>
  <c r="R1389" i="2"/>
  <c r="P1389" i="2"/>
  <c r="BI1388" i="2"/>
  <c r="BH1388" i="2"/>
  <c r="BG1388" i="2"/>
  <c r="BE1388" i="2"/>
  <c r="T1388" i="2"/>
  <c r="R1388" i="2"/>
  <c r="P1388" i="2"/>
  <c r="BI1386" i="2"/>
  <c r="BH1386" i="2"/>
  <c r="BG1386" i="2"/>
  <c r="BE1386" i="2"/>
  <c r="T1386" i="2"/>
  <c r="R1386" i="2"/>
  <c r="P1386" i="2"/>
  <c r="BI1385" i="2"/>
  <c r="BH1385" i="2"/>
  <c r="BG1385" i="2"/>
  <c r="BE1385" i="2"/>
  <c r="T1385" i="2"/>
  <c r="R1385" i="2"/>
  <c r="P1385" i="2"/>
  <c r="BI1384" i="2"/>
  <c r="BH1384" i="2"/>
  <c r="BG1384" i="2"/>
  <c r="BE1384" i="2"/>
  <c r="T1384" i="2"/>
  <c r="R1384" i="2"/>
  <c r="P1384" i="2"/>
  <c r="BI1383" i="2"/>
  <c r="BH1383" i="2"/>
  <c r="BG1383" i="2"/>
  <c r="BE1383" i="2"/>
  <c r="T1383" i="2"/>
  <c r="R1383" i="2"/>
  <c r="P1383" i="2"/>
  <c r="BI1382" i="2"/>
  <c r="BH1382" i="2"/>
  <c r="BG1382" i="2"/>
  <c r="BE1382" i="2"/>
  <c r="T1382" i="2"/>
  <c r="R1382" i="2"/>
  <c r="P1382" i="2"/>
  <c r="BI1381" i="2"/>
  <c r="BH1381" i="2"/>
  <c r="BG1381" i="2"/>
  <c r="BE1381" i="2"/>
  <c r="T1381" i="2"/>
  <c r="R1381" i="2"/>
  <c r="P1381" i="2"/>
  <c r="BI1380" i="2"/>
  <c r="BH1380" i="2"/>
  <c r="BG1380" i="2"/>
  <c r="BE1380" i="2"/>
  <c r="T1380" i="2"/>
  <c r="R1380" i="2"/>
  <c r="P1380" i="2"/>
  <c r="BI1379" i="2"/>
  <c r="BH1379" i="2"/>
  <c r="BG1379" i="2"/>
  <c r="BE1379" i="2"/>
  <c r="T1379" i="2"/>
  <c r="R1379" i="2"/>
  <c r="P1379" i="2"/>
  <c r="BI1378" i="2"/>
  <c r="BH1378" i="2"/>
  <c r="BG1378" i="2"/>
  <c r="BE1378" i="2"/>
  <c r="T1378" i="2"/>
  <c r="R1378" i="2"/>
  <c r="P1378" i="2"/>
  <c r="BI1377" i="2"/>
  <c r="BH1377" i="2"/>
  <c r="BG1377" i="2"/>
  <c r="BE1377" i="2"/>
  <c r="T1377" i="2"/>
  <c r="R1377" i="2"/>
  <c r="P1377" i="2"/>
  <c r="BI1375" i="2"/>
  <c r="BH1375" i="2"/>
  <c r="BG1375" i="2"/>
  <c r="BE1375" i="2"/>
  <c r="T1375" i="2"/>
  <c r="R1375" i="2"/>
  <c r="P1375" i="2"/>
  <c r="BI1374" i="2"/>
  <c r="BH1374" i="2"/>
  <c r="BG1374" i="2"/>
  <c r="BE1374" i="2"/>
  <c r="T1374" i="2"/>
  <c r="R1374" i="2"/>
  <c r="P1374" i="2"/>
  <c r="BI1373" i="2"/>
  <c r="BH1373" i="2"/>
  <c r="BG1373" i="2"/>
  <c r="BE1373" i="2"/>
  <c r="T1373" i="2"/>
  <c r="R1373" i="2"/>
  <c r="P1373" i="2"/>
  <c r="BI1372" i="2"/>
  <c r="BH1372" i="2"/>
  <c r="BG1372" i="2"/>
  <c r="BE1372" i="2"/>
  <c r="T1372" i="2"/>
  <c r="R1372" i="2"/>
  <c r="P1372" i="2"/>
  <c r="BI1371" i="2"/>
  <c r="BH1371" i="2"/>
  <c r="BG1371" i="2"/>
  <c r="BE1371" i="2"/>
  <c r="T1371" i="2"/>
  <c r="R1371" i="2"/>
  <c r="P1371" i="2"/>
  <c r="BI1370" i="2"/>
  <c r="BH1370" i="2"/>
  <c r="BG1370" i="2"/>
  <c r="BE1370" i="2"/>
  <c r="T1370" i="2"/>
  <c r="R1370" i="2"/>
  <c r="P1370" i="2"/>
  <c r="BI1369" i="2"/>
  <c r="BH1369" i="2"/>
  <c r="BG1369" i="2"/>
  <c r="BE1369" i="2"/>
  <c r="T1369" i="2"/>
  <c r="R1369" i="2"/>
  <c r="P1369" i="2"/>
  <c r="BI1367" i="2"/>
  <c r="BH1367" i="2"/>
  <c r="BG1367" i="2"/>
  <c r="BE1367" i="2"/>
  <c r="T1367" i="2"/>
  <c r="R1367" i="2"/>
  <c r="P1367" i="2"/>
  <c r="BI1366" i="2"/>
  <c r="BH1366" i="2"/>
  <c r="BG1366" i="2"/>
  <c r="BE1366" i="2"/>
  <c r="T1366" i="2"/>
  <c r="R1366" i="2"/>
  <c r="P1366" i="2"/>
  <c r="BI1365" i="2"/>
  <c r="BH1365" i="2"/>
  <c r="BG1365" i="2"/>
  <c r="BE1365" i="2"/>
  <c r="T1365" i="2"/>
  <c r="R1365" i="2"/>
  <c r="P1365" i="2"/>
  <c r="BI1364" i="2"/>
  <c r="BH1364" i="2"/>
  <c r="BG1364" i="2"/>
  <c r="BE1364" i="2"/>
  <c r="T1364" i="2"/>
  <c r="R1364" i="2"/>
  <c r="P1364" i="2"/>
  <c r="BI1363" i="2"/>
  <c r="BH1363" i="2"/>
  <c r="BG1363" i="2"/>
  <c r="BE1363" i="2"/>
  <c r="T1363" i="2"/>
  <c r="R1363" i="2"/>
  <c r="P1363" i="2"/>
  <c r="BI1362" i="2"/>
  <c r="BH1362" i="2"/>
  <c r="BG1362" i="2"/>
  <c r="BE1362" i="2"/>
  <c r="T1362" i="2"/>
  <c r="R1362" i="2"/>
  <c r="P1362" i="2"/>
  <c r="BI1361" i="2"/>
  <c r="BH1361" i="2"/>
  <c r="BG1361" i="2"/>
  <c r="BE1361" i="2"/>
  <c r="T1361" i="2"/>
  <c r="R1361" i="2"/>
  <c r="P1361" i="2"/>
  <c r="BI1360" i="2"/>
  <c r="BH1360" i="2"/>
  <c r="BG1360" i="2"/>
  <c r="BE1360" i="2"/>
  <c r="T1360" i="2"/>
  <c r="R1360" i="2"/>
  <c r="P1360" i="2"/>
  <c r="BI1358" i="2"/>
  <c r="BH1358" i="2"/>
  <c r="BG1358" i="2"/>
  <c r="BE1358" i="2"/>
  <c r="T1358" i="2"/>
  <c r="R1358" i="2"/>
  <c r="P1358" i="2"/>
  <c r="BI1357" i="2"/>
  <c r="BH1357" i="2"/>
  <c r="BG1357" i="2"/>
  <c r="BE1357" i="2"/>
  <c r="T1357" i="2"/>
  <c r="R1357" i="2"/>
  <c r="P1357" i="2"/>
  <c r="BI1356" i="2"/>
  <c r="BH1356" i="2"/>
  <c r="BG1356" i="2"/>
  <c r="BE1356" i="2"/>
  <c r="T1356" i="2"/>
  <c r="R1356" i="2"/>
  <c r="P1356" i="2"/>
  <c r="BI1355" i="2"/>
  <c r="BH1355" i="2"/>
  <c r="BG1355" i="2"/>
  <c r="BE1355" i="2"/>
  <c r="T1355" i="2"/>
  <c r="R1355" i="2"/>
  <c r="P1355" i="2"/>
  <c r="BI1354" i="2"/>
  <c r="BH1354" i="2"/>
  <c r="BG1354" i="2"/>
  <c r="BE1354" i="2"/>
  <c r="T1354" i="2"/>
  <c r="R1354" i="2"/>
  <c r="P1354" i="2"/>
  <c r="BI1353" i="2"/>
  <c r="BH1353" i="2"/>
  <c r="BG1353" i="2"/>
  <c r="BE1353" i="2"/>
  <c r="T1353" i="2"/>
  <c r="R1353" i="2"/>
  <c r="P1353" i="2"/>
  <c r="BI1352" i="2"/>
  <c r="BH1352" i="2"/>
  <c r="BG1352" i="2"/>
  <c r="BE1352" i="2"/>
  <c r="T1352" i="2"/>
  <c r="R1352" i="2"/>
  <c r="P1352" i="2"/>
  <c r="BI1349" i="2"/>
  <c r="BH1349" i="2"/>
  <c r="BG1349" i="2"/>
  <c r="BE1349" i="2"/>
  <c r="T1349" i="2"/>
  <c r="R1349" i="2"/>
  <c r="P1349" i="2"/>
  <c r="BI1348" i="2"/>
  <c r="BH1348" i="2"/>
  <c r="BG1348" i="2"/>
  <c r="BE1348" i="2"/>
  <c r="T1348" i="2"/>
  <c r="R1348" i="2"/>
  <c r="P1348" i="2"/>
  <c r="BI1347" i="2"/>
  <c r="BH1347" i="2"/>
  <c r="BG1347" i="2"/>
  <c r="BE1347" i="2"/>
  <c r="T1347" i="2"/>
  <c r="R1347" i="2"/>
  <c r="P1347" i="2"/>
  <c r="BI1346" i="2"/>
  <c r="BH1346" i="2"/>
  <c r="BG1346" i="2"/>
  <c r="BE1346" i="2"/>
  <c r="T1346" i="2"/>
  <c r="R1346" i="2"/>
  <c r="P1346" i="2"/>
  <c r="BI1344" i="2"/>
  <c r="BH1344" i="2"/>
  <c r="BG1344" i="2"/>
  <c r="BE1344" i="2"/>
  <c r="T1344" i="2"/>
  <c r="R1344" i="2"/>
  <c r="P1344" i="2"/>
  <c r="BI1343" i="2"/>
  <c r="BH1343" i="2"/>
  <c r="BG1343" i="2"/>
  <c r="BE1343" i="2"/>
  <c r="T1343" i="2"/>
  <c r="R1343" i="2"/>
  <c r="P1343" i="2"/>
  <c r="BI1342" i="2"/>
  <c r="BH1342" i="2"/>
  <c r="BG1342" i="2"/>
  <c r="BE1342" i="2"/>
  <c r="T1342" i="2"/>
  <c r="R1342" i="2"/>
  <c r="P1342" i="2"/>
  <c r="BI1336" i="2"/>
  <c r="BH1336" i="2"/>
  <c r="BG1336" i="2"/>
  <c r="BE1336" i="2"/>
  <c r="T1336" i="2"/>
  <c r="R1336" i="2"/>
  <c r="P1336" i="2"/>
  <c r="BI1330" i="2"/>
  <c r="BH1330" i="2"/>
  <c r="BG1330" i="2"/>
  <c r="BE1330" i="2"/>
  <c r="T1330" i="2"/>
  <c r="R1330" i="2"/>
  <c r="P1330" i="2"/>
  <c r="BI1329" i="2"/>
  <c r="BH1329" i="2"/>
  <c r="BG1329" i="2"/>
  <c r="BE1329" i="2"/>
  <c r="T1329" i="2"/>
  <c r="R1329" i="2"/>
  <c r="P1329" i="2"/>
  <c r="BI1328" i="2"/>
  <c r="BH1328" i="2"/>
  <c r="BG1328" i="2"/>
  <c r="BE1328" i="2"/>
  <c r="T1328" i="2"/>
  <c r="R1328" i="2"/>
  <c r="P1328" i="2"/>
  <c r="BI1327" i="2"/>
  <c r="BH1327" i="2"/>
  <c r="BG1327" i="2"/>
  <c r="BE1327" i="2"/>
  <c r="T1327" i="2"/>
  <c r="R1327" i="2"/>
  <c r="P1327" i="2"/>
  <c r="BI1326" i="2"/>
  <c r="BH1326" i="2"/>
  <c r="BG1326" i="2"/>
  <c r="BE1326" i="2"/>
  <c r="T1326" i="2"/>
  <c r="R1326" i="2"/>
  <c r="P1326" i="2"/>
  <c r="BI1325" i="2"/>
  <c r="BH1325" i="2"/>
  <c r="BG1325" i="2"/>
  <c r="BE1325" i="2"/>
  <c r="T1325" i="2"/>
  <c r="R1325" i="2"/>
  <c r="P1325" i="2"/>
  <c r="BI1324" i="2"/>
  <c r="BH1324" i="2"/>
  <c r="BG1324" i="2"/>
  <c r="BE1324" i="2"/>
  <c r="T1324" i="2"/>
  <c r="R1324" i="2"/>
  <c r="P1324" i="2"/>
  <c r="BI1321" i="2"/>
  <c r="BH1321" i="2"/>
  <c r="BG1321" i="2"/>
  <c r="BE1321" i="2"/>
  <c r="T1321" i="2"/>
  <c r="R1321" i="2"/>
  <c r="P1321" i="2"/>
  <c r="BI1320" i="2"/>
  <c r="BH1320" i="2"/>
  <c r="BG1320" i="2"/>
  <c r="BE1320" i="2"/>
  <c r="T1320" i="2"/>
  <c r="R1320" i="2"/>
  <c r="P1320" i="2"/>
  <c r="BI1319" i="2"/>
  <c r="BH1319" i="2"/>
  <c r="BG1319" i="2"/>
  <c r="BE1319" i="2"/>
  <c r="T1319" i="2"/>
  <c r="R1319" i="2"/>
  <c r="P1319" i="2"/>
  <c r="BI1318" i="2"/>
  <c r="BH1318" i="2"/>
  <c r="BG1318" i="2"/>
  <c r="BE1318" i="2"/>
  <c r="T1318" i="2"/>
  <c r="R1318" i="2"/>
  <c r="P1318" i="2"/>
  <c r="BI1317" i="2"/>
  <c r="BH1317" i="2"/>
  <c r="BG1317" i="2"/>
  <c r="BE1317" i="2"/>
  <c r="T1317" i="2"/>
  <c r="R1317" i="2"/>
  <c r="P1317" i="2"/>
  <c r="BI1316" i="2"/>
  <c r="BH1316" i="2"/>
  <c r="BG1316" i="2"/>
  <c r="BE1316" i="2"/>
  <c r="T1316" i="2"/>
  <c r="R1316" i="2"/>
  <c r="P1316" i="2"/>
  <c r="BI1313" i="2"/>
  <c r="BH1313" i="2"/>
  <c r="BG1313" i="2"/>
  <c r="BE1313" i="2"/>
  <c r="T1313" i="2"/>
  <c r="R1313" i="2"/>
  <c r="P1313" i="2"/>
  <c r="BI1312" i="2"/>
  <c r="BH1312" i="2"/>
  <c r="BG1312" i="2"/>
  <c r="BE1312" i="2"/>
  <c r="T1312" i="2"/>
  <c r="R1312" i="2"/>
  <c r="P1312" i="2"/>
  <c r="BI1311" i="2"/>
  <c r="BH1311" i="2"/>
  <c r="BG1311" i="2"/>
  <c r="BE1311" i="2"/>
  <c r="T1311" i="2"/>
  <c r="R1311" i="2"/>
  <c r="P1311" i="2"/>
  <c r="BI1310" i="2"/>
  <c r="BH1310" i="2"/>
  <c r="BG1310" i="2"/>
  <c r="BE1310" i="2"/>
  <c r="T1310" i="2"/>
  <c r="R1310" i="2"/>
  <c r="P1310" i="2"/>
  <c r="BI1309" i="2"/>
  <c r="BH1309" i="2"/>
  <c r="BG1309" i="2"/>
  <c r="BE1309" i="2"/>
  <c r="T1309" i="2"/>
  <c r="R1309" i="2"/>
  <c r="P1309" i="2"/>
  <c r="BI1308" i="2"/>
  <c r="BH1308" i="2"/>
  <c r="BG1308" i="2"/>
  <c r="BE1308" i="2"/>
  <c r="T1308" i="2"/>
  <c r="R1308" i="2"/>
  <c r="P1308" i="2"/>
  <c r="BI1307" i="2"/>
  <c r="BH1307" i="2"/>
  <c r="BG1307" i="2"/>
  <c r="BE1307" i="2"/>
  <c r="T1307" i="2"/>
  <c r="R1307" i="2"/>
  <c r="P1307" i="2"/>
  <c r="BI1306" i="2"/>
  <c r="BH1306" i="2"/>
  <c r="BG1306" i="2"/>
  <c r="BE1306" i="2"/>
  <c r="T1306" i="2"/>
  <c r="R1306" i="2"/>
  <c r="P1306" i="2"/>
  <c r="BI1305" i="2"/>
  <c r="BH1305" i="2"/>
  <c r="BG1305" i="2"/>
  <c r="BE1305" i="2"/>
  <c r="T1305" i="2"/>
  <c r="R1305" i="2"/>
  <c r="P1305" i="2"/>
  <c r="BI1304" i="2"/>
  <c r="BH1304" i="2"/>
  <c r="BG1304" i="2"/>
  <c r="BE1304" i="2"/>
  <c r="T1304" i="2"/>
  <c r="R1304" i="2"/>
  <c r="P1304" i="2"/>
  <c r="BI1303" i="2"/>
  <c r="BH1303" i="2"/>
  <c r="BG1303" i="2"/>
  <c r="BE1303" i="2"/>
  <c r="T1303" i="2"/>
  <c r="R1303" i="2"/>
  <c r="P1303" i="2"/>
  <c r="BI1302" i="2"/>
  <c r="BH1302" i="2"/>
  <c r="BG1302" i="2"/>
  <c r="BE1302" i="2"/>
  <c r="T1302" i="2"/>
  <c r="R1302" i="2"/>
  <c r="P1302" i="2"/>
  <c r="BI1301" i="2"/>
  <c r="BH1301" i="2"/>
  <c r="BG1301" i="2"/>
  <c r="BE1301" i="2"/>
  <c r="T1301" i="2"/>
  <c r="R1301" i="2"/>
  <c r="P1301" i="2"/>
  <c r="BI1300" i="2"/>
  <c r="BH1300" i="2"/>
  <c r="BG1300" i="2"/>
  <c r="BE1300" i="2"/>
  <c r="T1300" i="2"/>
  <c r="R1300" i="2"/>
  <c r="P1300" i="2"/>
  <c r="BI1299" i="2"/>
  <c r="BH1299" i="2"/>
  <c r="BG1299" i="2"/>
  <c r="BE1299" i="2"/>
  <c r="T1299" i="2"/>
  <c r="R1299" i="2"/>
  <c r="P1299" i="2"/>
  <c r="BI1298" i="2"/>
  <c r="BH1298" i="2"/>
  <c r="BG1298" i="2"/>
  <c r="BE1298" i="2"/>
  <c r="T1298" i="2"/>
  <c r="R1298" i="2"/>
  <c r="P1298" i="2"/>
  <c r="BI1297" i="2"/>
  <c r="BH1297" i="2"/>
  <c r="BG1297" i="2"/>
  <c r="BE1297" i="2"/>
  <c r="T1297" i="2"/>
  <c r="R1297" i="2"/>
  <c r="P1297" i="2"/>
  <c r="BI1296" i="2"/>
  <c r="BH1296" i="2"/>
  <c r="BG1296" i="2"/>
  <c r="BE1296" i="2"/>
  <c r="T1296" i="2"/>
  <c r="R1296" i="2"/>
  <c r="P1296" i="2"/>
  <c r="BI1295" i="2"/>
  <c r="BH1295" i="2"/>
  <c r="BG1295" i="2"/>
  <c r="BE1295" i="2"/>
  <c r="T1295" i="2"/>
  <c r="R1295" i="2"/>
  <c r="P1295" i="2"/>
  <c r="BI1294" i="2"/>
  <c r="BH1294" i="2"/>
  <c r="BG1294" i="2"/>
  <c r="BE1294" i="2"/>
  <c r="T1294" i="2"/>
  <c r="R1294" i="2"/>
  <c r="P1294" i="2"/>
  <c r="BI1293" i="2"/>
  <c r="BH1293" i="2"/>
  <c r="BG1293" i="2"/>
  <c r="BE1293" i="2"/>
  <c r="T1293" i="2"/>
  <c r="R1293" i="2"/>
  <c r="P1293" i="2"/>
  <c r="BI1292" i="2"/>
  <c r="BH1292" i="2"/>
  <c r="BG1292" i="2"/>
  <c r="BE1292" i="2"/>
  <c r="T1292" i="2"/>
  <c r="R1292" i="2"/>
  <c r="P1292" i="2"/>
  <c r="BI1291" i="2"/>
  <c r="BH1291" i="2"/>
  <c r="BG1291" i="2"/>
  <c r="BE1291" i="2"/>
  <c r="T1291" i="2"/>
  <c r="R1291" i="2"/>
  <c r="P1291" i="2"/>
  <c r="BI1290" i="2"/>
  <c r="BH1290" i="2"/>
  <c r="BG1290" i="2"/>
  <c r="BE1290" i="2"/>
  <c r="T1290" i="2"/>
  <c r="R1290" i="2"/>
  <c r="P1290" i="2"/>
  <c r="BI1289" i="2"/>
  <c r="BH1289" i="2"/>
  <c r="BG1289" i="2"/>
  <c r="BE1289" i="2"/>
  <c r="T1289" i="2"/>
  <c r="R1289" i="2"/>
  <c r="P1289" i="2"/>
  <c r="BI1288" i="2"/>
  <c r="BH1288" i="2"/>
  <c r="BG1288" i="2"/>
  <c r="BE1288" i="2"/>
  <c r="T1288" i="2"/>
  <c r="R1288" i="2"/>
  <c r="P1288" i="2"/>
  <c r="BI1287" i="2"/>
  <c r="BH1287" i="2"/>
  <c r="BG1287" i="2"/>
  <c r="BE1287" i="2"/>
  <c r="T1287" i="2"/>
  <c r="R1287" i="2"/>
  <c r="P1287" i="2"/>
  <c r="BI1286" i="2"/>
  <c r="BH1286" i="2"/>
  <c r="BG1286" i="2"/>
  <c r="BE1286" i="2"/>
  <c r="T1286" i="2"/>
  <c r="R1286" i="2"/>
  <c r="P1286" i="2"/>
  <c r="BI1285" i="2"/>
  <c r="BH1285" i="2"/>
  <c r="BG1285" i="2"/>
  <c r="BE1285" i="2"/>
  <c r="T1285" i="2"/>
  <c r="R1285" i="2"/>
  <c r="P1285" i="2"/>
  <c r="BI1281" i="2"/>
  <c r="BH1281" i="2"/>
  <c r="BG1281" i="2"/>
  <c r="BE1281" i="2"/>
  <c r="T1281" i="2"/>
  <c r="T1280" i="2"/>
  <c r="R1281" i="2"/>
  <c r="R1280" i="2" s="1"/>
  <c r="P1281" i="2"/>
  <c r="P1280" i="2" s="1"/>
  <c r="BI1279" i="2"/>
  <c r="BH1279" i="2"/>
  <c r="BG1279" i="2"/>
  <c r="BE1279" i="2"/>
  <c r="T1279" i="2"/>
  <c r="R1279" i="2"/>
  <c r="P1279" i="2"/>
  <c r="BI1276" i="2"/>
  <c r="BH1276" i="2"/>
  <c r="BG1276" i="2"/>
  <c r="BE1276" i="2"/>
  <c r="T1276" i="2"/>
  <c r="R1276" i="2"/>
  <c r="P1276" i="2"/>
  <c r="BI1273" i="2"/>
  <c r="BH1273" i="2"/>
  <c r="BG1273" i="2"/>
  <c r="BE1273" i="2"/>
  <c r="T1273" i="2"/>
  <c r="R1273" i="2"/>
  <c r="P1273" i="2"/>
  <c r="BI1270" i="2"/>
  <c r="BH1270" i="2"/>
  <c r="BG1270" i="2"/>
  <c r="BE1270" i="2"/>
  <c r="T1270" i="2"/>
  <c r="R1270" i="2"/>
  <c r="P1270" i="2"/>
  <c r="BI1269" i="2"/>
  <c r="BH1269" i="2"/>
  <c r="BG1269" i="2"/>
  <c r="BE1269" i="2"/>
  <c r="T1269" i="2"/>
  <c r="R1269" i="2"/>
  <c r="P1269" i="2"/>
  <c r="BI1263" i="2"/>
  <c r="BH1263" i="2"/>
  <c r="BG1263" i="2"/>
  <c r="BE1263" i="2"/>
  <c r="T1263" i="2"/>
  <c r="R1263" i="2"/>
  <c r="P1263" i="2"/>
  <c r="BI1260" i="2"/>
  <c r="BH1260" i="2"/>
  <c r="BG1260" i="2"/>
  <c r="BE1260" i="2"/>
  <c r="T1260" i="2"/>
  <c r="R1260" i="2"/>
  <c r="P1260" i="2"/>
  <c r="BI1257" i="2"/>
  <c r="BH1257" i="2"/>
  <c r="BG1257" i="2"/>
  <c r="BE1257" i="2"/>
  <c r="T1257" i="2"/>
  <c r="R1257" i="2"/>
  <c r="P1257" i="2"/>
  <c r="BI1256" i="2"/>
  <c r="BH1256" i="2"/>
  <c r="BG1256" i="2"/>
  <c r="BE1256" i="2"/>
  <c r="T1256" i="2"/>
  <c r="R1256" i="2"/>
  <c r="P1256" i="2"/>
  <c r="BI1253" i="2"/>
  <c r="BH1253" i="2"/>
  <c r="BG1253" i="2"/>
  <c r="BE1253" i="2"/>
  <c r="T1253" i="2"/>
  <c r="R1253" i="2"/>
  <c r="P1253" i="2"/>
  <c r="BI1250" i="2"/>
  <c r="BH1250" i="2"/>
  <c r="BG1250" i="2"/>
  <c r="BE1250" i="2"/>
  <c r="T1250" i="2"/>
  <c r="R1250" i="2"/>
  <c r="P1250" i="2"/>
  <c r="BI1247" i="2"/>
  <c r="BH1247" i="2"/>
  <c r="BG1247" i="2"/>
  <c r="BE1247" i="2"/>
  <c r="T1247" i="2"/>
  <c r="R1247" i="2"/>
  <c r="P1247" i="2"/>
  <c r="BI1244" i="2"/>
  <c r="BH1244" i="2"/>
  <c r="BG1244" i="2"/>
  <c r="BE1244" i="2"/>
  <c r="T1244" i="2"/>
  <c r="R1244" i="2"/>
  <c r="P1244" i="2"/>
  <c r="BI1238" i="2"/>
  <c r="BH1238" i="2"/>
  <c r="BG1238" i="2"/>
  <c r="BE1238" i="2"/>
  <c r="T1238" i="2"/>
  <c r="R1238" i="2"/>
  <c r="P1238" i="2"/>
  <c r="BI1235" i="2"/>
  <c r="BH1235" i="2"/>
  <c r="BG1235" i="2"/>
  <c r="BE1235" i="2"/>
  <c r="T1235" i="2"/>
  <c r="R1235" i="2"/>
  <c r="P1235" i="2"/>
  <c r="BI1234" i="2"/>
  <c r="BH1234" i="2"/>
  <c r="BG1234" i="2"/>
  <c r="BE1234" i="2"/>
  <c r="T1234" i="2"/>
  <c r="R1234" i="2"/>
  <c r="P1234" i="2"/>
  <c r="BI1233" i="2"/>
  <c r="BH1233" i="2"/>
  <c r="BG1233" i="2"/>
  <c r="BE1233" i="2"/>
  <c r="T1233" i="2"/>
  <c r="R1233" i="2"/>
  <c r="P1233" i="2"/>
  <c r="BI1230" i="2"/>
  <c r="BH1230" i="2"/>
  <c r="BG1230" i="2"/>
  <c r="BE1230" i="2"/>
  <c r="T1230" i="2"/>
  <c r="R1230" i="2"/>
  <c r="P1230" i="2"/>
  <c r="BI1227" i="2"/>
  <c r="BH1227" i="2"/>
  <c r="BG1227" i="2"/>
  <c r="BE1227" i="2"/>
  <c r="T1227" i="2"/>
  <c r="R1227" i="2"/>
  <c r="P1227" i="2"/>
  <c r="BI1224" i="2"/>
  <c r="BH1224" i="2"/>
  <c r="BG1224" i="2"/>
  <c r="BE1224" i="2"/>
  <c r="T1224" i="2"/>
  <c r="R1224" i="2"/>
  <c r="P1224" i="2"/>
  <c r="BI1221" i="2"/>
  <c r="BH1221" i="2"/>
  <c r="BG1221" i="2"/>
  <c r="BE1221" i="2"/>
  <c r="T1221" i="2"/>
  <c r="R1221" i="2"/>
  <c r="P1221" i="2"/>
  <c r="BI1218" i="2"/>
  <c r="BH1218" i="2"/>
  <c r="BG1218" i="2"/>
  <c r="BE1218" i="2"/>
  <c r="T1218" i="2"/>
  <c r="R1218" i="2"/>
  <c r="P1218" i="2"/>
  <c r="BI1215" i="2"/>
  <c r="BH1215" i="2"/>
  <c r="BG1215" i="2"/>
  <c r="BE1215" i="2"/>
  <c r="T1215" i="2"/>
  <c r="R1215" i="2"/>
  <c r="P1215" i="2"/>
  <c r="BI1212" i="2"/>
  <c r="BH1212" i="2"/>
  <c r="BG1212" i="2"/>
  <c r="BE1212" i="2"/>
  <c r="T1212" i="2"/>
  <c r="R1212" i="2"/>
  <c r="P1212" i="2"/>
  <c r="BI1210" i="2"/>
  <c r="BH1210" i="2"/>
  <c r="BG1210" i="2"/>
  <c r="BE1210" i="2"/>
  <c r="T1210" i="2"/>
  <c r="R1210" i="2"/>
  <c r="P1210" i="2"/>
  <c r="BI1207" i="2"/>
  <c r="BH1207" i="2"/>
  <c r="BG1207" i="2"/>
  <c r="BE1207" i="2"/>
  <c r="T1207" i="2"/>
  <c r="R1207" i="2"/>
  <c r="P1207" i="2"/>
  <c r="BI1206" i="2"/>
  <c r="BH1206" i="2"/>
  <c r="BG1206" i="2"/>
  <c r="BE1206" i="2"/>
  <c r="T1206" i="2"/>
  <c r="R1206" i="2"/>
  <c r="P1206" i="2"/>
  <c r="BI1205" i="2"/>
  <c r="BH1205" i="2"/>
  <c r="BG1205" i="2"/>
  <c r="BE1205" i="2"/>
  <c r="T1205" i="2"/>
  <c r="R1205" i="2"/>
  <c r="P1205" i="2"/>
  <c r="BI1202" i="2"/>
  <c r="BH1202" i="2"/>
  <c r="BG1202" i="2"/>
  <c r="BE1202" i="2"/>
  <c r="T1202" i="2"/>
  <c r="R1202" i="2"/>
  <c r="P1202" i="2"/>
  <c r="BI1201" i="2"/>
  <c r="BH1201" i="2"/>
  <c r="BG1201" i="2"/>
  <c r="BE1201" i="2"/>
  <c r="T1201" i="2"/>
  <c r="R1201" i="2"/>
  <c r="P1201" i="2"/>
  <c r="BI1200" i="2"/>
  <c r="BH1200" i="2"/>
  <c r="BG1200" i="2"/>
  <c r="BE1200" i="2"/>
  <c r="T1200" i="2"/>
  <c r="R1200" i="2"/>
  <c r="P1200" i="2"/>
  <c r="BI1199" i="2"/>
  <c r="BH1199" i="2"/>
  <c r="BG1199" i="2"/>
  <c r="BE1199" i="2"/>
  <c r="T1199" i="2"/>
  <c r="R1199" i="2"/>
  <c r="P1199" i="2"/>
  <c r="BI1198" i="2"/>
  <c r="BH1198" i="2"/>
  <c r="BG1198" i="2"/>
  <c r="BE1198" i="2"/>
  <c r="T1198" i="2"/>
  <c r="R1198" i="2"/>
  <c r="P1198" i="2"/>
  <c r="BI1197" i="2"/>
  <c r="BH1197" i="2"/>
  <c r="BG1197" i="2"/>
  <c r="BE1197" i="2"/>
  <c r="T1197" i="2"/>
  <c r="R1197" i="2"/>
  <c r="P1197" i="2"/>
  <c r="BI1194" i="2"/>
  <c r="BH1194" i="2"/>
  <c r="BG1194" i="2"/>
  <c r="BE1194" i="2"/>
  <c r="T1194" i="2"/>
  <c r="R1194" i="2"/>
  <c r="P1194" i="2"/>
  <c r="BI1191" i="2"/>
  <c r="BH1191" i="2"/>
  <c r="BG1191" i="2"/>
  <c r="BE1191" i="2"/>
  <c r="T1191" i="2"/>
  <c r="R1191" i="2"/>
  <c r="P1191" i="2"/>
  <c r="BI1188" i="2"/>
  <c r="BH1188" i="2"/>
  <c r="BG1188" i="2"/>
  <c r="BE1188" i="2"/>
  <c r="T1188" i="2"/>
  <c r="R1188" i="2"/>
  <c r="P1188" i="2"/>
  <c r="BI1185" i="2"/>
  <c r="BH1185" i="2"/>
  <c r="BG1185" i="2"/>
  <c r="BE1185" i="2"/>
  <c r="T1185" i="2"/>
  <c r="R1185" i="2"/>
  <c r="P1185" i="2"/>
  <c r="BI1182" i="2"/>
  <c r="BH1182" i="2"/>
  <c r="BG1182" i="2"/>
  <c r="BE1182" i="2"/>
  <c r="T1182" i="2"/>
  <c r="R1182" i="2"/>
  <c r="P1182" i="2"/>
  <c r="BI1179" i="2"/>
  <c r="BH1179" i="2"/>
  <c r="BG1179" i="2"/>
  <c r="BE1179" i="2"/>
  <c r="T1179" i="2"/>
  <c r="R1179" i="2"/>
  <c r="P1179" i="2"/>
  <c r="BI1176" i="2"/>
  <c r="BH1176" i="2"/>
  <c r="BG1176" i="2"/>
  <c r="BE1176" i="2"/>
  <c r="T1176" i="2"/>
  <c r="R1176" i="2"/>
  <c r="P1176" i="2"/>
  <c r="BI1173" i="2"/>
  <c r="BH1173" i="2"/>
  <c r="BG1173" i="2"/>
  <c r="BE1173" i="2"/>
  <c r="T1173" i="2"/>
  <c r="R1173" i="2"/>
  <c r="P1173" i="2"/>
  <c r="BI1170" i="2"/>
  <c r="BH1170" i="2"/>
  <c r="BG1170" i="2"/>
  <c r="BE1170" i="2"/>
  <c r="T1170" i="2"/>
  <c r="R1170" i="2"/>
  <c r="P1170" i="2"/>
  <c r="BI1168" i="2"/>
  <c r="BH1168" i="2"/>
  <c r="BG1168" i="2"/>
  <c r="BE1168" i="2"/>
  <c r="T1168" i="2"/>
  <c r="R1168" i="2"/>
  <c r="P1168" i="2"/>
  <c r="BI1165" i="2"/>
  <c r="BH1165" i="2"/>
  <c r="BG1165" i="2"/>
  <c r="BE1165" i="2"/>
  <c r="T1165" i="2"/>
  <c r="R1165" i="2"/>
  <c r="P1165" i="2"/>
  <c r="BI1142" i="2"/>
  <c r="BH1142" i="2"/>
  <c r="BG1142" i="2"/>
  <c r="BE1142" i="2"/>
  <c r="T1142" i="2"/>
  <c r="R1142" i="2"/>
  <c r="P1142" i="2"/>
  <c r="BI1139" i="2"/>
  <c r="BH1139" i="2"/>
  <c r="BG1139" i="2"/>
  <c r="BE1139" i="2"/>
  <c r="T1139" i="2"/>
  <c r="R1139" i="2"/>
  <c r="P1139" i="2"/>
  <c r="BI1116" i="2"/>
  <c r="BH1116" i="2"/>
  <c r="BG1116" i="2"/>
  <c r="BE1116" i="2"/>
  <c r="T1116" i="2"/>
  <c r="R1116" i="2"/>
  <c r="P1116" i="2"/>
  <c r="BI1114" i="2"/>
  <c r="BH1114" i="2"/>
  <c r="BG1114" i="2"/>
  <c r="BE1114" i="2"/>
  <c r="T1114" i="2"/>
  <c r="R1114" i="2"/>
  <c r="P1114" i="2"/>
  <c r="BI1110" i="2"/>
  <c r="BH1110" i="2"/>
  <c r="BG1110" i="2"/>
  <c r="BE1110" i="2"/>
  <c r="T1110" i="2"/>
  <c r="R1110" i="2"/>
  <c r="P1110" i="2"/>
  <c r="BI1108" i="2"/>
  <c r="BH1108" i="2"/>
  <c r="BG1108" i="2"/>
  <c r="BE1108" i="2"/>
  <c r="T1108" i="2"/>
  <c r="R1108" i="2"/>
  <c r="P1108" i="2"/>
  <c r="BI1104" i="2"/>
  <c r="BH1104" i="2"/>
  <c r="BG1104" i="2"/>
  <c r="BE1104" i="2"/>
  <c r="T1104" i="2"/>
  <c r="R1104" i="2"/>
  <c r="P1104" i="2"/>
  <c r="BI1100" i="2"/>
  <c r="BH1100" i="2"/>
  <c r="BG1100" i="2"/>
  <c r="BE1100" i="2"/>
  <c r="T1100" i="2"/>
  <c r="R1100" i="2"/>
  <c r="P1100" i="2"/>
  <c r="BI1096" i="2"/>
  <c r="BH1096" i="2"/>
  <c r="BG1096" i="2"/>
  <c r="BE1096" i="2"/>
  <c r="T1096" i="2"/>
  <c r="R1096" i="2"/>
  <c r="P1096" i="2"/>
  <c r="BI1094" i="2"/>
  <c r="BH1094" i="2"/>
  <c r="BG1094" i="2"/>
  <c r="BE1094" i="2"/>
  <c r="T1094" i="2"/>
  <c r="R1094" i="2"/>
  <c r="P1094" i="2"/>
  <c r="BI1092" i="2"/>
  <c r="BH1092" i="2"/>
  <c r="BG1092" i="2"/>
  <c r="BE1092" i="2"/>
  <c r="T1092" i="2"/>
  <c r="R1092" i="2"/>
  <c r="P1092" i="2"/>
  <c r="BI1088" i="2"/>
  <c r="BH1088" i="2"/>
  <c r="BG1088" i="2"/>
  <c r="BE1088" i="2"/>
  <c r="T1088" i="2"/>
  <c r="R1088" i="2"/>
  <c r="P1088" i="2"/>
  <c r="BI1085" i="2"/>
  <c r="BH1085" i="2"/>
  <c r="BG1085" i="2"/>
  <c r="BE1085" i="2"/>
  <c r="T1085" i="2"/>
  <c r="R1085" i="2"/>
  <c r="P1085" i="2"/>
  <c r="BI1062" i="2"/>
  <c r="BH1062" i="2"/>
  <c r="BG1062" i="2"/>
  <c r="BE1062" i="2"/>
  <c r="T1062" i="2"/>
  <c r="R1062" i="2"/>
  <c r="P1062" i="2"/>
  <c r="BI1059" i="2"/>
  <c r="BH1059" i="2"/>
  <c r="BG1059" i="2"/>
  <c r="BE1059" i="2"/>
  <c r="T1059" i="2"/>
  <c r="R1059" i="2"/>
  <c r="P1059" i="2"/>
  <c r="BI1056" i="2"/>
  <c r="BH1056" i="2"/>
  <c r="BG1056" i="2"/>
  <c r="BE1056" i="2"/>
  <c r="T1056" i="2"/>
  <c r="R1056" i="2"/>
  <c r="P1056" i="2"/>
  <c r="BI1010" i="2"/>
  <c r="BH1010" i="2"/>
  <c r="BG1010" i="2"/>
  <c r="BE1010" i="2"/>
  <c r="T1010" i="2"/>
  <c r="R1010" i="2"/>
  <c r="P1010" i="2"/>
  <c r="BI1008" i="2"/>
  <c r="BH1008" i="2"/>
  <c r="BG1008" i="2"/>
  <c r="BE1008" i="2"/>
  <c r="T1008" i="2"/>
  <c r="R1008" i="2"/>
  <c r="P1008" i="2"/>
  <c r="BI985" i="2"/>
  <c r="BH985" i="2"/>
  <c r="BG985" i="2"/>
  <c r="BE985" i="2"/>
  <c r="T985" i="2"/>
  <c r="R985" i="2"/>
  <c r="P985" i="2"/>
  <c r="BI982" i="2"/>
  <c r="BH982" i="2"/>
  <c r="BG982" i="2"/>
  <c r="BE982" i="2"/>
  <c r="T982" i="2"/>
  <c r="T981" i="2" s="1"/>
  <c r="R982" i="2"/>
  <c r="R981" i="2"/>
  <c r="P982" i="2"/>
  <c r="P981" i="2"/>
  <c r="BI980" i="2"/>
  <c r="BH980" i="2"/>
  <c r="BG980" i="2"/>
  <c r="BE980" i="2"/>
  <c r="T980" i="2"/>
  <c r="R980" i="2"/>
  <c r="P980" i="2"/>
  <c r="BI979" i="2"/>
  <c r="BH979" i="2"/>
  <c r="BG979" i="2"/>
  <c r="BE979" i="2"/>
  <c r="T979" i="2"/>
  <c r="R979" i="2"/>
  <c r="P979" i="2"/>
  <c r="BI956" i="2"/>
  <c r="BH956" i="2"/>
  <c r="BG956" i="2"/>
  <c r="BE956" i="2"/>
  <c r="T956" i="2"/>
  <c r="R956" i="2"/>
  <c r="P956" i="2"/>
  <c r="BI955" i="2"/>
  <c r="BH955" i="2"/>
  <c r="BG955" i="2"/>
  <c r="BE955" i="2"/>
  <c r="T955" i="2"/>
  <c r="R955" i="2"/>
  <c r="P955" i="2"/>
  <c r="BI952" i="2"/>
  <c r="BH952" i="2"/>
  <c r="BG952" i="2"/>
  <c r="BE952" i="2"/>
  <c r="T952" i="2"/>
  <c r="R952" i="2"/>
  <c r="P952" i="2"/>
  <c r="BI951" i="2"/>
  <c r="BH951" i="2"/>
  <c r="BG951" i="2"/>
  <c r="BE951" i="2"/>
  <c r="T951" i="2"/>
  <c r="R951" i="2"/>
  <c r="P951" i="2"/>
  <c r="BI950" i="2"/>
  <c r="BH950" i="2"/>
  <c r="BG950" i="2"/>
  <c r="BE950" i="2"/>
  <c r="T950" i="2"/>
  <c r="R950" i="2"/>
  <c r="P950" i="2"/>
  <c r="BI947" i="2"/>
  <c r="BH947" i="2"/>
  <c r="BG947" i="2"/>
  <c r="BE947" i="2"/>
  <c r="T947" i="2"/>
  <c r="R947" i="2"/>
  <c r="P947" i="2"/>
  <c r="BI943" i="2"/>
  <c r="BH943" i="2"/>
  <c r="BG943" i="2"/>
  <c r="BE943" i="2"/>
  <c r="T943" i="2"/>
  <c r="R943" i="2"/>
  <c r="P943" i="2"/>
  <c r="BI942" i="2"/>
  <c r="BH942" i="2"/>
  <c r="BG942" i="2"/>
  <c r="BE942" i="2"/>
  <c r="T942" i="2"/>
  <c r="R942" i="2"/>
  <c r="P942" i="2"/>
  <c r="BI939" i="2"/>
  <c r="BH939" i="2"/>
  <c r="BG939" i="2"/>
  <c r="BE939" i="2"/>
  <c r="T939" i="2"/>
  <c r="R939" i="2"/>
  <c r="P939" i="2"/>
  <c r="BI935" i="2"/>
  <c r="BH935" i="2"/>
  <c r="BG935" i="2"/>
  <c r="BE935" i="2"/>
  <c r="T935" i="2"/>
  <c r="R935" i="2"/>
  <c r="P935" i="2"/>
  <c r="BI931" i="2"/>
  <c r="BH931" i="2"/>
  <c r="BG931" i="2"/>
  <c r="BE931" i="2"/>
  <c r="T931" i="2"/>
  <c r="R931" i="2"/>
  <c r="P931" i="2"/>
  <c r="BI928" i="2"/>
  <c r="BH928" i="2"/>
  <c r="BG928" i="2"/>
  <c r="BE928" i="2"/>
  <c r="T928" i="2"/>
  <c r="R928" i="2"/>
  <c r="P928" i="2"/>
  <c r="BI926" i="2"/>
  <c r="BH926" i="2"/>
  <c r="BG926" i="2"/>
  <c r="BE926" i="2"/>
  <c r="T926" i="2"/>
  <c r="T925" i="2"/>
  <c r="R926" i="2"/>
  <c r="R925" i="2"/>
  <c r="P926" i="2"/>
  <c r="P925" i="2" s="1"/>
  <c r="BI924" i="2"/>
  <c r="BH924" i="2"/>
  <c r="BG924" i="2"/>
  <c r="BE924" i="2"/>
  <c r="T924" i="2"/>
  <c r="R924" i="2"/>
  <c r="P924" i="2"/>
  <c r="BI921" i="2"/>
  <c r="BH921" i="2"/>
  <c r="BG921" i="2"/>
  <c r="BE921" i="2"/>
  <c r="T921" i="2"/>
  <c r="R921" i="2"/>
  <c r="P921" i="2"/>
  <c r="BI920" i="2"/>
  <c r="BH920" i="2"/>
  <c r="BG920" i="2"/>
  <c r="BE920" i="2"/>
  <c r="T920" i="2"/>
  <c r="R920" i="2"/>
  <c r="P920" i="2"/>
  <c r="BI919" i="2"/>
  <c r="BH919" i="2"/>
  <c r="BG919" i="2"/>
  <c r="BE919" i="2"/>
  <c r="T919" i="2"/>
  <c r="R919" i="2"/>
  <c r="P919" i="2"/>
  <c r="BI918" i="2"/>
  <c r="BH918" i="2"/>
  <c r="BG918" i="2"/>
  <c r="BE918" i="2"/>
  <c r="T918" i="2"/>
  <c r="R918" i="2"/>
  <c r="P918" i="2"/>
  <c r="BI917" i="2"/>
  <c r="BH917" i="2"/>
  <c r="BG917" i="2"/>
  <c r="BE917" i="2"/>
  <c r="T917" i="2"/>
  <c r="R917" i="2"/>
  <c r="P917" i="2"/>
  <c r="BI916" i="2"/>
  <c r="BH916" i="2"/>
  <c r="BG916" i="2"/>
  <c r="BE916" i="2"/>
  <c r="T916" i="2"/>
  <c r="R916" i="2"/>
  <c r="P916" i="2"/>
  <c r="BI913" i="2"/>
  <c r="BH913" i="2"/>
  <c r="BG913" i="2"/>
  <c r="BE913" i="2"/>
  <c r="T913" i="2"/>
  <c r="R913" i="2"/>
  <c r="P913" i="2"/>
  <c r="BI910" i="2"/>
  <c r="BH910" i="2"/>
  <c r="BG910" i="2"/>
  <c r="BE910" i="2"/>
  <c r="T910" i="2"/>
  <c r="R910" i="2"/>
  <c r="P910" i="2"/>
  <c r="BI887" i="2"/>
  <c r="BH887" i="2"/>
  <c r="BG887" i="2"/>
  <c r="BE887" i="2"/>
  <c r="T887" i="2"/>
  <c r="R887" i="2"/>
  <c r="P887" i="2"/>
  <c r="BI881" i="2"/>
  <c r="BH881" i="2"/>
  <c r="BG881" i="2"/>
  <c r="BE881" i="2"/>
  <c r="T881" i="2"/>
  <c r="R881" i="2"/>
  <c r="P881" i="2"/>
  <c r="BI852" i="2"/>
  <c r="BH852" i="2"/>
  <c r="BG852" i="2"/>
  <c r="BE852" i="2"/>
  <c r="T852" i="2"/>
  <c r="R852" i="2"/>
  <c r="P852" i="2"/>
  <c r="BI846" i="2"/>
  <c r="BH846" i="2"/>
  <c r="BG846" i="2"/>
  <c r="BE846" i="2"/>
  <c r="T846" i="2"/>
  <c r="R846" i="2"/>
  <c r="P846" i="2"/>
  <c r="BI832" i="2"/>
  <c r="BH832" i="2"/>
  <c r="BG832" i="2"/>
  <c r="BE832" i="2"/>
  <c r="T832" i="2"/>
  <c r="R832" i="2"/>
  <c r="P832" i="2"/>
  <c r="BI818" i="2"/>
  <c r="BH818" i="2"/>
  <c r="BG818" i="2"/>
  <c r="BE818" i="2"/>
  <c r="T818" i="2"/>
  <c r="R818" i="2"/>
  <c r="P818" i="2"/>
  <c r="BI806" i="2"/>
  <c r="BH806" i="2"/>
  <c r="BG806" i="2"/>
  <c r="BE806" i="2"/>
  <c r="T806" i="2"/>
  <c r="R806" i="2"/>
  <c r="P806" i="2"/>
  <c r="BI803" i="2"/>
  <c r="BH803" i="2"/>
  <c r="BG803" i="2"/>
  <c r="BE803" i="2"/>
  <c r="T803" i="2"/>
  <c r="R803" i="2"/>
  <c r="P803" i="2"/>
  <c r="BI791" i="2"/>
  <c r="BH791" i="2"/>
  <c r="BG791" i="2"/>
  <c r="BE791" i="2"/>
  <c r="T791" i="2"/>
  <c r="R791" i="2"/>
  <c r="P791" i="2"/>
  <c r="BI789" i="2"/>
  <c r="BH789" i="2"/>
  <c r="BG789" i="2"/>
  <c r="BE789" i="2"/>
  <c r="T789" i="2"/>
  <c r="R789" i="2"/>
  <c r="P789" i="2"/>
  <c r="BI775" i="2"/>
  <c r="BH775" i="2"/>
  <c r="BG775" i="2"/>
  <c r="BE775" i="2"/>
  <c r="T775" i="2"/>
  <c r="R775" i="2"/>
  <c r="P775" i="2"/>
  <c r="BI774" i="2"/>
  <c r="BH774" i="2"/>
  <c r="BG774" i="2"/>
  <c r="BE774" i="2"/>
  <c r="T774" i="2"/>
  <c r="R774" i="2"/>
  <c r="P774" i="2"/>
  <c r="BI768" i="2"/>
  <c r="BH768" i="2"/>
  <c r="BG768" i="2"/>
  <c r="BE768" i="2"/>
  <c r="T768" i="2"/>
  <c r="R768" i="2"/>
  <c r="P768" i="2"/>
  <c r="BI765" i="2"/>
  <c r="BH765" i="2"/>
  <c r="BG765" i="2"/>
  <c r="BE765" i="2"/>
  <c r="T765" i="2"/>
  <c r="R765" i="2"/>
  <c r="P765" i="2"/>
  <c r="BI759" i="2"/>
  <c r="BH759" i="2"/>
  <c r="BG759" i="2"/>
  <c r="BE759" i="2"/>
  <c r="T759" i="2"/>
  <c r="R759" i="2"/>
  <c r="P759" i="2"/>
  <c r="BI753" i="2"/>
  <c r="BH753" i="2"/>
  <c r="BG753" i="2"/>
  <c r="BE753" i="2"/>
  <c r="T753" i="2"/>
  <c r="R753" i="2"/>
  <c r="P753" i="2"/>
  <c r="BI747" i="2"/>
  <c r="BH747" i="2"/>
  <c r="BG747" i="2"/>
  <c r="BE747" i="2"/>
  <c r="T747" i="2"/>
  <c r="R747" i="2"/>
  <c r="P747" i="2"/>
  <c r="BI744" i="2"/>
  <c r="BH744" i="2"/>
  <c r="BG744" i="2"/>
  <c r="BE744" i="2"/>
  <c r="T744" i="2"/>
  <c r="R744" i="2"/>
  <c r="P744" i="2"/>
  <c r="BI743" i="2"/>
  <c r="BH743" i="2"/>
  <c r="BG743" i="2"/>
  <c r="BE743" i="2"/>
  <c r="T743" i="2"/>
  <c r="R743" i="2"/>
  <c r="P743" i="2"/>
  <c r="BI724" i="2"/>
  <c r="BH724" i="2"/>
  <c r="BG724" i="2"/>
  <c r="BE724" i="2"/>
  <c r="T724" i="2"/>
  <c r="R724" i="2"/>
  <c r="P724" i="2"/>
  <c r="BI705" i="2"/>
  <c r="BH705" i="2"/>
  <c r="BG705" i="2"/>
  <c r="BE705" i="2"/>
  <c r="T705" i="2"/>
  <c r="R705" i="2"/>
  <c r="P705" i="2"/>
  <c r="BI703" i="2"/>
  <c r="BH703" i="2"/>
  <c r="BG703" i="2"/>
  <c r="BE703" i="2"/>
  <c r="T703" i="2"/>
  <c r="R703" i="2"/>
  <c r="P703" i="2"/>
  <c r="BI677" i="2"/>
  <c r="BH677" i="2"/>
  <c r="BG677" i="2"/>
  <c r="BE677" i="2"/>
  <c r="T677" i="2"/>
  <c r="R677" i="2"/>
  <c r="P677" i="2"/>
  <c r="BI675" i="2"/>
  <c r="BH675" i="2"/>
  <c r="BG675" i="2"/>
  <c r="BE675" i="2"/>
  <c r="T675" i="2"/>
  <c r="R675" i="2"/>
  <c r="P675" i="2"/>
  <c r="BI674" i="2"/>
  <c r="BH674" i="2"/>
  <c r="BG674" i="2"/>
  <c r="BE674" i="2"/>
  <c r="T674" i="2"/>
  <c r="R674" i="2"/>
  <c r="P674" i="2"/>
  <c r="BI671" i="2"/>
  <c r="BH671" i="2"/>
  <c r="BG671" i="2"/>
  <c r="BE671" i="2"/>
  <c r="T671" i="2"/>
  <c r="R671" i="2"/>
  <c r="P671" i="2"/>
  <c r="BI668" i="2"/>
  <c r="BH668" i="2"/>
  <c r="BG668" i="2"/>
  <c r="BE668" i="2"/>
  <c r="T668" i="2"/>
  <c r="R668" i="2"/>
  <c r="P668" i="2"/>
  <c r="BI667" i="2"/>
  <c r="BH667" i="2"/>
  <c r="BG667" i="2"/>
  <c r="BE667" i="2"/>
  <c r="T667" i="2"/>
  <c r="R667" i="2"/>
  <c r="P667" i="2"/>
  <c r="BI664" i="2"/>
  <c r="BH664" i="2"/>
  <c r="BG664" i="2"/>
  <c r="BE664" i="2"/>
  <c r="T664" i="2"/>
  <c r="R664" i="2"/>
  <c r="P664" i="2"/>
  <c r="BI661" i="2"/>
  <c r="BH661" i="2"/>
  <c r="BG661" i="2"/>
  <c r="BE661" i="2"/>
  <c r="T661" i="2"/>
  <c r="R661" i="2"/>
  <c r="P661" i="2"/>
  <c r="BI655" i="2"/>
  <c r="BH655" i="2"/>
  <c r="BG655" i="2"/>
  <c r="BE655" i="2"/>
  <c r="T655" i="2"/>
  <c r="R655" i="2"/>
  <c r="P655" i="2"/>
  <c r="BI584" i="2"/>
  <c r="BH584" i="2"/>
  <c r="BG584" i="2"/>
  <c r="BE584" i="2"/>
  <c r="T584" i="2"/>
  <c r="R584" i="2"/>
  <c r="P584" i="2"/>
  <c r="BI513" i="2"/>
  <c r="BH513" i="2"/>
  <c r="BG513" i="2"/>
  <c r="BE513" i="2"/>
  <c r="T513" i="2"/>
  <c r="R513" i="2"/>
  <c r="P513" i="2"/>
  <c r="BI442" i="2"/>
  <c r="BH442" i="2"/>
  <c r="BG442" i="2"/>
  <c r="BE442" i="2"/>
  <c r="T442" i="2"/>
  <c r="R442" i="2"/>
  <c r="P442" i="2"/>
  <c r="BI439" i="2"/>
  <c r="BH439" i="2"/>
  <c r="BG439" i="2"/>
  <c r="BE439" i="2"/>
  <c r="T439" i="2"/>
  <c r="R439" i="2"/>
  <c r="P439" i="2"/>
  <c r="BI434" i="2"/>
  <c r="BH434" i="2"/>
  <c r="BG434" i="2"/>
  <c r="BE434" i="2"/>
  <c r="T434" i="2"/>
  <c r="R434" i="2"/>
  <c r="P434" i="2"/>
  <c r="BI431" i="2"/>
  <c r="BH431" i="2"/>
  <c r="BG431" i="2"/>
  <c r="BE431" i="2"/>
  <c r="T431" i="2"/>
  <c r="R431" i="2"/>
  <c r="P431" i="2"/>
  <c r="BI426" i="2"/>
  <c r="BH426" i="2"/>
  <c r="BG426" i="2"/>
  <c r="BE426" i="2"/>
  <c r="T426" i="2"/>
  <c r="R426" i="2"/>
  <c r="P426" i="2"/>
  <c r="BI421" i="2"/>
  <c r="BH421" i="2"/>
  <c r="BG421" i="2"/>
  <c r="BE421" i="2"/>
  <c r="T421" i="2"/>
  <c r="R421" i="2"/>
  <c r="P421" i="2"/>
  <c r="BI417" i="2"/>
  <c r="BH417" i="2"/>
  <c r="BG417" i="2"/>
  <c r="BE417" i="2"/>
  <c r="T417" i="2"/>
  <c r="R417" i="2"/>
  <c r="P417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396" i="2"/>
  <c r="BH396" i="2"/>
  <c r="BG396" i="2"/>
  <c r="BE396" i="2"/>
  <c r="T396" i="2"/>
  <c r="R396" i="2"/>
  <c r="P396" i="2"/>
  <c r="BI386" i="2"/>
  <c r="BH386" i="2"/>
  <c r="BG386" i="2"/>
  <c r="BE386" i="2"/>
  <c r="T386" i="2"/>
  <c r="R386" i="2"/>
  <c r="P386" i="2"/>
  <c r="BI383" i="2"/>
  <c r="BH383" i="2"/>
  <c r="BG383" i="2"/>
  <c r="BE383" i="2"/>
  <c r="T383" i="2"/>
  <c r="R383" i="2"/>
  <c r="P383" i="2"/>
  <c r="BI380" i="2"/>
  <c r="BH380" i="2"/>
  <c r="BG380" i="2"/>
  <c r="BE380" i="2"/>
  <c r="T380" i="2"/>
  <c r="R380" i="2"/>
  <c r="P380" i="2"/>
  <c r="BI361" i="2"/>
  <c r="BH361" i="2"/>
  <c r="BG361" i="2"/>
  <c r="BE361" i="2"/>
  <c r="T361" i="2"/>
  <c r="R361" i="2"/>
  <c r="P361" i="2"/>
  <c r="BI350" i="2"/>
  <c r="BH350" i="2"/>
  <c r="BG350" i="2"/>
  <c r="BE350" i="2"/>
  <c r="T350" i="2"/>
  <c r="R350" i="2"/>
  <c r="P350" i="2"/>
  <c r="BI339" i="2"/>
  <c r="BH339" i="2"/>
  <c r="BG339" i="2"/>
  <c r="BE339" i="2"/>
  <c r="T339" i="2"/>
  <c r="R339" i="2"/>
  <c r="P339" i="2"/>
  <c r="BI328" i="2"/>
  <c r="BH328" i="2"/>
  <c r="BG328" i="2"/>
  <c r="BE328" i="2"/>
  <c r="T328" i="2"/>
  <c r="R328" i="2"/>
  <c r="P328" i="2"/>
  <c r="BI315" i="2"/>
  <c r="BH315" i="2"/>
  <c r="BG315" i="2"/>
  <c r="BE315" i="2"/>
  <c r="T315" i="2"/>
  <c r="R315" i="2"/>
  <c r="P315" i="2"/>
  <c r="BI311" i="2"/>
  <c r="BH311" i="2"/>
  <c r="BG311" i="2"/>
  <c r="BE311" i="2"/>
  <c r="T311" i="2"/>
  <c r="R311" i="2"/>
  <c r="P311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291" i="2"/>
  <c r="BH291" i="2"/>
  <c r="BG291" i="2"/>
  <c r="BE291" i="2"/>
  <c r="T291" i="2"/>
  <c r="R291" i="2"/>
  <c r="P291" i="2"/>
  <c r="BI288" i="2"/>
  <c r="BH288" i="2"/>
  <c r="BG288" i="2"/>
  <c r="BE288" i="2"/>
  <c r="T288" i="2"/>
  <c r="R288" i="2"/>
  <c r="P288" i="2"/>
  <c r="BI284" i="2"/>
  <c r="BH284" i="2"/>
  <c r="BG284" i="2"/>
  <c r="BE284" i="2"/>
  <c r="T284" i="2"/>
  <c r="R284" i="2"/>
  <c r="P284" i="2"/>
  <c r="BI281" i="2"/>
  <c r="BH281" i="2"/>
  <c r="BG281" i="2"/>
  <c r="BE281" i="2"/>
  <c r="T281" i="2"/>
  <c r="R281" i="2"/>
  <c r="P281" i="2"/>
  <c r="BI277" i="2"/>
  <c r="BH277" i="2"/>
  <c r="BG277" i="2"/>
  <c r="BE277" i="2"/>
  <c r="T277" i="2"/>
  <c r="R277" i="2"/>
  <c r="P277" i="2"/>
  <c r="BI274" i="2"/>
  <c r="BH274" i="2"/>
  <c r="BG274" i="2"/>
  <c r="BE274" i="2"/>
  <c r="T274" i="2"/>
  <c r="R274" i="2"/>
  <c r="P274" i="2"/>
  <c r="BI271" i="2"/>
  <c r="BH271" i="2"/>
  <c r="BG271" i="2"/>
  <c r="BE271" i="2"/>
  <c r="T271" i="2"/>
  <c r="R271" i="2"/>
  <c r="P271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59" i="2"/>
  <c r="BH259" i="2"/>
  <c r="BG259" i="2"/>
  <c r="BE259" i="2"/>
  <c r="T259" i="2"/>
  <c r="R259" i="2"/>
  <c r="P259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0" i="2"/>
  <c r="BH250" i="2"/>
  <c r="BG250" i="2"/>
  <c r="BE250" i="2"/>
  <c r="T250" i="2"/>
  <c r="R250" i="2"/>
  <c r="P250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4" i="2"/>
  <c r="BH224" i="2"/>
  <c r="BG224" i="2"/>
  <c r="BE224" i="2"/>
  <c r="T224" i="2"/>
  <c r="R224" i="2"/>
  <c r="P224" i="2"/>
  <c r="BI221" i="2"/>
  <c r="BH221" i="2"/>
  <c r="BG221" i="2"/>
  <c r="BE221" i="2"/>
  <c r="T221" i="2"/>
  <c r="R221" i="2"/>
  <c r="P221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5" i="2"/>
  <c r="BH205" i="2"/>
  <c r="BG205" i="2"/>
  <c r="BE205" i="2"/>
  <c r="T205" i="2"/>
  <c r="R205" i="2"/>
  <c r="P205" i="2"/>
  <c r="BI199" i="2"/>
  <c r="BH199" i="2"/>
  <c r="BG199" i="2"/>
  <c r="BE199" i="2"/>
  <c r="T199" i="2"/>
  <c r="R199" i="2"/>
  <c r="P199" i="2"/>
  <c r="BI194" i="2"/>
  <c r="BH194" i="2"/>
  <c r="BG194" i="2"/>
  <c r="BE194" i="2"/>
  <c r="T194" i="2"/>
  <c r="R194" i="2"/>
  <c r="P194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0" i="2"/>
  <c r="BH180" i="2"/>
  <c r="BG180" i="2"/>
  <c r="BE180" i="2"/>
  <c r="T180" i="2"/>
  <c r="R180" i="2"/>
  <c r="P180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R165" i="2"/>
  <c r="P165" i="2"/>
  <c r="J159" i="2"/>
  <c r="J158" i="2"/>
  <c r="F158" i="2"/>
  <c r="F156" i="2"/>
  <c r="E154" i="2"/>
  <c r="J94" i="2"/>
  <c r="J93" i="2"/>
  <c r="F93" i="2"/>
  <c r="F91" i="2"/>
  <c r="E89" i="2"/>
  <c r="J20" i="2"/>
  <c r="E20" i="2"/>
  <c r="F159" i="2"/>
  <c r="J19" i="2"/>
  <c r="J14" i="2"/>
  <c r="J156" i="2"/>
  <c r="E7" i="2"/>
  <c r="E150" i="2"/>
  <c r="L90" i="1"/>
  <c r="AM90" i="1"/>
  <c r="AM89" i="1"/>
  <c r="L89" i="1"/>
  <c r="AM87" i="1"/>
  <c r="L87" i="1"/>
  <c r="L85" i="1"/>
  <c r="L84" i="1"/>
  <c r="BK1713" i="2"/>
  <c r="J1707" i="2"/>
  <c r="BK1701" i="2"/>
  <c r="J1686" i="2"/>
  <c r="J1672" i="2"/>
  <c r="BK1661" i="2"/>
  <c r="BK1647" i="2"/>
  <c r="J1638" i="2"/>
  <c r="J1631" i="2"/>
  <c r="J1627" i="2"/>
  <c r="BK1555" i="2"/>
  <c r="BK1548" i="2"/>
  <c r="J1443" i="2"/>
  <c r="J1434" i="2"/>
  <c r="J1428" i="2"/>
  <c r="J1423" i="2"/>
  <c r="J1419" i="2"/>
  <c r="BK1410" i="2"/>
  <c r="BK1403" i="2"/>
  <c r="J1396" i="2"/>
  <c r="J1385" i="2"/>
  <c r="J1379" i="2"/>
  <c r="BK1373" i="2"/>
  <c r="J1366" i="2"/>
  <c r="J1360" i="2"/>
  <c r="BK1355" i="2"/>
  <c r="J1349" i="2"/>
  <c r="J1336" i="2"/>
  <c r="BK1324" i="2"/>
  <c r="BK1317" i="2"/>
  <c r="J1309" i="2"/>
  <c r="J1300" i="2"/>
  <c r="BK1287" i="2"/>
  <c r="J1281" i="2"/>
  <c r="BK1263" i="2"/>
  <c r="BK1235" i="2"/>
  <c r="BK1221" i="2"/>
  <c r="BK1205" i="2"/>
  <c r="BK1199" i="2"/>
  <c r="BK1194" i="2"/>
  <c r="BK1176" i="2"/>
  <c r="J1116" i="2"/>
  <c r="J1104" i="2"/>
  <c r="J1085" i="2"/>
  <c r="J985" i="2"/>
  <c r="BK956" i="2"/>
  <c r="BK942" i="2"/>
  <c r="J919" i="2"/>
  <c r="J881" i="2"/>
  <c r="J806" i="2"/>
  <c r="J768" i="2"/>
  <c r="J743" i="2"/>
  <c r="BK675" i="2"/>
  <c r="BK664" i="2"/>
  <c r="BK442" i="2"/>
  <c r="J421" i="2"/>
  <c r="J407" i="2"/>
  <c r="BK308" i="2"/>
  <c r="BK265" i="2"/>
  <c r="J250" i="2"/>
  <c r="BK233" i="2"/>
  <c r="J190" i="2"/>
  <c r="BK171" i="2"/>
  <c r="BK2289" i="2"/>
  <c r="J2288" i="2"/>
  <c r="BK2286" i="2"/>
  <c r="J2285" i="2"/>
  <c r="BK2280" i="2"/>
  <c r="J2280" i="2"/>
  <c r="BK2137" i="2"/>
  <c r="J2130" i="2"/>
  <c r="J2108" i="2"/>
  <c r="BK2099" i="2"/>
  <c r="BK2085" i="2"/>
  <c r="J2017" i="2"/>
  <c r="J1959" i="2"/>
  <c r="J1952" i="2"/>
  <c r="J1923" i="2"/>
  <c r="BK1905" i="2"/>
  <c r="BK1840" i="2"/>
  <c r="BK1809" i="2"/>
  <c r="J1776" i="2"/>
  <c r="BK1768" i="2"/>
  <c r="J1754" i="2"/>
  <c r="BK1741" i="2"/>
  <c r="J1718" i="2"/>
  <c r="BK1714" i="2"/>
  <c r="BK1708" i="2"/>
  <c r="BK1702" i="2"/>
  <c r="BK1698" i="2"/>
  <c r="J1692" i="2"/>
  <c r="J1682" i="2"/>
  <c r="J1675" i="2"/>
  <c r="J1658" i="2"/>
  <c r="J1643" i="2"/>
  <c r="J1601" i="2"/>
  <c r="BK1544" i="2"/>
  <c r="BK1535" i="2"/>
  <c r="BK1525" i="2"/>
  <c r="J1522" i="2"/>
  <c r="J1512" i="2"/>
  <c r="J1507" i="2"/>
  <c r="BK1501" i="2"/>
  <c r="J1495" i="2"/>
  <c r="BK1491" i="2"/>
  <c r="J1481" i="2"/>
  <c r="BK1471" i="2"/>
  <c r="J1468" i="2"/>
  <c r="BK1462" i="2"/>
  <c r="J1456" i="2"/>
  <c r="J1452" i="2"/>
  <c r="J1447" i="2"/>
  <c r="BK1444" i="2"/>
  <c r="J1441" i="2"/>
  <c r="J1430" i="2"/>
  <c r="J1421" i="2"/>
  <c r="BK1418" i="2"/>
  <c r="J1410" i="2"/>
  <c r="BK1399" i="2"/>
  <c r="BK1395" i="2"/>
  <c r="J1388" i="2"/>
  <c r="J1374" i="2"/>
  <c r="BK1363" i="2"/>
  <c r="J1355" i="2"/>
  <c r="BK1344" i="2"/>
  <c r="BK1330" i="2"/>
  <c r="BK1319" i="2"/>
  <c r="BK1311" i="2"/>
  <c r="BK1301" i="2"/>
  <c r="BK1294" i="2"/>
  <c r="J1276" i="2"/>
  <c r="BK1253" i="2"/>
  <c r="BK1234" i="2"/>
  <c r="J1215" i="2"/>
  <c r="J1199" i="2"/>
  <c r="BK1173" i="2"/>
  <c r="BK1142" i="2"/>
  <c r="BK1100" i="2"/>
  <c r="BK1062" i="2"/>
  <c r="BK982" i="2"/>
  <c r="BK939" i="2"/>
  <c r="J921" i="2"/>
  <c r="J910" i="2"/>
  <c r="BK753" i="2"/>
  <c r="BK668" i="2"/>
  <c r="BK584" i="2"/>
  <c r="BK396" i="2"/>
  <c r="J315" i="2"/>
  <c r="BK281" i="2"/>
  <c r="BK242" i="2"/>
  <c r="BK230" i="2"/>
  <c r="BK215" i="2"/>
  <c r="J174" i="2"/>
  <c r="J1498" i="2"/>
  <c r="BK1492" i="2"/>
  <c r="BK1488" i="2"/>
  <c r="BK1484" i="2"/>
  <c r="BK1481" i="2"/>
  <c r="J1473" i="2"/>
  <c r="J1461" i="2"/>
  <c r="J1453" i="2"/>
  <c r="J1450" i="2"/>
  <c r="BK1442" i="2"/>
  <c r="BK1433" i="2"/>
  <c r="J1416" i="2"/>
  <c r="BK1412" i="2"/>
  <c r="BK1406" i="2"/>
  <c r="J1403" i="2"/>
  <c r="J1398" i="2"/>
  <c r="J1394" i="2"/>
  <c r="BK1389" i="2"/>
  <c r="BK1379" i="2"/>
  <c r="BK1371" i="2"/>
  <c r="J1362" i="2"/>
  <c r="J1357" i="2"/>
  <c r="J1347" i="2"/>
  <c r="BK1329" i="2"/>
  <c r="BK1321" i="2"/>
  <c r="J1310" i="2"/>
  <c r="J1303" i="2"/>
  <c r="BK1290" i="2"/>
  <c r="BK1288" i="2"/>
  <c r="J1269" i="2"/>
  <c r="J1256" i="2"/>
  <c r="J1235" i="2"/>
  <c r="BK1218" i="2"/>
  <c r="BK1207" i="2"/>
  <c r="BK1202" i="2"/>
  <c r="BK1182" i="2"/>
  <c r="BK1114" i="2"/>
  <c r="BK1096" i="2"/>
  <c r="J1010" i="2"/>
  <c r="J956" i="2"/>
  <c r="J951" i="2"/>
  <c r="J942" i="2"/>
  <c r="J924" i="2"/>
  <c r="BK913" i="2"/>
  <c r="BK846" i="2"/>
  <c r="J775" i="2"/>
  <c r="J753" i="2"/>
  <c r="BK703" i="2"/>
  <c r="BK667" i="2"/>
  <c r="BK426" i="2"/>
  <c r="J396" i="2"/>
  <c r="BK350" i="2"/>
  <c r="J281" i="2"/>
  <c r="J259" i="2"/>
  <c r="BK245" i="2"/>
  <c r="J224" i="2"/>
  <c r="BK212" i="2"/>
  <c r="BK190" i="2"/>
  <c r="BK2118" i="2"/>
  <c r="J2087" i="2"/>
  <c r="J2050" i="2"/>
  <c r="BK1982" i="2"/>
  <c r="BK1955" i="2"/>
  <c r="BK1926" i="2"/>
  <c r="J1887" i="2"/>
  <c r="BK1825" i="2"/>
  <c r="J1773" i="2"/>
  <c r="J1769" i="2"/>
  <c r="BK1753" i="2"/>
  <c r="J1740" i="2"/>
  <c r="J1736" i="2"/>
  <c r="BK1733" i="2"/>
  <c r="BK1729" i="2"/>
  <c r="J1724" i="2"/>
  <c r="BK1721" i="2"/>
  <c r="J1712" i="2"/>
  <c r="J1706" i="2"/>
  <c r="J1698" i="2"/>
  <c r="BK1686" i="2"/>
  <c r="BK1675" i="2"/>
  <c r="BK1665" i="2"/>
  <c r="J1657" i="2"/>
  <c r="J1644" i="2"/>
  <c r="J1634" i="2"/>
  <c r="BK1601" i="2"/>
  <c r="J1544" i="2"/>
  <c r="J1521" i="2"/>
  <c r="BK1509" i="2"/>
  <c r="J1505" i="2"/>
  <c r="J1501" i="2"/>
  <c r="J1497" i="2"/>
  <c r="BK1489" i="2"/>
  <c r="J1484" i="2"/>
  <c r="J1479" i="2"/>
  <c r="J1474" i="2"/>
  <c r="BK1470" i="2"/>
  <c r="J1466" i="2"/>
  <c r="J1457" i="2"/>
  <c r="BK1449" i="2"/>
  <c r="J1446" i="2"/>
  <c r="J1431" i="2"/>
  <c r="BK1421" i="2"/>
  <c r="J1411" i="2"/>
  <c r="J1391" i="2"/>
  <c r="J1381" i="2"/>
  <c r="BK1370" i="2"/>
  <c r="J1364" i="2"/>
  <c r="J1352" i="2"/>
  <c r="J1342" i="2"/>
  <c r="J1325" i="2"/>
  <c r="J1313" i="2"/>
  <c r="J1308" i="2"/>
  <c r="BK1303" i="2"/>
  <c r="BK1297" i="2"/>
  <c r="J1293" i="2"/>
  <c r="BK1286" i="2"/>
  <c r="J1270" i="2"/>
  <c r="BK1224" i="2"/>
  <c r="J1194" i="2"/>
  <c r="J1168" i="2"/>
  <c r="BK1085" i="2"/>
  <c r="BK980" i="2"/>
  <c r="BK931" i="2"/>
  <c r="J917" i="2"/>
  <c r="BK818" i="2"/>
  <c r="BK759" i="2"/>
  <c r="J671" i="2"/>
  <c r="J513" i="2"/>
  <c r="J417" i="2"/>
  <c r="BK315" i="2"/>
  <c r="BK284" i="2"/>
  <c r="J253" i="2"/>
  <c r="BK239" i="2"/>
  <c r="J215" i="2"/>
  <c r="J186" i="2"/>
  <c r="BK174" i="2"/>
  <c r="BK241" i="3"/>
  <c r="BK239" i="3"/>
  <c r="J234" i="3"/>
  <c r="J227" i="3"/>
  <c r="BK220" i="3"/>
  <c r="J216" i="3"/>
  <c r="J215" i="3"/>
  <c r="BK211" i="3"/>
  <c r="J208" i="3"/>
  <c r="J204" i="3"/>
  <c r="BK201" i="3"/>
  <c r="J194" i="3"/>
  <c r="J189" i="3"/>
  <c r="BK185" i="3"/>
  <c r="BK181" i="3"/>
  <c r="J176" i="3"/>
  <c r="BK173" i="3"/>
  <c r="BK171" i="3"/>
  <c r="J167" i="3"/>
  <c r="J164" i="3"/>
  <c r="J161" i="3"/>
  <c r="J158" i="3"/>
  <c r="J154" i="3"/>
  <c r="J151" i="3"/>
  <c r="BK148" i="3"/>
  <c r="BK144" i="3"/>
  <c r="J140" i="3"/>
  <c r="BK136" i="3"/>
  <c r="BK128" i="3"/>
  <c r="BK124" i="3"/>
  <c r="J236" i="3"/>
  <c r="BK230" i="3"/>
  <c r="BK225" i="3"/>
  <c r="J221" i="3"/>
  <c r="J219" i="3"/>
  <c r="BK214" i="3"/>
  <c r="BK212" i="3"/>
  <c r="BK209" i="3"/>
  <c r="J206" i="3"/>
  <c r="BK203" i="3"/>
  <c r="BK199" i="3"/>
  <c r="BK195" i="3"/>
  <c r="BK190" i="3"/>
  <c r="BK187" i="3"/>
  <c r="J181" i="3"/>
  <c r="BK178" i="3"/>
  <c r="J173" i="3"/>
  <c r="BK164" i="3"/>
  <c r="J157" i="3"/>
  <c r="BK153" i="3"/>
  <c r="J150" i="3"/>
  <c r="J148" i="3"/>
  <c r="BK140" i="3"/>
  <c r="J137" i="3"/>
  <c r="J135" i="3"/>
  <c r="J130" i="3"/>
  <c r="J128" i="3"/>
  <c r="J125" i="3"/>
  <c r="J239" i="3"/>
  <c r="BK236" i="3"/>
  <c r="J232" i="3"/>
  <c r="J225" i="3"/>
  <c r="BK219" i="3"/>
  <c r="BK216" i="3"/>
  <c r="BK205" i="3"/>
  <c r="J199" i="3"/>
  <c r="J195" i="3"/>
  <c r="J190" i="3"/>
  <c r="J184" i="3"/>
  <c r="J180" i="3"/>
  <c r="J177" i="3"/>
  <c r="BK170" i="3"/>
  <c r="BK167" i="3"/>
  <c r="BK163" i="3"/>
  <c r="J160" i="3"/>
  <c r="BK157" i="3"/>
  <c r="J147" i="3"/>
  <c r="J143" i="3"/>
  <c r="J138" i="3"/>
  <c r="J134" i="3"/>
  <c r="BK131" i="3"/>
  <c r="J126" i="3"/>
  <c r="BK235" i="3"/>
  <c r="BK231" i="3"/>
  <c r="BK227" i="3"/>
  <c r="J222" i="3"/>
  <c r="J134" i="4"/>
  <c r="J130" i="4"/>
  <c r="J124" i="4"/>
  <c r="J136" i="4"/>
  <c r="J128" i="4"/>
  <c r="BK136" i="4"/>
  <c r="BK129" i="4"/>
  <c r="BK123" i="4"/>
  <c r="BK132" i="4"/>
  <c r="J125" i="4"/>
  <c r="BK130" i="5"/>
  <c r="BK126" i="5"/>
  <c r="J130" i="5"/>
  <c r="J126" i="5"/>
  <c r="J123" i="5"/>
  <c r="J131" i="5"/>
  <c r="J125" i="5"/>
  <c r="J133" i="6"/>
  <c r="BK128" i="6"/>
  <c r="BK125" i="6"/>
  <c r="BK133" i="6"/>
  <c r="BK129" i="6"/>
  <c r="J124" i="6"/>
  <c r="J132" i="6"/>
  <c r="BK126" i="6"/>
  <c r="BK132" i="7"/>
  <c r="J126" i="7"/>
  <c r="J134" i="7"/>
  <c r="BK128" i="7"/>
  <c r="J125" i="7"/>
  <c r="J132" i="7"/>
  <c r="BK127" i="7"/>
  <c r="BK124" i="7"/>
  <c r="J126" i="8"/>
  <c r="BK123" i="8"/>
  <c r="J125" i="8"/>
  <c r="J123" i="8"/>
  <c r="J157" i="9"/>
  <c r="J151" i="9"/>
  <c r="J143" i="9"/>
  <c r="J134" i="9"/>
  <c r="J161" i="9"/>
  <c r="BK153" i="9"/>
  <c r="J150" i="9"/>
  <c r="BK144" i="9"/>
  <c r="BK140" i="9"/>
  <c r="J159" i="9"/>
  <c r="BK151" i="9"/>
  <c r="BK145" i="9"/>
  <c r="J140" i="9"/>
  <c r="J137" i="9"/>
  <c r="BK131" i="9"/>
  <c r="BK156" i="9"/>
  <c r="BK149" i="9"/>
  <c r="BK137" i="9"/>
  <c r="BK132" i="9"/>
  <c r="BK191" i="10"/>
  <c r="J159" i="10"/>
  <c r="J146" i="10"/>
  <c r="BK187" i="10"/>
  <c r="J182" i="10"/>
  <c r="BK159" i="10"/>
  <c r="BK134" i="10"/>
  <c r="J193" i="10"/>
  <c r="BK182" i="10"/>
  <c r="J165" i="10"/>
  <c r="BK149" i="10"/>
  <c r="J143" i="10"/>
  <c r="BK140" i="10"/>
  <c r="J200" i="11"/>
  <c r="BK195" i="11"/>
  <c r="J192" i="11"/>
  <c r="J167" i="11"/>
  <c r="BK191" i="11"/>
  <c r="J174" i="11"/>
  <c r="BK135" i="11"/>
  <c r="J198" i="11"/>
  <c r="J193" i="11"/>
  <c r="J182" i="11"/>
  <c r="BK164" i="11"/>
  <c r="J150" i="11"/>
  <c r="J128" i="11"/>
  <c r="BK150" i="11"/>
  <c r="J135" i="11"/>
  <c r="BK228" i="12"/>
  <c r="BK212" i="12"/>
  <c r="J206" i="12"/>
  <c r="BK181" i="12"/>
  <c r="BK222" i="12"/>
  <c r="BK207" i="12"/>
  <c r="J190" i="12"/>
  <c r="J146" i="12"/>
  <c r="J131" i="12"/>
  <c r="J221" i="12"/>
  <c r="BK206" i="12"/>
  <c r="J196" i="12"/>
  <c r="J140" i="12"/>
  <c r="BK131" i="12"/>
  <c r="J220" i="12"/>
  <c r="J218" i="12"/>
  <c r="BK166" i="12"/>
  <c r="BK140" i="12"/>
  <c r="BK160" i="13"/>
  <c r="J137" i="13"/>
  <c r="BK154" i="13"/>
  <c r="BK137" i="13"/>
  <c r="BK161" i="13"/>
  <c r="J163" i="13"/>
  <c r="J154" i="13"/>
  <c r="J131" i="13"/>
  <c r="BK226" i="14"/>
  <c r="J220" i="14"/>
  <c r="BK201" i="14"/>
  <c r="BK179" i="14"/>
  <c r="J149" i="14"/>
  <c r="J140" i="14"/>
  <c r="BK225" i="14"/>
  <c r="BK207" i="14"/>
  <c r="J179" i="14"/>
  <c r="BK137" i="14"/>
  <c r="BK224" i="14"/>
  <c r="J214" i="14"/>
  <c r="BK190" i="14"/>
  <c r="BK140" i="14"/>
  <c r="BK220" i="14"/>
  <c r="BK198" i="14"/>
  <c r="BK180" i="14"/>
  <c r="BK2073" i="15"/>
  <c r="BK1946" i="15"/>
  <c r="J1910" i="15"/>
  <c r="J1872" i="15"/>
  <c r="J1796" i="15"/>
  <c r="J1761" i="15"/>
  <c r="J1754" i="15"/>
  <c r="J1737" i="15"/>
  <c r="BK1733" i="15"/>
  <c r="BK1720" i="15"/>
  <c r="J1713" i="15"/>
  <c r="BK1703" i="15"/>
  <c r="J1696" i="15"/>
  <c r="BK1691" i="15"/>
  <c r="BK1680" i="15"/>
  <c r="J1666" i="15"/>
  <c r="J1651" i="15"/>
  <c r="J1639" i="15"/>
  <c r="J1622" i="15"/>
  <c r="BK1550" i="15"/>
  <c r="J1543" i="15"/>
  <c r="BK1527" i="15"/>
  <c r="BK1517" i="15"/>
  <c r="BK1502" i="15"/>
  <c r="BK1497" i="15"/>
  <c r="BK1492" i="15"/>
  <c r="J1481" i="15"/>
  <c r="BK1472" i="15"/>
  <c r="BK1468" i="15"/>
  <c r="J1458" i="15"/>
  <c r="J1447" i="15"/>
  <c r="J1437" i="15"/>
  <c r="J1430" i="15"/>
  <c r="BK1423" i="15"/>
  <c r="BK1416" i="15"/>
  <c r="J1409" i="15"/>
  <c r="J1404" i="15"/>
  <c r="J1400" i="15"/>
  <c r="J1392" i="15"/>
  <c r="J1384" i="15"/>
  <c r="BK1370" i="15"/>
  <c r="J1364" i="15"/>
  <c r="J1360" i="15"/>
  <c r="J1351" i="15"/>
  <c r="BK1343" i="15"/>
  <c r="BK1322" i="15"/>
  <c r="J1311" i="15"/>
  <c r="BK1301" i="15"/>
  <c r="BK1296" i="15"/>
  <c r="J1287" i="15"/>
  <c r="J1283" i="15"/>
  <c r="J1251" i="15"/>
  <c r="J1233" i="15"/>
  <c r="BK1205" i="15"/>
  <c r="BK1186" i="15"/>
  <c r="J1165" i="15"/>
  <c r="J1091" i="15"/>
  <c r="J975" i="15"/>
  <c r="BK945" i="15"/>
  <c r="J919" i="15"/>
  <c r="BK911" i="15"/>
  <c r="J841" i="15"/>
  <c r="J770" i="15"/>
  <c r="BK675" i="15"/>
  <c r="J513" i="15"/>
  <c r="BK417" i="15"/>
  <c r="BK328" i="15"/>
  <c r="BK308" i="15"/>
  <c r="BK265" i="15"/>
  <c r="J246" i="15"/>
  <c r="BK217" i="15"/>
  <c r="BK194" i="15"/>
  <c r="J168" i="15"/>
  <c r="J1542" i="15"/>
  <c r="J1530" i="15"/>
  <c r="BK1507" i="15"/>
  <c r="BK1494" i="15"/>
  <c r="BK1489" i="15"/>
  <c r="BK1475" i="15"/>
  <c r="BK1465" i="15"/>
  <c r="BK1458" i="15"/>
  <c r="BK1453" i="15"/>
  <c r="BK1445" i="15"/>
  <c r="BK1436" i="15"/>
  <c r="BK1425" i="15"/>
  <c r="BK1417" i="15"/>
  <c r="BK1408" i="15"/>
  <c r="J1402" i="15"/>
  <c r="BK1386" i="15"/>
  <c r="J1381" i="15"/>
  <c r="BK1372" i="15"/>
  <c r="J1366" i="15"/>
  <c r="BK1357" i="15"/>
  <c r="J1343" i="15"/>
  <c r="BK1320" i="15"/>
  <c r="BK1311" i="15"/>
  <c r="BK1300" i="15"/>
  <c r="J1296" i="15"/>
  <c r="BK1286" i="15"/>
  <c r="J1282" i="15"/>
  <c r="J1256" i="15"/>
  <c r="BK1229" i="15"/>
  <c r="BK1210" i="15"/>
  <c r="J1196" i="15"/>
  <c r="J1177" i="15"/>
  <c r="J1105" i="15"/>
  <c r="BK1083" i="15"/>
  <c r="J977" i="15"/>
  <c r="J946" i="15"/>
  <c r="J926" i="15"/>
  <c r="BK916" i="15"/>
  <c r="BK908" i="15"/>
  <c r="J827" i="15"/>
  <c r="J759" i="15"/>
  <c r="J675" i="15"/>
  <c r="J661" i="15"/>
  <c r="BK431" i="15"/>
  <c r="J396" i="15"/>
  <c r="BK291" i="15"/>
  <c r="BK277" i="15"/>
  <c r="J242" i="15"/>
  <c r="J210" i="15"/>
  <c r="BK180" i="15"/>
  <c r="BK2091" i="15"/>
  <c r="BK2070" i="15"/>
  <c r="J1936" i="15"/>
  <c r="BK1892" i="15"/>
  <c r="BK1814" i="15"/>
  <c r="BK1759" i="15"/>
  <c r="BK1746" i="15"/>
  <c r="J1735" i="15"/>
  <c r="J1723" i="15"/>
  <c r="BK1717" i="15"/>
  <c r="J1710" i="15"/>
  <c r="J1707" i="15"/>
  <c r="BK1701" i="15"/>
  <c r="BK1696" i="15"/>
  <c r="J1680" i="15"/>
  <c r="J1662" i="15"/>
  <c r="J1656" i="15"/>
  <c r="J1642" i="15"/>
  <c r="BK1639" i="15"/>
  <c r="J1637" i="15"/>
  <c r="J1631" i="15"/>
  <c r="BK1596" i="15"/>
  <c r="J1550" i="15"/>
  <c r="BK1530" i="15"/>
  <c r="J1517" i="15"/>
  <c r="BK1505" i="15"/>
  <c r="J1501" i="15"/>
  <c r="J1496" i="15"/>
  <c r="J1488" i="15"/>
  <c r="J1482" i="15"/>
  <c r="J1479" i="15"/>
  <c r="J1474" i="15"/>
  <c r="J1468" i="15"/>
  <c r="J1466" i="15"/>
  <c r="BK1456" i="15"/>
  <c r="BK1446" i="15"/>
  <c r="BK1440" i="15"/>
  <c r="J1431" i="15"/>
  <c r="J1425" i="15"/>
  <c r="J1416" i="15"/>
  <c r="BK1401" i="15"/>
  <c r="J1394" i="15"/>
  <c r="J1391" i="15"/>
  <c r="BK1388" i="15"/>
  <c r="J1383" i="15"/>
  <c r="J1379" i="15"/>
  <c r="J1372" i="15"/>
  <c r="J1361" i="15"/>
  <c r="BK1350" i="15"/>
  <c r="BK1342" i="15"/>
  <c r="J1331" i="15"/>
  <c r="J1322" i="15"/>
  <c r="J1315" i="15"/>
  <c r="BK1303" i="15"/>
  <c r="BK1299" i="15"/>
  <c r="J1292" i="15"/>
  <c r="BK1285" i="15"/>
  <c r="J1274" i="15"/>
  <c r="J1259" i="15"/>
  <c r="BK1242" i="15"/>
  <c r="BK1228" i="15"/>
  <c r="J1216" i="15"/>
  <c r="J1205" i="15"/>
  <c r="J1193" i="15"/>
  <c r="J1180" i="15"/>
  <c r="BK1160" i="15"/>
  <c r="BK1111" i="15"/>
  <c r="J1095" i="15"/>
  <c r="BK1051" i="15"/>
  <c r="J1003" i="15"/>
  <c r="BK950" i="15"/>
  <c r="J945" i="15"/>
  <c r="BK930" i="15"/>
  <c r="J908" i="15"/>
  <c r="BK786" i="15"/>
  <c r="J769" i="15"/>
  <c r="J753" i="15"/>
  <c r="J703" i="15"/>
  <c r="J668" i="15"/>
  <c r="J655" i="15"/>
  <c r="J426" i="15"/>
  <c r="BK396" i="15"/>
  <c r="J339" i="15"/>
  <c r="BK274" i="15"/>
  <c r="BK256" i="15"/>
  <c r="BK236" i="15"/>
  <c r="BK221" i="15"/>
  <c r="BK205" i="15"/>
  <c r="J183" i="15"/>
  <c r="BK2276" i="15"/>
  <c r="BK2274" i="15"/>
  <c r="BK2272" i="15"/>
  <c r="J2267" i="15"/>
  <c r="J2124" i="15"/>
  <c r="J2091" i="15"/>
  <c r="BK2072" i="15"/>
  <c r="J1980" i="15"/>
  <c r="J1942" i="15"/>
  <c r="J1874" i="15"/>
  <c r="BK1761" i="15"/>
  <c r="J1756" i="15"/>
  <c r="BK1735" i="15"/>
  <c r="BK1731" i="15"/>
  <c r="BK1722" i="15"/>
  <c r="J1717" i="15"/>
  <c r="BK1713" i="15"/>
  <c r="BK1706" i="15"/>
  <c r="J1701" i="15"/>
  <c r="J1693" i="15"/>
  <c r="BK1684" i="15"/>
  <c r="BK1673" i="15"/>
  <c r="BK1662" i="15"/>
  <c r="BK1648" i="15"/>
  <c r="BK1631" i="15"/>
  <c r="BK1573" i="15"/>
  <c r="J1533" i="15"/>
  <c r="BK1504" i="15"/>
  <c r="BK1491" i="15"/>
  <c r="J1485" i="15"/>
  <c r="J1467" i="15"/>
  <c r="J1462" i="15"/>
  <c r="BK1455" i="15"/>
  <c r="BK1449" i="15"/>
  <c r="J1443" i="15"/>
  <c r="J1436" i="15"/>
  <c r="BK1410" i="15"/>
  <c r="BK1400" i="15"/>
  <c r="BK1396" i="15"/>
  <c r="J1388" i="15"/>
  <c r="BK1375" i="15"/>
  <c r="J1368" i="15"/>
  <c r="J1358" i="15"/>
  <c r="J1353" i="15"/>
  <c r="BK1347" i="15"/>
  <c r="BK1338" i="15"/>
  <c r="BK1323" i="15"/>
  <c r="J1314" i="15"/>
  <c r="BK1308" i="15"/>
  <c r="BK1297" i="15"/>
  <c r="J1288" i="15"/>
  <c r="J1281" i="15"/>
  <c r="BK1271" i="15"/>
  <c r="BK1256" i="15"/>
  <c r="BK1239" i="15"/>
  <c r="J1213" i="15"/>
  <c r="BK1197" i="15"/>
  <c r="J1194" i="15"/>
  <c r="BK1177" i="15"/>
  <c r="BK1165" i="15"/>
  <c r="J1137" i="15"/>
  <c r="J1099" i="15"/>
  <c r="J1083" i="15"/>
  <c r="J1057" i="15"/>
  <c r="J942" i="15"/>
  <c r="J923" i="15"/>
  <c r="J916" i="15"/>
  <c r="J876" i="15"/>
  <c r="BK801" i="15"/>
  <c r="BK760" i="15"/>
  <c r="J705" i="15"/>
  <c r="J674" i="15"/>
  <c r="BK513" i="15"/>
  <c r="BK426" i="15"/>
  <c r="J383" i="15"/>
  <c r="J328" i="15"/>
  <c r="BK288" i="15"/>
  <c r="BK262" i="15"/>
  <c r="BK239" i="15"/>
  <c r="J221" i="15"/>
  <c r="BK199" i="15"/>
  <c r="J180" i="15"/>
  <c r="BK242" i="16"/>
  <c r="J240" i="16"/>
  <c r="BK237" i="16"/>
  <c r="J234" i="16"/>
  <c r="J231" i="16"/>
  <c r="BK226" i="16"/>
  <c r="J217" i="16"/>
  <c r="BK214" i="16"/>
  <c r="J237" i="16"/>
  <c r="BK234" i="16"/>
  <c r="J228" i="16"/>
  <c r="BK225" i="16"/>
  <c r="J222" i="16"/>
  <c r="J219" i="16"/>
  <c r="BK215" i="16"/>
  <c r="J209" i="16"/>
  <c r="J205" i="16"/>
  <c r="J200" i="16"/>
  <c r="J197" i="16"/>
  <c r="BK194" i="16"/>
  <c r="BK187" i="16"/>
  <c r="J182" i="16"/>
  <c r="BK176" i="16"/>
  <c r="BK173" i="16"/>
  <c r="J168" i="16"/>
  <c r="BK163" i="16"/>
  <c r="BK159" i="16"/>
  <c r="BK156" i="16"/>
  <c r="J152" i="16"/>
  <c r="BK148" i="16"/>
  <c r="J145" i="16"/>
  <c r="BK142" i="16"/>
  <c r="BK135" i="16"/>
  <c r="J130" i="16"/>
  <c r="J126" i="16"/>
  <c r="J241" i="16"/>
  <c r="J236" i="16"/>
  <c r="BK231" i="16"/>
  <c r="BK227" i="16"/>
  <c r="BK219" i="16"/>
  <c r="BK211" i="16"/>
  <c r="J202" i="16"/>
  <c r="BK195" i="16"/>
  <c r="BK191" i="16"/>
  <c r="J187" i="16"/>
  <c r="J181" i="16"/>
  <c r="BK172" i="16"/>
  <c r="BK168" i="16"/>
  <c r="J164" i="16"/>
  <c r="BK153" i="16"/>
  <c r="J148" i="16"/>
  <c r="BK145" i="16"/>
  <c r="BK137" i="16"/>
  <c r="J133" i="16"/>
  <c r="BK130" i="16"/>
  <c r="BK126" i="16"/>
  <c r="J212" i="16"/>
  <c r="BK207" i="16"/>
  <c r="J204" i="16"/>
  <c r="BK199" i="16"/>
  <c r="J194" i="16"/>
  <c r="BK189" i="16"/>
  <c r="BK185" i="16"/>
  <c r="J183" i="16"/>
  <c r="J180" i="16"/>
  <c r="J174" i="16"/>
  <c r="BK170" i="16"/>
  <c r="J165" i="16"/>
  <c r="BK162" i="16"/>
  <c r="J159" i="16"/>
  <c r="J156" i="16"/>
  <c r="BK151" i="16"/>
  <c r="BK143" i="16"/>
  <c r="BK140" i="16"/>
  <c r="BK138" i="16"/>
  <c r="J135" i="16"/>
  <c r="J131" i="16"/>
  <c r="BK125" i="16"/>
  <c r="BK137" i="17"/>
  <c r="J134" i="17"/>
  <c r="J130" i="17"/>
  <c r="J127" i="17"/>
  <c r="BK124" i="17"/>
  <c r="BK136" i="17"/>
  <c r="J133" i="17"/>
  <c r="BK130" i="17"/>
  <c r="BK127" i="17"/>
  <c r="J124" i="17"/>
  <c r="BK132" i="18"/>
  <c r="BK129" i="18"/>
  <c r="BK126" i="18"/>
  <c r="J123" i="18"/>
  <c r="BK131" i="18"/>
  <c r="J128" i="18"/>
  <c r="J126" i="18"/>
  <c r="BK123" i="18"/>
  <c r="BK126" i="19"/>
  <c r="BK133" i="19"/>
  <c r="J127" i="19"/>
  <c r="J134" i="19"/>
  <c r="J128" i="19"/>
  <c r="BK132" i="19"/>
  <c r="BK128" i="19"/>
  <c r="BK125" i="19"/>
  <c r="BK133" i="20"/>
  <c r="J130" i="20"/>
  <c r="BK125" i="20"/>
  <c r="BK129" i="20"/>
  <c r="J126" i="20"/>
  <c r="J134" i="20"/>
  <c r="BK130" i="20"/>
  <c r="J125" i="20"/>
  <c r="BK125" i="21"/>
  <c r="J127" i="21"/>
  <c r="BK124" i="21"/>
  <c r="BK155" i="22"/>
  <c r="BK149" i="22"/>
  <c r="J140" i="22"/>
  <c r="J132" i="22"/>
  <c r="J149" i="22"/>
  <c r="J143" i="22"/>
  <c r="J134" i="22"/>
  <c r="BK159" i="22"/>
  <c r="J151" i="22"/>
  <c r="J133" i="22"/>
  <c r="BK156" i="22"/>
  <c r="BK150" i="22"/>
  <c r="BK140" i="22"/>
  <c r="BK135" i="22"/>
  <c r="BK130" i="22"/>
  <c r="J203" i="23"/>
  <c r="BK197" i="23"/>
  <c r="J193" i="23"/>
  <c r="BK162" i="23"/>
  <c r="BK134" i="23"/>
  <c r="BK203" i="23"/>
  <c r="J162" i="23"/>
  <c r="J213" i="23"/>
  <c r="BK204" i="23"/>
  <c r="J170" i="23"/>
  <c r="BK137" i="23"/>
  <c r="BK202" i="23"/>
  <c r="J197" i="23"/>
  <c r="J178" i="23"/>
  <c r="J137" i="23"/>
  <c r="J260" i="24"/>
  <c r="BK253" i="24"/>
  <c r="BK238" i="24"/>
  <c r="BK224" i="24"/>
  <c r="BK211" i="24"/>
  <c r="BK181" i="24"/>
  <c r="BK153" i="24"/>
  <c r="BK131" i="24"/>
  <c r="BK248" i="24"/>
  <c r="J241" i="24"/>
  <c r="J234" i="24"/>
  <c r="J224" i="24"/>
  <c r="J211" i="24"/>
  <c r="J165" i="24"/>
  <c r="BK147" i="24"/>
  <c r="BK252" i="24"/>
  <c r="J242" i="24"/>
  <c r="BK237" i="24"/>
  <c r="BK221" i="24"/>
  <c r="BK150" i="24"/>
  <c r="J253" i="24"/>
  <c r="BK242" i="24"/>
  <c r="BK234" i="24"/>
  <c r="J226" i="24"/>
  <c r="J181" i="24"/>
  <c r="BK159" i="24"/>
  <c r="J147" i="24"/>
  <c r="BK228" i="25"/>
  <c r="BK222" i="25"/>
  <c r="J219" i="25"/>
  <c r="J212" i="25"/>
  <c r="J206" i="25"/>
  <c r="BK190" i="25"/>
  <c r="J152" i="25"/>
  <c r="BK140" i="25"/>
  <c r="BK220" i="25"/>
  <c r="BK209" i="25"/>
  <c r="BK193" i="25"/>
  <c r="BK181" i="25"/>
  <c r="BK155" i="25"/>
  <c r="BK134" i="25"/>
  <c r="BK231" i="25"/>
  <c r="J222" i="25"/>
  <c r="BK218" i="25"/>
  <c r="BK206" i="25"/>
  <c r="BK199" i="25"/>
  <c r="BK166" i="25"/>
  <c r="BK146" i="25"/>
  <c r="J134" i="25"/>
  <c r="J161" i="26"/>
  <c r="BK154" i="26"/>
  <c r="BK144" i="26"/>
  <c r="J134" i="26"/>
  <c r="BK165" i="26"/>
  <c r="J160" i="26"/>
  <c r="BK147" i="26"/>
  <c r="BK138" i="26"/>
  <c r="J131" i="26"/>
  <c r="J230" i="27"/>
  <c r="BK224" i="27"/>
  <c r="J218" i="27"/>
  <c r="BK187" i="27"/>
  <c r="J180" i="27"/>
  <c r="BK169" i="27"/>
  <c r="J149" i="27"/>
  <c r="BK137" i="27"/>
  <c r="J226" i="27"/>
  <c r="J219" i="27"/>
  <c r="BK214" i="27"/>
  <c r="J204" i="27"/>
  <c r="BK195" i="27"/>
  <c r="BK179" i="27"/>
  <c r="BK149" i="27"/>
  <c r="J134" i="27"/>
  <c r="BK226" i="27"/>
  <c r="J223" i="27"/>
  <c r="BK217" i="27"/>
  <c r="BK204" i="27"/>
  <c r="J192" i="27"/>
  <c r="BK180" i="27"/>
  <c r="BK163" i="27"/>
  <c r="BK140" i="27"/>
  <c r="J170" i="28"/>
  <c r="J159" i="28"/>
  <c r="J145" i="28"/>
  <c r="J136" i="28"/>
  <c r="J131" i="28"/>
  <c r="BK170" i="28"/>
  <c r="J166" i="28"/>
  <c r="BK140" i="28"/>
  <c r="J134" i="28"/>
  <c r="BK127" i="28"/>
  <c r="BK168" i="28"/>
  <c r="J162" i="28"/>
  <c r="J144" i="28"/>
  <c r="BK139" i="28"/>
  <c r="BK134" i="28"/>
  <c r="BK130" i="28"/>
  <c r="J167" i="28"/>
  <c r="BK156" i="28"/>
  <c r="BK149" i="28"/>
  <c r="BK145" i="28"/>
  <c r="J142" i="28"/>
  <c r="J137" i="28"/>
  <c r="J175" i="29"/>
  <c r="BK157" i="29"/>
  <c r="BK140" i="29"/>
  <c r="BK172" i="29"/>
  <c r="BK136" i="29"/>
  <c r="BK175" i="29"/>
  <c r="J157" i="29"/>
  <c r="J143" i="29"/>
  <c r="BK166" i="29"/>
  <c r="J147" i="29"/>
  <c r="J131" i="29"/>
  <c r="BK164" i="30"/>
  <c r="BK150" i="30"/>
  <c r="J143" i="30"/>
  <c r="BK139" i="30"/>
  <c r="BK134" i="30"/>
  <c r="J131" i="30"/>
  <c r="J128" i="30"/>
  <c r="J165" i="30"/>
  <c r="BK156" i="30"/>
  <c r="BK141" i="30"/>
  <c r="BK136" i="30"/>
  <c r="BK131" i="30"/>
  <c r="BK127" i="30"/>
  <c r="J160" i="30"/>
  <c r="J153" i="30"/>
  <c r="J142" i="30"/>
  <c r="BK138" i="30"/>
  <c r="J134" i="30"/>
  <c r="J127" i="30"/>
  <c r="J165" i="31"/>
  <c r="BK156" i="31"/>
  <c r="J140" i="31"/>
  <c r="BK136" i="31"/>
  <c r="BK130" i="31"/>
  <c r="J127" i="31"/>
  <c r="BK160" i="31"/>
  <c r="BK150" i="31"/>
  <c r="BK141" i="31"/>
  <c r="BK133" i="31"/>
  <c r="BK159" i="31"/>
  <c r="J146" i="31"/>
  <c r="J137" i="31"/>
  <c r="J132" i="31"/>
  <c r="BK129" i="31"/>
  <c r="BK165" i="31"/>
  <c r="J156" i="31"/>
  <c r="BK138" i="31"/>
  <c r="J134" i="31"/>
  <c r="BK324" i="32"/>
  <c r="J305" i="32"/>
  <c r="J294" i="32"/>
  <c r="BK264" i="32"/>
  <c r="BK230" i="32"/>
  <c r="BK186" i="32"/>
  <c r="BK321" i="32"/>
  <c r="BK305" i="32"/>
  <c r="J249" i="32"/>
  <c r="J236" i="32"/>
  <c r="BK189" i="32"/>
  <c r="BK151" i="32"/>
  <c r="J130" i="32"/>
  <c r="BK302" i="32"/>
  <c r="J276" i="32"/>
  <c r="BK256" i="32"/>
  <c r="J243" i="32"/>
  <c r="BK227" i="32"/>
  <c r="J186" i="32"/>
  <c r="BK294" i="32"/>
  <c r="J256" i="32"/>
  <c r="J245" i="32"/>
  <c r="J227" i="32"/>
  <c r="BK168" i="32"/>
  <c r="J148" i="32"/>
  <c r="BK141" i="33"/>
  <c r="BK130" i="33"/>
  <c r="J139" i="33"/>
  <c r="BK131" i="33"/>
  <c r="BK1887" i="2"/>
  <c r="J1831" i="2"/>
  <c r="J1809" i="2"/>
  <c r="J1774" i="2"/>
  <c r="J1772" i="2"/>
  <c r="J1768" i="2"/>
  <c r="J1759" i="2"/>
  <c r="J1753" i="2"/>
  <c r="J1748" i="2"/>
  <c r="BK1740" i="2"/>
  <c r="BK1738" i="2"/>
  <c r="BK1736" i="2"/>
  <c r="J1734" i="2"/>
  <c r="J1732" i="2"/>
  <c r="J1729" i="2"/>
  <c r="J1725" i="2"/>
  <c r="BK1720" i="2"/>
  <c r="BK1717" i="2"/>
  <c r="J1714" i="2"/>
  <c r="BK1711" i="2"/>
  <c r="J1705" i="2"/>
  <c r="J1700" i="2"/>
  <c r="BK1685" i="2"/>
  <c r="J1671" i="2"/>
  <c r="J1656" i="2"/>
  <c r="BK1644" i="2"/>
  <c r="BK1636" i="2"/>
  <c r="BK1578" i="2"/>
  <c r="BK1551" i="2"/>
  <c r="J1541" i="2"/>
  <c r="J1435" i="2"/>
  <c r="BK1430" i="2"/>
  <c r="BK1425" i="2"/>
  <c r="BK1420" i="2"/>
  <c r="BK1416" i="2"/>
  <c r="J1406" i="2"/>
  <c r="BK1400" i="2"/>
  <c r="J1389" i="2"/>
  <c r="BK1383" i="2"/>
  <c r="BK1375" i="2"/>
  <c r="J1367" i="2"/>
  <c r="J1363" i="2"/>
  <c r="BK1357" i="2"/>
  <c r="J1346" i="2"/>
  <c r="J1329" i="2"/>
  <c r="BK1320" i="2"/>
  <c r="BK1310" i="2"/>
  <c r="J1302" i="2"/>
  <c r="J1292" i="2"/>
  <c r="J1279" i="2"/>
  <c r="J1253" i="2"/>
  <c r="BK1230" i="2"/>
  <c r="J1210" i="2"/>
  <c r="J1200" i="2"/>
  <c r="BK1197" i="2"/>
  <c r="J1185" i="2"/>
  <c r="J1139" i="2"/>
  <c r="BK1108" i="2"/>
  <c r="BK1088" i="2"/>
  <c r="BK1008" i="2"/>
  <c r="BK950" i="2"/>
  <c r="J935" i="2"/>
  <c r="BK916" i="2"/>
  <c r="BK832" i="2"/>
  <c r="BK789" i="2"/>
  <c r="J765" i="2"/>
  <c r="J703" i="2"/>
  <c r="BK671" i="2"/>
  <c r="J584" i="2"/>
  <c r="J434" i="2"/>
  <c r="BK386" i="2"/>
  <c r="J305" i="2"/>
  <c r="BK259" i="2"/>
  <c r="J245" i="2"/>
  <c r="J216" i="2"/>
  <c r="J183" i="2"/>
  <c r="J168" i="2"/>
  <c r="BK2288" i="2"/>
  <c r="J2287" i="2"/>
  <c r="J2286" i="2"/>
  <c r="BK2281" i="2"/>
  <c r="J2208" i="2"/>
  <c r="BK2130" i="2"/>
  <c r="J2118" i="2"/>
  <c r="BK2102" i="2"/>
  <c r="J2086" i="2"/>
  <c r="BK2050" i="2"/>
  <c r="J1982" i="2"/>
  <c r="J1955" i="2"/>
  <c r="J1926" i="2"/>
  <c r="BK1896" i="2"/>
  <c r="BK1827" i="2"/>
  <c r="BK1806" i="2"/>
  <c r="BK1774" i="2"/>
  <c r="J1764" i="2"/>
  <c r="J1750" i="2"/>
  <c r="BK1722" i="2"/>
  <c r="J1715" i="2"/>
  <c r="J1709" i="2"/>
  <c r="BK1706" i="2"/>
  <c r="J1703" i="2"/>
  <c r="BK1700" i="2"/>
  <c r="BK1689" i="2"/>
  <c r="BK1678" i="2"/>
  <c r="BK1670" i="2"/>
  <c r="BK1653" i="2"/>
  <c r="BK1631" i="2"/>
  <c r="BK1547" i="2"/>
  <c r="BK1532" i="2"/>
  <c r="BK1522" i="2"/>
  <c r="J1516" i="2"/>
  <c r="BK1508" i="2"/>
  <c r="BK1505" i="2"/>
  <c r="BK1499" i="2"/>
  <c r="BK1494" i="2"/>
  <c r="BK1482" i="2"/>
  <c r="J1472" i="2"/>
  <c r="BK1469" i="2"/>
  <c r="BK1464" i="2"/>
  <c r="J1458" i="2"/>
  <c r="BK1453" i="2"/>
  <c r="J1448" i="2"/>
  <c r="BK1443" i="2"/>
  <c r="J1436" i="2"/>
  <c r="BK1427" i="2"/>
  <c r="BK1419" i="2"/>
  <c r="J1412" i="2"/>
  <c r="BK1401" i="2"/>
  <c r="J1393" i="2"/>
  <c r="BK1385" i="2"/>
  <c r="BK1377" i="2"/>
  <c r="J1371" i="2"/>
  <c r="BK1352" i="2"/>
  <c r="J1343" i="2"/>
  <c r="BK1325" i="2"/>
  <c r="BK1308" i="2"/>
  <c r="BK1300" i="2"/>
  <c r="BK1292" i="2"/>
  <c r="BK1260" i="2"/>
  <c r="BK1244" i="2"/>
  <c r="J1224" i="2"/>
  <c r="J1201" i="2"/>
  <c r="BK1185" i="2"/>
  <c r="BK1170" i="2"/>
  <c r="BK1116" i="2"/>
  <c r="J1092" i="2"/>
  <c r="J1008" i="2"/>
  <c r="J952" i="2"/>
  <c r="BK924" i="2"/>
  <c r="BK917" i="2"/>
  <c r="BK768" i="2"/>
  <c r="BK705" i="2"/>
  <c r="J442" i="2"/>
  <c r="J361" i="2"/>
  <c r="J284" i="2"/>
  <c r="BK250" i="2"/>
  <c r="J227" i="2"/>
  <c r="J212" i="2"/>
  <c r="BK168" i="2"/>
  <c r="J1500" i="2"/>
  <c r="J1490" i="2"/>
  <c r="BK1486" i="2"/>
  <c r="J1482" i="2"/>
  <c r="BK1476" i="2"/>
  <c r="J1464" i="2"/>
  <c r="J1459" i="2"/>
  <c r="BK1445" i="2"/>
  <c r="BK1434" i="2"/>
  <c r="BK1424" i="2"/>
  <c r="BK1414" i="2"/>
  <c r="BK1409" i="2"/>
  <c r="BK1404" i="2"/>
  <c r="J1397" i="2"/>
  <c r="BK1391" i="2"/>
  <c r="BK1380" i="2"/>
  <c r="BK1372" i="2"/>
  <c r="BK1364" i="2"/>
  <c r="J1356" i="2"/>
  <c r="BK1342" i="2"/>
  <c r="J1326" i="2"/>
  <c r="BK1316" i="2"/>
  <c r="BK1305" i="2"/>
  <c r="BK1296" i="2"/>
  <c r="J1286" i="2"/>
  <c r="BK1270" i="2"/>
  <c r="BK1250" i="2"/>
  <c r="J1234" i="2"/>
  <c r="BK1215" i="2"/>
  <c r="J1205" i="2"/>
  <c r="J1191" i="2"/>
  <c r="J1170" i="2"/>
  <c r="BK1110" i="2"/>
  <c r="BK1056" i="2"/>
  <c r="J979" i="2"/>
  <c r="J950" i="2"/>
  <c r="J928" i="2"/>
  <c r="BK920" i="2"/>
  <c r="J887" i="2"/>
  <c r="BK791" i="2"/>
  <c r="BK765" i="2"/>
  <c r="BK743" i="2"/>
  <c r="BK677" i="2"/>
  <c r="J661" i="2"/>
  <c r="BK421" i="2"/>
  <c r="J386" i="2"/>
  <c r="J328" i="2"/>
  <c r="J271" i="2"/>
  <c r="J256" i="2"/>
  <c r="J242" i="2"/>
  <c r="BK217" i="2"/>
  <c r="J199" i="2"/>
  <c r="BK2124" i="2"/>
  <c r="J2102" i="2"/>
  <c r="J2085" i="2"/>
  <c r="BK1993" i="2"/>
  <c r="BK1952" i="2"/>
  <c r="J1896" i="2"/>
  <c r="J1806" i="2"/>
  <c r="J1770" i="2"/>
  <c r="BK1748" i="2"/>
  <c r="J1738" i="2"/>
  <c r="BK1734" i="2"/>
  <c r="J1730" i="2"/>
  <c r="BK1725" i="2"/>
  <c r="J1722" i="2"/>
  <c r="BK1718" i="2"/>
  <c r="J1711" i="2"/>
  <c r="BK1705" i="2"/>
  <c r="BK1692" i="2"/>
  <c r="BK1682" i="2"/>
  <c r="J1670" i="2"/>
  <c r="J1661" i="2"/>
  <c r="BK1650" i="2"/>
  <c r="BK1643" i="2"/>
  <c r="J1630" i="2"/>
  <c r="J1578" i="2"/>
  <c r="J1538" i="2"/>
  <c r="BK1529" i="2"/>
  <c r="BK1516" i="2"/>
  <c r="J1508" i="2"/>
  <c r="BK1504" i="2"/>
  <c r="BK1500" i="2"/>
  <c r="J1496" i="2"/>
  <c r="J1491" i="2"/>
  <c r="J1486" i="2"/>
  <c r="BK1477" i="2"/>
  <c r="BK1473" i="2"/>
  <c r="J1469" i="2"/>
  <c r="BK1465" i="2"/>
  <c r="BK1458" i="2"/>
  <c r="J1454" i="2"/>
  <c r="BK1447" i="2"/>
  <c r="BK1436" i="2"/>
  <c r="J1425" i="2"/>
  <c r="BK1413" i="2"/>
  <c r="BK1396" i="2"/>
  <c r="BK1388" i="2"/>
  <c r="J1382" i="2"/>
  <c r="J1372" i="2"/>
  <c r="BK1358" i="2"/>
  <c r="BK1349" i="2"/>
  <c r="J1327" i="2"/>
  <c r="J1316" i="2"/>
  <c r="BK1309" i="2"/>
  <c r="J1301" i="2"/>
  <c r="J1296" i="2"/>
  <c r="BK1291" i="2"/>
  <c r="BK1285" i="2"/>
  <c r="J1263" i="2"/>
  <c r="J1218" i="2"/>
  <c r="J1188" i="2"/>
  <c r="BK1104" i="2"/>
  <c r="J1056" i="2"/>
  <c r="J939" i="2"/>
  <c r="BK919" i="2"/>
  <c r="BK887" i="2"/>
  <c r="J791" i="2"/>
  <c r="J668" i="2"/>
  <c r="BK439" i="2"/>
  <c r="J383" i="2"/>
  <c r="BK328" i="2"/>
  <c r="BK291" i="2"/>
  <c r="BK274" i="2"/>
  <c r="J230" i="2"/>
  <c r="BK199" i="2"/>
  <c r="BK183" i="2"/>
  <c r="J171" i="2"/>
  <c r="J166" i="12"/>
  <c r="J217" i="12"/>
  <c r="BK196" i="12"/>
  <c r="BK152" i="12"/>
  <c r="J222" i="12"/>
  <c r="BK217" i="12"/>
  <c r="J193" i="12"/>
  <c r="J170" i="12"/>
  <c r="J231" i="12"/>
  <c r="J219" i="12"/>
  <c r="J173" i="12"/>
  <c r="BK149" i="12"/>
  <c r="BK165" i="13"/>
  <c r="J134" i="13"/>
  <c r="BK147" i="13"/>
  <c r="J165" i="13"/>
  <c r="J150" i="13"/>
  <c r="J157" i="13"/>
  <c r="J138" i="13"/>
  <c r="BK230" i="14"/>
  <c r="J224" i="14"/>
  <c r="BK214" i="14"/>
  <c r="J183" i="14"/>
  <c r="J176" i="14"/>
  <c r="J146" i="14"/>
  <c r="BK229" i="14"/>
  <c r="J218" i="14"/>
  <c r="BK195" i="14"/>
  <c r="BK163" i="14"/>
  <c r="BK146" i="14"/>
  <c r="J230" i="14"/>
  <c r="BK219" i="14"/>
  <c r="J201" i="14"/>
  <c r="J169" i="14"/>
  <c r="J137" i="14"/>
  <c r="BK218" i="14"/>
  <c r="J195" i="14"/>
  <c r="BK176" i="14"/>
  <c r="J134" i="14"/>
  <c r="J2095" i="15"/>
  <c r="BK1980" i="15"/>
  <c r="BK1939" i="15"/>
  <c r="J1901" i="15"/>
  <c r="BK1827" i="15"/>
  <c r="BK1793" i="15"/>
  <c r="J1758" i="15"/>
  <c r="J1746" i="15"/>
  <c r="BK1726" i="15"/>
  <c r="J1716" i="15"/>
  <c r="BK1712" i="15"/>
  <c r="BK1702" i="15"/>
  <c r="BK1694" i="15"/>
  <c r="J1684" i="15"/>
  <c r="J1677" i="15"/>
  <c r="J1660" i="15"/>
  <c r="J1648" i="15"/>
  <c r="J1638" i="15"/>
  <c r="J1619" i="15"/>
  <c r="BK1542" i="15"/>
  <c r="BK1521" i="15"/>
  <c r="J1507" i="15"/>
  <c r="J1499" i="15"/>
  <c r="BK1496" i="15"/>
  <c r="J1489" i="15"/>
  <c r="BK1479" i="15"/>
  <c r="BK1471" i="15"/>
  <c r="BK1461" i="15"/>
  <c r="BK1457" i="15"/>
  <c r="BK1444" i="15"/>
  <c r="BK1431" i="15"/>
  <c r="J1422" i="15"/>
  <c r="BK1415" i="15"/>
  <c r="BK1407" i="15"/>
  <c r="BK1402" i="15"/>
  <c r="BK1398" i="15"/>
  <c r="J1390" i="15"/>
  <c r="J1380" i="15"/>
  <c r="J1369" i="15"/>
  <c r="BK1362" i="15"/>
  <c r="J1356" i="15"/>
  <c r="BK1348" i="15"/>
  <c r="J1341" i="15"/>
  <c r="J1320" i="15"/>
  <c r="BK1306" i="15"/>
  <c r="J1300" i="15"/>
  <c r="BK1291" i="15"/>
  <c r="J1286" i="15"/>
  <c r="BK1281" i="15"/>
  <c r="J1248" i="15"/>
  <c r="BK1216" i="15"/>
  <c r="J1202" i="15"/>
  <c r="BK1180" i="15"/>
  <c r="BK1134" i="15"/>
  <c r="J1051" i="15"/>
  <c r="BK974" i="15"/>
  <c r="BK942" i="15"/>
  <c r="J912" i="15"/>
  <c r="J882" i="15"/>
  <c r="BK798" i="15"/>
  <c r="BK744" i="15"/>
  <c r="BK667" i="15"/>
  <c r="J421" i="15"/>
  <c r="BK339" i="15"/>
  <c r="J305" i="15"/>
  <c r="BK271" i="15"/>
  <c r="BK242" i="15"/>
  <c r="BK216" i="15"/>
  <c r="BK183" i="15"/>
  <c r="BK2086" i="15"/>
  <c r="J1527" i="15"/>
  <c r="J1502" i="15"/>
  <c r="J1493" i="15"/>
  <c r="BK1485" i="15"/>
  <c r="BK1476" i="15"/>
  <c r="J1464" i="15"/>
  <c r="J1459" i="15"/>
  <c r="J1454" i="15"/>
  <c r="J1449" i="15"/>
  <c r="J1441" i="15"/>
  <c r="BK1432" i="15"/>
  <c r="J1423" i="15"/>
  <c r="BK1409" i="15"/>
  <c r="J1397" i="15"/>
  <c r="J1389" i="15"/>
  <c r="BK1383" i="15"/>
  <c r="BK1378" i="15"/>
  <c r="BK1367" i="15"/>
  <c r="J1359" i="15"/>
  <c r="BK1349" i="15"/>
  <c r="BK1321" i="15"/>
  <c r="J1313" i="15"/>
  <c r="J1302" i="15"/>
  <c r="J1298" i="15"/>
  <c r="J1294" i="15"/>
  <c r="J1289" i="15"/>
  <c r="BK1284" i="15"/>
  <c r="J1268" i="15"/>
  <c r="J1245" i="15"/>
  <c r="BK1219" i="15"/>
  <c r="J1197" i="15"/>
  <c r="J1189" i="15"/>
  <c r="BK1163" i="15"/>
  <c r="J1087" i="15"/>
  <c r="BK1054" i="15"/>
  <c r="BK934" i="15"/>
  <c r="J914" i="15"/>
  <c r="BK876" i="15"/>
  <c r="J801" i="15"/>
  <c r="J744" i="15"/>
  <c r="BK668" i="15"/>
  <c r="BK442" i="15"/>
  <c r="J407" i="15"/>
  <c r="BK383" i="15"/>
  <c r="J288" i="15"/>
  <c r="J265" i="15"/>
  <c r="J245" i="15"/>
  <c r="J224" i="15"/>
  <c r="BK177" i="15"/>
  <c r="J2086" i="15"/>
  <c r="J2037" i="15"/>
  <c r="BK1913" i="15"/>
  <c r="J1827" i="15"/>
  <c r="J1793" i="15"/>
  <c r="BK1756" i="15"/>
  <c r="BK1736" i="15"/>
  <c r="J1729" i="15"/>
  <c r="J1719" i="15"/>
  <c r="BK1711" i="15"/>
  <c r="J1706" i="15"/>
  <c r="J1698" i="15"/>
  <c r="J1694" i="15"/>
  <c r="J1692" i="15"/>
  <c r="J1670" i="15"/>
  <c r="J1665" i="15"/>
  <c r="BK1660" i="15"/>
  <c r="J1653" i="15"/>
  <c r="J1625" i="15"/>
  <c r="BK1543" i="15"/>
  <c r="J1524" i="15"/>
  <c r="J1516" i="15"/>
  <c r="J1504" i="15"/>
  <c r="BK1499" i="15"/>
  <c r="BK1493" i="15"/>
  <c r="J1490" i="15"/>
  <c r="J1483" i="15"/>
  <c r="BK1481" i="15"/>
  <c r="J1476" i="15"/>
  <c r="J1471" i="15"/>
  <c r="BK1463" i="15"/>
  <c r="J1448" i="15"/>
  <c r="J1445" i="15"/>
  <c r="BK1439" i="15"/>
  <c r="J1428" i="15"/>
  <c r="BK1420" i="15"/>
  <c r="BK1405" i="15"/>
  <c r="J1396" i="15"/>
  <c r="J1393" i="15"/>
  <c r="BK1389" i="15"/>
  <c r="BK1387" i="15"/>
  <c r="BK1380" i="15"/>
  <c r="J1375" i="15"/>
  <c r="J1370" i="15"/>
  <c r="BK1364" i="15"/>
  <c r="BK1356" i="15"/>
  <c r="J1344" i="15"/>
  <c r="BK1325" i="15"/>
  <c r="BK1319" i="15"/>
  <c r="J1312" i="15"/>
  <c r="J1306" i="15"/>
  <c r="J1301" i="15"/>
  <c r="BK1293" i="15"/>
  <c r="BK1289" i="15"/>
  <c r="BK1268" i="15"/>
  <c r="BK1253" i="15"/>
  <c r="BK1248" i="15"/>
  <c r="BK1233" i="15"/>
  <c r="BK1225" i="15"/>
  <c r="J1210" i="15"/>
  <c r="BK1200" i="15"/>
  <c r="J1192" i="15"/>
  <c r="J1174" i="15"/>
  <c r="BK1137" i="15"/>
  <c r="BK1105" i="15"/>
  <c r="J1103" i="15"/>
  <c r="J1080" i="15"/>
  <c r="BK980" i="15"/>
  <c r="J947" i="15"/>
  <c r="BK937" i="15"/>
  <c r="BK914" i="15"/>
  <c r="J813" i="15"/>
  <c r="BK770" i="15"/>
  <c r="BK759" i="15"/>
  <c r="BK747" i="15"/>
  <c r="BK705" i="15"/>
  <c r="BK671" i="15"/>
  <c r="BK661" i="15"/>
  <c r="J434" i="15"/>
  <c r="BK406" i="15"/>
  <c r="J386" i="15"/>
  <c r="J277" i="15"/>
  <c r="BK246" i="15"/>
  <c r="BK230" i="15"/>
  <c r="J217" i="15"/>
  <c r="J199" i="15"/>
  <c r="BK174" i="15"/>
  <c r="J2276" i="15"/>
  <c r="J2274" i="15"/>
  <c r="J2272" i="15"/>
  <c r="BK2267" i="15"/>
  <c r="J2195" i="15"/>
  <c r="BK2095" i="15"/>
  <c r="BK2037" i="15"/>
  <c r="BK1969" i="15"/>
  <c r="J1913" i="15"/>
  <c r="BK1872" i="15"/>
  <c r="BK1779" i="15"/>
  <c r="J1759" i="15"/>
  <c r="BK1751" i="15"/>
  <c r="J1734" i="15"/>
  <c r="BK1729" i="15"/>
  <c r="J1721" i="15"/>
  <c r="J1714" i="15"/>
  <c r="BK1709" i="15"/>
  <c r="BK1704" i="15"/>
  <c r="BK1699" i="15"/>
  <c r="BK1695" i="15"/>
  <c r="BK1687" i="15"/>
  <c r="BK1677" i="15"/>
  <c r="J1657" i="15"/>
  <c r="BK1645" i="15"/>
  <c r="J1626" i="15"/>
  <c r="J1548" i="15"/>
  <c r="J1521" i="15"/>
  <c r="BK1500" i="15"/>
  <c r="BK1490" i="15"/>
  <c r="J1484" i="15"/>
  <c r="J1477" i="15"/>
  <c r="J1465" i="15"/>
  <c r="BK1460" i="15"/>
  <c r="BK1450" i="15"/>
  <c r="J1446" i="15"/>
  <c r="BK1437" i="15"/>
  <c r="J1426" i="15"/>
  <c r="J1420" i="15"/>
  <c r="BK1413" i="15"/>
  <c r="J1406" i="15"/>
  <c r="J1398" i="15"/>
  <c r="J1395" i="15"/>
  <c r="BK1377" i="15"/>
  <c r="J1373" i="15"/>
  <c r="BK1360" i="15"/>
  <c r="BK1355" i="15"/>
  <c r="J1352" i="15"/>
  <c r="J1350" i="15"/>
  <c r="J1342" i="15"/>
  <c r="J1337" i="15"/>
  <c r="J1321" i="15"/>
  <c r="BK1313" i="15"/>
  <c r="J1305" i="15"/>
  <c r="J1293" i="15"/>
  <c r="BK1283" i="15"/>
  <c r="BK1276" i="15"/>
  <c r="BK1259" i="15"/>
  <c r="J1242" i="15"/>
  <c r="J1229" i="15"/>
  <c r="J1222" i="15"/>
  <c r="J1201" i="15"/>
  <c r="J1195" i="15"/>
  <c r="J1183" i="15"/>
  <c r="J1171" i="15"/>
  <c r="J1160" i="15"/>
  <c r="BK1103" i="15"/>
  <c r="BK1091" i="15"/>
  <c r="BK1080" i="15"/>
  <c r="J1005" i="15"/>
  <c r="BK951" i="15"/>
  <c r="J937" i="15"/>
  <c r="BK919" i="15"/>
  <c r="J911" i="15"/>
  <c r="BK813" i="15"/>
  <c r="J784" i="15"/>
  <c r="BK724" i="15"/>
  <c r="J677" i="15"/>
  <c r="BK584" i="15"/>
  <c r="J431" i="15"/>
  <c r="BK386" i="15"/>
  <c r="J350" i="15"/>
  <c r="BK305" i="15"/>
  <c r="J271" i="15"/>
  <c r="J250" i="15"/>
  <c r="BK227" i="15"/>
  <c r="J212" i="15"/>
  <c r="BK190" i="15"/>
  <c r="J174" i="15"/>
  <c r="BK241" i="16"/>
  <c r="BK238" i="16"/>
  <c r="BK235" i="16"/>
  <c r="J230" i="16"/>
  <c r="J225" i="16"/>
  <c r="J221" i="16"/>
  <c r="J215" i="16"/>
  <c r="BK239" i="16"/>
  <c r="BK230" i="16"/>
  <c r="J226" i="16"/>
  <c r="J224" i="16"/>
  <c r="BK221" i="16"/>
  <c r="BK218" i="16"/>
  <c r="J214" i="16"/>
  <c r="J208" i="16"/>
  <c r="J201" i="16"/>
  <c r="J199" i="16"/>
  <c r="J195" i="16"/>
  <c r="BK190" i="16"/>
  <c r="J185" i="16"/>
  <c r="J179" i="16"/>
  <c r="BK175" i="16"/>
  <c r="BK171" i="16"/>
  <c r="BK165" i="16"/>
  <c r="J161" i="16"/>
  <c r="J158" i="16"/>
  <c r="J155" i="16"/>
  <c r="BK150" i="16"/>
  <c r="J147" i="16"/>
  <c r="J143" i="16"/>
  <c r="J140" i="16"/>
  <c r="BK133" i="16"/>
  <c r="J129" i="16"/>
  <c r="J124" i="16"/>
  <c r="BK240" i="16"/>
  <c r="J232" i="16"/>
  <c r="J229" i="16"/>
  <c r="BK224" i="16"/>
  <c r="BK220" i="16"/>
  <c r="J216" i="16"/>
  <c r="BK212" i="16"/>
  <c r="J207" i="16"/>
  <c r="J198" i="16"/>
  <c r="BK193" i="16"/>
  <c r="J190" i="16"/>
  <c r="BK186" i="16"/>
  <c r="BK180" i="16"/>
  <c r="J176" i="16"/>
  <c r="BK169" i="16"/>
  <c r="J167" i="16"/>
  <c r="BK155" i="16"/>
  <c r="J151" i="16"/>
  <c r="BK147" i="16"/>
  <c r="J141" i="16"/>
  <c r="BK136" i="16"/>
  <c r="J132" i="16"/>
  <c r="BK128" i="16"/>
  <c r="J123" i="16"/>
  <c r="BK210" i="16"/>
  <c r="BK206" i="16"/>
  <c r="BK203" i="16"/>
  <c r="BK201" i="16"/>
  <c r="BK198" i="16"/>
  <c r="J193" i="16"/>
  <c r="J188" i="16"/>
  <c r="J184" i="16"/>
  <c r="BK181" i="16"/>
  <c r="J178" i="16"/>
  <c r="J175" i="16"/>
  <c r="J172" i="16"/>
  <c r="BK167" i="16"/>
  <c r="J163" i="16"/>
  <c r="BK160" i="16"/>
  <c r="J157" i="16"/>
  <c r="BK152" i="16"/>
  <c r="BK144" i="16"/>
  <c r="J142" i="16"/>
  <c r="J137" i="16"/>
  <c r="J134" i="16"/>
  <c r="J128" i="16"/>
  <c r="BK124" i="16"/>
  <c r="J136" i="17"/>
  <c r="BK133" i="17"/>
  <c r="BK131" i="17"/>
  <c r="J128" i="17"/>
  <c r="BK125" i="17"/>
  <c r="J137" i="17"/>
  <c r="BK134" i="17"/>
  <c r="J131" i="17"/>
  <c r="BK128" i="17"/>
  <c r="J125" i="17"/>
  <c r="BK133" i="18"/>
  <c r="J130" i="18"/>
  <c r="BK127" i="18"/>
  <c r="J124" i="18"/>
  <c r="J133" i="18"/>
  <c r="BK130" i="18"/>
  <c r="J127" i="18"/>
  <c r="BK124" i="18"/>
  <c r="J132" i="19"/>
  <c r="J124" i="19"/>
  <c r="BK131" i="19"/>
  <c r="BK123" i="19"/>
  <c r="J130" i="19"/>
  <c r="J133" i="19"/>
  <c r="J129" i="19"/>
  <c r="J126" i="19"/>
  <c r="BK134" i="20"/>
  <c r="J131" i="20"/>
  <c r="J129" i="20"/>
  <c r="BK124" i="20"/>
  <c r="BK127" i="20"/>
  <c r="J123" i="20"/>
  <c r="J132" i="20"/>
  <c r="BK126" i="20"/>
  <c r="BK126" i="21"/>
  <c r="J123" i="21"/>
  <c r="BK123" i="21"/>
  <c r="J126" i="21"/>
  <c r="J157" i="22"/>
  <c r="BK151" i="22"/>
  <c r="J146" i="22"/>
  <c r="J142" i="22"/>
  <c r="J137" i="22"/>
  <c r="BK160" i="22"/>
  <c r="BK148" i="22"/>
  <c r="BK139" i="22"/>
  <c r="J160" i="22"/>
  <c r="BK157" i="22"/>
  <c r="BK152" i="22"/>
  <c r="BK146" i="22"/>
  <c r="BK144" i="22"/>
  <c r="BK138" i="22"/>
  <c r="BK134" i="22"/>
  <c r="J130" i="22"/>
  <c r="J155" i="22"/>
  <c r="J144" i="22"/>
  <c r="J138" i="22"/>
  <c r="BK131" i="22"/>
  <c r="J202" i="23"/>
  <c r="J195" i="23"/>
  <c r="J168" i="23"/>
  <c r="BK146" i="23"/>
  <c r="J207" i="23"/>
  <c r="BK168" i="23"/>
  <c r="BK143" i="23"/>
  <c r="BK207" i="23"/>
  <c r="BK193" i="23"/>
  <c r="J149" i="23"/>
  <c r="J128" i="23"/>
  <c r="J201" i="23"/>
  <c r="BK195" i="23"/>
  <c r="BK170" i="23"/>
  <c r="J134" i="23"/>
  <c r="BK258" i="24"/>
  <c r="BK241" i="24"/>
  <c r="J235" i="24"/>
  <c r="BK192" i="24"/>
  <c r="J168" i="24"/>
  <c r="BK137" i="24"/>
  <c r="BK260" i="24"/>
  <c r="J244" i="24"/>
  <c r="J238" i="24"/>
  <c r="J237" i="24"/>
  <c r="J214" i="24"/>
  <c r="J192" i="24"/>
  <c r="J159" i="24"/>
  <c r="BK134" i="24"/>
  <c r="J243" i="24"/>
  <c r="J240" i="24"/>
  <c r="BK235" i="24"/>
  <c r="BK189" i="24"/>
  <c r="J258" i="24"/>
  <c r="J252" i="24"/>
  <c r="J239" i="24"/>
  <c r="J229" i="24"/>
  <c r="J201" i="24"/>
  <c r="BK165" i="24"/>
  <c r="J150" i="24"/>
  <c r="J137" i="24"/>
  <c r="J231" i="25"/>
  <c r="BK226" i="25"/>
  <c r="BK221" i="25"/>
  <c r="J218" i="25"/>
  <c r="BK207" i="25"/>
  <c r="BK196" i="25"/>
  <c r="BK170" i="25"/>
  <c r="J146" i="25"/>
  <c r="J233" i="25"/>
  <c r="BK212" i="25"/>
  <c r="J196" i="25"/>
  <c r="J173" i="25"/>
  <c r="J166" i="25"/>
  <c r="J137" i="25"/>
  <c r="BK233" i="25"/>
  <c r="J226" i="25"/>
  <c r="BK219" i="25"/>
  <c r="J207" i="25"/>
  <c r="J193" i="25"/>
  <c r="J155" i="25"/>
  <c r="J140" i="25"/>
  <c r="J165" i="26"/>
  <c r="BK160" i="26"/>
  <c r="J150" i="26"/>
  <c r="J141" i="26"/>
  <c r="J137" i="26"/>
  <c r="J128" i="26"/>
  <c r="BK161" i="26"/>
  <c r="J154" i="26"/>
  <c r="J144" i="26"/>
  <c r="BK137" i="26"/>
  <c r="BK128" i="26"/>
  <c r="BK225" i="27"/>
  <c r="BK219" i="27"/>
  <c r="J201" i="27"/>
  <c r="BK183" i="27"/>
  <c r="BK176" i="27"/>
  <c r="J160" i="27"/>
  <c r="BK143" i="27"/>
  <c r="J232" i="27"/>
  <c r="BK223" i="27"/>
  <c r="BK218" i="27"/>
  <c r="BK210" i="27"/>
  <c r="BK201" i="27"/>
  <c r="BK192" i="27"/>
  <c r="BK160" i="27"/>
  <c r="J143" i="27"/>
  <c r="BK230" i="27"/>
  <c r="J225" i="27"/>
  <c r="BK222" i="27"/>
  <c r="J207" i="27"/>
  <c r="J195" i="27"/>
  <c r="J187" i="27"/>
  <c r="J176" i="27"/>
  <c r="J156" i="27"/>
  <c r="BK134" i="27"/>
  <c r="J168" i="28"/>
  <c r="J153" i="28"/>
  <c r="BK141" i="28"/>
  <c r="BK135" i="28"/>
  <c r="BK129" i="28"/>
  <c r="J169" i="28"/>
  <c r="J150" i="28"/>
  <c r="J138" i="28"/>
  <c r="BK131" i="28"/>
  <c r="BK169" i="28"/>
  <c r="J163" i="28"/>
  <c r="J146" i="28"/>
  <c r="BK142" i="28"/>
  <c r="BK138" i="28"/>
  <c r="BK133" i="28"/>
  <c r="BK128" i="28"/>
  <c r="BK162" i="28"/>
  <c r="BK153" i="28"/>
  <c r="BK146" i="28"/>
  <c r="J143" i="28"/>
  <c r="J139" i="28"/>
  <c r="J129" i="28"/>
  <c r="J172" i="29"/>
  <c r="BK154" i="29"/>
  <c r="J136" i="29"/>
  <c r="J166" i="29"/>
  <c r="J133" i="29"/>
  <c r="BK163" i="29"/>
  <c r="J154" i="29"/>
  <c r="BK133" i="29"/>
  <c r="J163" i="29"/>
  <c r="BK143" i="29"/>
  <c r="J166" i="30"/>
  <c r="BK163" i="30"/>
  <c r="BK146" i="30"/>
  <c r="BK140" i="30"/>
  <c r="J135" i="30"/>
  <c r="J132" i="30"/>
  <c r="BK130" i="30"/>
  <c r="BK166" i="30"/>
  <c r="BK153" i="30"/>
  <c r="J146" i="30"/>
  <c r="J138" i="30"/>
  <c r="BK132" i="30"/>
  <c r="BK128" i="30"/>
  <c r="J163" i="30"/>
  <c r="J156" i="30"/>
  <c r="BK143" i="30"/>
  <c r="J139" i="30"/>
  <c r="J136" i="30"/>
  <c r="J129" i="30"/>
  <c r="J164" i="31"/>
  <c r="BK147" i="31"/>
  <c r="J139" i="31"/>
  <c r="BK134" i="31"/>
  <c r="J129" i="31"/>
  <c r="BK164" i="31"/>
  <c r="J153" i="31"/>
  <c r="BK142" i="31"/>
  <c r="BK139" i="31"/>
  <c r="BK166" i="31"/>
  <c r="J147" i="31"/>
  <c r="J142" i="31"/>
  <c r="J128" i="31"/>
  <c r="J163" i="31"/>
  <c r="J150" i="31"/>
  <c r="J135" i="31"/>
  <c r="J131" i="31"/>
  <c r="J316" i="32"/>
  <c r="BK301" i="32"/>
  <c r="BK276" i="32"/>
  <c r="J250" i="32"/>
  <c r="J206" i="32"/>
  <c r="J171" i="32"/>
  <c r="J154" i="32"/>
  <c r="J318" i="32"/>
  <c r="J285" i="32"/>
  <c r="BK245" i="32"/>
  <c r="J230" i="32"/>
  <c r="BK171" i="32"/>
  <c r="J165" i="32"/>
  <c r="J139" i="32"/>
  <c r="BK318" i="32"/>
  <c r="J301" i="32"/>
  <c r="BK267" i="32"/>
  <c r="BK258" i="32"/>
  <c r="BK244" i="32"/>
  <c r="BK236" i="32"/>
  <c r="BK204" i="32"/>
  <c r="BK299" i="32"/>
  <c r="BK250" i="32"/>
  <c r="J244" i="32"/>
  <c r="J189" i="32"/>
  <c r="J151" i="32"/>
  <c r="J138" i="33"/>
  <c r="BK129" i="33"/>
  <c r="BK143" i="33"/>
  <c r="J137" i="33"/>
  <c r="J129" i="33"/>
  <c r="BK139" i="33"/>
  <c r="BK137" i="33"/>
  <c r="J134" i="33"/>
  <c r="J130" i="33"/>
  <c r="BK1667" i="2"/>
  <c r="BK1634" i="2"/>
  <c r="J1548" i="2"/>
  <c r="BK1538" i="2"/>
  <c r="BK1526" i="2"/>
  <c r="J1520" i="2"/>
  <c r="J1509" i="2"/>
  <c r="J1504" i="2"/>
  <c r="BK1497" i="2"/>
  <c r="J1493" i="2"/>
  <c r="BK1485" i="2"/>
  <c r="BK1478" i="2"/>
  <c r="BK1467" i="2"/>
  <c r="BK1460" i="2"/>
  <c r="J1455" i="2"/>
  <c r="J1451" i="2"/>
  <c r="BK1446" i="2"/>
  <c r="J1442" i="2"/>
  <c r="J1433" i="2"/>
  <c r="BK1423" i="2"/>
  <c r="J1414" i="2"/>
  <c r="J1404" i="2"/>
  <c r="BK1397" i="2"/>
  <c r="BK1390" i="2"/>
  <c r="J1380" i="2"/>
  <c r="BK1367" i="2"/>
  <c r="BK1356" i="2"/>
  <c r="J1348" i="2"/>
  <c r="BK1326" i="2"/>
  <c r="J1318" i="2"/>
  <c r="J1306" i="2"/>
  <c r="J1295" i="2"/>
  <c r="BK1269" i="2"/>
  <c r="J1250" i="2"/>
  <c r="BK1233" i="2"/>
  <c r="J1206" i="2"/>
  <c r="BK1191" i="2"/>
  <c r="BK1168" i="2"/>
  <c r="J1110" i="2"/>
  <c r="J1059" i="2"/>
  <c r="BK979" i="2"/>
  <c r="BK947" i="2"/>
  <c r="J920" i="2"/>
  <c r="BK852" i="2"/>
  <c r="BK747" i="2"/>
  <c r="J667" i="2"/>
  <c r="BK431" i="2"/>
  <c r="J380" i="2"/>
  <c r="J308" i="2"/>
  <c r="BK262" i="2"/>
  <c r="J233" i="2"/>
  <c r="J217" i="2"/>
  <c r="BK177" i="2"/>
  <c r="J1502" i="2"/>
  <c r="BK1493" i="2"/>
  <c r="J1487" i="2"/>
  <c r="BK1483" i="2"/>
  <c r="J1477" i="2"/>
  <c r="J1465" i="2"/>
  <c r="J1462" i="2"/>
  <c r="BK1457" i="2"/>
  <c r="BK1451" i="2"/>
  <c r="BK1435" i="2"/>
  <c r="BK1426" i="2"/>
  <c r="J1415" i="2"/>
  <c r="BK1411" i="2"/>
  <c r="J1405" i="2"/>
  <c r="J1400" i="2"/>
  <c r="BK1393" i="2"/>
  <c r="BK1384" i="2"/>
  <c r="J1378" i="2"/>
  <c r="BK1369" i="2"/>
  <c r="BK1361" i="2"/>
  <c r="BK1348" i="2"/>
  <c r="J1330" i="2"/>
  <c r="J1324" i="2"/>
  <c r="BK1313" i="2"/>
  <c r="BK1306" i="2"/>
  <c r="J1297" i="2"/>
  <c r="BK1289" i="2"/>
  <c r="BK1281" i="2"/>
  <c r="J1260" i="2"/>
  <c r="J1244" i="2"/>
  <c r="J1230" i="2"/>
  <c r="BK1212" i="2"/>
  <c r="J1197" i="2"/>
  <c r="J1176" i="2"/>
  <c r="J1108" i="2"/>
  <c r="BK1094" i="2"/>
  <c r="BK985" i="2"/>
  <c r="BK952" i="2"/>
  <c r="BK935" i="2"/>
  <c r="BK910" i="2"/>
  <c r="J818" i="2"/>
  <c r="J803" i="2"/>
  <c r="J774" i="2"/>
  <c r="BK744" i="2"/>
  <c r="J675" i="2"/>
  <c r="BK513" i="2"/>
  <c r="BK407" i="2"/>
  <c r="BK383" i="2"/>
  <c r="J291" i="2"/>
  <c r="J265" i="2"/>
  <c r="BK246" i="2"/>
  <c r="BK227" i="2"/>
  <c r="BK210" i="2"/>
  <c r="BK180" i="2"/>
  <c r="BK2104" i="2"/>
  <c r="BK2086" i="2"/>
  <c r="BK2017" i="2"/>
  <c r="BK1957" i="2"/>
  <c r="BK1923" i="2"/>
  <c r="J1840" i="2"/>
  <c r="BK1772" i="2"/>
  <c r="BK1767" i="2"/>
  <c r="BK1745" i="2"/>
  <c r="BK1737" i="2"/>
  <c r="J1731" i="2"/>
  <c r="BK1724" i="2"/>
  <c r="J1720" i="2"/>
  <c r="J1713" i="2"/>
  <c r="J1708" i="2"/>
  <c r="J1702" i="2"/>
  <c r="J1689" i="2"/>
  <c r="J1678" i="2"/>
  <c r="J1667" i="2"/>
  <c r="BK1658" i="2"/>
  <c r="J1653" i="2"/>
  <c r="BK1638" i="2"/>
  <c r="BK1627" i="2"/>
  <c r="J1553" i="2"/>
  <c r="J1532" i="2"/>
  <c r="BK1520" i="2"/>
  <c r="BK1510" i="2"/>
  <c r="BK1506" i="2"/>
  <c r="BK1502" i="2"/>
  <c r="J1499" i="2"/>
  <c r="BK1495" i="2"/>
  <c r="J1488" i="2"/>
  <c r="J1483" i="2"/>
  <c r="J1478" i="2"/>
  <c r="BK1472" i="2"/>
  <c r="J1467" i="2"/>
  <c r="BK1461" i="2"/>
  <c r="BK1455" i="2"/>
  <c r="BK1448" i="2"/>
  <c r="J1437" i="2"/>
  <c r="J1427" i="2"/>
  <c r="J1409" i="2"/>
  <c r="BK1394" i="2"/>
  <c r="BK1386" i="2"/>
  <c r="BK1374" i="2"/>
  <c r="BK1365" i="2"/>
  <c r="J1353" i="2"/>
  <c r="BK1347" i="2"/>
  <c r="J1328" i="2"/>
  <c r="J1317" i="2"/>
  <c r="J1311" i="2"/>
  <c r="BK1304" i="2"/>
  <c r="BK1298" i="2"/>
  <c r="J1294" i="2"/>
  <c r="J1288" i="2"/>
  <c r="J1273" i="2"/>
  <c r="J1238" i="2"/>
  <c r="J1198" i="2"/>
  <c r="J1173" i="2"/>
  <c r="J1088" i="2"/>
  <c r="BK951" i="2"/>
  <c r="BK928" i="2"/>
  <c r="J918" i="2"/>
  <c r="BK881" i="2"/>
  <c r="BK775" i="2"/>
  <c r="J677" i="2"/>
  <c r="BK661" i="2"/>
  <c r="J426" i="2"/>
  <c r="J339" i="2"/>
  <c r="BK305" i="2"/>
  <c r="BK277" i="2"/>
  <c r="J246" i="2"/>
  <c r="BK216" i="2"/>
  <c r="J194" i="2"/>
  <c r="BK242" i="3"/>
  <c r="J242" i="3"/>
  <c r="J240" i="3"/>
  <c r="J238" i="3"/>
  <c r="J230" i="3"/>
  <c r="J223" i="3"/>
  <c r="BK217" i="3"/>
  <c r="J214" i="3"/>
  <c r="J212" i="3"/>
  <c r="BK210" i="3"/>
  <c r="J205" i="3"/>
  <c r="BK202" i="3"/>
  <c r="BK197" i="3"/>
  <c r="J193" i="3"/>
  <c r="J187" i="3"/>
  <c r="BK184" i="3"/>
  <c r="J182" i="3"/>
  <c r="J175" i="3"/>
  <c r="BK172" i="3"/>
  <c r="J168" i="3"/>
  <c r="J166" i="3"/>
  <c r="J163" i="3"/>
  <c r="J159" i="3"/>
  <c r="BK156" i="3"/>
  <c r="J153" i="3"/>
  <c r="BK150" i="3"/>
  <c r="J146" i="3"/>
  <c r="BK143" i="3"/>
  <c r="BK139" i="3"/>
  <c r="J133" i="3"/>
  <c r="J127" i="3"/>
  <c r="J241" i="3"/>
  <c r="BK232" i="3"/>
  <c r="BK228" i="3"/>
  <c r="BK222" i="3"/>
  <c r="BK218" i="3"/>
  <c r="J213" i="3"/>
  <c r="J210" i="3"/>
  <c r="J207" i="3"/>
  <c r="BK200" i="3"/>
  <c r="J196" i="3"/>
  <c r="J191" i="3"/>
  <c r="BK188" i="3"/>
  <c r="BK182" i="3"/>
  <c r="BK179" i="3"/>
  <c r="BK176" i="3"/>
  <c r="BK174" i="3"/>
  <c r="BK160" i="3"/>
  <c r="J155" i="3"/>
  <c r="J152" i="3"/>
  <c r="J149" i="3"/>
  <c r="J141" i="3"/>
  <c r="J136" i="3"/>
  <c r="J131" i="3"/>
  <c r="J129" i="3"/>
  <c r="BK126" i="3"/>
  <c r="BK240" i="3"/>
  <c r="J237" i="3"/>
  <c r="BK233" i="3"/>
  <c r="BK226" i="3"/>
  <c r="BK221" i="3"/>
  <c r="J217" i="3"/>
  <c r="BK206" i="3"/>
  <c r="J200" i="3"/>
  <c r="BK196" i="3"/>
  <c r="J192" i="3"/>
  <c r="J188" i="3"/>
  <c r="J179" i="3"/>
  <c r="J172" i="3"/>
  <c r="BK168" i="3"/>
  <c r="J165" i="3"/>
  <c r="BK159" i="3"/>
  <c r="BK146" i="3"/>
  <c r="J144" i="3"/>
  <c r="J139" i="3"/>
  <c r="BK135" i="3"/>
  <c r="J132" i="3"/>
  <c r="BK129" i="3"/>
  <c r="BK234" i="3"/>
  <c r="BK229" i="3"/>
  <c r="J226" i="3"/>
  <c r="J123" i="3"/>
  <c r="J133" i="4"/>
  <c r="J129" i="4"/>
  <c r="J137" i="4"/>
  <c r="BK131" i="4"/>
  <c r="J126" i="4"/>
  <c r="BK137" i="4"/>
  <c r="J131" i="4"/>
  <c r="BK125" i="4"/>
  <c r="BK128" i="4"/>
  <c r="BK124" i="4"/>
  <c r="J133" i="5"/>
  <c r="J127" i="5"/>
  <c r="BK131" i="5"/>
  <c r="BK127" i="5"/>
  <c r="BK124" i="5"/>
  <c r="BK132" i="5"/>
  <c r="J128" i="5"/>
  <c r="BK123" i="5"/>
  <c r="BK130" i="6"/>
  <c r="J126" i="6"/>
  <c r="BK134" i="6"/>
  <c r="J130" i="6"/>
  <c r="J125" i="6"/>
  <c r="J123" i="6"/>
  <c r="BK131" i="6"/>
  <c r="BK124" i="6"/>
  <c r="BK130" i="7"/>
  <c r="J124" i="7"/>
  <c r="BK131" i="7"/>
  <c r="J130" i="7"/>
  <c r="BK134" i="7"/>
  <c r="J131" i="7"/>
  <c r="BK125" i="7"/>
  <c r="J127" i="8"/>
  <c r="BK124" i="8"/>
  <c r="BK126" i="8"/>
  <c r="BK161" i="9"/>
  <c r="J153" i="9"/>
  <c r="BK148" i="9"/>
  <c r="BK142" i="9"/>
  <c r="J132" i="9"/>
  <c r="BK159" i="9"/>
  <c r="BK152" i="9"/>
  <c r="J145" i="9"/>
  <c r="J142" i="9"/>
  <c r="BK138" i="9"/>
  <c r="J156" i="9"/>
  <c r="J148" i="9"/>
  <c r="BK143" i="9"/>
  <c r="J138" i="9"/>
  <c r="BK133" i="9"/>
  <c r="BK160" i="9"/>
  <c r="BK150" i="9"/>
  <c r="J135" i="9"/>
  <c r="J131" i="9"/>
  <c r="J187" i="10"/>
  <c r="J177" i="10"/>
  <c r="J172" i="10"/>
  <c r="J149" i="10"/>
  <c r="BK143" i="10"/>
  <c r="BK184" i="10"/>
  <c r="BK172" i="10"/>
  <c r="BK158" i="10"/>
  <c r="BK128" i="10"/>
  <c r="BK177" i="10"/>
  <c r="J158" i="10"/>
  <c r="J140" i="10"/>
  <c r="J131" i="10"/>
  <c r="J196" i="11"/>
  <c r="BK193" i="11"/>
  <c r="BK182" i="11"/>
  <c r="BK192" i="11"/>
  <c r="BK185" i="11"/>
  <c r="J147" i="11"/>
  <c r="BK200" i="11"/>
  <c r="J195" i="11"/>
  <c r="BK190" i="11"/>
  <c r="BK174" i="11"/>
  <c r="J144" i="11"/>
  <c r="J164" i="11"/>
  <c r="BK147" i="11"/>
  <c r="BK128" i="11"/>
  <c r="BK226" i="12"/>
  <c r="J207" i="12"/>
  <c r="BK146" i="12"/>
  <c r="BK218" i="12"/>
  <c r="J202" i="12"/>
  <c r="J155" i="12"/>
  <c r="BK134" i="12"/>
  <c r="J228" i="12"/>
  <c r="BK219" i="12"/>
  <c r="J199" i="12"/>
  <c r="J137" i="12"/>
  <c r="J226" i="12"/>
  <c r="J209" i="12"/>
  <c r="BK170" i="12"/>
  <c r="BK137" i="12"/>
  <c r="J144" i="13"/>
  <c r="BK131" i="13"/>
  <c r="BK138" i="13"/>
  <c r="BK163" i="13"/>
  <c r="BK144" i="13"/>
  <c r="BK141" i="13"/>
  <c r="BK128" i="13"/>
  <c r="J225" i="14"/>
  <c r="BK204" i="14"/>
  <c r="J180" i="14"/>
  <c r="BK169" i="14"/>
  <c r="J232" i="14"/>
  <c r="J219" i="14"/>
  <c r="BK217" i="14"/>
  <c r="J190" i="14"/>
  <c r="J156" i="14"/>
  <c r="BK223" i="14"/>
  <c r="J210" i="14"/>
  <c r="J198" i="14"/>
  <c r="BK149" i="14"/>
  <c r="BK134" i="14"/>
  <c r="J217" i="14"/>
  <c r="J187" i="14"/>
  <c r="BK160" i="14"/>
  <c r="BK2105" i="15"/>
  <c r="J2004" i="15"/>
  <c r="BK1942" i="15"/>
  <c r="J1883" i="15"/>
  <c r="J1814" i="15"/>
  <c r="J1779" i="15"/>
  <c r="J1757" i="15"/>
  <c r="J1751" i="15"/>
  <c r="J1736" i="15"/>
  <c r="J1722" i="15"/>
  <c r="BK1715" i="15"/>
  <c r="BK1707" i="15"/>
  <c r="J1700" i="15"/>
  <c r="BK1692" i="15"/>
  <c r="J1681" i="15"/>
  <c r="BK1670" i="15"/>
  <c r="BK1653" i="15"/>
  <c r="BK1642" i="15"/>
  <c r="J1629" i="15"/>
  <c r="J1596" i="15"/>
  <c r="J1546" i="15"/>
  <c r="BK1536" i="15"/>
  <c r="J1515" i="15"/>
  <c r="BK1501" i="15"/>
  <c r="J1495" i="15"/>
  <c r="BK1487" i="15"/>
  <c r="J1478" i="15"/>
  <c r="BK1469" i="15"/>
  <c r="J1460" i="15"/>
  <c r="BK1454" i="15"/>
  <c r="BK1442" i="15"/>
  <c r="BK1433" i="15"/>
  <c r="BK1428" i="15"/>
  <c r="BK1421" i="15"/>
  <c r="J1414" i="15"/>
  <c r="BK1406" i="15"/>
  <c r="J1401" i="15"/>
  <c r="BK1394" i="15"/>
  <c r="J1387" i="15"/>
  <c r="J1378" i="15"/>
  <c r="BK1365" i="15"/>
  <c r="BK1358" i="15"/>
  <c r="J1347" i="15"/>
  <c r="J1339" i="15"/>
  <c r="BK1315" i="15"/>
  <c r="BK1305" i="15"/>
  <c r="BK1298" i="15"/>
  <c r="J1290" i="15"/>
  <c r="J1271" i="15"/>
  <c r="J1239" i="15"/>
  <c r="J1207" i="15"/>
  <c r="BK1195" i="15"/>
  <c r="BK1171" i="15"/>
  <c r="J1109" i="15"/>
  <c r="BK1003" i="15"/>
  <c r="BK946" i="15"/>
  <c r="BK921" i="15"/>
  <c r="BK905" i="15"/>
  <c r="J847" i="15"/>
  <c r="J786" i="15"/>
  <c r="BK743" i="15"/>
  <c r="J664" i="15"/>
  <c r="BK439" i="15"/>
  <c r="J361" i="15"/>
  <c r="BK311" i="15"/>
  <c r="J274" i="15"/>
  <c r="BK253" i="15"/>
  <c r="J227" i="15"/>
  <c r="BK212" i="15"/>
  <c r="J171" i="15"/>
  <c r="J2089" i="15"/>
  <c r="BK1533" i="15"/>
  <c r="BK1511" i="15"/>
  <c r="BK1495" i="15"/>
  <c r="J1486" i="15"/>
  <c r="BK1478" i="15"/>
  <c r="J1469" i="15"/>
  <c r="J1461" i="15"/>
  <c r="J1456" i="15"/>
  <c r="BK1452" i="15"/>
  <c r="J1444" i="15"/>
  <c r="J1438" i="15"/>
  <c r="BK1430" i="15"/>
  <c r="J1419" i="15"/>
  <c r="BK1411" i="15"/>
  <c r="J1407" i="15"/>
  <c r="BK1395" i="15"/>
  <c r="J1385" i="15"/>
  <c r="J1377" i="15"/>
  <c r="J1365" i="15"/>
  <c r="J1355" i="15"/>
  <c r="BK1341" i="15"/>
  <c r="J1323" i="15"/>
  <c r="BK1314" i="15"/>
  <c r="J1303" i="15"/>
  <c r="J1297" i="15"/>
  <c r="BK1292" i="15"/>
  <c r="J1285" i="15"/>
  <c r="BK1280" i="15"/>
  <c r="BK1252" i="15"/>
  <c r="BK1222" i="15"/>
  <c r="BK1201" i="15"/>
  <c r="BK1194" i="15"/>
  <c r="BK1183" i="15"/>
  <c r="BK1109" i="15"/>
  <c r="BK1089" i="15"/>
  <c r="J974" i="15"/>
  <c r="J938" i="15"/>
  <c r="BK923" i="15"/>
  <c r="BK915" i="15"/>
  <c r="BK882" i="15"/>
  <c r="BK769" i="15"/>
  <c r="J747" i="15"/>
  <c r="BK674" i="15"/>
  <c r="J584" i="15"/>
  <c r="BK421" i="15"/>
  <c r="BK380" i="15"/>
  <c r="BK284" i="15"/>
  <c r="J262" i="15"/>
  <c r="J236" i="15"/>
  <c r="J205" i="15"/>
  <c r="J2105" i="15"/>
  <c r="BK2074" i="15"/>
  <c r="BK1944" i="15"/>
  <c r="BK1910" i="15"/>
  <c r="BK1818" i="15"/>
  <c r="BK1760" i="15"/>
  <c r="J1755" i="15"/>
  <c r="BK1740" i="15"/>
  <c r="J1731" i="15"/>
  <c r="J1720" i="15"/>
  <c r="BK1716" i="15"/>
  <c r="J1709" i="15"/>
  <c r="J1705" i="15"/>
  <c r="J1699" i="15"/>
  <c r="J1695" i="15"/>
  <c r="J1687" i="15"/>
  <c r="J1667" i="15"/>
  <c r="BK1666" i="15"/>
  <c r="BK1657" i="15"/>
  <c r="J1652" i="15"/>
  <c r="BK1638" i="15"/>
  <c r="BK1633" i="15"/>
  <c r="BK1629" i="15"/>
  <c r="BK1622" i="15"/>
  <c r="J1573" i="15"/>
  <c r="J1520" i="15"/>
  <c r="J1511" i="15"/>
  <c r="J1503" i="15"/>
  <c r="J1498" i="15"/>
  <c r="J1492" i="15"/>
  <c r="BK1486" i="15"/>
  <c r="J1480" i="15"/>
  <c r="BK1477" i="15"/>
  <c r="J1473" i="15"/>
  <c r="BK1467" i="15"/>
  <c r="J1457" i="15"/>
  <c r="BK1451" i="15"/>
  <c r="BK1443" i="15"/>
  <c r="BK1438" i="15"/>
  <c r="BK1426" i="15"/>
  <c r="BK1419" i="15"/>
  <c r="J1410" i="15"/>
  <c r="BK1397" i="15"/>
  <c r="BK1390" i="15"/>
  <c r="J1386" i="15"/>
  <c r="BK1381" i="15"/>
  <c r="J1376" i="15"/>
  <c r="J1374" i="15"/>
  <c r="BK1366" i="15"/>
  <c r="BK1359" i="15"/>
  <c r="J1348" i="15"/>
  <c r="J1338" i="15"/>
  <c r="BK1324" i="15"/>
  <c r="J1318" i="15"/>
  <c r="J1308" i="15"/>
  <c r="BK1302" i="15"/>
  <c r="BK1295" i="15"/>
  <c r="J1291" i="15"/>
  <c r="BK1282" i="15"/>
  <c r="J1265" i="15"/>
  <c r="J1252" i="15"/>
  <c r="BK1230" i="15"/>
  <c r="J1219" i="15"/>
  <c r="BK1202" i="15"/>
  <c r="J1186" i="15"/>
  <c r="J1134" i="15"/>
  <c r="BK1087" i="15"/>
  <c r="BK1005" i="15"/>
  <c r="BK975" i="15"/>
  <c r="BK938" i="15"/>
  <c r="J915" i="15"/>
  <c r="J905" i="15"/>
  <c r="BK784" i="15"/>
  <c r="J763" i="15"/>
  <c r="J743" i="15"/>
  <c r="BK677" i="15"/>
  <c r="J439" i="15"/>
  <c r="J417" i="15"/>
  <c r="BK350" i="15"/>
  <c r="J308" i="15"/>
  <c r="BK259" i="15"/>
  <c r="BK245" i="15"/>
  <c r="BK224" i="15"/>
  <c r="BK215" i="15"/>
  <c r="BK186" i="15"/>
  <c r="BK165" i="15"/>
  <c r="J2275" i="15"/>
  <c r="BK2273" i="15"/>
  <c r="BK2268" i="15"/>
  <c r="BK2124" i="15"/>
  <c r="J2111" i="15"/>
  <c r="J2073" i="15"/>
  <c r="BK2004" i="15"/>
  <c r="J1944" i="15"/>
  <c r="BK1901" i="15"/>
  <c r="J1818" i="15"/>
  <c r="J1760" i="15"/>
  <c r="BK1758" i="15"/>
  <c r="J1740" i="15"/>
  <c r="BK1732" i="15"/>
  <c r="BK1723" i="15"/>
  <c r="J1718" i="15"/>
  <c r="BK1710" i="15"/>
  <c r="BK1705" i="15"/>
  <c r="BK1700" i="15"/>
  <c r="J1691" i="15"/>
  <c r="BK1681" i="15"/>
  <c r="BK1667" i="15"/>
  <c r="BK1652" i="15"/>
  <c r="BK1637" i="15"/>
  <c r="BK1619" i="15"/>
  <c r="J1536" i="15"/>
  <c r="BK1516" i="15"/>
  <c r="BK1503" i="15"/>
  <c r="J1487" i="15"/>
  <c r="BK1480" i="15"/>
  <c r="J1472" i="15"/>
  <c r="J1463" i="15"/>
  <c r="J1452" i="15"/>
  <c r="BK1447" i="15"/>
  <c r="J1440" i="15"/>
  <c r="BK1427" i="15"/>
  <c r="J1421" i="15"/>
  <c r="J1417" i="15"/>
  <c r="J1411" i="15"/>
  <c r="J1905" i="2"/>
  <c r="J1885" i="2"/>
  <c r="J1827" i="2"/>
  <c r="BK1792" i="2"/>
  <c r="BK1773" i="2"/>
  <c r="BK1771" i="2"/>
  <c r="BK1769" i="2"/>
  <c r="J1767" i="2"/>
  <c r="BK1754" i="2"/>
  <c r="BK1750" i="2"/>
  <c r="J1745" i="2"/>
  <c r="J1741" i="2"/>
  <c r="BK1739" i="2"/>
  <c r="J1739" i="2"/>
  <c r="J1737" i="2"/>
  <c r="J1735" i="2"/>
  <c r="J1733" i="2"/>
  <c r="BK1731" i="2"/>
  <c r="BK1730" i="2"/>
  <c r="BK1726" i="2"/>
  <c r="J1721" i="2"/>
  <c r="BK1719" i="2"/>
  <c r="BK1716" i="2"/>
  <c r="BK1715" i="2"/>
  <c r="BK1712" i="2"/>
  <c r="BK1709" i="2"/>
  <c r="BK1704" i="2"/>
  <c r="BK1695" i="2"/>
  <c r="BK1684" i="2"/>
  <c r="BK1662" i="2"/>
  <c r="J1650" i="2"/>
  <c r="J1642" i="2"/>
  <c r="BK1630" i="2"/>
  <c r="BK1624" i="2"/>
  <c r="BK1553" i="2"/>
  <c r="J1547" i="2"/>
  <c r="BK1441" i="2"/>
  <c r="BK1432" i="2"/>
  <c r="J1426" i="2"/>
  <c r="BK1422" i="2"/>
  <c r="J1418" i="2"/>
  <c r="BK1407" i="2"/>
  <c r="J1402" i="2"/>
  <c r="J1399" i="2"/>
  <c r="J1386" i="2"/>
  <c r="BK1381" i="2"/>
  <c r="J1377" i="2"/>
  <c r="J1370" i="2"/>
  <c r="J1365" i="2"/>
  <c r="J1361" i="2"/>
  <c r="J1358" i="2"/>
  <c r="J1354" i="2"/>
  <c r="J1344" i="2"/>
  <c r="BK1327" i="2"/>
  <c r="J1319" i="2"/>
  <c r="J1305" i="2"/>
  <c r="J1298" i="2"/>
  <c r="J1290" i="2"/>
  <c r="J1285" i="2"/>
  <c r="BK1273" i="2"/>
  <c r="BK1247" i="2"/>
  <c r="J1227" i="2"/>
  <c r="BK1206" i="2"/>
  <c r="J1202" i="2"/>
  <c r="BK1198" i="2"/>
  <c r="BK1188" i="2"/>
  <c r="J1142" i="2"/>
  <c r="J1114" i="2"/>
  <c r="J1096" i="2"/>
  <c r="BK1059" i="2"/>
  <c r="J980" i="2"/>
  <c r="BK943" i="2"/>
  <c r="BK926" i="2"/>
  <c r="J846" i="2"/>
  <c r="BK774" i="2"/>
  <c r="J747" i="2"/>
  <c r="J724" i="2"/>
  <c r="J674" i="2"/>
  <c r="J655" i="2"/>
  <c r="J439" i="2"/>
  <c r="BK417" i="2"/>
  <c r="BK339" i="2"/>
  <c r="J274" i="2"/>
  <c r="BK256" i="2"/>
  <c r="BK236" i="2"/>
  <c r="BK205" i="2"/>
  <c r="BK186" i="2"/>
  <c r="BK165" i="2"/>
  <c r="J2289" i="2"/>
  <c r="BK2287" i="2"/>
  <c r="BK2285" i="2"/>
  <c r="J2281" i="2"/>
  <c r="BK2208" i="2"/>
  <c r="J2137" i="2"/>
  <c r="J2124" i="2"/>
  <c r="J2104" i="2"/>
  <c r="BK2087" i="2"/>
  <c r="BK2083" i="2"/>
  <c r="J1993" i="2"/>
  <c r="J1957" i="2"/>
  <c r="BK1949" i="2"/>
  <c r="BK1914" i="2"/>
  <c r="BK1885" i="2"/>
  <c r="J1825" i="2"/>
  <c r="J1792" i="2"/>
  <c r="BK1770" i="2"/>
  <c r="BK1759" i="2"/>
  <c r="J1742" i="2"/>
  <c r="J1723" i="2"/>
  <c r="J1717" i="2"/>
  <c r="BK1710" i="2"/>
  <c r="BK1707" i="2"/>
  <c r="J1704" i="2"/>
  <c r="J1701" i="2"/>
  <c r="J1695" i="2"/>
  <c r="J1684" i="2"/>
  <c r="BK1671" i="2"/>
  <c r="J1665" i="2"/>
  <c r="BK1657" i="2"/>
  <c r="J1636" i="2"/>
  <c r="J1555" i="2"/>
  <c r="BK1541" i="2"/>
  <c r="J1529" i="2"/>
  <c r="J1525" i="2"/>
  <c r="BK1521" i="2"/>
  <c r="J1510" i="2"/>
  <c r="J1506" i="2"/>
  <c r="BK1503" i="2"/>
  <c r="BK1496" i="2"/>
  <c r="BK1490" i="2"/>
  <c r="J1480" i="2"/>
  <c r="J1470" i="2"/>
  <c r="BK1466" i="2"/>
  <c r="BK1459" i="2"/>
  <c r="BK1454" i="2"/>
  <c r="J1449" i="2"/>
  <c r="J1445" i="2"/>
  <c r="BK1437" i="2"/>
  <c r="BK1431" i="2"/>
  <c r="J1424" i="2"/>
  <c r="BK1415" i="2"/>
  <c r="BK1405" i="2"/>
  <c r="BK1398" i="2"/>
  <c r="BK1392" i="2"/>
  <c r="BK1382" i="2"/>
  <c r="J1373" i="2"/>
  <c r="BK1362" i="2"/>
  <c r="BK1353" i="2"/>
  <c r="BK1336" i="2"/>
  <c r="J1321" i="2"/>
  <c r="J1312" i="2"/>
  <c r="J1304" i="2"/>
  <c r="J1299" i="2"/>
  <c r="J1291" i="2"/>
  <c r="J1257" i="2"/>
  <c r="BK1238" i="2"/>
  <c r="BK1227" i="2"/>
  <c r="J1207" i="2"/>
  <c r="BK1200" i="2"/>
  <c r="BK1179" i="2"/>
  <c r="BK1165" i="2"/>
  <c r="J1094" i="2"/>
  <c r="BK1010" i="2"/>
  <c r="J955" i="2"/>
  <c r="J931" i="2"/>
  <c r="BK918" i="2"/>
  <c r="J832" i="2"/>
  <c r="J744" i="2"/>
  <c r="BK655" i="2"/>
  <c r="J406" i="2"/>
  <c r="J350" i="2"/>
  <c r="J288" i="2"/>
  <c r="J277" i="2"/>
  <c r="J239" i="2"/>
  <c r="BK224" i="2"/>
  <c r="BK194" i="2"/>
  <c r="J165" i="2"/>
  <c r="J1494" i="2"/>
  <c r="J1489" i="2"/>
  <c r="J1485" i="2"/>
  <c r="BK1479" i="2"/>
  <c r="BK1474" i="2"/>
  <c r="J1463" i="2"/>
  <c r="J1460" i="2"/>
  <c r="BK1452" i="2"/>
  <c r="J1444" i="2"/>
  <c r="J1438" i="2"/>
  <c r="J1432" i="2"/>
  <c r="J1422" i="2"/>
  <c r="J1413" i="2"/>
  <c r="J1407" i="2"/>
  <c r="BK1402" i="2"/>
  <c r="J1395" i="2"/>
  <c r="J1390" i="2"/>
  <c r="J1383" i="2"/>
  <c r="J1375" i="2"/>
  <c r="BK1366" i="2"/>
  <c r="BK1360" i="2"/>
  <c r="BK1343" i="2"/>
  <c r="BK1328" i="2"/>
  <c r="BK1318" i="2"/>
  <c r="BK1307" i="2"/>
  <c r="BK1302" i="2"/>
  <c r="BK1293" i="2"/>
  <c r="J1287" i="2"/>
  <c r="BK1279" i="2"/>
  <c r="BK1257" i="2"/>
  <c r="J1247" i="2"/>
  <c r="J1233" i="2"/>
  <c r="J1221" i="2"/>
  <c r="BK1210" i="2"/>
  <c r="BK1201" i="2"/>
  <c r="J1179" i="2"/>
  <c r="BK1139" i="2"/>
  <c r="J1100" i="2"/>
  <c r="BK1092" i="2"/>
  <c r="J982" i="2"/>
  <c r="BK955" i="2"/>
  <c r="J943" i="2"/>
  <c r="J926" i="2"/>
  <c r="J916" i="2"/>
  <c r="J852" i="2"/>
  <c r="BK806" i="2"/>
  <c r="J789" i="2"/>
  <c r="J759" i="2"/>
  <c r="J705" i="2"/>
  <c r="BK674" i="2"/>
  <c r="BK434" i="2"/>
  <c r="BK406" i="2"/>
  <c r="BK380" i="2"/>
  <c r="J311" i="2"/>
  <c r="J262" i="2"/>
  <c r="BK253" i="2"/>
  <c r="J236" i="2"/>
  <c r="J221" i="2"/>
  <c r="J205" i="2"/>
  <c r="J177" i="2"/>
  <c r="BK2108" i="2"/>
  <c r="J2099" i="2"/>
  <c r="J2083" i="2"/>
  <c r="BK1959" i="2"/>
  <c r="J1949" i="2"/>
  <c r="J1914" i="2"/>
  <c r="BK1831" i="2"/>
  <c r="BK1776" i="2"/>
  <c r="J1771" i="2"/>
  <c r="BK1764" i="2"/>
  <c r="BK1742" i="2"/>
  <c r="BK1735" i="2"/>
  <c r="BK1732" i="2"/>
  <c r="J1726" i="2"/>
  <c r="BK1723" i="2"/>
  <c r="J1719" i="2"/>
  <c r="J1716" i="2"/>
  <c r="J1710" i="2"/>
  <c r="BK1703" i="2"/>
  <c r="J1685" i="2"/>
  <c r="BK1672" i="2"/>
  <c r="J1662" i="2"/>
  <c r="BK1656" i="2"/>
  <c r="J1647" i="2"/>
  <c r="BK1642" i="2"/>
  <c r="J1624" i="2"/>
  <c r="J1551" i="2"/>
  <c r="J1535" i="2"/>
  <c r="J1526" i="2"/>
  <c r="BK1512" i="2"/>
  <c r="BK1507" i="2"/>
  <c r="J1503" i="2"/>
  <c r="BK1498" i="2"/>
  <c r="J1492" i="2"/>
  <c r="BK1487" i="2"/>
  <c r="BK1480" i="2"/>
  <c r="J1476" i="2"/>
  <c r="J1471" i="2"/>
  <c r="BK1468" i="2"/>
  <c r="BK1463" i="2"/>
  <c r="BK1456" i="2"/>
  <c r="BK1450" i="2"/>
  <c r="BK1438" i="2"/>
  <c r="BK1428" i="2"/>
  <c r="J1420" i="2"/>
  <c r="J1401" i="2"/>
  <c r="J1392" i="2"/>
  <c r="J1384" i="2"/>
  <c r="BK1378" i="2"/>
  <c r="J1369" i="2"/>
  <c r="BK1354" i="2"/>
  <c r="BK1346" i="2"/>
  <c r="J1320" i="2"/>
  <c r="BK1312" i="2"/>
  <c r="J1307" i="2"/>
  <c r="BK1299" i="2"/>
  <c r="BK1295" i="2"/>
  <c r="J1289" i="2"/>
  <c r="BK1276" i="2"/>
  <c r="BK1256" i="2"/>
  <c r="J1212" i="2"/>
  <c r="J1182" i="2"/>
  <c r="J1165" i="2"/>
  <c r="J1062" i="2"/>
  <c r="J947" i="2"/>
  <c r="BK921" i="2"/>
  <c r="J913" i="2"/>
  <c r="BK803" i="2"/>
  <c r="BK724" i="2"/>
  <c r="J664" i="2"/>
  <c r="J431" i="2"/>
  <c r="BK361" i="2"/>
  <c r="BK311" i="2"/>
  <c r="BK288" i="2"/>
  <c r="BK271" i="2"/>
  <c r="BK221" i="2"/>
  <c r="J210" i="2"/>
  <c r="J180" i="2"/>
  <c r="AS95" i="1"/>
  <c r="BK213" i="3"/>
  <c r="J209" i="3"/>
  <c r="J203" i="3"/>
  <c r="J198" i="3"/>
  <c r="BK192" i="3"/>
  <c r="BK186" i="3"/>
  <c r="J183" i="3"/>
  <c r="BK177" i="3"/>
  <c r="J174" i="3"/>
  <c r="BK169" i="3"/>
  <c r="BK165" i="3"/>
  <c r="J162" i="3"/>
  <c r="BK155" i="3"/>
  <c r="BK152" i="3"/>
  <c r="BK149" i="3"/>
  <c r="J145" i="3"/>
  <c r="J142" i="3"/>
  <c r="BK134" i="3"/>
  <c r="BK125" i="3"/>
  <c r="BK237" i="3"/>
  <c r="J229" i="3"/>
  <c r="BK223" i="3"/>
  <c r="J220" i="3"/>
  <c r="BK215" i="3"/>
  <c r="J211" i="3"/>
  <c r="BK208" i="3"/>
  <c r="BK204" i="3"/>
  <c r="J201" i="3"/>
  <c r="J197" i="3"/>
  <c r="BK194" i="3"/>
  <c r="BK189" i="3"/>
  <c r="J186" i="3"/>
  <c r="BK180" i="3"/>
  <c r="BK175" i="3"/>
  <c r="J170" i="3"/>
  <c r="BK162" i="3"/>
  <c r="BK154" i="3"/>
  <c r="BK151" i="3"/>
  <c r="BK147" i="3"/>
  <c r="BK142" i="3"/>
  <c r="BK138" i="3"/>
  <c r="BK132" i="3"/>
  <c r="BK127" i="3"/>
  <c r="J124" i="3"/>
  <c r="BK238" i="3"/>
  <c r="J235" i="3"/>
  <c r="J231" i="3"/>
  <c r="BK224" i="3"/>
  <c r="J218" i="3"/>
  <c r="BK207" i="3"/>
  <c r="J202" i="3"/>
  <c r="BK198" i="3"/>
  <c r="BK193" i="3"/>
  <c r="BK191" i="3"/>
  <c r="J185" i="3"/>
  <c r="BK183" i="3"/>
  <c r="J178" i="3"/>
  <c r="J171" i="3"/>
  <c r="J169" i="3"/>
  <c r="BK166" i="3"/>
  <c r="BK161" i="3"/>
  <c r="BK158" i="3"/>
  <c r="J156" i="3"/>
  <c r="BK145" i="3"/>
  <c r="BK141" i="3"/>
  <c r="BK137" i="3"/>
  <c r="BK133" i="3"/>
  <c r="BK130" i="3"/>
  <c r="BK123" i="3"/>
  <c r="J233" i="3"/>
  <c r="J228" i="3"/>
  <c r="J224" i="3"/>
  <c r="BK135" i="4"/>
  <c r="J132" i="4"/>
  <c r="J127" i="4"/>
  <c r="BK133" i="4"/>
  <c r="BK130" i="4"/>
  <c r="J123" i="4"/>
  <c r="BK134" i="4"/>
  <c r="BK126" i="4"/>
  <c r="J135" i="4"/>
  <c r="BK127" i="4"/>
  <c r="J129" i="5"/>
  <c r="J132" i="5"/>
  <c r="BK128" i="5"/>
  <c r="BK125" i="5"/>
  <c r="BK133" i="5"/>
  <c r="BK129" i="5"/>
  <c r="J124" i="5"/>
  <c r="BK132" i="6"/>
  <c r="J129" i="6"/>
  <c r="J127" i="6"/>
  <c r="BK123" i="6"/>
  <c r="J131" i="6"/>
  <c r="J128" i="6"/>
  <c r="J134" i="6"/>
  <c r="BK127" i="6"/>
  <c r="J133" i="7"/>
  <c r="J127" i="7"/>
  <c r="J123" i="7"/>
  <c r="BK129" i="7"/>
  <c r="J129" i="7"/>
  <c r="BK133" i="7"/>
  <c r="J128" i="7"/>
  <c r="BK126" i="7"/>
  <c r="BK123" i="7"/>
  <c r="BK125" i="8"/>
  <c r="BK127" i="8"/>
  <c r="J124" i="8"/>
  <c r="J160" i="9"/>
  <c r="J152" i="9"/>
  <c r="BK146" i="9"/>
  <c r="J139" i="9"/>
  <c r="J130" i="9"/>
  <c r="BK157" i="9"/>
  <c r="J149" i="9"/>
  <c r="BK135" i="9"/>
  <c r="BK155" i="9"/>
  <c r="J144" i="9"/>
  <c r="BK139" i="9"/>
  <c r="BK134" i="9"/>
  <c r="BK130" i="9"/>
  <c r="J155" i="9"/>
  <c r="J146" i="9"/>
  <c r="J133" i="9"/>
  <c r="BK193" i="10"/>
  <c r="J183" i="10"/>
  <c r="BK175" i="10"/>
  <c r="BK156" i="10"/>
  <c r="J191" i="10"/>
  <c r="BK183" i="10"/>
  <c r="BK165" i="10"/>
  <c r="BK131" i="10"/>
  <c r="J184" i="10"/>
  <c r="J175" i="10"/>
  <c r="J156" i="10"/>
  <c r="BK146" i="10"/>
  <c r="J134" i="10"/>
  <c r="J128" i="10"/>
  <c r="BK198" i="11"/>
  <c r="J194" i="11"/>
  <c r="J191" i="11"/>
  <c r="BK194" i="11"/>
  <c r="J190" i="11"/>
  <c r="BK167" i="11"/>
  <c r="J141" i="11"/>
  <c r="J131" i="11"/>
  <c r="BK196" i="11"/>
  <c r="J185" i="11"/>
  <c r="BK160" i="11"/>
  <c r="BK141" i="11"/>
  <c r="J160" i="11"/>
  <c r="BK144" i="11"/>
  <c r="BK131" i="11"/>
  <c r="BK233" i="12"/>
  <c r="BK209" i="12"/>
  <c r="BK199" i="12"/>
  <c r="BK155" i="12"/>
  <c r="BK231" i="12"/>
  <c r="J212" i="12"/>
  <c r="BK193" i="12"/>
  <c r="J149" i="12"/>
  <c r="J233" i="12"/>
  <c r="BK220" i="12"/>
  <c r="BK202" i="12"/>
  <c r="J181" i="12"/>
  <c r="BK173" i="12"/>
  <c r="J134" i="12"/>
  <c r="BK221" i="12"/>
  <c r="BK190" i="12"/>
  <c r="J152" i="12"/>
  <c r="J161" i="13"/>
  <c r="J141" i="13"/>
  <c r="BK150" i="13"/>
  <c r="J128" i="13"/>
  <c r="BK157" i="13"/>
  <c r="J160" i="13"/>
  <c r="J147" i="13"/>
  <c r="BK134" i="13"/>
  <c r="J229" i="14"/>
  <c r="J223" i="14"/>
  <c r="J207" i="14"/>
  <c r="BK187" i="14"/>
  <c r="BK156" i="14"/>
  <c r="BK143" i="14"/>
  <c r="BK222" i="14"/>
  <c r="J192" i="14"/>
  <c r="J160" i="14"/>
  <c r="BK232" i="14"/>
  <c r="J222" i="14"/>
  <c r="J204" i="14"/>
  <c r="BK192" i="14"/>
  <c r="J143" i="14"/>
  <c r="J226" i="14"/>
  <c r="BK210" i="14"/>
  <c r="BK183" i="14"/>
  <c r="J163" i="14"/>
  <c r="J2117" i="15"/>
  <c r="BK2089" i="15"/>
  <c r="J1969" i="15"/>
  <c r="BK1936" i="15"/>
  <c r="BK1874" i="15"/>
  <c r="J1812" i="15"/>
  <c r="J1763" i="15"/>
  <c r="BK1755" i="15"/>
  <c r="BK1741" i="15"/>
  <c r="BK1734" i="15"/>
  <c r="BK1721" i="15"/>
  <c r="BK1714" i="15"/>
  <c r="J1704" i="15"/>
  <c r="BK1698" i="15"/>
  <c r="J1690" i="15"/>
  <c r="J1679" i="15"/>
  <c r="J1673" i="15"/>
  <c r="BK1656" i="15"/>
  <c r="J1645" i="15"/>
  <c r="BK1626" i="15"/>
  <c r="BK1548" i="15"/>
  <c r="BK1539" i="15"/>
  <c r="BK1520" i="15"/>
  <c r="J1505" i="15"/>
  <c r="BK1498" i="15"/>
  <c r="J1494" i="15"/>
  <c r="BK1484" i="15"/>
  <c r="J1475" i="15"/>
  <c r="BK1466" i="15"/>
  <c r="BK1459" i="15"/>
  <c r="J1453" i="15"/>
  <c r="J1439" i="15"/>
  <c r="J1432" i="15"/>
  <c r="J1427" i="15"/>
  <c r="BK1418" i="15"/>
  <c r="J1413" i="15"/>
  <c r="J1405" i="15"/>
  <c r="BK1399" i="15"/>
  <c r="BK1393" i="15"/>
  <c r="BK1385" i="15"/>
  <c r="BK1373" i="15"/>
  <c r="BK1368" i="15"/>
  <c r="BK1361" i="15"/>
  <c r="BK1352" i="15"/>
  <c r="BK1344" i="15"/>
  <c r="J1324" i="15"/>
  <c r="BK1312" i="15"/>
  <c r="J1304" i="15"/>
  <c r="BK1294" i="15"/>
  <c r="BK1288" i="15"/>
  <c r="J1284" i="15"/>
  <c r="BK1274" i="15"/>
  <c r="BK1245" i="15"/>
  <c r="BK1213" i="15"/>
  <c r="BK1193" i="15"/>
  <c r="J1168" i="15"/>
  <c r="BK1099" i="15"/>
  <c r="BK977" i="15"/>
  <c r="J950" i="15"/>
  <c r="J934" i="15"/>
  <c r="J913" i="15"/>
  <c r="BK827" i="15"/>
  <c r="BK763" i="15"/>
  <c r="J671" i="15"/>
  <c r="BK655" i="15"/>
  <c r="J380" i="15"/>
  <c r="BK315" i="15"/>
  <c r="BK281" i="15"/>
  <c r="J259" i="15"/>
  <c r="J239" i="15"/>
  <c r="J215" i="15"/>
  <c r="J177" i="15"/>
  <c r="BK2111" i="15"/>
  <c r="J1539" i="15"/>
  <c r="BK1524" i="15"/>
  <c r="J1500" i="15"/>
  <c r="J1491" i="15"/>
  <c r="BK1483" i="15"/>
  <c r="BK1474" i="15"/>
  <c r="BK1462" i="15"/>
  <c r="J1455" i="15"/>
  <c r="J1450" i="15"/>
  <c r="J1442" i="15"/>
  <c r="J1433" i="15"/>
  <c r="J1429" i="15"/>
  <c r="BK1414" i="15"/>
  <c r="BK1404" i="15"/>
  <c r="BK1391" i="15"/>
  <c r="BK1384" i="15"/>
  <c r="BK1379" i="15"/>
  <c r="BK1369" i="15"/>
  <c r="J1362" i="15"/>
  <c r="BK1353" i="15"/>
  <c r="BK1337" i="15"/>
  <c r="J1319" i="15"/>
  <c r="BK1307" i="15"/>
  <c r="J1299" i="15"/>
  <c r="J1295" i="15"/>
  <c r="BK1287" i="15"/>
  <c r="J1276" i="15"/>
  <c r="BK1251" i="15"/>
  <c r="J1228" i="15"/>
  <c r="J1200" i="15"/>
  <c r="BK1192" i="15"/>
  <c r="BK1168" i="15"/>
  <c r="BK1095" i="15"/>
  <c r="BK1057" i="15"/>
  <c r="J951" i="15"/>
  <c r="J930" i="15"/>
  <c r="J921" i="15"/>
  <c r="BK912" i="15"/>
  <c r="BK847" i="15"/>
  <c r="J760" i="15"/>
  <c r="J724" i="15"/>
  <c r="J667" i="15"/>
  <c r="BK434" i="15"/>
  <c r="J406" i="15"/>
  <c r="J315" i="15"/>
  <c r="J281" i="15"/>
  <c r="J253" i="15"/>
  <c r="J233" i="15"/>
  <c r="J190" i="15"/>
  <c r="J165" i="15"/>
  <c r="J2072" i="15"/>
  <c r="J1939" i="15"/>
  <c r="BK1883" i="15"/>
  <c r="BK1812" i="15"/>
  <c r="BK1757" i="15"/>
  <c r="J1741" i="15"/>
  <c r="J1732" i="15"/>
  <c r="J1726" i="15"/>
  <c r="BK1718" i="15"/>
  <c r="J1712" i="15"/>
  <c r="BK1708" i="15"/>
  <c r="J1702" i="15"/>
  <c r="BK1697" i="15"/>
  <c r="BK1693" i="15"/>
  <c r="J291" i="15"/>
  <c r="BK250" i="15"/>
  <c r="BK233" i="15"/>
  <c r="J216" i="15"/>
  <c r="J194" i="15"/>
  <c r="BK171" i="15"/>
  <c r="BK2275" i="15"/>
  <c r="J2273" i="15"/>
  <c r="J2268" i="15"/>
  <c r="BK2195" i="15"/>
  <c r="BK2117" i="15"/>
  <c r="J2074" i="15"/>
  <c r="J2070" i="15"/>
  <c r="J1946" i="15"/>
  <c r="J1892" i="15"/>
  <c r="BK1796" i="15"/>
  <c r="BK1763" i="15"/>
  <c r="BK1754" i="15"/>
  <c r="BK1737" i="15"/>
  <c r="J1733" i="15"/>
  <c r="BK1719" i="15"/>
  <c r="J1715" i="15"/>
  <c r="J1711" i="15"/>
  <c r="J1708" i="15"/>
  <c r="J1703" i="15"/>
  <c r="J1697" i="15"/>
  <c r="BK1690" i="15"/>
  <c r="BK1679" i="15"/>
  <c r="BK1665" i="15"/>
  <c r="BK1651" i="15"/>
  <c r="J1633" i="15"/>
  <c r="BK1625" i="15"/>
  <c r="BK1546" i="15"/>
  <c r="BK1515" i="15"/>
  <c r="J1497" i="15"/>
  <c r="BK1488" i="15"/>
  <c r="BK1482" i="15"/>
  <c r="BK1473" i="15"/>
  <c r="BK1464" i="15"/>
  <c r="J1451" i="15"/>
  <c r="BK1448" i="15"/>
  <c r="BK1441" i="15"/>
  <c r="BK1429" i="15"/>
  <c r="BK1422" i="15"/>
  <c r="J1418" i="15"/>
  <c r="J1415" i="15"/>
  <c r="J1408" i="15"/>
  <c r="J1399" i="15"/>
  <c r="BK1392" i="15"/>
  <c r="BK1376" i="15"/>
  <c r="BK1374" i="15"/>
  <c r="J1367" i="15"/>
  <c r="J1357" i="15"/>
  <c r="BK1351" i="15"/>
  <c r="J1349" i="15"/>
  <c r="BK1339" i="15"/>
  <c r="BK1331" i="15"/>
  <c r="J1325" i="15"/>
  <c r="BK1318" i="15"/>
  <c r="J1307" i="15"/>
  <c r="BK1304" i="15"/>
  <c r="BK1290" i="15"/>
  <c r="J1280" i="15"/>
  <c r="BK1265" i="15"/>
  <c r="J1253" i="15"/>
  <c r="J1230" i="15"/>
  <c r="J1225" i="15"/>
  <c r="BK1207" i="15"/>
  <c r="BK1196" i="15"/>
  <c r="BK1189" i="15"/>
  <c r="BK1174" i="15"/>
  <c r="J1163" i="15"/>
  <c r="J1111" i="15"/>
  <c r="J1089" i="15"/>
  <c r="J1054" i="15"/>
  <c r="J980" i="15"/>
  <c r="BK947" i="15"/>
  <c r="BK926" i="15"/>
  <c r="BK913" i="15"/>
  <c r="BK841" i="15"/>
  <c r="J798" i="15"/>
  <c r="BK753" i="15"/>
  <c r="BK703" i="15"/>
  <c r="BK664" i="15"/>
  <c r="J442" i="15"/>
  <c r="BK407" i="15"/>
  <c r="BK361" i="15"/>
  <c r="J311" i="15"/>
  <c r="J284" i="15"/>
  <c r="J256" i="15"/>
  <c r="J230" i="15"/>
  <c r="BK210" i="15"/>
  <c r="J186" i="15"/>
  <c r="BK168" i="15"/>
  <c r="J239" i="16"/>
  <c r="BK236" i="16"/>
  <c r="BK232" i="16"/>
  <c r="BK229" i="16"/>
  <c r="BK223" i="16"/>
  <c r="BK216" i="16"/>
  <c r="BK213" i="16"/>
  <c r="J235" i="16"/>
  <c r="J233" i="16"/>
  <c r="J227" i="16"/>
  <c r="J223" i="16"/>
  <c r="J220" i="16"/>
  <c r="BK217" i="16"/>
  <c r="J210" i="16"/>
  <c r="J206" i="16"/>
  <c r="BK204" i="16"/>
  <c r="J196" i="16"/>
  <c r="J191" i="16"/>
  <c r="BK188" i="16"/>
  <c r="BK184" i="16"/>
  <c r="BK177" i="16"/>
  <c r="BK174" i="16"/>
  <c r="J169" i="16"/>
  <c r="J162" i="16"/>
  <c r="J160" i="16"/>
  <c r="BK157" i="16"/>
  <c r="J153" i="16"/>
  <c r="BK149" i="16"/>
  <c r="J146" i="16"/>
  <c r="J144" i="16"/>
  <c r="J139" i="16"/>
  <c r="BK131" i="16"/>
  <c r="BK127" i="16"/>
  <c r="J242" i="16"/>
  <c r="J238" i="16"/>
  <c r="BK233" i="16"/>
  <c r="BK228" i="16"/>
  <c r="BK222" i="16"/>
  <c r="J218" i="16"/>
  <c r="J213" i="16"/>
  <c r="BK208" i="16"/>
  <c r="J203" i="16"/>
  <c r="BK197" i="16"/>
  <c r="J192" i="16"/>
  <c r="J189" i="16"/>
  <c r="BK183" i="16"/>
  <c r="BK178" i="16"/>
  <c r="J173" i="16"/>
  <c r="J170" i="16"/>
  <c r="BK166" i="16"/>
  <c r="J154" i="16"/>
  <c r="J150" i="16"/>
  <c r="BK146" i="16"/>
  <c r="J138" i="16"/>
  <c r="BK134" i="16"/>
  <c r="BK129" i="16"/>
  <c r="J125" i="16"/>
  <c r="J211" i="16"/>
  <c r="BK209" i="16"/>
  <c r="BK205" i="16"/>
  <c r="BK202" i="16"/>
  <c r="BK200" i="16"/>
  <c r="BK196" i="16"/>
  <c r="BK192" i="16"/>
  <c r="J186" i="16"/>
  <c r="BK182" i="16"/>
  <c r="BK179" i="16"/>
  <c r="J177" i="16"/>
  <c r="J171" i="16"/>
  <c r="J166" i="16"/>
  <c r="BK164" i="16"/>
  <c r="BK161" i="16"/>
  <c r="BK158" i="16"/>
  <c r="BK154" i="16"/>
  <c r="J149" i="16"/>
  <c r="BK141" i="16"/>
  <c r="BK139" i="16"/>
  <c r="J136" i="16"/>
  <c r="BK132" i="16"/>
  <c r="J127" i="16"/>
  <c r="BK123" i="16"/>
  <c r="J135" i="17"/>
  <c r="J132" i="17"/>
  <c r="J129" i="17"/>
  <c r="J126" i="17"/>
  <c r="J123" i="17"/>
  <c r="BK135" i="17"/>
  <c r="BK132" i="17"/>
  <c r="BK129" i="17"/>
  <c r="BK126" i="17"/>
  <c r="BK123" i="17"/>
  <c r="J131" i="18"/>
  <c r="BK128" i="18"/>
  <c r="J125" i="18"/>
  <c r="J132" i="18"/>
  <c r="J129" i="18"/>
  <c r="BK125" i="18"/>
  <c r="BK134" i="19"/>
  <c r="J125" i="19"/>
  <c r="BK129" i="19"/>
  <c r="J131" i="19"/>
  <c r="J123" i="19"/>
  <c r="BK130" i="19"/>
  <c r="BK127" i="19"/>
  <c r="BK124" i="19"/>
  <c r="BK132" i="20"/>
  <c r="J127" i="20"/>
  <c r="BK131" i="20"/>
  <c r="BK128" i="20"/>
  <c r="J124" i="20"/>
  <c r="J133" i="20"/>
  <c r="J128" i="20"/>
  <c r="BK123" i="20"/>
  <c r="J124" i="21"/>
  <c r="J125" i="21"/>
  <c r="BK127" i="21"/>
  <c r="J159" i="22"/>
  <c r="J152" i="22"/>
  <c r="J148" i="22"/>
  <c r="BK143" i="22"/>
  <c r="BK161" i="22"/>
  <c r="J156" i="22"/>
  <c r="BK145" i="22"/>
  <c r="J135" i="22"/>
  <c r="J131" i="22"/>
  <c r="BK153" i="22"/>
  <c r="J150" i="22"/>
  <c r="J145" i="22"/>
  <c r="BK142" i="22"/>
  <c r="BK137" i="22"/>
  <c r="BK132" i="22"/>
  <c r="J161" i="22"/>
  <c r="J153" i="22"/>
  <c r="J139" i="22"/>
  <c r="BK133" i="22"/>
  <c r="BK211" i="23"/>
  <c r="BK201" i="23"/>
  <c r="BK178" i="23"/>
  <c r="BK152" i="23"/>
  <c r="BK213" i="23"/>
  <c r="J187" i="23"/>
  <c r="BK149" i="23"/>
  <c r="J211" i="23"/>
  <c r="J198" i="23"/>
  <c r="J152" i="23"/>
  <c r="J143" i="23"/>
  <c r="J204" i="23"/>
  <c r="BK198" i="23"/>
  <c r="BK187" i="23"/>
  <c r="J146" i="23"/>
  <c r="BK128" i="23"/>
  <c r="BK244" i="24"/>
  <c r="J236" i="24"/>
  <c r="BK214" i="24"/>
  <c r="J189" i="24"/>
  <c r="BK162" i="24"/>
  <c r="J134" i="24"/>
  <c r="BK256" i="24"/>
  <c r="BK240" i="24"/>
  <c r="BK226" i="24"/>
  <c r="J217" i="24"/>
  <c r="BK201" i="24"/>
  <c r="J162" i="24"/>
  <c r="BK143" i="24"/>
  <c r="J248" i="24"/>
  <c r="BK239" i="24"/>
  <c r="BK229" i="24"/>
  <c r="BK217" i="24"/>
  <c r="J131" i="24"/>
  <c r="J256" i="24"/>
  <c r="BK243" i="24"/>
  <c r="BK236" i="24"/>
  <c r="J221" i="24"/>
  <c r="BK168" i="24"/>
  <c r="J153" i="24"/>
  <c r="J143" i="24"/>
  <c r="J220" i="25"/>
  <c r="J209" i="25"/>
  <c r="J202" i="25"/>
  <c r="BK173" i="25"/>
  <c r="BK149" i="25"/>
  <c r="J131" i="25"/>
  <c r="BK217" i="25"/>
  <c r="J199" i="25"/>
  <c r="J190" i="25"/>
  <c r="J170" i="25"/>
  <c r="J149" i="25"/>
  <c r="BK131" i="25"/>
  <c r="J228" i="25"/>
  <c r="J221" i="25"/>
  <c r="J217" i="25"/>
  <c r="BK202" i="25"/>
  <c r="J181" i="25"/>
  <c r="BK152" i="25"/>
  <c r="BK137" i="25"/>
  <c r="BK163" i="26"/>
  <c r="BK157" i="26"/>
  <c r="J147" i="26"/>
  <c r="J138" i="26"/>
  <c r="BK131" i="26"/>
  <c r="J163" i="26"/>
  <c r="J157" i="26"/>
  <c r="BK150" i="26"/>
  <c r="BK141" i="26"/>
  <c r="BK134" i="26"/>
  <c r="BK232" i="27"/>
  <c r="J222" i="27"/>
  <c r="J210" i="27"/>
  <c r="J190" i="27"/>
  <c r="J179" i="27"/>
  <c r="J163" i="27"/>
  <c r="BK146" i="27"/>
  <c r="J140" i="27"/>
  <c r="J229" i="27"/>
  <c r="J220" i="27"/>
  <c r="J217" i="27"/>
  <c r="BK207" i="27"/>
  <c r="J198" i="27"/>
  <c r="BK190" i="27"/>
  <c r="BK156" i="27"/>
  <c r="J137" i="27"/>
  <c r="BK229" i="27"/>
  <c r="J224" i="27"/>
  <c r="BK220" i="27"/>
  <c r="J214" i="27"/>
  <c r="BK198" i="27"/>
  <c r="J183" i="27"/>
  <c r="J169" i="27"/>
  <c r="J146" i="27"/>
  <c r="J171" i="28"/>
  <c r="BK163" i="28"/>
  <c r="J149" i="28"/>
  <c r="BK137" i="28"/>
  <c r="J132" i="28"/>
  <c r="J128" i="28"/>
  <c r="BK167" i="28"/>
  <c r="BK143" i="28"/>
  <c r="J135" i="28"/>
  <c r="J133" i="28"/>
  <c r="BK171" i="28"/>
  <c r="BK166" i="28"/>
  <c r="J156" i="28"/>
  <c r="J141" i="28"/>
  <c r="BK136" i="28"/>
  <c r="BK132" i="28"/>
  <c r="J127" i="28"/>
  <c r="BK159" i="28"/>
  <c r="BK150" i="28"/>
  <c r="BK144" i="28"/>
  <c r="J140" i="28"/>
  <c r="J130" i="28"/>
  <c r="BK176" i="29"/>
  <c r="BK169" i="29"/>
  <c r="J151" i="29"/>
  <c r="J176" i="29"/>
  <c r="BK151" i="29"/>
  <c r="BK131" i="29"/>
  <c r="BK160" i="29"/>
  <c r="BK147" i="29"/>
  <c r="J169" i="29"/>
  <c r="J160" i="29"/>
  <c r="J140" i="29"/>
  <c r="BK165" i="30"/>
  <c r="BK160" i="30"/>
  <c r="J147" i="30"/>
  <c r="BK142" i="30"/>
  <c r="J137" i="30"/>
  <c r="J133" i="30"/>
  <c r="BK129" i="30"/>
  <c r="BK159" i="30"/>
  <c r="BK147" i="30"/>
  <c r="J140" i="30"/>
  <c r="BK135" i="30"/>
  <c r="J130" i="30"/>
  <c r="J164" i="30"/>
  <c r="J159" i="30"/>
  <c r="J150" i="30"/>
  <c r="J141" i="30"/>
  <c r="BK137" i="30"/>
  <c r="BK133" i="30"/>
  <c r="J166" i="31"/>
  <c r="J160" i="31"/>
  <c r="J141" i="31"/>
  <c r="BK137" i="31"/>
  <c r="BK132" i="31"/>
  <c r="BK128" i="31"/>
  <c r="BK163" i="31"/>
  <c r="J143" i="31"/>
  <c r="BK140" i="31"/>
  <c r="BK131" i="31"/>
  <c r="BK153" i="31"/>
  <c r="BK143" i="31"/>
  <c r="J138" i="31"/>
  <c r="BK135" i="31"/>
  <c r="J130" i="31"/>
  <c r="BK127" i="31"/>
  <c r="J159" i="31"/>
  <c r="BK146" i="31"/>
  <c r="J136" i="31"/>
  <c r="J133" i="31"/>
  <c r="J321" i="32"/>
  <c r="J302" i="32"/>
  <c r="BK285" i="32"/>
  <c r="J258" i="32"/>
  <c r="BK249" i="32"/>
  <c r="J204" i="32"/>
  <c r="BK165" i="32"/>
  <c r="BK139" i="32"/>
  <c r="BK316" i="32"/>
  <c r="J267" i="32"/>
  <c r="BK239" i="32"/>
  <c r="BK206" i="32"/>
  <c r="J168" i="32"/>
  <c r="BK148" i="32"/>
  <c r="J324" i="32"/>
  <c r="J299" i="32"/>
  <c r="J264" i="32"/>
  <c r="J248" i="32"/>
  <c r="J239" i="32"/>
  <c r="BK218" i="32"/>
  <c r="BK130" i="32"/>
  <c r="BK248" i="32"/>
  <c r="BK243" i="32"/>
  <c r="J218" i="32"/>
  <c r="BK154" i="32"/>
  <c r="J143" i="33"/>
  <c r="BK134" i="33"/>
  <c r="J128" i="33"/>
  <c r="J141" i="33"/>
  <c r="BK136" i="33"/>
  <c r="BK128" i="33"/>
  <c r="BK138" i="33"/>
  <c r="J136" i="33"/>
  <c r="J131" i="33"/>
  <c r="T164" i="2" l="1"/>
  <c r="BK193" i="2"/>
  <c r="J193" i="2" s="1"/>
  <c r="J101" i="2" s="1"/>
  <c r="BK304" i="2"/>
  <c r="J304" i="2" s="1"/>
  <c r="J102" i="2" s="1"/>
  <c r="P395" i="2"/>
  <c r="BK420" i="2"/>
  <c r="J420" i="2"/>
  <c r="J104" i="2"/>
  <c r="P441" i="2"/>
  <c r="P927" i="2"/>
  <c r="P984" i="2"/>
  <c r="T1095" i="2"/>
  <c r="BK1169" i="2"/>
  <c r="J1169" i="2" s="1"/>
  <c r="J112" i="2" s="1"/>
  <c r="R1211" i="2"/>
  <c r="T1284" i="2"/>
  <c r="T1345" i="2"/>
  <c r="R1351" i="2"/>
  <c r="T1359" i="2"/>
  <c r="T1368" i="2"/>
  <c r="R1376" i="2"/>
  <c r="T1387" i="2"/>
  <c r="R1408" i="2"/>
  <c r="P1417" i="2"/>
  <c r="R1429" i="2"/>
  <c r="BK1440" i="2"/>
  <c r="J1440" i="2"/>
  <c r="J127" i="2" s="1"/>
  <c r="BK1475" i="2"/>
  <c r="J1475" i="2"/>
  <c r="J128" i="2"/>
  <c r="P1511" i="2"/>
  <c r="R1554" i="2"/>
  <c r="P1637" i="2"/>
  <c r="P1666" i="2"/>
  <c r="T1683" i="2"/>
  <c r="T1749" i="2"/>
  <c r="P1775" i="2"/>
  <c r="T1886" i="2"/>
  <c r="R1958" i="2"/>
  <c r="R2103" i="2"/>
  <c r="P2136" i="2"/>
  <c r="R2279" i="2"/>
  <c r="T122" i="3"/>
  <c r="T121" i="3" s="1"/>
  <c r="BK122" i="4"/>
  <c r="J122" i="4"/>
  <c r="J99" i="4"/>
  <c r="R122" i="5"/>
  <c r="R121" i="5" s="1"/>
  <c r="T122" i="6"/>
  <c r="T121" i="6"/>
  <c r="R122" i="7"/>
  <c r="R121" i="7"/>
  <c r="T122" i="8"/>
  <c r="T121" i="8"/>
  <c r="P129" i="9"/>
  <c r="P136" i="9"/>
  <c r="BK141" i="9"/>
  <c r="J141" i="9"/>
  <c r="J102" i="9" s="1"/>
  <c r="BK147" i="9"/>
  <c r="J147" i="9"/>
  <c r="J103" i="9"/>
  <c r="T147" i="9"/>
  <c r="R158" i="9"/>
  <c r="P127" i="10"/>
  <c r="BK171" i="10"/>
  <c r="J171" i="10" s="1"/>
  <c r="J101" i="10" s="1"/>
  <c r="BK127" i="11"/>
  <c r="J127" i="11"/>
  <c r="J100" i="11" s="1"/>
  <c r="P181" i="11"/>
  <c r="BK130" i="12"/>
  <c r="J130" i="12"/>
  <c r="J100" i="12" s="1"/>
  <c r="BK189" i="12"/>
  <c r="J189" i="12"/>
  <c r="J101" i="12" s="1"/>
  <c r="BK205" i="12"/>
  <c r="J205" i="12" s="1"/>
  <c r="J102" i="12" s="1"/>
  <c r="BK208" i="12"/>
  <c r="J208" i="12" s="1"/>
  <c r="J103" i="12" s="1"/>
  <c r="BK227" i="12"/>
  <c r="J227" i="12"/>
  <c r="J105" i="12" s="1"/>
  <c r="T127" i="13"/>
  <c r="T126" i="13" s="1"/>
  <c r="T125" i="13" s="1"/>
  <c r="T153" i="13"/>
  <c r="R133" i="14"/>
  <c r="P175" i="14"/>
  <c r="T186" i="14"/>
  <c r="R216" i="14"/>
  <c r="P221" i="14"/>
  <c r="P228" i="14"/>
  <c r="P227" i="14"/>
  <c r="T193" i="15"/>
  <c r="T304" i="15"/>
  <c r="T395" i="15"/>
  <c r="P420" i="15"/>
  <c r="T441" i="15"/>
  <c r="BK922" i="15"/>
  <c r="J922" i="15"/>
  <c r="J107" i="15"/>
  <c r="R979" i="15"/>
  <c r="T1090" i="15"/>
  <c r="T1164" i="15"/>
  <c r="BK1206" i="15"/>
  <c r="J1206" i="15"/>
  <c r="J113" i="15" s="1"/>
  <c r="P1279" i="15"/>
  <c r="T1340" i="15"/>
  <c r="R1346" i="15"/>
  <c r="R1354" i="15"/>
  <c r="R1363" i="15"/>
  <c r="R1371" i="15"/>
  <c r="BK1382" i="15"/>
  <c r="J1382" i="15"/>
  <c r="J122" i="15"/>
  <c r="BK1403" i="15"/>
  <c r="J1403" i="15" s="1"/>
  <c r="J123" i="15" s="1"/>
  <c r="R1412" i="15"/>
  <c r="BK1424" i="15"/>
  <c r="J1424" i="15"/>
  <c r="J125" i="15" s="1"/>
  <c r="P1435" i="15"/>
  <c r="P1470" i="15"/>
  <c r="BK1506" i="15"/>
  <c r="J1506" i="15"/>
  <c r="J129" i="15" s="1"/>
  <c r="T1549" i="15"/>
  <c r="P1632" i="15"/>
  <c r="T1661" i="15"/>
  <c r="T1678" i="15"/>
  <c r="T1730" i="15"/>
  <c r="BK1762" i="15"/>
  <c r="J1762" i="15"/>
  <c r="J135" i="15" s="1"/>
  <c r="BK1873" i="15"/>
  <c r="J1873" i="15"/>
  <c r="J136" i="15" s="1"/>
  <c r="BK1945" i="15"/>
  <c r="J1945" i="15"/>
  <c r="J137" i="15" s="1"/>
  <c r="BK2090" i="15"/>
  <c r="J2090" i="15" s="1"/>
  <c r="J138" i="15" s="1"/>
  <c r="BK2266" i="15"/>
  <c r="J2266" i="15"/>
  <c r="J140" i="15"/>
  <c r="R122" i="16"/>
  <c r="R121" i="16" s="1"/>
  <c r="BK122" i="17"/>
  <c r="J122" i="17" s="1"/>
  <c r="J99" i="17" s="1"/>
  <c r="BK122" i="18"/>
  <c r="BK121" i="18" s="1"/>
  <c r="J121" i="18" s="1"/>
  <c r="BK122" i="19"/>
  <c r="J122" i="19"/>
  <c r="J99" i="19" s="1"/>
  <c r="R122" i="20"/>
  <c r="R121" i="20" s="1"/>
  <c r="R122" i="21"/>
  <c r="R121" i="21" s="1"/>
  <c r="T129" i="22"/>
  <c r="T136" i="22"/>
  <c r="P147" i="22"/>
  <c r="BK154" i="22"/>
  <c r="J154" i="22"/>
  <c r="J104" i="22"/>
  <c r="T154" i="22"/>
  <c r="T158" i="22"/>
  <c r="T127" i="23"/>
  <c r="T126" i="23" s="1"/>
  <c r="T125" i="23" s="1"/>
  <c r="T186" i="23"/>
  <c r="BK130" i="24"/>
  <c r="J130" i="24" s="1"/>
  <c r="J100" i="24" s="1"/>
  <c r="BK210" i="24"/>
  <c r="J210" i="24"/>
  <c r="J101" i="24" s="1"/>
  <c r="T220" i="24"/>
  <c r="T251" i="24"/>
  <c r="T130" i="25"/>
  <c r="T189" i="25"/>
  <c r="T129" i="25" s="1"/>
  <c r="T128" i="25" s="1"/>
  <c r="T205" i="25"/>
  <c r="T208" i="25"/>
  <c r="T227" i="25"/>
  <c r="BK127" i="26"/>
  <c r="J127" i="26"/>
  <c r="J100" i="26" s="1"/>
  <c r="BK153" i="26"/>
  <c r="J153" i="26" s="1"/>
  <c r="J101" i="26" s="1"/>
  <c r="R133" i="27"/>
  <c r="R175" i="27"/>
  <c r="R186" i="27"/>
  <c r="BK216" i="27"/>
  <c r="J216" i="27"/>
  <c r="J105" i="27" s="1"/>
  <c r="T216" i="27"/>
  <c r="BK221" i="27"/>
  <c r="J221" i="27" s="1"/>
  <c r="J106" i="27" s="1"/>
  <c r="P221" i="27"/>
  <c r="BK228" i="27"/>
  <c r="BK227" i="27" s="1"/>
  <c r="J227" i="27" s="1"/>
  <c r="J107" i="27" s="1"/>
  <c r="P126" i="28"/>
  <c r="P125" i="28" s="1"/>
  <c r="T148" i="28"/>
  <c r="T147" i="28" s="1"/>
  <c r="R130" i="29"/>
  <c r="R139" i="29"/>
  <c r="P150" i="29"/>
  <c r="BK162" i="29"/>
  <c r="J162" i="29"/>
  <c r="J103" i="29" s="1"/>
  <c r="R162" i="29"/>
  <c r="R171" i="29"/>
  <c r="R170" i="29"/>
  <c r="BK126" i="30"/>
  <c r="J126" i="30"/>
  <c r="J100" i="30" s="1"/>
  <c r="T126" i="30"/>
  <c r="T125" i="30" s="1"/>
  <c r="P145" i="30"/>
  <c r="P144" i="30" s="1"/>
  <c r="T145" i="30"/>
  <c r="T144" i="30"/>
  <c r="P164" i="2"/>
  <c r="P193" i="2"/>
  <c r="T304" i="2"/>
  <c r="R395" i="2"/>
  <c r="T420" i="2"/>
  <c r="T441" i="2"/>
  <c r="T927" i="2"/>
  <c r="R984" i="2"/>
  <c r="R1095" i="2"/>
  <c r="P1169" i="2"/>
  <c r="BK1211" i="2"/>
  <c r="J1211" i="2" s="1"/>
  <c r="J113" i="2" s="1"/>
  <c r="P1284" i="2"/>
  <c r="P1345" i="2"/>
  <c r="T1351" i="2"/>
  <c r="P1359" i="2"/>
  <c r="BK1368" i="2"/>
  <c r="J1368" i="2"/>
  <c r="J120" i="2" s="1"/>
  <c r="BK1376" i="2"/>
  <c r="J1376" i="2" s="1"/>
  <c r="J121" i="2" s="1"/>
  <c r="BK1387" i="2"/>
  <c r="J1387" i="2"/>
  <c r="J122" i="2" s="1"/>
  <c r="BK1408" i="2"/>
  <c r="J1408" i="2" s="1"/>
  <c r="J123" i="2" s="1"/>
  <c r="BK1417" i="2"/>
  <c r="J1417" i="2"/>
  <c r="J124" i="2" s="1"/>
  <c r="BK1429" i="2"/>
  <c r="J1429" i="2"/>
  <c r="J125" i="2"/>
  <c r="P1440" i="2"/>
  <c r="P1475" i="2"/>
  <c r="R1511" i="2"/>
  <c r="P1554" i="2"/>
  <c r="R1637" i="2"/>
  <c r="BK1666" i="2"/>
  <c r="J1666" i="2" s="1"/>
  <c r="J132" i="2" s="1"/>
  <c r="P1683" i="2"/>
  <c r="R1749" i="2"/>
  <c r="R1775" i="2"/>
  <c r="P1886" i="2"/>
  <c r="P1958" i="2"/>
  <c r="P2103" i="2"/>
  <c r="R2136" i="2"/>
  <c r="T2279" i="2"/>
  <c r="BK122" i="3"/>
  <c r="J122" i="3" s="1"/>
  <c r="J99" i="3" s="1"/>
  <c r="R122" i="4"/>
  <c r="R121" i="4" s="1"/>
  <c r="P122" i="5"/>
  <c r="P121" i="5" s="1"/>
  <c r="AU99" i="1" s="1"/>
  <c r="BK122" i="6"/>
  <c r="J122" i="6"/>
  <c r="J99" i="6" s="1"/>
  <c r="P122" i="7"/>
  <c r="P121" i="7"/>
  <c r="AU101" i="1" s="1"/>
  <c r="P122" i="8"/>
  <c r="P121" i="8"/>
  <c r="AU102" i="1" s="1"/>
  <c r="R129" i="9"/>
  <c r="BK136" i="9"/>
  <c r="J136" i="9"/>
  <c r="J101" i="9" s="1"/>
  <c r="T136" i="9"/>
  <c r="T141" i="9"/>
  <c r="P154" i="9"/>
  <c r="T154" i="9"/>
  <c r="T158" i="9"/>
  <c r="T127" i="10"/>
  <c r="T126" i="10"/>
  <c r="T125" i="10" s="1"/>
  <c r="T171" i="10"/>
  <c r="P127" i="11"/>
  <c r="P126" i="11"/>
  <c r="P125" i="11" s="1"/>
  <c r="AU105" i="1" s="1"/>
  <c r="BK181" i="11"/>
  <c r="J181" i="11"/>
  <c r="J101" i="11" s="1"/>
  <c r="P130" i="12"/>
  <c r="P189" i="12"/>
  <c r="P205" i="12"/>
  <c r="R208" i="12"/>
  <c r="T227" i="12"/>
  <c r="R127" i="13"/>
  <c r="R126" i="13" s="1"/>
  <c r="R125" i="13" s="1"/>
  <c r="R153" i="13"/>
  <c r="BK133" i="14"/>
  <c r="R175" i="14"/>
  <c r="R186" i="14"/>
  <c r="P216" i="14"/>
  <c r="P215" i="14" s="1"/>
  <c r="R221" i="14"/>
  <c r="R228" i="14"/>
  <c r="R227" i="14"/>
  <c r="P164" i="15"/>
  <c r="R164" i="15"/>
  <c r="R193" i="15"/>
  <c r="P304" i="15"/>
  <c r="R395" i="15"/>
  <c r="T420" i="15"/>
  <c r="BK441" i="15"/>
  <c r="J441" i="15" s="1"/>
  <c r="J105" i="15" s="1"/>
  <c r="T922" i="15"/>
  <c r="BK979" i="15"/>
  <c r="J979" i="15"/>
  <c r="J110" i="15" s="1"/>
  <c r="BK1090" i="15"/>
  <c r="J1090" i="15" s="1"/>
  <c r="J111" i="15" s="1"/>
  <c r="BK1164" i="15"/>
  <c r="J1164" i="15"/>
  <c r="J112" i="15" s="1"/>
  <c r="T1206" i="15"/>
  <c r="BK1279" i="15"/>
  <c r="J1279" i="15" s="1"/>
  <c r="J115" i="15" s="1"/>
  <c r="BK1340" i="15"/>
  <c r="J1340" i="15"/>
  <c r="J116" i="15"/>
  <c r="BK1346" i="15"/>
  <c r="J1346" i="15"/>
  <c r="J118" i="15" s="1"/>
  <c r="BK1354" i="15"/>
  <c r="J1354" i="15" s="1"/>
  <c r="J119" i="15" s="1"/>
  <c r="P1363" i="15"/>
  <c r="BK1371" i="15"/>
  <c r="J1371" i="15" s="1"/>
  <c r="J121" i="15" s="1"/>
  <c r="P1382" i="15"/>
  <c r="R1403" i="15"/>
  <c r="P1412" i="15"/>
  <c r="T1424" i="15"/>
  <c r="T1435" i="15"/>
  <c r="T1470" i="15"/>
  <c r="R1506" i="15"/>
  <c r="P1549" i="15"/>
  <c r="T1632" i="15"/>
  <c r="P1661" i="15"/>
  <c r="R1678" i="15"/>
  <c r="P1730" i="15"/>
  <c r="R1762" i="15"/>
  <c r="P1873" i="15"/>
  <c r="T1945" i="15"/>
  <c r="T2090" i="15"/>
  <c r="P2266" i="15"/>
  <c r="T122" i="16"/>
  <c r="T121" i="16" s="1"/>
  <c r="R122" i="17"/>
  <c r="R121" i="17"/>
  <c r="T122" i="18"/>
  <c r="T121" i="18" s="1"/>
  <c r="R122" i="19"/>
  <c r="R121" i="19" s="1"/>
  <c r="BK122" i="20"/>
  <c r="J122" i="20" s="1"/>
  <c r="J99" i="20" s="1"/>
  <c r="BK122" i="21"/>
  <c r="J122" i="21"/>
  <c r="J99" i="21" s="1"/>
  <c r="R129" i="22"/>
  <c r="R136" i="22"/>
  <c r="P141" i="22"/>
  <c r="T141" i="22"/>
  <c r="P154" i="22"/>
  <c r="R158" i="22"/>
  <c r="P127" i="23"/>
  <c r="P126" i="23" s="1"/>
  <c r="P125" i="23" s="1"/>
  <c r="AU117" i="1" s="1"/>
  <c r="P186" i="23"/>
  <c r="R130" i="24"/>
  <c r="P210" i="24"/>
  <c r="R220" i="24"/>
  <c r="P251" i="24"/>
  <c r="P129" i="24" s="1"/>
  <c r="P128" i="24" s="1"/>
  <c r="AU118" i="1" s="1"/>
  <c r="R130" i="25"/>
  <c r="P189" i="25"/>
  <c r="R205" i="25"/>
  <c r="P208" i="25"/>
  <c r="P227" i="25"/>
  <c r="P127" i="26"/>
  <c r="P153" i="26"/>
  <c r="P126" i="26" s="1"/>
  <c r="P125" i="26" s="1"/>
  <c r="AU120" i="1" s="1"/>
  <c r="T133" i="27"/>
  <c r="T175" i="27"/>
  <c r="T186" i="27"/>
  <c r="R216" i="27"/>
  <c r="R215" i="27" s="1"/>
  <c r="R221" i="27"/>
  <c r="P228" i="27"/>
  <c r="P227" i="27"/>
  <c r="T126" i="28"/>
  <c r="T125" i="28" s="1"/>
  <c r="T124" i="28" s="1"/>
  <c r="R148" i="28"/>
  <c r="R147" i="28"/>
  <c r="P130" i="29"/>
  <c r="BK139" i="29"/>
  <c r="J139" i="29"/>
  <c r="J101" i="29" s="1"/>
  <c r="BK150" i="29"/>
  <c r="J150" i="29" s="1"/>
  <c r="J102" i="29" s="1"/>
  <c r="R150" i="29"/>
  <c r="T162" i="29"/>
  <c r="P171" i="29"/>
  <c r="P170" i="29"/>
  <c r="R126" i="30"/>
  <c r="R125" i="30" s="1"/>
  <c r="BK145" i="30"/>
  <c r="BK144" i="30" s="1"/>
  <c r="J144" i="30" s="1"/>
  <c r="J101" i="30" s="1"/>
  <c r="R145" i="30"/>
  <c r="R144" i="30"/>
  <c r="P126" i="31"/>
  <c r="P125" i="31"/>
  <c r="BK145" i="31"/>
  <c r="J145" i="31"/>
  <c r="J102" i="31"/>
  <c r="R145" i="31"/>
  <c r="R144" i="31" s="1"/>
  <c r="R124" i="31" s="1"/>
  <c r="BK129" i="32"/>
  <c r="J129" i="32" s="1"/>
  <c r="J100" i="32" s="1"/>
  <c r="P129" i="32"/>
  <c r="BK217" i="32"/>
  <c r="J217" i="32"/>
  <c r="J101" i="32"/>
  <c r="R217" i="32"/>
  <c r="P229" i="32"/>
  <c r="BK266" i="32"/>
  <c r="J266" i="32"/>
  <c r="J103" i="32" s="1"/>
  <c r="R266" i="32"/>
  <c r="T304" i="32"/>
  <c r="P127" i="33"/>
  <c r="BK164" i="2"/>
  <c r="J164" i="2" s="1"/>
  <c r="J100" i="2" s="1"/>
  <c r="T193" i="2"/>
  <c r="R304" i="2"/>
  <c r="T395" i="2"/>
  <c r="R420" i="2"/>
  <c r="BK441" i="2"/>
  <c r="J441" i="2" s="1"/>
  <c r="J105" i="2" s="1"/>
  <c r="R927" i="2"/>
  <c r="BK984" i="2"/>
  <c r="J984" i="2" s="1"/>
  <c r="J110" i="2" s="1"/>
  <c r="BK1095" i="2"/>
  <c r="J1095" i="2"/>
  <c r="J111" i="2" s="1"/>
  <c r="T1169" i="2"/>
  <c r="T1211" i="2"/>
  <c r="BK1284" i="2"/>
  <c r="J1284" i="2"/>
  <c r="J115" i="2" s="1"/>
  <c r="R1345" i="2"/>
  <c r="BK1351" i="2"/>
  <c r="J1351" i="2" s="1"/>
  <c r="J118" i="2" s="1"/>
  <c r="BK1359" i="2"/>
  <c r="J1359" i="2"/>
  <c r="J119" i="2" s="1"/>
  <c r="R1368" i="2"/>
  <c r="P1376" i="2"/>
  <c r="R1387" i="2"/>
  <c r="T1408" i="2"/>
  <c r="T1417" i="2"/>
  <c r="T1429" i="2"/>
  <c r="R1440" i="2"/>
  <c r="T1475" i="2"/>
  <c r="T1511" i="2"/>
  <c r="BK1554" i="2"/>
  <c r="J1554" i="2"/>
  <c r="J130" i="2" s="1"/>
  <c r="BK1637" i="2"/>
  <c r="J1637" i="2" s="1"/>
  <c r="J131" i="2" s="1"/>
  <c r="R1666" i="2"/>
  <c r="R1683" i="2"/>
  <c r="P1749" i="2"/>
  <c r="T1775" i="2"/>
  <c r="BK1886" i="2"/>
  <c r="J1886" i="2" s="1"/>
  <c r="J136" i="2" s="1"/>
  <c r="BK1958" i="2"/>
  <c r="J1958" i="2"/>
  <c r="J137" i="2" s="1"/>
  <c r="BK2103" i="2"/>
  <c r="J2103" i="2"/>
  <c r="J138" i="2" s="1"/>
  <c r="T2136" i="2"/>
  <c r="BK2279" i="2"/>
  <c r="J2279" i="2"/>
  <c r="J140" i="2" s="1"/>
  <c r="R122" i="3"/>
  <c r="R121" i="3"/>
  <c r="T122" i="4"/>
  <c r="T121" i="4" s="1"/>
  <c r="BK122" i="5"/>
  <c r="J122" i="5"/>
  <c r="J99" i="5" s="1"/>
  <c r="R122" i="6"/>
  <c r="R121" i="6" s="1"/>
  <c r="BK122" i="7"/>
  <c r="J122" i="7"/>
  <c r="J99" i="7" s="1"/>
  <c r="BK122" i="8"/>
  <c r="J122" i="8" s="1"/>
  <c r="J99" i="8" s="1"/>
  <c r="BK129" i="9"/>
  <c r="J129" i="9"/>
  <c r="J100" i="9"/>
  <c r="T129" i="9"/>
  <c r="T128" i="9" s="1"/>
  <c r="T127" i="9" s="1"/>
  <c r="R141" i="9"/>
  <c r="R147" i="9"/>
  <c r="R154" i="9"/>
  <c r="BK158" i="9"/>
  <c r="J158" i="9"/>
  <c r="J105" i="9"/>
  <c r="R127" i="10"/>
  <c r="P171" i="10"/>
  <c r="T127" i="11"/>
  <c r="T181" i="11"/>
  <c r="T126" i="11" s="1"/>
  <c r="T125" i="11" s="1"/>
  <c r="T130" i="12"/>
  <c r="T189" i="12"/>
  <c r="T205" i="12"/>
  <c r="T208" i="12"/>
  <c r="R227" i="12"/>
  <c r="BK127" i="13"/>
  <c r="J127" i="13"/>
  <c r="J100" i="13" s="1"/>
  <c r="BK153" i="13"/>
  <c r="J153" i="13"/>
  <c r="J101" i="13" s="1"/>
  <c r="P133" i="14"/>
  <c r="BK175" i="14"/>
  <c r="J175" i="14"/>
  <c r="J101" i="14"/>
  <c r="P186" i="14"/>
  <c r="BK216" i="14"/>
  <c r="T221" i="14"/>
  <c r="T215" i="14" s="1"/>
  <c r="T228" i="14"/>
  <c r="T227" i="14" s="1"/>
  <c r="BK164" i="15"/>
  <c r="J164" i="15" s="1"/>
  <c r="J100" i="15" s="1"/>
  <c r="BK193" i="15"/>
  <c r="J193" i="15"/>
  <c r="J101" i="15"/>
  <c r="R304" i="15"/>
  <c r="P395" i="15"/>
  <c r="R420" i="15"/>
  <c r="R441" i="15"/>
  <c r="P922" i="15"/>
  <c r="T979" i="15"/>
  <c r="P1090" i="15"/>
  <c r="P1164" i="15"/>
  <c r="P1206" i="15"/>
  <c r="R1279" i="15"/>
  <c r="P1340" i="15"/>
  <c r="P1346" i="15"/>
  <c r="P1354" i="15"/>
  <c r="BK1363" i="15"/>
  <c r="J1363" i="15"/>
  <c r="J120" i="15"/>
  <c r="P1371" i="15"/>
  <c r="T1382" i="15"/>
  <c r="P1403" i="15"/>
  <c r="BK1412" i="15"/>
  <c r="J1412" i="15"/>
  <c r="J124" i="15"/>
  <c r="P1424" i="15"/>
  <c r="BK1435" i="15"/>
  <c r="J1435" i="15" s="1"/>
  <c r="J127" i="15" s="1"/>
  <c r="R1470" i="15"/>
  <c r="T1506" i="15"/>
  <c r="R1549" i="15"/>
  <c r="R1632" i="15"/>
  <c r="R1661" i="15"/>
  <c r="P1678" i="15"/>
  <c r="R1730" i="15"/>
  <c r="P1762" i="15"/>
  <c r="T1873" i="15"/>
  <c r="R1945" i="15"/>
  <c r="R2090" i="15"/>
  <c r="R2266" i="15"/>
  <c r="P122" i="16"/>
  <c r="P121" i="16"/>
  <c r="AU110" i="1"/>
  <c r="T122" i="17"/>
  <c r="T121" i="17" s="1"/>
  <c r="P122" i="18"/>
  <c r="P121" i="18"/>
  <c r="AU112" i="1" s="1"/>
  <c r="T122" i="19"/>
  <c r="T121" i="19" s="1"/>
  <c r="P122" i="20"/>
  <c r="P121" i="20"/>
  <c r="AU114" i="1" s="1"/>
  <c r="P122" i="21"/>
  <c r="P121" i="21" s="1"/>
  <c r="AU115" i="1" s="1"/>
  <c r="P129" i="22"/>
  <c r="P136" i="22"/>
  <c r="R141" i="22"/>
  <c r="R147" i="22"/>
  <c r="R154" i="22"/>
  <c r="P158" i="22"/>
  <c r="R127" i="23"/>
  <c r="BK186" i="23"/>
  <c r="J186" i="23"/>
  <c r="J101" i="23" s="1"/>
  <c r="T130" i="24"/>
  <c r="T129" i="24"/>
  <c r="T128" i="24" s="1"/>
  <c r="T210" i="24"/>
  <c r="P220" i="24"/>
  <c r="BK251" i="24"/>
  <c r="J251" i="24"/>
  <c r="J104" i="24"/>
  <c r="BK130" i="25"/>
  <c r="J130" i="25"/>
  <c r="J100" i="25" s="1"/>
  <c r="BK189" i="25"/>
  <c r="J189" i="25"/>
  <c r="J101" i="25" s="1"/>
  <c r="BK205" i="25"/>
  <c r="J205" i="25" s="1"/>
  <c r="J102" i="25" s="1"/>
  <c r="BK208" i="25"/>
  <c r="J208" i="25" s="1"/>
  <c r="J103" i="25" s="1"/>
  <c r="R227" i="25"/>
  <c r="R127" i="26"/>
  <c r="R153" i="26"/>
  <c r="R126" i="26" s="1"/>
  <c r="R125" i="26" s="1"/>
  <c r="P133" i="27"/>
  <c r="P175" i="27"/>
  <c r="P186" i="27"/>
  <c r="P216" i="27"/>
  <c r="P215" i="27" s="1"/>
  <c r="T221" i="27"/>
  <c r="R228" i="27"/>
  <c r="R227" i="27"/>
  <c r="BK126" i="28"/>
  <c r="J126" i="28" s="1"/>
  <c r="J100" i="28" s="1"/>
  <c r="P148" i="28"/>
  <c r="P147" i="28"/>
  <c r="R126" i="31"/>
  <c r="R125" i="31"/>
  <c r="P145" i="31"/>
  <c r="P144" i="31" s="1"/>
  <c r="R129" i="32"/>
  <c r="BK229" i="32"/>
  <c r="J229" i="32" s="1"/>
  <c r="J102" i="32" s="1"/>
  <c r="T229" i="32"/>
  <c r="T266" i="32"/>
  <c r="P304" i="32"/>
  <c r="R127" i="33"/>
  <c r="R164" i="2"/>
  <c r="R193" i="2"/>
  <c r="P304" i="2"/>
  <c r="BK395" i="2"/>
  <c r="J395" i="2"/>
  <c r="J103" i="2"/>
  <c r="P420" i="2"/>
  <c r="R441" i="2"/>
  <c r="BK927" i="2"/>
  <c r="J927" i="2" s="1"/>
  <c r="J107" i="2" s="1"/>
  <c r="T984" i="2"/>
  <c r="P1095" i="2"/>
  <c r="R1169" i="2"/>
  <c r="P1211" i="2"/>
  <c r="R1284" i="2"/>
  <c r="BK1345" i="2"/>
  <c r="J1345" i="2" s="1"/>
  <c r="J116" i="2" s="1"/>
  <c r="P1351" i="2"/>
  <c r="R1359" i="2"/>
  <c r="P1368" i="2"/>
  <c r="T1376" i="2"/>
  <c r="P1387" i="2"/>
  <c r="P1408" i="2"/>
  <c r="R1417" i="2"/>
  <c r="P1429" i="2"/>
  <c r="T1440" i="2"/>
  <c r="T1439" i="2" s="1"/>
  <c r="R1475" i="2"/>
  <c r="BK1511" i="2"/>
  <c r="J1511" i="2" s="1"/>
  <c r="J129" i="2" s="1"/>
  <c r="T1554" i="2"/>
  <c r="T1637" i="2"/>
  <c r="T1666" i="2"/>
  <c r="BK1683" i="2"/>
  <c r="J1683" i="2"/>
  <c r="J133" i="2"/>
  <c r="BK1749" i="2"/>
  <c r="J1749" i="2" s="1"/>
  <c r="J134" i="2" s="1"/>
  <c r="BK1775" i="2"/>
  <c r="J1775" i="2"/>
  <c r="J135" i="2" s="1"/>
  <c r="R1886" i="2"/>
  <c r="T1958" i="2"/>
  <c r="T2103" i="2"/>
  <c r="BK2136" i="2"/>
  <c r="J2136" i="2" s="1"/>
  <c r="J139" i="2" s="1"/>
  <c r="P2279" i="2"/>
  <c r="P122" i="3"/>
  <c r="P121" i="3"/>
  <c r="AU97" i="1"/>
  <c r="P122" i="4"/>
  <c r="P121" i="4" s="1"/>
  <c r="AU98" i="1" s="1"/>
  <c r="T122" i="5"/>
  <c r="T121" i="5"/>
  <c r="P122" i="6"/>
  <c r="P121" i="6" s="1"/>
  <c r="AU100" i="1" s="1"/>
  <c r="T122" i="7"/>
  <c r="T121" i="7"/>
  <c r="R122" i="8"/>
  <c r="R121" i="8"/>
  <c r="R136" i="9"/>
  <c r="P141" i="9"/>
  <c r="P147" i="9"/>
  <c r="BK154" i="9"/>
  <c r="J154" i="9" s="1"/>
  <c r="J104" i="9" s="1"/>
  <c r="P158" i="9"/>
  <c r="BK127" i="10"/>
  <c r="R171" i="10"/>
  <c r="R127" i="11"/>
  <c r="R126" i="11" s="1"/>
  <c r="R125" i="11" s="1"/>
  <c r="R181" i="11"/>
  <c r="R130" i="12"/>
  <c r="R129" i="12" s="1"/>
  <c r="R128" i="12" s="1"/>
  <c r="R189" i="12"/>
  <c r="R205" i="12"/>
  <c r="P208" i="12"/>
  <c r="P227" i="12"/>
  <c r="P127" i="13"/>
  <c r="P126" i="13" s="1"/>
  <c r="P125" i="13" s="1"/>
  <c r="AU107" i="1" s="1"/>
  <c r="P153" i="13"/>
  <c r="T133" i="14"/>
  <c r="T132" i="14" s="1"/>
  <c r="T175" i="14"/>
  <c r="BK186" i="14"/>
  <c r="J186" i="14" s="1"/>
  <c r="J102" i="14" s="1"/>
  <c r="T216" i="14"/>
  <c r="BK221" i="14"/>
  <c r="J221" i="14"/>
  <c r="J106" i="14" s="1"/>
  <c r="BK228" i="14"/>
  <c r="J228" i="14"/>
  <c r="J108" i="14" s="1"/>
  <c r="T164" i="15"/>
  <c r="T163" i="15" s="1"/>
  <c r="P193" i="15"/>
  <c r="BK304" i="15"/>
  <c r="J304" i="15" s="1"/>
  <c r="J102" i="15" s="1"/>
  <c r="BK395" i="15"/>
  <c r="J395" i="15"/>
  <c r="J103" i="15"/>
  <c r="BK420" i="15"/>
  <c r="J420" i="15"/>
  <c r="J104" i="15"/>
  <c r="P441" i="15"/>
  <c r="R922" i="15"/>
  <c r="P979" i="15"/>
  <c r="R1090" i="15"/>
  <c r="R1164" i="15"/>
  <c r="R1206" i="15"/>
  <c r="T1279" i="15"/>
  <c r="R1340" i="15"/>
  <c r="T1346" i="15"/>
  <c r="T1354" i="15"/>
  <c r="T1363" i="15"/>
  <c r="T1371" i="15"/>
  <c r="R1382" i="15"/>
  <c r="T1403" i="15"/>
  <c r="T1412" i="15"/>
  <c r="R1424" i="15"/>
  <c r="R1435" i="15"/>
  <c r="R1434" i="15" s="1"/>
  <c r="BK1470" i="15"/>
  <c r="J1470" i="15" s="1"/>
  <c r="J128" i="15" s="1"/>
  <c r="P1506" i="15"/>
  <c r="BK1549" i="15"/>
  <c r="J1549" i="15"/>
  <c r="J130" i="15" s="1"/>
  <c r="BK1632" i="15"/>
  <c r="J1632" i="15" s="1"/>
  <c r="J131" i="15" s="1"/>
  <c r="BK1661" i="15"/>
  <c r="J1661" i="15"/>
  <c r="J132" i="15"/>
  <c r="BK1678" i="15"/>
  <c r="J1678" i="15" s="1"/>
  <c r="J133" i="15" s="1"/>
  <c r="BK1730" i="15"/>
  <c r="J1730" i="15" s="1"/>
  <c r="J134" i="15" s="1"/>
  <c r="T1762" i="15"/>
  <c r="R1873" i="15"/>
  <c r="P1945" i="15"/>
  <c r="P2090" i="15"/>
  <c r="T2266" i="15"/>
  <c r="BK122" i="16"/>
  <c r="J122" i="16"/>
  <c r="J99" i="16"/>
  <c r="P122" i="17"/>
  <c r="P121" i="17"/>
  <c r="AU111" i="1"/>
  <c r="R122" i="18"/>
  <c r="R121" i="18" s="1"/>
  <c r="P122" i="19"/>
  <c r="P121" i="19" s="1"/>
  <c r="AU113" i="1" s="1"/>
  <c r="T122" i="20"/>
  <c r="T121" i="20" s="1"/>
  <c r="T122" i="21"/>
  <c r="T121" i="21" s="1"/>
  <c r="BK129" i="22"/>
  <c r="J129" i="22" s="1"/>
  <c r="J100" i="22" s="1"/>
  <c r="BK136" i="22"/>
  <c r="J136" i="22"/>
  <c r="J101" i="22"/>
  <c r="BK141" i="22"/>
  <c r="J141" i="22" s="1"/>
  <c r="J102" i="22" s="1"/>
  <c r="BK147" i="22"/>
  <c r="J147" i="22" s="1"/>
  <c r="J103" i="22" s="1"/>
  <c r="T147" i="22"/>
  <c r="BK158" i="22"/>
  <c r="J158" i="22"/>
  <c r="J105" i="22" s="1"/>
  <c r="BK127" i="23"/>
  <c r="J127" i="23" s="1"/>
  <c r="J100" i="23" s="1"/>
  <c r="R186" i="23"/>
  <c r="P130" i="24"/>
  <c r="R210" i="24"/>
  <c r="BK220" i="24"/>
  <c r="J220" i="24" s="1"/>
  <c r="J102" i="24" s="1"/>
  <c r="R251" i="24"/>
  <c r="P130" i="25"/>
  <c r="P129" i="25"/>
  <c r="P128" i="25" s="1"/>
  <c r="AU119" i="1" s="1"/>
  <c r="R189" i="25"/>
  <c r="P205" i="25"/>
  <c r="R208" i="25"/>
  <c r="BK227" i="25"/>
  <c r="J227" i="25"/>
  <c r="J105" i="25"/>
  <c r="T127" i="26"/>
  <c r="T126" i="26" s="1"/>
  <c r="T125" i="26" s="1"/>
  <c r="T153" i="26"/>
  <c r="BK133" i="27"/>
  <c r="J133" i="27" s="1"/>
  <c r="J100" i="27" s="1"/>
  <c r="BK175" i="27"/>
  <c r="J175" i="27" s="1"/>
  <c r="J101" i="27" s="1"/>
  <c r="BK186" i="27"/>
  <c r="J186" i="27"/>
  <c r="J102" i="27" s="1"/>
  <c r="T228" i="27"/>
  <c r="T227" i="27"/>
  <c r="R126" i="28"/>
  <c r="R125" i="28"/>
  <c r="R124" i="28"/>
  <c r="BK148" i="28"/>
  <c r="J148" i="28" s="1"/>
  <c r="J102" i="28" s="1"/>
  <c r="BK130" i="29"/>
  <c r="J130" i="29"/>
  <c r="J100" i="29" s="1"/>
  <c r="T130" i="29"/>
  <c r="P139" i="29"/>
  <c r="T139" i="29"/>
  <c r="T150" i="29"/>
  <c r="P162" i="29"/>
  <c r="BK171" i="29"/>
  <c r="J171" i="29"/>
  <c r="J106" i="29"/>
  <c r="T171" i="29"/>
  <c r="T170" i="29"/>
  <c r="P126" i="30"/>
  <c r="P125" i="30" s="1"/>
  <c r="P124" i="30" s="1"/>
  <c r="AU124" i="1" s="1"/>
  <c r="BK126" i="31"/>
  <c r="J126" i="31" s="1"/>
  <c r="J100" i="31" s="1"/>
  <c r="T126" i="31"/>
  <c r="T125" i="31" s="1"/>
  <c r="T124" i="31" s="1"/>
  <c r="T145" i="31"/>
  <c r="T144" i="31"/>
  <c r="T129" i="32"/>
  <c r="P217" i="32"/>
  <c r="T217" i="32"/>
  <c r="T128" i="32" s="1"/>
  <c r="T127" i="32" s="1"/>
  <c r="R229" i="32"/>
  <c r="P266" i="32"/>
  <c r="BK304" i="32"/>
  <c r="J304" i="32"/>
  <c r="J104" i="32" s="1"/>
  <c r="R304" i="32"/>
  <c r="BK127" i="33"/>
  <c r="J127" i="33" s="1"/>
  <c r="J100" i="33" s="1"/>
  <c r="T127" i="33"/>
  <c r="BK135" i="33"/>
  <c r="J135" i="33"/>
  <c r="J101" i="33"/>
  <c r="P135" i="33"/>
  <c r="R135" i="33"/>
  <c r="T135" i="33"/>
  <c r="BK981" i="2"/>
  <c r="J981" i="2"/>
  <c r="J108" i="2" s="1"/>
  <c r="BK164" i="13"/>
  <c r="J164" i="13" s="1"/>
  <c r="J103" i="13" s="1"/>
  <c r="BK976" i="15"/>
  <c r="J976" i="15" s="1"/>
  <c r="J108" i="15" s="1"/>
  <c r="BK231" i="27"/>
  <c r="J231" i="27"/>
  <c r="J109" i="27"/>
  <c r="BK192" i="10"/>
  <c r="J192" i="10"/>
  <c r="J103" i="10"/>
  <c r="BK197" i="11"/>
  <c r="J197" i="11" s="1"/>
  <c r="J102" i="11" s="1"/>
  <c r="BK2123" i="15"/>
  <c r="J2123" i="15"/>
  <c r="J139" i="15" s="1"/>
  <c r="BK210" i="23"/>
  <c r="J210" i="23"/>
  <c r="J102" i="23" s="1"/>
  <c r="BK259" i="24"/>
  <c r="J259" i="24" s="1"/>
  <c r="J106" i="24" s="1"/>
  <c r="BK225" i="25"/>
  <c r="J225" i="25"/>
  <c r="J104" i="25"/>
  <c r="BK162" i="26"/>
  <c r="J162" i="26" s="1"/>
  <c r="J102" i="26" s="1"/>
  <c r="BK164" i="26"/>
  <c r="J164" i="26" s="1"/>
  <c r="J103" i="26" s="1"/>
  <c r="BK213" i="27"/>
  <c r="J213" i="27" s="1"/>
  <c r="J103" i="27" s="1"/>
  <c r="BK925" i="2"/>
  <c r="J925" i="2"/>
  <c r="J106" i="2" s="1"/>
  <c r="BK190" i="10"/>
  <c r="J190" i="10"/>
  <c r="J102" i="10"/>
  <c r="BK199" i="11"/>
  <c r="J199" i="11"/>
  <c r="J103" i="11" s="1"/>
  <c r="BK162" i="13"/>
  <c r="J162" i="13"/>
  <c r="J102" i="13" s="1"/>
  <c r="BK213" i="14"/>
  <c r="J213" i="14" s="1"/>
  <c r="J103" i="14" s="1"/>
  <c r="BK231" i="14"/>
  <c r="J231" i="14" s="1"/>
  <c r="J109" i="14" s="1"/>
  <c r="BK920" i="15"/>
  <c r="J920" i="15"/>
  <c r="J106" i="15"/>
  <c r="BK247" i="24"/>
  <c r="J247" i="24"/>
  <c r="J103" i="24"/>
  <c r="BK257" i="24"/>
  <c r="J257" i="24" s="1"/>
  <c r="J105" i="24" s="1"/>
  <c r="BK323" i="32"/>
  <c r="J323" i="32"/>
  <c r="J105" i="32" s="1"/>
  <c r="BK1280" i="2"/>
  <c r="J1280" i="2"/>
  <c r="J114" i="2" s="1"/>
  <c r="BK225" i="12"/>
  <c r="J225" i="12" s="1"/>
  <c r="J104" i="12" s="1"/>
  <c r="BK232" i="12"/>
  <c r="J232" i="12"/>
  <c r="J106" i="12"/>
  <c r="BK1275" i="15"/>
  <c r="J1275" i="15" s="1"/>
  <c r="J114" i="15" s="1"/>
  <c r="BK212" i="23"/>
  <c r="J212" i="23" s="1"/>
  <c r="J103" i="23" s="1"/>
  <c r="BK232" i="25"/>
  <c r="J232" i="25" s="1"/>
  <c r="J106" i="25" s="1"/>
  <c r="BK168" i="29"/>
  <c r="J168" i="29"/>
  <c r="J104" i="29" s="1"/>
  <c r="BK140" i="33"/>
  <c r="J140" i="33"/>
  <c r="J102" i="33"/>
  <c r="BK142" i="33"/>
  <c r="J142" i="33"/>
  <c r="J103" i="33" s="1"/>
  <c r="BK128" i="32"/>
  <c r="BK127" i="32"/>
  <c r="J127" i="32" s="1"/>
  <c r="J98" i="32" s="1"/>
  <c r="E113" i="33"/>
  <c r="BF128" i="33"/>
  <c r="BF139" i="33"/>
  <c r="BF143" i="33"/>
  <c r="J91" i="33"/>
  <c r="F94" i="33"/>
  <c r="BF129" i="33"/>
  <c r="BF131" i="33"/>
  <c r="BF137" i="33"/>
  <c r="BF138" i="33"/>
  <c r="BF130" i="33"/>
  <c r="BF134" i="33"/>
  <c r="BF136" i="33"/>
  <c r="BF141" i="33"/>
  <c r="J121" i="32"/>
  <c r="BF148" i="32"/>
  <c r="BF171" i="32"/>
  <c r="BF227" i="32"/>
  <c r="BF243" i="32"/>
  <c r="BF249" i="32"/>
  <c r="BF250" i="32"/>
  <c r="BF258" i="32"/>
  <c r="BF264" i="32"/>
  <c r="F94" i="32"/>
  <c r="BF236" i="32"/>
  <c r="BF245" i="32"/>
  <c r="BF248" i="32"/>
  <c r="BF267" i="32"/>
  <c r="BF294" i="32"/>
  <c r="BF299" i="32"/>
  <c r="BF321" i="32"/>
  <c r="BF324" i="32"/>
  <c r="E85" i="32"/>
  <c r="BF130" i="32"/>
  <c r="BF139" i="32"/>
  <c r="BF165" i="32"/>
  <c r="BF168" i="32"/>
  <c r="BF186" i="32"/>
  <c r="BF230" i="32"/>
  <c r="BF244" i="32"/>
  <c r="BF151" i="32"/>
  <c r="BF154" i="32"/>
  <c r="BF189" i="32"/>
  <c r="BF204" i="32"/>
  <c r="BF206" i="32"/>
  <c r="BF218" i="32"/>
  <c r="BF239" i="32"/>
  <c r="BF256" i="32"/>
  <c r="BF276" i="32"/>
  <c r="BF285" i="32"/>
  <c r="BF301" i="32"/>
  <c r="BF302" i="32"/>
  <c r="BF305" i="32"/>
  <c r="BF316" i="32"/>
  <c r="BF318" i="32"/>
  <c r="BF131" i="31"/>
  <c r="BF132" i="31"/>
  <c r="BF134" i="31"/>
  <c r="BF136" i="31"/>
  <c r="BF141" i="31"/>
  <c r="BF147" i="31"/>
  <c r="BF153" i="31"/>
  <c r="BF156" i="31"/>
  <c r="BF160" i="31"/>
  <c r="BF163" i="31"/>
  <c r="J145" i="30"/>
  <c r="J102" i="30"/>
  <c r="F94" i="31"/>
  <c r="J118" i="31"/>
  <c r="BF127" i="31"/>
  <c r="BF128" i="31"/>
  <c r="BF130" i="31"/>
  <c r="BF135" i="31"/>
  <c r="BF137" i="31"/>
  <c r="BF143" i="31"/>
  <c r="BF164" i="31"/>
  <c r="BF166" i="31"/>
  <c r="BF133" i="31"/>
  <c r="BF142" i="31"/>
  <c r="BF146" i="31"/>
  <c r="BF150" i="31"/>
  <c r="BF165" i="31"/>
  <c r="BK125" i="30"/>
  <c r="J125" i="30" s="1"/>
  <c r="J99" i="30" s="1"/>
  <c r="E85" i="31"/>
  <c r="BF129" i="31"/>
  <c r="BF138" i="31"/>
  <c r="BF139" i="31"/>
  <c r="BF140" i="31"/>
  <c r="BF159" i="31"/>
  <c r="BK170" i="29"/>
  <c r="J170" i="29" s="1"/>
  <c r="J105" i="29" s="1"/>
  <c r="F121" i="30"/>
  <c r="BF129" i="30"/>
  <c r="BF134" i="30"/>
  <c r="BF139" i="30"/>
  <c r="BF143" i="30"/>
  <c r="BF147" i="30"/>
  <c r="BF156" i="30"/>
  <c r="BF160" i="30"/>
  <c r="BF164" i="30"/>
  <c r="BF128" i="30"/>
  <c r="BF130" i="30"/>
  <c r="BF132" i="30"/>
  <c r="BF133" i="30"/>
  <c r="BF136" i="30"/>
  <c r="BF138" i="30"/>
  <c r="BF141" i="30"/>
  <c r="BF150" i="30"/>
  <c r="BF159" i="30"/>
  <c r="E85" i="30"/>
  <c r="J91" i="30"/>
  <c r="BF127" i="30"/>
  <c r="BF131" i="30"/>
  <c r="BF135" i="30"/>
  <c r="BF137" i="30"/>
  <c r="BF140" i="30"/>
  <c r="BF142" i="30"/>
  <c r="BF146" i="30"/>
  <c r="BF153" i="30"/>
  <c r="BF163" i="30"/>
  <c r="BF165" i="30"/>
  <c r="BF166" i="30"/>
  <c r="J91" i="29"/>
  <c r="F94" i="29"/>
  <c r="BF136" i="29"/>
  <c r="BF143" i="29"/>
  <c r="BF157" i="29"/>
  <c r="BF166" i="29"/>
  <c r="BF172" i="29"/>
  <c r="BF154" i="29"/>
  <c r="E85" i="29"/>
  <c r="BF131" i="29"/>
  <c r="BF140" i="29"/>
  <c r="BF147" i="29"/>
  <c r="BF151" i="29"/>
  <c r="BF160" i="29"/>
  <c r="BF169" i="29"/>
  <c r="BF175" i="29"/>
  <c r="BF133" i="29"/>
  <c r="BF163" i="29"/>
  <c r="BF176" i="29"/>
  <c r="BF132" i="28"/>
  <c r="BF134" i="28"/>
  <c r="BF142" i="28"/>
  <c r="BF145" i="28"/>
  <c r="BF146" i="28"/>
  <c r="BF153" i="28"/>
  <c r="BF166" i="28"/>
  <c r="J228" i="27"/>
  <c r="J108" i="27"/>
  <c r="F94" i="28"/>
  <c r="BF127" i="28"/>
  <c r="BF129" i="28"/>
  <c r="BF135" i="28"/>
  <c r="BF141" i="28"/>
  <c r="BF143" i="28"/>
  <c r="BF159" i="28"/>
  <c r="BF162" i="28"/>
  <c r="BF167" i="28"/>
  <c r="BF171" i="28"/>
  <c r="E85" i="28"/>
  <c r="J91" i="28"/>
  <c r="BF133" i="28"/>
  <c r="BF137" i="28"/>
  <c r="BF140" i="28"/>
  <c r="BF149" i="28"/>
  <c r="BF168" i="28"/>
  <c r="BF128" i="28"/>
  <c r="BF130" i="28"/>
  <c r="BF131" i="28"/>
  <c r="BF136" i="28"/>
  <c r="BF138" i="28"/>
  <c r="BF139" i="28"/>
  <c r="BF144" i="28"/>
  <c r="BF150" i="28"/>
  <c r="BF156" i="28"/>
  <c r="BF163" i="28"/>
  <c r="BF169" i="28"/>
  <c r="BF170" i="28"/>
  <c r="F94" i="27"/>
  <c r="BF134" i="27"/>
  <c r="BF140" i="27"/>
  <c r="BF146" i="27"/>
  <c r="BF156" i="27"/>
  <c r="BF160" i="27"/>
  <c r="BF176" i="27"/>
  <c r="BF187" i="27"/>
  <c r="BF195" i="27"/>
  <c r="BF198" i="27"/>
  <c r="BF207" i="27"/>
  <c r="BF217" i="27"/>
  <c r="BF220" i="27"/>
  <c r="BF224" i="27"/>
  <c r="BF226" i="27"/>
  <c r="BF230" i="27"/>
  <c r="E85" i="27"/>
  <c r="J125" i="27"/>
  <c r="BF137" i="27"/>
  <c r="BF143" i="27"/>
  <c r="BF149" i="27"/>
  <c r="BF163" i="27"/>
  <c r="BF169" i="27"/>
  <c r="BF180" i="27"/>
  <c r="BF183" i="27"/>
  <c r="BF214" i="27"/>
  <c r="BF222" i="27"/>
  <c r="BF223" i="27"/>
  <c r="BF232" i="27"/>
  <c r="BF179" i="27"/>
  <c r="BF190" i="27"/>
  <c r="BF192" i="27"/>
  <c r="BF201" i="27"/>
  <c r="BF204" i="27"/>
  <c r="BF210" i="27"/>
  <c r="BF218" i="27"/>
  <c r="BF219" i="27"/>
  <c r="BF225" i="27"/>
  <c r="BF229" i="27"/>
  <c r="E85" i="26"/>
  <c r="J119" i="26"/>
  <c r="BF147" i="26"/>
  <c r="BF150" i="26"/>
  <c r="BF157" i="26"/>
  <c r="BF160" i="26"/>
  <c r="F94" i="26"/>
  <c r="BF128" i="26"/>
  <c r="BF131" i="26"/>
  <c r="BF134" i="26"/>
  <c r="BF137" i="26"/>
  <c r="BF138" i="26"/>
  <c r="BF141" i="26"/>
  <c r="BF144" i="26"/>
  <c r="BF154" i="26"/>
  <c r="BF161" i="26"/>
  <c r="BF163" i="26"/>
  <c r="BF165" i="26"/>
  <c r="J91" i="25"/>
  <c r="F94" i="25"/>
  <c r="BF146" i="25"/>
  <c r="BF166" i="25"/>
  <c r="BF170" i="25"/>
  <c r="BF181" i="25"/>
  <c r="BF193" i="25"/>
  <c r="BF196" i="25"/>
  <c r="BF202" i="25"/>
  <c r="BF207" i="25"/>
  <c r="BF209" i="25"/>
  <c r="BF219" i="25"/>
  <c r="BF220" i="25"/>
  <c r="E116" i="25"/>
  <c r="BF131" i="25"/>
  <c r="BF137" i="25"/>
  <c r="BF140" i="25"/>
  <c r="BF199" i="25"/>
  <c r="BF206" i="25"/>
  <c r="BF217" i="25"/>
  <c r="BF218" i="25"/>
  <c r="BF221" i="25"/>
  <c r="BF226" i="25"/>
  <c r="BF228" i="25"/>
  <c r="BF231" i="25"/>
  <c r="BF233" i="25"/>
  <c r="BF134" i="25"/>
  <c r="BF149" i="25"/>
  <c r="BF152" i="25"/>
  <c r="BF155" i="25"/>
  <c r="BF173" i="25"/>
  <c r="BF190" i="25"/>
  <c r="BF212" i="25"/>
  <c r="BF222" i="25"/>
  <c r="E85" i="24"/>
  <c r="F125" i="24"/>
  <c r="BF131" i="24"/>
  <c r="BF137" i="24"/>
  <c r="BF143" i="24"/>
  <c r="BF147" i="24"/>
  <c r="BF168" i="24"/>
  <c r="BF192" i="24"/>
  <c r="BF217" i="24"/>
  <c r="BF224" i="24"/>
  <c r="BF226" i="24"/>
  <c r="BF237" i="24"/>
  <c r="BF244" i="24"/>
  <c r="BF248" i="24"/>
  <c r="BF253" i="24"/>
  <c r="BF256" i="24"/>
  <c r="BF258" i="24"/>
  <c r="J91" i="24"/>
  <c r="BF238" i="24"/>
  <c r="BF239" i="24"/>
  <c r="BF240" i="24"/>
  <c r="BF242" i="24"/>
  <c r="BF252" i="24"/>
  <c r="BF150" i="24"/>
  <c r="BF153" i="24"/>
  <c r="BF159" i="24"/>
  <c r="BF162" i="24"/>
  <c r="BF165" i="24"/>
  <c r="BF201" i="24"/>
  <c r="BF211" i="24"/>
  <c r="BF214" i="24"/>
  <c r="BF221" i="24"/>
  <c r="BF229" i="24"/>
  <c r="BF236" i="24"/>
  <c r="BF241" i="24"/>
  <c r="BF243" i="24"/>
  <c r="BF260" i="24"/>
  <c r="BF134" i="24"/>
  <c r="BF181" i="24"/>
  <c r="BF189" i="24"/>
  <c r="BF234" i="24"/>
  <c r="BF235" i="24"/>
  <c r="E113" i="23"/>
  <c r="J119" i="23"/>
  <c r="BF143" i="23"/>
  <c r="BF146" i="23"/>
  <c r="BF187" i="23"/>
  <c r="BF195" i="23"/>
  <c r="BF197" i="23"/>
  <c r="BF203" i="23"/>
  <c r="BF134" i="23"/>
  <c r="BF149" i="23"/>
  <c r="BF168" i="23"/>
  <c r="BF207" i="23"/>
  <c r="BF211" i="23"/>
  <c r="F122" i="23"/>
  <c r="BF152" i="23"/>
  <c r="BF162" i="23"/>
  <c r="BF178" i="23"/>
  <c r="BF202" i="23"/>
  <c r="BF213" i="23"/>
  <c r="BF128" i="23"/>
  <c r="BF137" i="23"/>
  <c r="BF170" i="23"/>
  <c r="BF193" i="23"/>
  <c r="BF198" i="23"/>
  <c r="BF201" i="23"/>
  <c r="BF204" i="23"/>
  <c r="BF138" i="22"/>
  <c r="BF143" i="22"/>
  <c r="E85" i="22"/>
  <c r="F94" i="22"/>
  <c r="BF135" i="22"/>
  <c r="BF140" i="22"/>
  <c r="BF149" i="22"/>
  <c r="BF152" i="22"/>
  <c r="BF155" i="22"/>
  <c r="BF159" i="22"/>
  <c r="J91" i="22"/>
  <c r="BF130" i="22"/>
  <c r="BF134" i="22"/>
  <c r="BF142" i="22"/>
  <c r="BF146" i="22"/>
  <c r="BF148" i="22"/>
  <c r="BF151" i="22"/>
  <c r="BF161" i="22"/>
  <c r="BF131" i="22"/>
  <c r="BF132" i="22"/>
  <c r="BF133" i="22"/>
  <c r="BF137" i="22"/>
  <c r="BF139" i="22"/>
  <c r="BF144" i="22"/>
  <c r="BF145" i="22"/>
  <c r="BF150" i="22"/>
  <c r="BF153" i="22"/>
  <c r="BF156" i="22"/>
  <c r="BF157" i="22"/>
  <c r="BF160" i="22"/>
  <c r="BK121" i="20"/>
  <c r="J121" i="20" s="1"/>
  <c r="J32" i="20" s="1"/>
  <c r="F94" i="21"/>
  <c r="J115" i="21"/>
  <c r="BF123" i="21"/>
  <c r="BF127" i="21"/>
  <c r="E85" i="21"/>
  <c r="BF125" i="21"/>
  <c r="BF126" i="21"/>
  <c r="BF124" i="21"/>
  <c r="E109" i="20"/>
  <c r="BF123" i="20"/>
  <c r="BF126" i="20"/>
  <c r="BF128" i="20"/>
  <c r="BF130" i="20"/>
  <c r="BF133" i="20"/>
  <c r="J115" i="20"/>
  <c r="BF129" i="20"/>
  <c r="BF131" i="20"/>
  <c r="BF132" i="20"/>
  <c r="BF134" i="20"/>
  <c r="BK121" i="19"/>
  <c r="J121" i="19" s="1"/>
  <c r="J98" i="19" s="1"/>
  <c r="F94" i="20"/>
  <c r="BF124" i="20"/>
  <c r="BF125" i="20"/>
  <c r="BF127" i="20"/>
  <c r="E85" i="19"/>
  <c r="J115" i="19"/>
  <c r="F118" i="19"/>
  <c r="BF124" i="19"/>
  <c r="BF125" i="19"/>
  <c r="BF134" i="19"/>
  <c r="BF123" i="19"/>
  <c r="BF127" i="19"/>
  <c r="BF129" i="19"/>
  <c r="BF132" i="19"/>
  <c r="BF133" i="19"/>
  <c r="J122" i="18"/>
  <c r="J99" i="18" s="1"/>
  <c r="BF128" i="19"/>
  <c r="BF126" i="19"/>
  <c r="BF130" i="19"/>
  <c r="BF131" i="19"/>
  <c r="J91" i="18"/>
  <c r="F118" i="18"/>
  <c r="BF123" i="18"/>
  <c r="BF130" i="18"/>
  <c r="BF132" i="18"/>
  <c r="BF133" i="18"/>
  <c r="E85" i="18"/>
  <c r="BF124" i="18"/>
  <c r="BF125" i="18"/>
  <c r="BF126" i="18"/>
  <c r="BF127" i="18"/>
  <c r="BF128" i="18"/>
  <c r="BF129" i="18"/>
  <c r="BF131" i="18"/>
  <c r="E85" i="17"/>
  <c r="F94" i="17"/>
  <c r="J115" i="17"/>
  <c r="BF123" i="17"/>
  <c r="BF132" i="17"/>
  <c r="BF133" i="17"/>
  <c r="BF134" i="17"/>
  <c r="BF136" i="17"/>
  <c r="BF124" i="17"/>
  <c r="BF125" i="17"/>
  <c r="BF126" i="17"/>
  <c r="BF127" i="17"/>
  <c r="BF128" i="17"/>
  <c r="BF129" i="17"/>
  <c r="BF130" i="17"/>
  <c r="BF131" i="17"/>
  <c r="BF135" i="17"/>
  <c r="BF137" i="17"/>
  <c r="E85" i="16"/>
  <c r="J91" i="16"/>
  <c r="F94" i="16"/>
  <c r="BF125" i="16"/>
  <c r="BF128" i="16"/>
  <c r="BF129" i="16"/>
  <c r="BF132" i="16"/>
  <c r="BF144" i="16"/>
  <c r="BF145" i="16"/>
  <c r="BF146" i="16"/>
  <c r="BF147" i="16"/>
  <c r="BF149" i="16"/>
  <c r="BF154" i="16"/>
  <c r="BF158" i="16"/>
  <c r="BF164" i="16"/>
  <c r="BF168" i="16"/>
  <c r="BF172" i="16"/>
  <c r="BF186" i="16"/>
  <c r="BF189" i="16"/>
  <c r="BF190" i="16"/>
  <c r="BF195" i="16"/>
  <c r="BF203" i="16"/>
  <c r="BF207" i="16"/>
  <c r="BK163" i="15"/>
  <c r="BF123" i="16"/>
  <c r="BF124" i="16"/>
  <c r="BF126" i="16"/>
  <c r="BF130" i="16"/>
  <c r="BF134" i="16"/>
  <c r="BF138" i="16"/>
  <c r="BF139" i="16"/>
  <c r="BF141" i="16"/>
  <c r="BF142" i="16"/>
  <c r="BF143" i="16"/>
  <c r="BF148" i="16"/>
  <c r="BF151" i="16"/>
  <c r="BF155" i="16"/>
  <c r="BF156" i="16"/>
  <c r="BF157" i="16"/>
  <c r="BF159" i="16"/>
  <c r="BF160" i="16"/>
  <c r="BF161" i="16"/>
  <c r="BF162" i="16"/>
  <c r="BF170" i="16"/>
  <c r="BF173" i="16"/>
  <c r="BF174" i="16"/>
  <c r="BF175" i="16"/>
  <c r="BF176" i="16"/>
  <c r="BF181" i="16"/>
  <c r="BF182" i="16"/>
  <c r="BF183" i="16"/>
  <c r="BF184" i="16"/>
  <c r="BF187" i="16"/>
  <c r="BF191" i="16"/>
  <c r="BF192" i="16"/>
  <c r="BF194" i="16"/>
  <c r="BF198" i="16"/>
  <c r="BF199" i="16"/>
  <c r="BF200" i="16"/>
  <c r="BF201" i="16"/>
  <c r="BF204" i="16"/>
  <c r="BF206" i="16"/>
  <c r="BF212" i="16"/>
  <c r="BF216" i="16"/>
  <c r="BF220" i="16"/>
  <c r="BF222" i="16"/>
  <c r="BF224" i="16"/>
  <c r="BF225" i="16"/>
  <c r="BF229" i="16"/>
  <c r="BF233" i="16"/>
  <c r="BF236" i="16"/>
  <c r="BF237" i="16"/>
  <c r="BF238" i="16"/>
  <c r="BF239" i="16"/>
  <c r="BF241" i="16"/>
  <c r="BF127" i="16"/>
  <c r="BF131" i="16"/>
  <c r="BF133" i="16"/>
  <c r="BF135" i="16"/>
  <c r="BF136" i="16"/>
  <c r="BF137" i="16"/>
  <c r="BF140" i="16"/>
  <c r="BF150" i="16"/>
  <c r="BF152" i="16"/>
  <c r="BF153" i="16"/>
  <c r="BF163" i="16"/>
  <c r="BF165" i="16"/>
  <c r="BF166" i="16"/>
  <c r="BF167" i="16"/>
  <c r="BF169" i="16"/>
  <c r="BF171" i="16"/>
  <c r="BF177" i="16"/>
  <c r="BF178" i="16"/>
  <c r="BF179" i="16"/>
  <c r="BF180" i="16"/>
  <c r="BF185" i="16"/>
  <c r="BF188" i="16"/>
  <c r="BF193" i="16"/>
  <c r="BF196" i="16"/>
  <c r="BF197" i="16"/>
  <c r="BF202" i="16"/>
  <c r="BF205" i="16"/>
  <c r="BF208" i="16"/>
  <c r="BF209" i="16"/>
  <c r="BF210" i="16"/>
  <c r="BF211" i="16"/>
  <c r="BF214" i="16"/>
  <c r="BF215" i="16"/>
  <c r="BF226" i="16"/>
  <c r="BF228" i="16"/>
  <c r="BF230" i="16"/>
  <c r="BF231" i="16"/>
  <c r="BF232" i="16"/>
  <c r="BF234" i="16"/>
  <c r="BF235" i="16"/>
  <c r="BF240" i="16"/>
  <c r="BF213" i="16"/>
  <c r="BF217" i="16"/>
  <c r="BF218" i="16"/>
  <c r="BF219" i="16"/>
  <c r="BF221" i="16"/>
  <c r="BF223" i="16"/>
  <c r="BF227" i="16"/>
  <c r="BF242" i="16"/>
  <c r="J133" i="14"/>
  <c r="J100" i="14" s="1"/>
  <c r="BK227" i="14"/>
  <c r="J227" i="14"/>
  <c r="J107" i="14"/>
  <c r="F94" i="15"/>
  <c r="J156" i="15"/>
  <c r="BF165" i="15"/>
  <c r="BF171" i="15"/>
  <c r="BF174" i="15"/>
  <c r="BF177" i="15"/>
  <c r="BF180" i="15"/>
  <c r="BF183" i="15"/>
  <c r="BF215" i="15"/>
  <c r="BF216" i="15"/>
  <c r="BF217" i="15"/>
  <c r="BF227" i="15"/>
  <c r="BF246" i="15"/>
  <c r="BF253" i="15"/>
  <c r="BF281" i="15"/>
  <c r="BF291" i="15"/>
  <c r="BF308" i="15"/>
  <c r="BF315" i="15"/>
  <c r="BF339" i="15"/>
  <c r="BF380" i="15"/>
  <c r="BF661" i="15"/>
  <c r="BF675" i="15"/>
  <c r="BF677" i="15"/>
  <c r="BF769" i="15"/>
  <c r="BF770" i="15"/>
  <c r="BF786" i="15"/>
  <c r="BF847" i="15"/>
  <c r="BF908" i="15"/>
  <c r="BF911" i="15"/>
  <c r="BF912" i="15"/>
  <c r="BF934" i="15"/>
  <c r="BF938" i="15"/>
  <c r="BF974" i="15"/>
  <c r="BF1003" i="15"/>
  <c r="BF1051" i="15"/>
  <c r="BF1087" i="15"/>
  <c r="BF1095" i="15"/>
  <c r="BF1134" i="15"/>
  <c r="BF1137" i="15"/>
  <c r="BF1160" i="15"/>
  <c r="BF1168" i="15"/>
  <c r="BF1180" i="15"/>
  <c r="BF1193" i="15"/>
  <c r="BF1210" i="15"/>
  <c r="BF1213" i="15"/>
  <c r="BF1219" i="15"/>
  <c r="BF1222" i="15"/>
  <c r="BF1229" i="15"/>
  <c r="BF1233" i="15"/>
  <c r="BF1252" i="15"/>
  <c r="BF1268" i="15"/>
  <c r="BF1276" i="15"/>
  <c r="BF1280" i="15"/>
  <c r="BF1287" i="15"/>
  <c r="BF1289" i="15"/>
  <c r="BF1298" i="15"/>
  <c r="BF1306" i="15"/>
  <c r="BF1315" i="15"/>
  <c r="BF1320" i="15"/>
  <c r="BF1324" i="15"/>
  <c r="BF1341" i="15"/>
  <c r="BF1348" i="15"/>
  <c r="BF1349" i="15"/>
  <c r="BF1356" i="15"/>
  <c r="BF1367" i="15"/>
  <c r="BF1369" i="15"/>
  <c r="BF1372" i="15"/>
  <c r="BF1385" i="15"/>
  <c r="BF1387" i="15"/>
  <c r="BF1391" i="15"/>
  <c r="BF1397" i="15"/>
  <c r="BF1398" i="15"/>
  <c r="BF1405" i="15"/>
  <c r="BF1410" i="15"/>
  <c r="BF1411" i="15"/>
  <c r="BF1414" i="15"/>
  <c r="BF1416" i="15"/>
  <c r="BF1419" i="15"/>
  <c r="BF1423" i="15"/>
  <c r="BF1425" i="15"/>
  <c r="BF1439" i="15"/>
  <c r="BF1444" i="15"/>
  <c r="BF1451" i="15"/>
  <c r="BF1453" i="15"/>
  <c r="BF1456" i="15"/>
  <c r="BF1462" i="15"/>
  <c r="BF1466" i="15"/>
  <c r="BF1475" i="15"/>
  <c r="BF1476" i="15"/>
  <c r="BF1481" i="15"/>
  <c r="BF1483" i="15"/>
  <c r="BF1484" i="15"/>
  <c r="BF1486" i="15"/>
  <c r="BF1496" i="15"/>
  <c r="BF1520" i="15"/>
  <c r="BF1524" i="15"/>
  <c r="BF1530" i="15"/>
  <c r="BF1539" i="15"/>
  <c r="BF1543" i="15"/>
  <c r="BF1548" i="15"/>
  <c r="BF1573" i="15"/>
  <c r="BF1619" i="15"/>
  <c r="BF1629" i="15"/>
  <c r="BF1637" i="15"/>
  <c r="BF1639" i="15"/>
  <c r="BF1648" i="15"/>
  <c r="BF1652" i="15"/>
  <c r="BF1653" i="15"/>
  <c r="BF1657" i="15"/>
  <c r="BF1660" i="15"/>
  <c r="BF1665" i="15"/>
  <c r="BF1667" i="15"/>
  <c r="BF1679" i="15"/>
  <c r="BF1687" i="15"/>
  <c r="BF1691" i="15"/>
  <c r="BF1693" i="15"/>
  <c r="BF1695" i="15"/>
  <c r="BF1696" i="15"/>
  <c r="BF1697" i="15"/>
  <c r="BF1701" i="15"/>
  <c r="BF1711" i="15"/>
  <c r="BF1715" i="15"/>
  <c r="BF1719" i="15"/>
  <c r="BF1720" i="15"/>
  <c r="BF1723" i="15"/>
  <c r="BF1732" i="15"/>
  <c r="BF1740" i="15"/>
  <c r="BF1741" i="15"/>
  <c r="BF1754" i="15"/>
  <c r="BF1779" i="15"/>
  <c r="BF1812" i="15"/>
  <c r="BF1818" i="15"/>
  <c r="BF1874" i="15"/>
  <c r="BF1901" i="15"/>
  <c r="BF1913" i="15"/>
  <c r="BF1936" i="15"/>
  <c r="BF1946" i="15"/>
  <c r="BF2086" i="15"/>
  <c r="BF2089" i="15"/>
  <c r="BF2117" i="15"/>
  <c r="BF2124" i="15"/>
  <c r="BF2195" i="15"/>
  <c r="BF2267" i="15"/>
  <c r="BF2268" i="15"/>
  <c r="BF2272" i="15"/>
  <c r="BF2273" i="15"/>
  <c r="BF2274" i="15"/>
  <c r="BF2275" i="15"/>
  <c r="BF2276" i="15"/>
  <c r="E85" i="15"/>
  <c r="BF168" i="15"/>
  <c r="BF186" i="15"/>
  <c r="BF190" i="15"/>
  <c r="BF265" i="15"/>
  <c r="BF271" i="15"/>
  <c r="BF274" i="15"/>
  <c r="BF277" i="15"/>
  <c r="BF284" i="15"/>
  <c r="BF288" i="15"/>
  <c r="BF305" i="15"/>
  <c r="BF328" i="15"/>
  <c r="BF383" i="15"/>
  <c r="BF407" i="15"/>
  <c r="BF421" i="15"/>
  <c r="BF442" i="15"/>
  <c r="BF584" i="15"/>
  <c r="BF667" i="15"/>
  <c r="BF724" i="15"/>
  <c r="BF801" i="15"/>
  <c r="BF827" i="15"/>
  <c r="BF882" i="15"/>
  <c r="BF905" i="15"/>
  <c r="BF916" i="15"/>
  <c r="BF942" i="15"/>
  <c r="BF946" i="15"/>
  <c r="BF1054" i="15"/>
  <c r="BF1057" i="15"/>
  <c r="BF1083" i="15"/>
  <c r="BF1091" i="15"/>
  <c r="BF1099" i="15"/>
  <c r="BF1109" i="15"/>
  <c r="BF1171" i="15"/>
  <c r="BF1177" i="15"/>
  <c r="BF1183" i="15"/>
  <c r="BF1189" i="15"/>
  <c r="BF1197" i="15"/>
  <c r="BF1207" i="15"/>
  <c r="BF1216" i="15"/>
  <c r="BF1239" i="15"/>
  <c r="BF1245" i="15"/>
  <c r="BF1251" i="15"/>
  <c r="BF1256" i="15"/>
  <c r="BF1259" i="15"/>
  <c r="BF1271" i="15"/>
  <c r="BF1283" i="15"/>
  <c r="BF1284" i="15"/>
  <c r="BF1290" i="15"/>
  <c r="BF1296" i="15"/>
  <c r="BF1300" i="15"/>
  <c r="BF1305" i="15"/>
  <c r="BF1307" i="15"/>
  <c r="BF1311" i="15"/>
  <c r="BF1313" i="15"/>
  <c r="BF1314" i="15"/>
  <c r="BF1319" i="15"/>
  <c r="BF1321" i="15"/>
  <c r="BF1325" i="15"/>
  <c r="BF1337" i="15"/>
  <c r="BF1343" i="15"/>
  <c r="BF1344" i="15"/>
  <c r="BF1347" i="15"/>
  <c r="BF1360" i="15"/>
  <c r="BF1362" i="15"/>
  <c r="BF1365" i="15"/>
  <c r="BF1368" i="15"/>
  <c r="BF1370" i="15"/>
  <c r="BF1373" i="15"/>
  <c r="BF1375" i="15"/>
  <c r="BF1378" i="15"/>
  <c r="BF1384" i="15"/>
  <c r="BF1392" i="15"/>
  <c r="BF1393" i="15"/>
  <c r="BF1395" i="15"/>
  <c r="BF1399" i="15"/>
  <c r="BF1409" i="15"/>
  <c r="BF1415" i="15"/>
  <c r="BF1427" i="15"/>
  <c r="BF1430" i="15"/>
  <c r="BF1431" i="15"/>
  <c r="BF1433" i="15"/>
  <c r="BF1436" i="15"/>
  <c r="BF1441" i="15"/>
  <c r="BF1442" i="15"/>
  <c r="BF1445" i="15"/>
  <c r="BF1447" i="15"/>
  <c r="BF1449" i="15"/>
  <c r="BF1455" i="15"/>
  <c r="BF1459" i="15"/>
  <c r="BF1461" i="15"/>
  <c r="BF1464" i="15"/>
  <c r="BF1472" i="15"/>
  <c r="BF1473" i="15"/>
  <c r="BF1478" i="15"/>
  <c r="BF1479" i="15"/>
  <c r="BF1480" i="15"/>
  <c r="BF1487" i="15"/>
  <c r="BF1489" i="15"/>
  <c r="BF1491" i="15"/>
  <c r="BF1492" i="15"/>
  <c r="BF1495" i="15"/>
  <c r="BF1497" i="15"/>
  <c r="BF1500" i="15"/>
  <c r="BF1502" i="15"/>
  <c r="BF1507" i="15"/>
  <c r="BF1515" i="15"/>
  <c r="BF1517" i="15"/>
  <c r="BF1521" i="15"/>
  <c r="BF1533" i="15"/>
  <c r="BF1542" i="15"/>
  <c r="BF1546" i="15"/>
  <c r="BF1550" i="15"/>
  <c r="BF1596" i="15"/>
  <c r="BF1622" i="15"/>
  <c r="BF1625" i="15"/>
  <c r="BF1626" i="15"/>
  <c r="BF1638" i="15"/>
  <c r="BF1642" i="15"/>
  <c r="BF1645" i="15"/>
  <c r="BF1651" i="15"/>
  <c r="BF1670" i="15"/>
  <c r="BF1673" i="15"/>
  <c r="BF1677" i="15"/>
  <c r="BF1681" i="15"/>
  <c r="BF1690" i="15"/>
  <c r="BF1699" i="15"/>
  <c r="BF1702" i="15"/>
  <c r="BF1703" i="15"/>
  <c r="BF1712" i="15"/>
  <c r="BF1713" i="15"/>
  <c r="BF1714" i="15"/>
  <c r="BF1721" i="15"/>
  <c r="BF1735" i="15"/>
  <c r="BF1736" i="15"/>
  <c r="BF1746" i="15"/>
  <c r="BF1751" i="15"/>
  <c r="BF1757" i="15"/>
  <c r="BF1760" i="15"/>
  <c r="BF1761" i="15"/>
  <c r="BF1763" i="15"/>
  <c r="BF1793" i="15"/>
  <c r="BF1796" i="15"/>
  <c r="BF1872" i="15"/>
  <c r="BF1892" i="15"/>
  <c r="BF1939" i="15"/>
  <c r="BF1944" i="15"/>
  <c r="BF1969" i="15"/>
  <c r="BF2072" i="15"/>
  <c r="BF2095" i="15"/>
  <c r="J216" i="14"/>
  <c r="J105" i="14"/>
  <c r="BF205" i="15"/>
  <c r="BF210" i="15"/>
  <c r="BF212" i="15"/>
  <c r="BF221" i="15"/>
  <c r="BF230" i="15"/>
  <c r="BF239" i="15"/>
  <c r="BF242" i="15"/>
  <c r="BF259" i="15"/>
  <c r="BF311" i="15"/>
  <c r="BF350" i="15"/>
  <c r="BF386" i="15"/>
  <c r="BF396" i="15"/>
  <c r="BF431" i="15"/>
  <c r="BF439" i="15"/>
  <c r="BF513" i="15"/>
  <c r="BF655" i="15"/>
  <c r="BF664" i="15"/>
  <c r="BF671" i="15"/>
  <c r="BF705" i="15"/>
  <c r="BF743" i="15"/>
  <c r="BF744" i="15"/>
  <c r="BF753" i="15"/>
  <c r="BF759" i="15"/>
  <c r="BF763" i="15"/>
  <c r="BF798" i="15"/>
  <c r="BF813" i="15"/>
  <c r="BF841" i="15"/>
  <c r="BF913" i="15"/>
  <c r="BF915" i="15"/>
  <c r="BF919" i="15"/>
  <c r="BF921" i="15"/>
  <c r="BF926" i="15"/>
  <c r="BF937" i="15"/>
  <c r="BF945" i="15"/>
  <c r="BF950" i="15"/>
  <c r="BF951" i="15"/>
  <c r="BF1080" i="15"/>
  <c r="BF1103" i="15"/>
  <c r="BF1111" i="15"/>
  <c r="BF1174" i="15"/>
  <c r="BF1186" i="15"/>
  <c r="BF1195" i="15"/>
  <c r="BF1202" i="15"/>
  <c r="BF1205" i="15"/>
  <c r="BF1242" i="15"/>
  <c r="BF1248" i="15"/>
  <c r="BF1253" i="15"/>
  <c r="BF1265" i="15"/>
  <c r="BF1274" i="15"/>
  <c r="BF1281" i="15"/>
  <c r="BF1288" i="15"/>
  <c r="BF1291" i="15"/>
  <c r="BF1293" i="15"/>
  <c r="BF1294" i="15"/>
  <c r="BF1295" i="15"/>
  <c r="BF1297" i="15"/>
  <c r="BF1301" i="15"/>
  <c r="BF1302" i="15"/>
  <c r="BF1304" i="15"/>
  <c r="BF1312" i="15"/>
  <c r="BF1318" i="15"/>
  <c r="BF1322" i="15"/>
  <c r="BF1331" i="15"/>
  <c r="BF1339" i="15"/>
  <c r="BF1342" i="15"/>
  <c r="BF1351" i="15"/>
  <c r="BF1352" i="15"/>
  <c r="BF1353" i="15"/>
  <c r="BF1358" i="15"/>
  <c r="BF1361" i="15"/>
  <c r="BF1364" i="15"/>
  <c r="BF1374" i="15"/>
  <c r="BF1380" i="15"/>
  <c r="BF1381" i="15"/>
  <c r="BF1388" i="15"/>
  <c r="BF1390" i="15"/>
  <c r="BF1394" i="15"/>
  <c r="BF1396" i="15"/>
  <c r="BF1401" i="15"/>
  <c r="BF1406" i="15"/>
  <c r="BF1407" i="15"/>
  <c r="BF1418" i="15"/>
  <c r="BF1421" i="15"/>
  <c r="BF1428" i="15"/>
  <c r="BF1432" i="15"/>
  <c r="BF1437" i="15"/>
  <c r="BF1440" i="15"/>
  <c r="BF1443" i="15"/>
  <c r="BF1448" i="15"/>
  <c r="BF1454" i="15"/>
  <c r="BF1457" i="15"/>
  <c r="BF1458" i="15"/>
  <c r="BF1460" i="15"/>
  <c r="BF1463" i="15"/>
  <c r="BF1468" i="15"/>
  <c r="BF1469" i="15"/>
  <c r="BF1471" i="15"/>
  <c r="BF1482" i="15"/>
  <c r="BF1485" i="15"/>
  <c r="BF1488" i="15"/>
  <c r="BF1490" i="15"/>
  <c r="BF1498" i="15"/>
  <c r="BF1499" i="15"/>
  <c r="BF1501" i="15"/>
  <c r="BF1504" i="15"/>
  <c r="BF1527" i="15"/>
  <c r="BF1536" i="15"/>
  <c r="BF2074" i="15"/>
  <c r="BF2105" i="15"/>
  <c r="BF194" i="15"/>
  <c r="BF199" i="15"/>
  <c r="BF224" i="15"/>
  <c r="BF233" i="15"/>
  <c r="BF236" i="15"/>
  <c r="BF245" i="15"/>
  <c r="BF250" i="15"/>
  <c r="BF256" i="15"/>
  <c r="BF262" i="15"/>
  <c r="BF361" i="15"/>
  <c r="BF406" i="15"/>
  <c r="BF417" i="15"/>
  <c r="BF426" i="15"/>
  <c r="BF434" i="15"/>
  <c r="BF668" i="15"/>
  <c r="BF674" i="15"/>
  <c r="BF703" i="15"/>
  <c r="BF747" i="15"/>
  <c r="BF760" i="15"/>
  <c r="BF784" i="15"/>
  <c r="BF876" i="15"/>
  <c r="BF914" i="15"/>
  <c r="BF923" i="15"/>
  <c r="BF930" i="15"/>
  <c r="BF947" i="15"/>
  <c r="BF975" i="15"/>
  <c r="BF977" i="15"/>
  <c r="BF980" i="15"/>
  <c r="BF1005" i="15"/>
  <c r="BF1089" i="15"/>
  <c r="BF1105" i="15"/>
  <c r="BF1163" i="15"/>
  <c r="BF1165" i="15"/>
  <c r="BF1192" i="15"/>
  <c r="BF1194" i="15"/>
  <c r="BF1196" i="15"/>
  <c r="BF1200" i="15"/>
  <c r="BF1201" i="15"/>
  <c r="BF1225" i="15"/>
  <c r="BF1228" i="15"/>
  <c r="BF1230" i="15"/>
  <c r="BF1282" i="15"/>
  <c r="BF1285" i="15"/>
  <c r="BF1286" i="15"/>
  <c r="BF1292" i="15"/>
  <c r="BF1299" i="15"/>
  <c r="BF1303" i="15"/>
  <c r="BF1308" i="15"/>
  <c r="BF1323" i="15"/>
  <c r="BF1338" i="15"/>
  <c r="BF1350" i="15"/>
  <c r="BF1355" i="15"/>
  <c r="BF1357" i="15"/>
  <c r="BF1359" i="15"/>
  <c r="BF1366" i="15"/>
  <c r="BF1376" i="15"/>
  <c r="BF1377" i="15"/>
  <c r="BF1379" i="15"/>
  <c r="BF1383" i="15"/>
  <c r="BF1386" i="15"/>
  <c r="BF1389" i="15"/>
  <c r="BF1400" i="15"/>
  <c r="BF1402" i="15"/>
  <c r="BF1404" i="15"/>
  <c r="BF1408" i="15"/>
  <c r="BF1413" i="15"/>
  <c r="BF1417" i="15"/>
  <c r="BF1420" i="15"/>
  <c r="BF1422" i="15"/>
  <c r="BF1426" i="15"/>
  <c r="BF1429" i="15"/>
  <c r="BF1438" i="15"/>
  <c r="BF1446" i="15"/>
  <c r="BF1450" i="15"/>
  <c r="BF1452" i="15"/>
  <c r="BF1465" i="15"/>
  <c r="BF1467" i="15"/>
  <c r="BF1474" i="15"/>
  <c r="BF1477" i="15"/>
  <c r="BF1493" i="15"/>
  <c r="BF1494" i="15"/>
  <c r="BF1503" i="15"/>
  <c r="BF1505" i="15"/>
  <c r="BF1511" i="15"/>
  <c r="BF1516" i="15"/>
  <c r="BF1631" i="15"/>
  <c r="BF1633" i="15"/>
  <c r="BF1656" i="15"/>
  <c r="BF1662" i="15"/>
  <c r="BF1666" i="15"/>
  <c r="BF1680" i="15"/>
  <c r="BF1684" i="15"/>
  <c r="BF1692" i="15"/>
  <c r="BF1694" i="15"/>
  <c r="BF1698" i="15"/>
  <c r="BF1700" i="15"/>
  <c r="BF1704" i="15"/>
  <c r="BF1705" i="15"/>
  <c r="BF1706" i="15"/>
  <c r="BF1707" i="15"/>
  <c r="BF1708" i="15"/>
  <c r="BF1709" i="15"/>
  <c r="BF1710" i="15"/>
  <c r="BF1716" i="15"/>
  <c r="BF1717" i="15"/>
  <c r="BF1718" i="15"/>
  <c r="BF1722" i="15"/>
  <c r="BF1726" i="15"/>
  <c r="BF1729" i="15"/>
  <c r="BF1731" i="15"/>
  <c r="BF1733" i="15"/>
  <c r="BF1734" i="15"/>
  <c r="BF1737" i="15"/>
  <c r="BF1755" i="15"/>
  <c r="BF1756" i="15"/>
  <c r="BF1758" i="15"/>
  <c r="BF1759" i="15"/>
  <c r="BF1814" i="15"/>
  <c r="BF1827" i="15"/>
  <c r="BF1883" i="15"/>
  <c r="BF1910" i="15"/>
  <c r="BF1942" i="15"/>
  <c r="BF1980" i="15"/>
  <c r="BF2004" i="15"/>
  <c r="BF2037" i="15"/>
  <c r="BF2070" i="15"/>
  <c r="BF2073" i="15"/>
  <c r="BF2091" i="15"/>
  <c r="BF2111" i="15"/>
  <c r="J91" i="14"/>
  <c r="BF156" i="14"/>
  <c r="BF183" i="14"/>
  <c r="BF187" i="14"/>
  <c r="BF192" i="14"/>
  <c r="BF195" i="14"/>
  <c r="BF214" i="14"/>
  <c r="BF219" i="14"/>
  <c r="BF225" i="14"/>
  <c r="E85" i="14"/>
  <c r="BF134" i="14"/>
  <c r="BF140" i="14"/>
  <c r="BF149" i="14"/>
  <c r="BF163" i="14"/>
  <c r="BF190" i="14"/>
  <c r="BF207" i="14"/>
  <c r="BF210" i="14"/>
  <c r="BF220" i="14"/>
  <c r="BF226" i="14"/>
  <c r="BF232" i="14"/>
  <c r="F94" i="14"/>
  <c r="BF176" i="14"/>
  <c r="BF201" i="14"/>
  <c r="BF217" i="14"/>
  <c r="BF218" i="14"/>
  <c r="BF230" i="14"/>
  <c r="BF137" i="14"/>
  <c r="BF143" i="14"/>
  <c r="BF146" i="14"/>
  <c r="BF160" i="14"/>
  <c r="BF169" i="14"/>
  <c r="BF179" i="14"/>
  <c r="BF180" i="14"/>
  <c r="BF198" i="14"/>
  <c r="BF204" i="14"/>
  <c r="BF222" i="14"/>
  <c r="BF223" i="14"/>
  <c r="BF224" i="14"/>
  <c r="BF229" i="14"/>
  <c r="F94" i="13"/>
  <c r="BF150" i="13"/>
  <c r="BF161" i="13"/>
  <c r="J91" i="13"/>
  <c r="E113" i="13"/>
  <c r="BF128" i="13"/>
  <c r="BF131" i="13"/>
  <c r="BF163" i="13"/>
  <c r="BF144" i="13"/>
  <c r="BF165" i="13"/>
  <c r="BF134" i="13"/>
  <c r="BF137" i="13"/>
  <c r="BF138" i="13"/>
  <c r="BF141" i="13"/>
  <c r="BF147" i="13"/>
  <c r="BF154" i="13"/>
  <c r="BF157" i="13"/>
  <c r="BF160" i="13"/>
  <c r="E116" i="12"/>
  <c r="F125" i="12"/>
  <c r="BF137" i="12"/>
  <c r="BF140" i="12"/>
  <c r="BF152" i="12"/>
  <c r="BF155" i="12"/>
  <c r="BF170" i="12"/>
  <c r="BF181" i="12"/>
  <c r="BF199" i="12"/>
  <c r="BF207" i="12"/>
  <c r="BF218" i="12"/>
  <c r="BF219" i="12"/>
  <c r="BF222" i="12"/>
  <c r="BF231" i="12"/>
  <c r="BF134" i="12"/>
  <c r="BF149" i="12"/>
  <c r="BF193" i="12"/>
  <c r="BF221" i="12"/>
  <c r="BF226" i="12"/>
  <c r="BF131" i="12"/>
  <c r="BF146" i="12"/>
  <c r="BF166" i="12"/>
  <c r="BF190" i="12"/>
  <c r="BF206" i="12"/>
  <c r="BF212" i="12"/>
  <c r="BF228" i="12"/>
  <c r="J91" i="12"/>
  <c r="BF173" i="12"/>
  <c r="BF196" i="12"/>
  <c r="BF202" i="12"/>
  <c r="BF209" i="12"/>
  <c r="BF217" i="12"/>
  <c r="BF220" i="12"/>
  <c r="BF233" i="12"/>
  <c r="J127" i="10"/>
  <c r="J100" i="10" s="1"/>
  <c r="E85" i="11"/>
  <c r="BF144" i="11"/>
  <c r="F94" i="11"/>
  <c r="BF128" i="11"/>
  <c r="BF131" i="11"/>
  <c r="BF135" i="11"/>
  <c r="BF150" i="11"/>
  <c r="BF160" i="11"/>
  <c r="BF191" i="11"/>
  <c r="BF193" i="11"/>
  <c r="BF200" i="11"/>
  <c r="J91" i="11"/>
  <c r="BF141" i="11"/>
  <c r="BF147" i="11"/>
  <c r="BF174" i="11"/>
  <c r="BF192" i="11"/>
  <c r="BF194" i="11"/>
  <c r="BF195" i="11"/>
  <c r="BF198" i="11"/>
  <c r="BF164" i="11"/>
  <c r="BF167" i="11"/>
  <c r="BF182" i="11"/>
  <c r="BF185" i="11"/>
  <c r="BF190" i="11"/>
  <c r="BF196" i="11"/>
  <c r="J119" i="10"/>
  <c r="F122" i="10"/>
  <c r="BF131" i="10"/>
  <c r="E85" i="10"/>
  <c r="BF134" i="10"/>
  <c r="BF158" i="10"/>
  <c r="BF165" i="10"/>
  <c r="BF175" i="10"/>
  <c r="BF182" i="10"/>
  <c r="BF191" i="10"/>
  <c r="BF193" i="10"/>
  <c r="BF128" i="10"/>
  <c r="BF140" i="10"/>
  <c r="BF146" i="10"/>
  <c r="BF149" i="10"/>
  <c r="BF172" i="10"/>
  <c r="BF143" i="10"/>
  <c r="BF156" i="10"/>
  <c r="BF159" i="10"/>
  <c r="BF177" i="10"/>
  <c r="BF183" i="10"/>
  <c r="BF184" i="10"/>
  <c r="BF187" i="10"/>
  <c r="E85" i="9"/>
  <c r="J121" i="9"/>
  <c r="BF132" i="9"/>
  <c r="BF134" i="9"/>
  <c r="BF139" i="9"/>
  <c r="BF145" i="9"/>
  <c r="BF153" i="9"/>
  <c r="F124" i="9"/>
  <c r="BF130" i="9"/>
  <c r="BF135" i="9"/>
  <c r="BF137" i="9"/>
  <c r="BF143" i="9"/>
  <c r="BF146" i="9"/>
  <c r="BF150" i="9"/>
  <c r="BF155" i="9"/>
  <c r="BF157" i="9"/>
  <c r="BF161" i="9"/>
  <c r="BF140" i="9"/>
  <c r="BF144" i="9"/>
  <c r="BF148" i="9"/>
  <c r="BF149" i="9"/>
  <c r="BF156" i="9"/>
  <c r="BF131" i="9"/>
  <c r="BF133" i="9"/>
  <c r="BF138" i="9"/>
  <c r="BF142" i="9"/>
  <c r="BF151" i="9"/>
  <c r="BF152" i="9"/>
  <c r="BF159" i="9"/>
  <c r="BF160" i="9"/>
  <c r="E85" i="8"/>
  <c r="BF123" i="8"/>
  <c r="BF124" i="8"/>
  <c r="BF126" i="8"/>
  <c r="BF127" i="8"/>
  <c r="J91" i="8"/>
  <c r="F94" i="8"/>
  <c r="BF125" i="8"/>
  <c r="BK121" i="6"/>
  <c r="J121" i="6"/>
  <c r="J98" i="6"/>
  <c r="E109" i="7"/>
  <c r="F118" i="7"/>
  <c r="BF125" i="7"/>
  <c r="BF128" i="7"/>
  <c r="BF131" i="7"/>
  <c r="J91" i="7"/>
  <c r="BF124" i="7"/>
  <c r="BF127" i="7"/>
  <c r="BF129" i="7"/>
  <c r="BF134" i="7"/>
  <c r="BF123" i="7"/>
  <c r="BF126" i="7"/>
  <c r="BF130" i="7"/>
  <c r="BF132" i="7"/>
  <c r="BF133" i="7"/>
  <c r="E85" i="6"/>
  <c r="BF123" i="6"/>
  <c r="BF124" i="6"/>
  <c r="BF129" i="6"/>
  <c r="BF130" i="6"/>
  <c r="BF132" i="6"/>
  <c r="BK121" i="5"/>
  <c r="J121" i="5" s="1"/>
  <c r="J32" i="5" s="1"/>
  <c r="BF125" i="6"/>
  <c r="BF126" i="6"/>
  <c r="BF131" i="6"/>
  <c r="BF133" i="6"/>
  <c r="BF134" i="6"/>
  <c r="J91" i="6"/>
  <c r="F94" i="6"/>
  <c r="BF127" i="6"/>
  <c r="BF128" i="6"/>
  <c r="BK121" i="4"/>
  <c r="J121" i="4" s="1"/>
  <c r="J98" i="4" s="1"/>
  <c r="J91" i="5"/>
  <c r="BF125" i="5"/>
  <c r="BF126" i="5"/>
  <c r="BF127" i="5"/>
  <c r="BF129" i="5"/>
  <c r="BF133" i="5"/>
  <c r="E85" i="5"/>
  <c r="BF123" i="5"/>
  <c r="BF124" i="5"/>
  <c r="BF128" i="5"/>
  <c r="BF132" i="5"/>
  <c r="F94" i="5"/>
  <c r="BF130" i="5"/>
  <c r="BF131" i="5"/>
  <c r="E85" i="4"/>
  <c r="F94" i="4"/>
  <c r="BF123" i="4"/>
  <c r="BF124" i="4"/>
  <c r="BF125" i="4"/>
  <c r="BF127" i="4"/>
  <c r="BF135" i="4"/>
  <c r="BF137" i="4"/>
  <c r="BF130" i="4"/>
  <c r="BF131" i="4"/>
  <c r="BF134" i="4"/>
  <c r="BF136" i="4"/>
  <c r="J91" i="4"/>
  <c r="BF126" i="4"/>
  <c r="BF128" i="4"/>
  <c r="BF129" i="4"/>
  <c r="BF132" i="4"/>
  <c r="BF133" i="4"/>
  <c r="BK1439" i="2"/>
  <c r="J1439" i="2"/>
  <c r="J126" i="2"/>
  <c r="E85" i="3"/>
  <c r="BF123" i="3"/>
  <c r="BF125" i="3"/>
  <c r="BF223" i="3"/>
  <c r="BF225" i="3"/>
  <c r="BF227" i="3"/>
  <c r="F118" i="3"/>
  <c r="BF126" i="3"/>
  <c r="BF127" i="3"/>
  <c r="BF130" i="3"/>
  <c r="BF135" i="3"/>
  <c r="BF147" i="3"/>
  <c r="BF148" i="3"/>
  <c r="BF149" i="3"/>
  <c r="BF150" i="3"/>
  <c r="BF151" i="3"/>
  <c r="BF152" i="3"/>
  <c r="BF153" i="3"/>
  <c r="BF154" i="3"/>
  <c r="BF159" i="3"/>
  <c r="BF164" i="3"/>
  <c r="BF165" i="3"/>
  <c r="BF173" i="3"/>
  <c r="BF175" i="3"/>
  <c r="BF177" i="3"/>
  <c r="BF180" i="3"/>
  <c r="BF181" i="3"/>
  <c r="BF185" i="3"/>
  <c r="BF186" i="3"/>
  <c r="BF188" i="3"/>
  <c r="BF189" i="3"/>
  <c r="BF193" i="3"/>
  <c r="BF196" i="3"/>
  <c r="BF200" i="3"/>
  <c r="BF202" i="3"/>
  <c r="BF208" i="3"/>
  <c r="BF209" i="3"/>
  <c r="BF210" i="3"/>
  <c r="BF211" i="3"/>
  <c r="BF212" i="3"/>
  <c r="BF213" i="3"/>
  <c r="BF214" i="3"/>
  <c r="BF219" i="3"/>
  <c r="BF220" i="3"/>
  <c r="BF221" i="3"/>
  <c r="BF224" i="3"/>
  <c r="BF228" i="3"/>
  <c r="BF231" i="3"/>
  <c r="BF234" i="3"/>
  <c r="BF124" i="3"/>
  <c r="BF132" i="3"/>
  <c r="BF133" i="3"/>
  <c r="BF137" i="3"/>
  <c r="BF138" i="3"/>
  <c r="BF141" i="3"/>
  <c r="BF142" i="3"/>
  <c r="BF143" i="3"/>
  <c r="BF144" i="3"/>
  <c r="BF145" i="3"/>
  <c r="BF155" i="3"/>
  <c r="BF156" i="3"/>
  <c r="BF157" i="3"/>
  <c r="BF158" i="3"/>
  <c r="BF160" i="3"/>
  <c r="BF161" i="3"/>
  <c r="BF162" i="3"/>
  <c r="BF163" i="3"/>
  <c r="BF166" i="3"/>
  <c r="BF167" i="3"/>
  <c r="BF168" i="3"/>
  <c r="BF170" i="3"/>
  <c r="BF171" i="3"/>
  <c r="BF172" i="3"/>
  <c r="BF174" i="3"/>
  <c r="BF176" i="3"/>
  <c r="BF178" i="3"/>
  <c r="BF182" i="3"/>
  <c r="BF183" i="3"/>
  <c r="BF184" i="3"/>
  <c r="BF191" i="3"/>
  <c r="BF192" i="3"/>
  <c r="BF197" i="3"/>
  <c r="BF201" i="3"/>
  <c r="BF204" i="3"/>
  <c r="BF216" i="3"/>
  <c r="BF218" i="3"/>
  <c r="BF230" i="3"/>
  <c r="BF232" i="3"/>
  <c r="BF235" i="3"/>
  <c r="BF236" i="3"/>
  <c r="BF240" i="3"/>
  <c r="J91" i="3"/>
  <c r="BF128" i="3"/>
  <c r="BF129" i="3"/>
  <c r="BF131" i="3"/>
  <c r="BF134" i="3"/>
  <c r="BF136" i="3"/>
  <c r="BF139" i="3"/>
  <c r="BF140" i="3"/>
  <c r="BF146" i="3"/>
  <c r="BF169" i="3"/>
  <c r="BF179" i="3"/>
  <c r="BF187" i="3"/>
  <c r="BF190" i="3"/>
  <c r="BF194" i="3"/>
  <c r="BF195" i="3"/>
  <c r="BF198" i="3"/>
  <c r="BF199" i="3"/>
  <c r="BF203" i="3"/>
  <c r="BF205" i="3"/>
  <c r="BF206" i="3"/>
  <c r="BF207" i="3"/>
  <c r="BF215" i="3"/>
  <c r="BF217" i="3"/>
  <c r="BF222" i="3"/>
  <c r="BF226" i="3"/>
  <c r="BF229" i="3"/>
  <c r="BF233" i="3"/>
  <c r="BF237" i="3"/>
  <c r="BF238" i="3"/>
  <c r="BF239" i="3"/>
  <c r="BF241" i="3"/>
  <c r="BF242" i="3"/>
  <c r="BF177" i="2"/>
  <c r="BF183" i="2"/>
  <c r="BF190" i="2"/>
  <c r="BF205" i="2"/>
  <c r="BF215" i="2"/>
  <c r="BF217" i="2"/>
  <c r="BF224" i="2"/>
  <c r="BF262" i="2"/>
  <c r="BF380" i="2"/>
  <c r="BF407" i="2"/>
  <c r="BF421" i="2"/>
  <c r="BF667" i="2"/>
  <c r="BF675" i="2"/>
  <c r="BF747" i="2"/>
  <c r="BF789" i="2"/>
  <c r="BF832" i="2"/>
  <c r="BF910" i="2"/>
  <c r="BF916" i="2"/>
  <c r="BF920" i="2"/>
  <c r="BF928" i="2"/>
  <c r="BF942" i="2"/>
  <c r="BF943" i="2"/>
  <c r="BF956" i="2"/>
  <c r="BF1059" i="2"/>
  <c r="BF1092" i="2"/>
  <c r="BF1100" i="2"/>
  <c r="BF1165" i="2"/>
  <c r="BF1179" i="2"/>
  <c r="BF1185" i="2"/>
  <c r="BF1191" i="2"/>
  <c r="BF1197" i="2"/>
  <c r="BF1200" i="2"/>
  <c r="BF1201" i="2"/>
  <c r="BF1206" i="2"/>
  <c r="BF1210" i="2"/>
  <c r="BF1215" i="2"/>
  <c r="BF1221" i="2"/>
  <c r="BF1235" i="2"/>
  <c r="BF1247" i="2"/>
  <c r="BF1253" i="2"/>
  <c r="BF1260" i="2"/>
  <c r="BF1288" i="2"/>
  <c r="BF1292" i="2"/>
  <c r="BF1300" i="2"/>
  <c r="BF1302" i="2"/>
  <c r="BF1306" i="2"/>
  <c r="BF1310" i="2"/>
  <c r="BF1313" i="2"/>
  <c r="BF1319" i="2"/>
  <c r="BF1324" i="2"/>
  <c r="BF1326" i="2"/>
  <c r="BF1336" i="2"/>
  <c r="BF1355" i="2"/>
  <c r="BF1363" i="2"/>
  <c r="BF1373" i="2"/>
  <c r="BF1380" i="2"/>
  <c r="BF1383" i="2"/>
  <c r="BF1385" i="2"/>
  <c r="BF1400" i="2"/>
  <c r="BF1403" i="2"/>
  <c r="BF1407" i="2"/>
  <c r="BF1410" i="2"/>
  <c r="BF1422" i="2"/>
  <c r="BF1424" i="2"/>
  <c r="BF1426" i="2"/>
  <c r="BF1430" i="2"/>
  <c r="BF1434" i="2"/>
  <c r="BF1450" i="2"/>
  <c r="BF1451" i="2"/>
  <c r="BF1457" i="2"/>
  <c r="BF1459" i="2"/>
  <c r="BF1461" i="2"/>
  <c r="BF1463" i="2"/>
  <c r="BF1466" i="2"/>
  <c r="BF1470" i="2"/>
  <c r="BF1474" i="2"/>
  <c r="BF1479" i="2"/>
  <c r="BF1480" i="2"/>
  <c r="BF1481" i="2"/>
  <c r="BF1484" i="2"/>
  <c r="BF1489" i="2"/>
  <c r="BF1492" i="2"/>
  <c r="BF1493" i="2"/>
  <c r="BF1502" i="2"/>
  <c r="BF1508" i="2"/>
  <c r="BF1510" i="2"/>
  <c r="BF1512" i="2"/>
  <c r="BF1526" i="2"/>
  <c r="BF1532" i="2"/>
  <c r="BF1535" i="2"/>
  <c r="BF1544" i="2"/>
  <c r="BF1547" i="2"/>
  <c r="BF1553" i="2"/>
  <c r="BF1630" i="2"/>
  <c r="BF1636" i="2"/>
  <c r="BF1670" i="2"/>
  <c r="BF1682" i="2"/>
  <c r="BF1698" i="2"/>
  <c r="BF1700" i="2"/>
  <c r="BF1703" i="2"/>
  <c r="BF1706" i="2"/>
  <c r="BF1707" i="2"/>
  <c r="BF1712" i="2"/>
  <c r="BF1713" i="2"/>
  <c r="BF1714" i="2"/>
  <c r="BF1716" i="2"/>
  <c r="BF1723" i="2"/>
  <c r="BF1724" i="2"/>
  <c r="BF1726" i="2"/>
  <c r="BF1729" i="2"/>
  <c r="BF1730" i="2"/>
  <c r="BF1731" i="2"/>
  <c r="BF1733" i="2"/>
  <c r="BF1737" i="2"/>
  <c r="BF1739" i="2"/>
  <c r="BF1740" i="2"/>
  <c r="BF1748" i="2"/>
  <c r="BF1753" i="2"/>
  <c r="BF1754" i="2"/>
  <c r="BF1767" i="2"/>
  <c r="BF1770" i="2"/>
  <c r="BF1772" i="2"/>
  <c r="BF1773" i="2"/>
  <c r="BF1806" i="2"/>
  <c r="BF1825" i="2"/>
  <c r="BF1840" i="2"/>
  <c r="BF1914" i="2"/>
  <c r="BF1926" i="2"/>
  <c r="BF1955" i="2"/>
  <c r="BF1957" i="2"/>
  <c r="BF1982" i="2"/>
  <c r="BF2017" i="2"/>
  <c r="BF2050" i="2"/>
  <c r="BF2086" i="2"/>
  <c r="BF2087" i="2"/>
  <c r="BF2099" i="2"/>
  <c r="J91" i="2"/>
  <c r="BF168" i="2"/>
  <c r="BF194" i="2"/>
  <c r="BF199" i="2"/>
  <c r="BF233" i="2"/>
  <c r="BF239" i="2"/>
  <c r="BF250" i="2"/>
  <c r="BF259" i="2"/>
  <c r="BF265" i="2"/>
  <c r="BF277" i="2"/>
  <c r="BF288" i="2"/>
  <c r="BF308" i="2"/>
  <c r="BF315" i="2"/>
  <c r="BF328" i="2"/>
  <c r="BF361" i="2"/>
  <c r="BF396" i="2"/>
  <c r="BF406" i="2"/>
  <c r="BF434" i="2"/>
  <c r="BF655" i="2"/>
  <c r="BF703" i="2"/>
  <c r="BF724" i="2"/>
  <c r="BF753" i="2"/>
  <c r="BF774" i="2"/>
  <c r="BF791" i="2"/>
  <c r="BF806" i="2"/>
  <c r="BF846" i="2"/>
  <c r="BF881" i="2"/>
  <c r="BF913" i="2"/>
  <c r="BF917" i="2"/>
  <c r="BF926" i="2"/>
  <c r="BF931" i="2"/>
  <c r="BF951" i="2"/>
  <c r="BF955" i="2"/>
  <c r="BF1008" i="2"/>
  <c r="BF1010" i="2"/>
  <c r="BF1085" i="2"/>
  <c r="BF1096" i="2"/>
  <c r="BF1104" i="2"/>
  <c r="BF1139" i="2"/>
  <c r="BF1142" i="2"/>
  <c r="BF1168" i="2"/>
  <c r="BF1170" i="2"/>
  <c r="BF1176" i="2"/>
  <c r="BF1188" i="2"/>
  <c r="BF1194" i="2"/>
  <c r="BF1199" i="2"/>
  <c r="BF1202" i="2"/>
  <c r="BF1218" i="2"/>
  <c r="BF1227" i="2"/>
  <c r="BF1230" i="2"/>
  <c r="BF1233" i="2"/>
  <c r="BF1234" i="2"/>
  <c r="BF1238" i="2"/>
  <c r="BF1263" i="2"/>
  <c r="BF1276" i="2"/>
  <c r="BF1279" i="2"/>
  <c r="BF1285" i="2"/>
  <c r="BF1286" i="2"/>
  <c r="BF1287" i="2"/>
  <c r="BF1295" i="2"/>
  <c r="BF1296" i="2"/>
  <c r="BF1304" i="2"/>
  <c r="BF1309" i="2"/>
  <c r="BF1311" i="2"/>
  <c r="BF1327" i="2"/>
  <c r="BF1329" i="2"/>
  <c r="BF1346" i="2"/>
  <c r="BF1361" i="2"/>
  <c r="BF1367" i="2"/>
  <c r="BF1371" i="2"/>
  <c r="BF1372" i="2"/>
  <c r="BF1374" i="2"/>
  <c r="BF1377" i="2"/>
  <c r="BF1379" i="2"/>
  <c r="BF1389" i="2"/>
  <c r="BF1393" i="2"/>
  <c r="BF1394" i="2"/>
  <c r="BF1395" i="2"/>
  <c r="BF1399" i="2"/>
  <c r="BF1409" i="2"/>
  <c r="BF1412" i="2"/>
  <c r="BF1414" i="2"/>
  <c r="BF1416" i="2"/>
  <c r="BF1420" i="2"/>
  <c r="BF1428" i="2"/>
  <c r="BF1432" i="2"/>
  <c r="BF1433" i="2"/>
  <c r="BF1437" i="2"/>
  <c r="BF1441" i="2"/>
  <c r="BF1443" i="2"/>
  <c r="BF1444" i="2"/>
  <c r="BF1446" i="2"/>
  <c r="BF1447" i="2"/>
  <c r="BF1448" i="2"/>
  <c r="BF1453" i="2"/>
  <c r="BF1454" i="2"/>
  <c r="BF1456" i="2"/>
  <c r="BF1464" i="2"/>
  <c r="BF1465" i="2"/>
  <c r="BF1467" i="2"/>
  <c r="BF1468" i="2"/>
  <c r="BF1469" i="2"/>
  <c r="BF1471" i="2"/>
  <c r="BF1477" i="2"/>
  <c r="BF1490" i="2"/>
  <c r="BF1494" i="2"/>
  <c r="BF1496" i="2"/>
  <c r="BF1497" i="2"/>
  <c r="BF1500" i="2"/>
  <c r="BF1501" i="2"/>
  <c r="E85" i="2"/>
  <c r="F94" i="2"/>
  <c r="BF165" i="2"/>
  <c r="BF174" i="2"/>
  <c r="BF180" i="2"/>
  <c r="BF210" i="2"/>
  <c r="BF216" i="2"/>
  <c r="BF221" i="2"/>
  <c r="BF227" i="2"/>
  <c r="BF236" i="2"/>
  <c r="BF245" i="2"/>
  <c r="BF253" i="2"/>
  <c r="BF256" i="2"/>
  <c r="BF274" i="2"/>
  <c r="BF284" i="2"/>
  <c r="BF291" i="2"/>
  <c r="BF305" i="2"/>
  <c r="BF311" i="2"/>
  <c r="BF339" i="2"/>
  <c r="BF350" i="2"/>
  <c r="BF386" i="2"/>
  <c r="BF426" i="2"/>
  <c r="BF439" i="2"/>
  <c r="BF442" i="2"/>
  <c r="BF664" i="2"/>
  <c r="BF674" i="2"/>
  <c r="BF743" i="2"/>
  <c r="BF818" i="2"/>
  <c r="BF887" i="2"/>
  <c r="BF919" i="2"/>
  <c r="BF935" i="2"/>
  <c r="BF950" i="2"/>
  <c r="BF980" i="2"/>
  <c r="BF985" i="2"/>
  <c r="BF1056" i="2"/>
  <c r="BF1088" i="2"/>
  <c r="BF1108" i="2"/>
  <c r="BF1114" i="2"/>
  <c r="BF1198" i="2"/>
  <c r="BF1205" i="2"/>
  <c r="BF1212" i="2"/>
  <c r="BF1256" i="2"/>
  <c r="BF1270" i="2"/>
  <c r="BF1273" i="2"/>
  <c r="BF1290" i="2"/>
  <c r="BF1293" i="2"/>
  <c r="BF1297" i="2"/>
  <c r="BF1298" i="2"/>
  <c r="BF1305" i="2"/>
  <c r="BF1307" i="2"/>
  <c r="BF1317" i="2"/>
  <c r="BF1320" i="2"/>
  <c r="BF1342" i="2"/>
  <c r="BF1343" i="2"/>
  <c r="BF1344" i="2"/>
  <c r="BF1347" i="2"/>
  <c r="BF1349" i="2"/>
  <c r="BF1353" i="2"/>
  <c r="BF1354" i="2"/>
  <c r="BF1357" i="2"/>
  <c r="BF1360" i="2"/>
  <c r="BF1364" i="2"/>
  <c r="BF1366" i="2"/>
  <c r="BF1370" i="2"/>
  <c r="BF1375" i="2"/>
  <c r="BF1381" i="2"/>
  <c r="BF1386" i="2"/>
  <c r="BF1391" i="2"/>
  <c r="BF1396" i="2"/>
  <c r="BF1397" i="2"/>
  <c r="BF1402" i="2"/>
  <c r="BF1406" i="2"/>
  <c r="BF1411" i="2"/>
  <c r="BF1413" i="2"/>
  <c r="BF1425" i="2"/>
  <c r="BF1435" i="2"/>
  <c r="BF1436" i="2"/>
  <c r="BF1449" i="2"/>
  <c r="BF1452" i="2"/>
  <c r="BF1455" i="2"/>
  <c r="BF1458" i="2"/>
  <c r="BF1460" i="2"/>
  <c r="BF1462" i="2"/>
  <c r="BF1472" i="2"/>
  <c r="BF1473" i="2"/>
  <c r="BF1476" i="2"/>
  <c r="BF1478" i="2"/>
  <c r="BF1482" i="2"/>
  <c r="BF1483" i="2"/>
  <c r="BF1485" i="2"/>
  <c r="BF1486" i="2"/>
  <c r="BF1487" i="2"/>
  <c r="BF1488" i="2"/>
  <c r="BF1491" i="2"/>
  <c r="BF1495" i="2"/>
  <c r="BF1498" i="2"/>
  <c r="BF1499" i="2"/>
  <c r="BF1503" i="2"/>
  <c r="BF1504" i="2"/>
  <c r="BF1505" i="2"/>
  <c r="BF1506" i="2"/>
  <c r="BF1507" i="2"/>
  <c r="BF1509" i="2"/>
  <c r="BF1516" i="2"/>
  <c r="BF1520" i="2"/>
  <c r="BF1521" i="2"/>
  <c r="BF1522" i="2"/>
  <c r="BF1525" i="2"/>
  <c r="BF1529" i="2"/>
  <c r="BF1538" i="2"/>
  <c r="BF1548" i="2"/>
  <c r="BF1551" i="2"/>
  <c r="BF1555" i="2"/>
  <c r="BF1601" i="2"/>
  <c r="BF1624" i="2"/>
  <c r="BF1627" i="2"/>
  <c r="BF1634" i="2"/>
  <c r="BF1638" i="2"/>
  <c r="BF1643" i="2"/>
  <c r="BF1644" i="2"/>
  <c r="BF1647" i="2"/>
  <c r="BF1653" i="2"/>
  <c r="BF1657" i="2"/>
  <c r="BF1658" i="2"/>
  <c r="BF1661" i="2"/>
  <c r="BF1662" i="2"/>
  <c r="BF1665" i="2"/>
  <c r="BF1671" i="2"/>
  <c r="BF1684" i="2"/>
  <c r="BF1702" i="2"/>
  <c r="BF1704" i="2"/>
  <c r="BF1710" i="2"/>
  <c r="BF1711" i="2"/>
  <c r="BF1715" i="2"/>
  <c r="BF1718" i="2"/>
  <c r="BF1719" i="2"/>
  <c r="BF1720" i="2"/>
  <c r="BF1742" i="2"/>
  <c r="BF1745" i="2"/>
  <c r="BF1750" i="2"/>
  <c r="BF1764" i="2"/>
  <c r="BF1769" i="2"/>
  <c r="BF1771" i="2"/>
  <c r="BF1776" i="2"/>
  <c r="BF1827" i="2"/>
  <c r="BF1885" i="2"/>
  <c r="BF1905" i="2"/>
  <c r="BF1923" i="2"/>
  <c r="BF1949" i="2"/>
  <c r="BF1952" i="2"/>
  <c r="BF1959" i="2"/>
  <c r="BF1993" i="2"/>
  <c r="BF2083" i="2"/>
  <c r="BF2085" i="2"/>
  <c r="BF2102" i="2"/>
  <c r="BF2104" i="2"/>
  <c r="BF2108" i="2"/>
  <c r="BF2118" i="2"/>
  <c r="BF2124" i="2"/>
  <c r="BF2130" i="2"/>
  <c r="BF2137" i="2"/>
  <c r="BF2208" i="2"/>
  <c r="BF2280" i="2"/>
  <c r="BF2281" i="2"/>
  <c r="BF2285" i="2"/>
  <c r="BF2286" i="2"/>
  <c r="BF2287" i="2"/>
  <c r="BF2288" i="2"/>
  <c r="BF2289" i="2"/>
  <c r="BF171" i="2"/>
  <c r="BF186" i="2"/>
  <c r="BF212" i="2"/>
  <c r="BF230" i="2"/>
  <c r="BF242" i="2"/>
  <c r="BF246" i="2"/>
  <c r="BF271" i="2"/>
  <c r="BF281" i="2"/>
  <c r="BF383" i="2"/>
  <c r="BF417" i="2"/>
  <c r="BF431" i="2"/>
  <c r="BF513" i="2"/>
  <c r="BF584" i="2"/>
  <c r="BF661" i="2"/>
  <c r="BF668" i="2"/>
  <c r="BF671" i="2"/>
  <c r="BF677" i="2"/>
  <c r="BF705" i="2"/>
  <c r="BF744" i="2"/>
  <c r="BF759" i="2"/>
  <c r="BF765" i="2"/>
  <c r="BF768" i="2"/>
  <c r="BF775" i="2"/>
  <c r="BF803" i="2"/>
  <c r="BF852" i="2"/>
  <c r="BF918" i="2"/>
  <c r="BF921" i="2"/>
  <c r="BF924" i="2"/>
  <c r="BF939" i="2"/>
  <c r="BF947" i="2"/>
  <c r="BF952" i="2"/>
  <c r="BF979" i="2"/>
  <c r="BF982" i="2"/>
  <c r="BF1062" i="2"/>
  <c r="BF1094" i="2"/>
  <c r="BF1110" i="2"/>
  <c r="BF1116" i="2"/>
  <c r="BF1173" i="2"/>
  <c r="BF1182" i="2"/>
  <c r="BF1207" i="2"/>
  <c r="BF1224" i="2"/>
  <c r="BF1244" i="2"/>
  <c r="BF1250" i="2"/>
  <c r="BF1257" i="2"/>
  <c r="BF1269" i="2"/>
  <c r="BF1281" i="2"/>
  <c r="BF1289" i="2"/>
  <c r="BF1291" i="2"/>
  <c r="BF1294" i="2"/>
  <c r="BF1299" i="2"/>
  <c r="BF1301" i="2"/>
  <c r="BF1303" i="2"/>
  <c r="BF1308" i="2"/>
  <c r="BF1312" i="2"/>
  <c r="BF1316" i="2"/>
  <c r="BF1318" i="2"/>
  <c r="BF1321" i="2"/>
  <c r="BF1325" i="2"/>
  <c r="BF1328" i="2"/>
  <c r="BF1330" i="2"/>
  <c r="BF1348" i="2"/>
  <c r="BF1352" i="2"/>
  <c r="BF1356" i="2"/>
  <c r="BF1358" i="2"/>
  <c r="BF1362" i="2"/>
  <c r="BF1365" i="2"/>
  <c r="BF1369" i="2"/>
  <c r="BF1378" i="2"/>
  <c r="BF1382" i="2"/>
  <c r="BF1384" i="2"/>
  <c r="BF1388" i="2"/>
  <c r="BF1390" i="2"/>
  <c r="BF1392" i="2"/>
  <c r="BF1398" i="2"/>
  <c r="BF1401" i="2"/>
  <c r="BF1404" i="2"/>
  <c r="BF1405" i="2"/>
  <c r="BF1415" i="2"/>
  <c r="BF1418" i="2"/>
  <c r="BF1419" i="2"/>
  <c r="BF1421" i="2"/>
  <c r="BF1423" i="2"/>
  <c r="BF1427" i="2"/>
  <c r="BF1431" i="2"/>
  <c r="BF1438" i="2"/>
  <c r="BF1442" i="2"/>
  <c r="BF1445" i="2"/>
  <c r="BF1541" i="2"/>
  <c r="BF1578" i="2"/>
  <c r="BF1631" i="2"/>
  <c r="BF1642" i="2"/>
  <c r="BF1650" i="2"/>
  <c r="BF1656" i="2"/>
  <c r="BF1667" i="2"/>
  <c r="BF1672" i="2"/>
  <c r="BF1675" i="2"/>
  <c r="BF1678" i="2"/>
  <c r="BF1685" i="2"/>
  <c r="BF1686" i="2"/>
  <c r="BF1689" i="2"/>
  <c r="BF1692" i="2"/>
  <c r="BF1695" i="2"/>
  <c r="BF1701" i="2"/>
  <c r="BF1705" i="2"/>
  <c r="BF1708" i="2"/>
  <c r="BF1709" i="2"/>
  <c r="BF1717" i="2"/>
  <c r="BF1721" i="2"/>
  <c r="BF1722" i="2"/>
  <c r="BF1725" i="2"/>
  <c r="BF1732" i="2"/>
  <c r="BF1734" i="2"/>
  <c r="BF1735" i="2"/>
  <c r="BF1736" i="2"/>
  <c r="BF1738" i="2"/>
  <c r="BF1741" i="2"/>
  <c r="BF1759" i="2"/>
  <c r="BF1768" i="2"/>
  <c r="BF1774" i="2"/>
  <c r="BF1792" i="2"/>
  <c r="BF1809" i="2"/>
  <c r="BF1831" i="2"/>
  <c r="BF1887" i="2"/>
  <c r="BF1896" i="2"/>
  <c r="F38" i="2"/>
  <c r="BC96" i="1"/>
  <c r="AS94" i="1"/>
  <c r="F37" i="3"/>
  <c r="BB97" i="1" s="1"/>
  <c r="F39" i="3"/>
  <c r="BD97" i="1" s="1"/>
  <c r="F39" i="6"/>
  <c r="BD100" i="1"/>
  <c r="F37" i="7"/>
  <c r="BB101" i="1" s="1"/>
  <c r="F38" i="8"/>
  <c r="BC102" i="1" s="1"/>
  <c r="F38" i="9"/>
  <c r="BC103" i="1" s="1"/>
  <c r="J35" i="10"/>
  <c r="AV104" i="1" s="1"/>
  <c r="F38" i="11"/>
  <c r="BC105" i="1"/>
  <c r="F37" i="12"/>
  <c r="BB106" i="1"/>
  <c r="F38" i="13"/>
  <c r="BC107" i="1"/>
  <c r="F37" i="13"/>
  <c r="BB107" i="1"/>
  <c r="J35" i="14"/>
  <c r="AV108" i="1" s="1"/>
  <c r="F35" i="15"/>
  <c r="AZ109" i="1" s="1"/>
  <c r="F35" i="16"/>
  <c r="AZ110" i="1" s="1"/>
  <c r="F37" i="16"/>
  <c r="BB110" i="1" s="1"/>
  <c r="F39" i="19"/>
  <c r="BD113" i="1"/>
  <c r="F38" i="20"/>
  <c r="BC114" i="1" s="1"/>
  <c r="F39" i="20"/>
  <c r="BD114" i="1" s="1"/>
  <c r="J35" i="21"/>
  <c r="AV115" i="1"/>
  <c r="F35" i="22"/>
  <c r="AZ116" i="1"/>
  <c r="F37" i="22"/>
  <c r="BB116" i="1"/>
  <c r="J35" i="23"/>
  <c r="AV117" i="1"/>
  <c r="F38" i="23"/>
  <c r="BC117" i="1"/>
  <c r="F39" i="24"/>
  <c r="BD118" i="1"/>
  <c r="J35" i="25"/>
  <c r="AV119" i="1" s="1"/>
  <c r="F39" i="25"/>
  <c r="BD119" i="1" s="1"/>
  <c r="F38" i="26"/>
  <c r="BC120" i="1"/>
  <c r="F37" i="26"/>
  <c r="BB120" i="1"/>
  <c r="F38" i="27"/>
  <c r="BC121" i="1"/>
  <c r="F37" i="28"/>
  <c r="BB122" i="1" s="1"/>
  <c r="F38" i="28"/>
  <c r="BC122" i="1"/>
  <c r="F39" i="29"/>
  <c r="BD123" i="1"/>
  <c r="F35" i="30"/>
  <c r="AZ124" i="1" s="1"/>
  <c r="F38" i="30"/>
  <c r="BC124" i="1"/>
  <c r="F39" i="31"/>
  <c r="BD125" i="1" s="1"/>
  <c r="J35" i="32"/>
  <c r="AV126" i="1" s="1"/>
  <c r="F37" i="33"/>
  <c r="BB127" i="1" s="1"/>
  <c r="J35" i="2"/>
  <c r="AV96" i="1" s="1"/>
  <c r="F35" i="3"/>
  <c r="AZ97" i="1"/>
  <c r="J35" i="4"/>
  <c r="AV98" i="1"/>
  <c r="F37" i="4"/>
  <c r="BB98" i="1" s="1"/>
  <c r="F39" i="5"/>
  <c r="BD99" i="1"/>
  <c r="F35" i="5"/>
  <c r="AZ99" i="1" s="1"/>
  <c r="J35" i="6"/>
  <c r="AV100" i="1" s="1"/>
  <c r="F38" i="6"/>
  <c r="BC100" i="1" s="1"/>
  <c r="J35" i="7"/>
  <c r="AV101" i="1" s="1"/>
  <c r="F37" i="8"/>
  <c r="BB102" i="1"/>
  <c r="F39" i="8"/>
  <c r="BD102" i="1"/>
  <c r="F37" i="9"/>
  <c r="BB103" i="1" s="1"/>
  <c r="F39" i="9"/>
  <c r="BD103" i="1"/>
  <c r="F35" i="10"/>
  <c r="AZ104" i="1" s="1"/>
  <c r="F39" i="10"/>
  <c r="BD104" i="1" s="1"/>
  <c r="F35" i="11"/>
  <c r="AZ105" i="1" s="1"/>
  <c r="F39" i="12"/>
  <c r="BD106" i="1" s="1"/>
  <c r="F38" i="12"/>
  <c r="BC106" i="1"/>
  <c r="F37" i="14"/>
  <c r="BB108" i="1"/>
  <c r="F38" i="15"/>
  <c r="BC109" i="1" s="1"/>
  <c r="F37" i="15"/>
  <c r="BB109" i="1"/>
  <c r="F37" i="29"/>
  <c r="BB123" i="1" s="1"/>
  <c r="F37" i="30"/>
  <c r="BB124" i="1" s="1"/>
  <c r="F38" i="31"/>
  <c r="BC125" i="1" s="1"/>
  <c r="J35" i="31"/>
  <c r="AV125" i="1" s="1"/>
  <c r="F35" i="32"/>
  <c r="AZ126" i="1"/>
  <c r="F38" i="33"/>
  <c r="BC127" i="1"/>
  <c r="F39" i="33"/>
  <c r="BD127" i="1" s="1"/>
  <c r="F39" i="2"/>
  <c r="BD96" i="1"/>
  <c r="F38" i="3"/>
  <c r="BC97" i="1" s="1"/>
  <c r="J35" i="3"/>
  <c r="AV97" i="1" s="1"/>
  <c r="F38" i="4"/>
  <c r="BC98" i="1" s="1"/>
  <c r="F35" i="4"/>
  <c r="AZ98" i="1" s="1"/>
  <c r="F39" i="4"/>
  <c r="BD98" i="1"/>
  <c r="F37" i="5"/>
  <c r="BB99" i="1"/>
  <c r="F38" i="5"/>
  <c r="BC99" i="1" s="1"/>
  <c r="F37" i="6"/>
  <c r="BB100" i="1"/>
  <c r="F39" i="7"/>
  <c r="BD101" i="1" s="1"/>
  <c r="F35" i="8"/>
  <c r="AZ102" i="1" s="1"/>
  <c r="J35" i="8"/>
  <c r="AV102" i="1" s="1"/>
  <c r="J35" i="9"/>
  <c r="AV103" i="1" s="1"/>
  <c r="F38" i="10"/>
  <c r="BC104" i="1"/>
  <c r="J35" i="11"/>
  <c r="AV105" i="1"/>
  <c r="J35" i="12"/>
  <c r="AV106" i="1" s="1"/>
  <c r="F39" i="13"/>
  <c r="BD107" i="1"/>
  <c r="F38" i="14"/>
  <c r="BC108" i="1" s="1"/>
  <c r="F39" i="15"/>
  <c r="BD109" i="1" s="1"/>
  <c r="F39" i="16"/>
  <c r="BD110" i="1" s="1"/>
  <c r="F38" i="17"/>
  <c r="BC111" i="1" s="1"/>
  <c r="F35" i="17"/>
  <c r="AZ111" i="1"/>
  <c r="F39" i="17"/>
  <c r="BD111" i="1"/>
  <c r="J35" i="18"/>
  <c r="AV112" i="1" s="1"/>
  <c r="F37" i="18"/>
  <c r="BB112" i="1"/>
  <c r="F35" i="19"/>
  <c r="AZ113" i="1" s="1"/>
  <c r="F37" i="19"/>
  <c r="BB113" i="1" s="1"/>
  <c r="J35" i="20"/>
  <c r="AV114" i="1" s="1"/>
  <c r="F39" i="21"/>
  <c r="BD115" i="1" s="1"/>
  <c r="F35" i="21"/>
  <c r="AZ115" i="1"/>
  <c r="F38" i="21"/>
  <c r="BC115" i="1"/>
  <c r="J35" i="22"/>
  <c r="AV116" i="1" s="1"/>
  <c r="F35" i="23"/>
  <c r="AZ117" i="1"/>
  <c r="F39" i="23"/>
  <c r="BD117" i="1" s="1"/>
  <c r="J35" i="24"/>
  <c r="AV118" i="1" s="1"/>
  <c r="F37" i="24"/>
  <c r="BB118" i="1" s="1"/>
  <c r="F38" i="25"/>
  <c r="BC119" i="1" s="1"/>
  <c r="F35" i="26"/>
  <c r="AZ120" i="1"/>
  <c r="J35" i="26"/>
  <c r="AV120" i="1"/>
  <c r="F37" i="27"/>
  <c r="BB121" i="1" s="1"/>
  <c r="J35" i="27"/>
  <c r="AV121" i="1"/>
  <c r="F39" i="28"/>
  <c r="BD122" i="1" s="1"/>
  <c r="F35" i="28"/>
  <c r="AZ122" i="1" s="1"/>
  <c r="F35" i="29"/>
  <c r="AZ123" i="1" s="1"/>
  <c r="F38" i="29"/>
  <c r="BC123" i="1" s="1"/>
  <c r="F39" i="30"/>
  <c r="BD124" i="1"/>
  <c r="F35" i="31"/>
  <c r="AZ125" i="1" s="1"/>
  <c r="F39" i="32"/>
  <c r="BD126" i="1" s="1"/>
  <c r="F35" i="33"/>
  <c r="AZ127" i="1"/>
  <c r="J35" i="33"/>
  <c r="AV127" i="1" s="1"/>
  <c r="F37" i="2"/>
  <c r="BB96" i="1" s="1"/>
  <c r="F35" i="2"/>
  <c r="AZ96" i="1" s="1"/>
  <c r="J35" i="5"/>
  <c r="AV99" i="1" s="1"/>
  <c r="F35" i="6"/>
  <c r="AZ100" i="1"/>
  <c r="F35" i="7"/>
  <c r="AZ101" i="1" s="1"/>
  <c r="F38" i="7"/>
  <c r="BC101" i="1" s="1"/>
  <c r="F35" i="9"/>
  <c r="AZ103" i="1"/>
  <c r="F37" i="10"/>
  <c r="BB104" i="1"/>
  <c r="F37" i="11"/>
  <c r="BB105" i="1"/>
  <c r="F39" i="11"/>
  <c r="BD105" i="1"/>
  <c r="F35" i="12"/>
  <c r="AZ106" i="1"/>
  <c r="F35" i="13"/>
  <c r="AZ107" i="1"/>
  <c r="J35" i="13"/>
  <c r="AV107" i="1" s="1"/>
  <c r="F35" i="14"/>
  <c r="AZ108" i="1" s="1"/>
  <c r="F39" i="14"/>
  <c r="BD108" i="1"/>
  <c r="J35" i="15"/>
  <c r="AV109" i="1"/>
  <c r="F38" i="16"/>
  <c r="BC110" i="1"/>
  <c r="J35" i="16"/>
  <c r="AV110" i="1"/>
  <c r="J35" i="17"/>
  <c r="AV111" i="1"/>
  <c r="F37" i="17"/>
  <c r="BB111" i="1"/>
  <c r="F39" i="18"/>
  <c r="BD112" i="1" s="1"/>
  <c r="F35" i="18"/>
  <c r="AZ112" i="1" s="1"/>
  <c r="F38" i="18"/>
  <c r="BC112" i="1"/>
  <c r="F38" i="19"/>
  <c r="BC113" i="1"/>
  <c r="J35" i="19"/>
  <c r="AV113" i="1"/>
  <c r="F35" i="20"/>
  <c r="AZ114" i="1"/>
  <c r="F37" i="20"/>
  <c r="BB114" i="1"/>
  <c r="F37" i="21"/>
  <c r="BB115" i="1"/>
  <c r="F38" i="22"/>
  <c r="BC116" i="1" s="1"/>
  <c r="F39" i="22"/>
  <c r="BD116" i="1"/>
  <c r="F37" i="23"/>
  <c r="BB117" i="1" s="1"/>
  <c r="F35" i="24"/>
  <c r="AZ118" i="1" s="1"/>
  <c r="F38" i="24"/>
  <c r="BC118" i="1" s="1"/>
  <c r="F35" i="25"/>
  <c r="AZ119" i="1" s="1"/>
  <c r="F37" i="25"/>
  <c r="BB119" i="1"/>
  <c r="F39" i="26"/>
  <c r="BD120" i="1"/>
  <c r="F35" i="27"/>
  <c r="AZ121" i="1" s="1"/>
  <c r="F39" i="27"/>
  <c r="BD121" i="1"/>
  <c r="J35" i="28"/>
  <c r="AV122" i="1" s="1"/>
  <c r="J35" i="29"/>
  <c r="AV123" i="1" s="1"/>
  <c r="J35" i="30"/>
  <c r="AV124" i="1" s="1"/>
  <c r="F37" i="31"/>
  <c r="BB125" i="1" s="1"/>
  <c r="F38" i="32"/>
  <c r="BC126" i="1"/>
  <c r="F37" i="32"/>
  <c r="BB126" i="1"/>
  <c r="T131" i="14" l="1"/>
  <c r="J98" i="18"/>
  <c r="J32" i="18"/>
  <c r="BK126" i="26"/>
  <c r="BK125" i="26" s="1"/>
  <c r="J125" i="26" s="1"/>
  <c r="J32" i="26" s="1"/>
  <c r="BK129" i="24"/>
  <c r="J129" i="24" s="1"/>
  <c r="J99" i="24" s="1"/>
  <c r="T126" i="33"/>
  <c r="T125" i="33" s="1"/>
  <c r="R126" i="33"/>
  <c r="R125" i="33" s="1"/>
  <c r="P132" i="27"/>
  <c r="P131" i="27"/>
  <c r="AU121" i="1" s="1"/>
  <c r="R126" i="23"/>
  <c r="R125" i="23"/>
  <c r="BK1434" i="15"/>
  <c r="J1434" i="15" s="1"/>
  <c r="J126" i="15" s="1"/>
  <c r="P1345" i="15"/>
  <c r="BK215" i="14"/>
  <c r="J215" i="14"/>
  <c r="J104" i="14" s="1"/>
  <c r="T129" i="12"/>
  <c r="T128" i="12" s="1"/>
  <c r="R126" i="10"/>
  <c r="R125" i="10" s="1"/>
  <c r="T1345" i="15"/>
  <c r="BK126" i="10"/>
  <c r="J126" i="10" s="1"/>
  <c r="J99" i="10" s="1"/>
  <c r="R128" i="32"/>
  <c r="R127" i="32"/>
  <c r="P132" i="14"/>
  <c r="P131" i="14" s="1"/>
  <c r="AU108" i="1" s="1"/>
  <c r="P126" i="33"/>
  <c r="P125" i="33"/>
  <c r="AU127" i="1" s="1"/>
  <c r="R124" i="30"/>
  <c r="R128" i="22"/>
  <c r="R127" i="22"/>
  <c r="R163" i="15"/>
  <c r="P1439" i="2"/>
  <c r="T124" i="30"/>
  <c r="R129" i="29"/>
  <c r="R128" i="29"/>
  <c r="T215" i="27"/>
  <c r="R132" i="14"/>
  <c r="T129" i="29"/>
  <c r="T128" i="29" s="1"/>
  <c r="R163" i="2"/>
  <c r="P128" i="22"/>
  <c r="P127" i="22"/>
  <c r="AU116" i="1" s="1"/>
  <c r="P128" i="32"/>
  <c r="P127" i="32" s="1"/>
  <c r="AU126" i="1" s="1"/>
  <c r="P124" i="31"/>
  <c r="AU125" i="1" s="1"/>
  <c r="R129" i="25"/>
  <c r="R128" i="25" s="1"/>
  <c r="T1434" i="15"/>
  <c r="T978" i="15" s="1"/>
  <c r="T162" i="15" s="1"/>
  <c r="BK132" i="14"/>
  <c r="J132" i="14" s="1"/>
  <c r="J99" i="14" s="1"/>
  <c r="P129" i="12"/>
  <c r="P128" i="12"/>
  <c r="AU106" i="1" s="1"/>
  <c r="R128" i="9"/>
  <c r="R127" i="9" s="1"/>
  <c r="P163" i="2"/>
  <c r="P124" i="28"/>
  <c r="AU122" i="1" s="1"/>
  <c r="P1434" i="15"/>
  <c r="R215" i="14"/>
  <c r="P126" i="10"/>
  <c r="P125" i="10" s="1"/>
  <c r="AU104" i="1" s="1"/>
  <c r="P128" i="9"/>
  <c r="P127" i="9" s="1"/>
  <c r="AU103" i="1" s="1"/>
  <c r="BK132" i="27"/>
  <c r="J132" i="27" s="1"/>
  <c r="J99" i="27" s="1"/>
  <c r="P978" i="15"/>
  <c r="P1350" i="2"/>
  <c r="R1439" i="2"/>
  <c r="P129" i="29"/>
  <c r="P128" i="29" s="1"/>
  <c r="AU123" i="1" s="1"/>
  <c r="T132" i="27"/>
  <c r="T131" i="27"/>
  <c r="R129" i="24"/>
  <c r="R128" i="24"/>
  <c r="P163" i="15"/>
  <c r="P162" i="15" s="1"/>
  <c r="AU109" i="1" s="1"/>
  <c r="T1350" i="2"/>
  <c r="T983" i="2" s="1"/>
  <c r="R132" i="27"/>
  <c r="R131" i="27"/>
  <c r="T128" i="22"/>
  <c r="T127" i="22"/>
  <c r="R1345" i="15"/>
  <c r="R978" i="15" s="1"/>
  <c r="R1350" i="2"/>
  <c r="T163" i="2"/>
  <c r="BK121" i="3"/>
  <c r="J121" i="3" s="1"/>
  <c r="J32" i="3" s="1"/>
  <c r="AG97" i="1" s="1"/>
  <c r="BK121" i="7"/>
  <c r="J121" i="7" s="1"/>
  <c r="J98" i="7" s="1"/>
  <c r="BK121" i="8"/>
  <c r="J121" i="8"/>
  <c r="J98" i="8" s="1"/>
  <c r="BK129" i="12"/>
  <c r="J129" i="12"/>
  <c r="J99" i="12"/>
  <c r="BK126" i="13"/>
  <c r="J126" i="13"/>
  <c r="J99" i="13" s="1"/>
  <c r="BK128" i="22"/>
  <c r="J128" i="22"/>
  <c r="J99" i="22"/>
  <c r="BK215" i="27"/>
  <c r="J215" i="27"/>
  <c r="J104" i="27"/>
  <c r="BK147" i="28"/>
  <c r="J147" i="28" s="1"/>
  <c r="J101" i="28" s="1"/>
  <c r="BK129" i="29"/>
  <c r="J129" i="29"/>
  <c r="J99" i="29"/>
  <c r="BK1350" i="2"/>
  <c r="J1350" i="2" s="1"/>
  <c r="J117" i="2" s="1"/>
  <c r="BK126" i="11"/>
  <c r="J126" i="11"/>
  <c r="J99" i="11"/>
  <c r="BK121" i="16"/>
  <c r="J121" i="16" s="1"/>
  <c r="J98" i="16" s="1"/>
  <c r="BK125" i="28"/>
  <c r="J125" i="28" s="1"/>
  <c r="J99" i="28" s="1"/>
  <c r="BK125" i="31"/>
  <c r="J125" i="31" s="1"/>
  <c r="J99" i="31" s="1"/>
  <c r="BK163" i="2"/>
  <c r="J163" i="2"/>
  <c r="J99" i="2" s="1"/>
  <c r="BK121" i="17"/>
  <c r="J121" i="17" s="1"/>
  <c r="J98" i="17" s="1"/>
  <c r="BK126" i="23"/>
  <c r="J126" i="23"/>
  <c r="J99" i="23" s="1"/>
  <c r="BK144" i="31"/>
  <c r="J144" i="31"/>
  <c r="J101" i="31" s="1"/>
  <c r="BK128" i="9"/>
  <c r="J128" i="9" s="1"/>
  <c r="J99" i="9" s="1"/>
  <c r="BK1345" i="15"/>
  <c r="J1345" i="15"/>
  <c r="J117" i="15"/>
  <c r="BK121" i="21"/>
  <c r="J121" i="21"/>
  <c r="J32" i="21" s="1"/>
  <c r="AG115" i="1" s="1"/>
  <c r="AN115" i="1" s="1"/>
  <c r="BK129" i="25"/>
  <c r="J129" i="25"/>
  <c r="J99" i="25"/>
  <c r="BK126" i="33"/>
  <c r="J126" i="33" s="1"/>
  <c r="J99" i="33" s="1"/>
  <c r="J128" i="32"/>
  <c r="J99" i="32" s="1"/>
  <c r="BK124" i="30"/>
  <c r="J124" i="30"/>
  <c r="J98" i="30" s="1"/>
  <c r="BK128" i="29"/>
  <c r="J128" i="29"/>
  <c r="AG120" i="1"/>
  <c r="AN120" i="1" s="1"/>
  <c r="J126" i="26"/>
  <c r="J99" i="26" s="1"/>
  <c r="BK128" i="24"/>
  <c r="J128" i="24" s="1"/>
  <c r="J98" i="24" s="1"/>
  <c r="AG114" i="1"/>
  <c r="AN114" i="1" s="1"/>
  <c r="J98" i="20"/>
  <c r="AG112" i="1"/>
  <c r="AN112" i="1" s="1"/>
  <c r="J163" i="15"/>
  <c r="J99" i="15"/>
  <c r="BK131" i="14"/>
  <c r="J131" i="14" s="1"/>
  <c r="J98" i="14" s="1"/>
  <c r="AG99" i="1"/>
  <c r="AN99" i="1" s="1"/>
  <c r="J98" i="5"/>
  <c r="J36" i="3"/>
  <c r="AW97" i="1" s="1"/>
  <c r="AT97" i="1" s="1"/>
  <c r="F36" i="3"/>
  <c r="BA97" i="1" s="1"/>
  <c r="J36" i="4"/>
  <c r="AW98" i="1" s="1"/>
  <c r="AT98" i="1" s="1"/>
  <c r="F36" i="4"/>
  <c r="BA98" i="1"/>
  <c r="J32" i="4"/>
  <c r="AG98" i="1" s="1"/>
  <c r="J36" i="5"/>
  <c r="AW99" i="1" s="1"/>
  <c r="AT99" i="1" s="1"/>
  <c r="F36" i="5"/>
  <c r="BA99" i="1" s="1"/>
  <c r="J36" i="6"/>
  <c r="AW100" i="1" s="1"/>
  <c r="AT100" i="1" s="1"/>
  <c r="F36" i="6"/>
  <c r="BA100" i="1" s="1"/>
  <c r="J32" i="6"/>
  <c r="AG100" i="1" s="1"/>
  <c r="J36" i="7"/>
  <c r="AW101" i="1"/>
  <c r="AT101" i="1" s="1"/>
  <c r="F36" i="7"/>
  <c r="BA101" i="1" s="1"/>
  <c r="F36" i="8"/>
  <c r="BA102" i="1"/>
  <c r="J36" i="8"/>
  <c r="AW102" i="1" s="1"/>
  <c r="AT102" i="1" s="1"/>
  <c r="J36" i="9"/>
  <c r="AW103" i="1" s="1"/>
  <c r="AT103" i="1" s="1"/>
  <c r="F36" i="9"/>
  <c r="BA103" i="1" s="1"/>
  <c r="F36" i="10"/>
  <c r="BA104" i="1"/>
  <c r="J36" i="10"/>
  <c r="AW104" i="1" s="1"/>
  <c r="AT104" i="1" s="1"/>
  <c r="J36" i="11"/>
  <c r="AW105" i="1"/>
  <c r="AT105" i="1"/>
  <c r="F36" i="11"/>
  <c r="BA105" i="1" s="1"/>
  <c r="F36" i="12"/>
  <c r="BA106" i="1"/>
  <c r="J36" i="12"/>
  <c r="AW106" i="1"/>
  <c r="AT106" i="1"/>
  <c r="F36" i="13"/>
  <c r="BA107" i="1"/>
  <c r="J36" i="13"/>
  <c r="AW107" i="1"/>
  <c r="AT107" i="1" s="1"/>
  <c r="F36" i="14"/>
  <c r="BA108" i="1" s="1"/>
  <c r="J36" i="14"/>
  <c r="AW108" i="1"/>
  <c r="AT108" i="1"/>
  <c r="J36" i="15"/>
  <c r="AW109" i="1"/>
  <c r="AT109" i="1"/>
  <c r="J36" i="28"/>
  <c r="AW122" i="1"/>
  <c r="AT122" i="1"/>
  <c r="F36" i="30"/>
  <c r="BA124" i="1"/>
  <c r="F36" i="32"/>
  <c r="BA126" i="1" s="1"/>
  <c r="BB95" i="1"/>
  <c r="AX95" i="1" s="1"/>
  <c r="F36" i="2"/>
  <c r="BA96" i="1"/>
  <c r="F36" i="16"/>
  <c r="BA110" i="1"/>
  <c r="J36" i="16"/>
  <c r="AW110" i="1"/>
  <c r="AT110" i="1"/>
  <c r="J36" i="17"/>
  <c r="AW111" i="1"/>
  <c r="AT111" i="1"/>
  <c r="F36" i="17"/>
  <c r="BA111" i="1"/>
  <c r="F36" i="18"/>
  <c r="BA112" i="1" s="1"/>
  <c r="J36" i="18"/>
  <c r="AW112" i="1"/>
  <c r="AT112" i="1" s="1"/>
  <c r="J36" i="19"/>
  <c r="AW113" i="1"/>
  <c r="AT113" i="1" s="1"/>
  <c r="F36" i="19"/>
  <c r="BA113" i="1"/>
  <c r="J32" i="19"/>
  <c r="AG113" i="1"/>
  <c r="F36" i="20"/>
  <c r="BA114" i="1"/>
  <c r="J36" i="20"/>
  <c r="AW114" i="1"/>
  <c r="AT114" i="1" s="1"/>
  <c r="F36" i="21"/>
  <c r="BA115" i="1" s="1"/>
  <c r="J36" i="21"/>
  <c r="AW115" i="1"/>
  <c r="AT115" i="1"/>
  <c r="J36" i="22"/>
  <c r="AW116" i="1"/>
  <c r="AT116" i="1" s="1"/>
  <c r="F36" i="22"/>
  <c r="BA116" i="1"/>
  <c r="F36" i="23"/>
  <c r="BA117" i="1"/>
  <c r="J36" i="23"/>
  <c r="AW117" i="1"/>
  <c r="AT117" i="1" s="1"/>
  <c r="J36" i="24"/>
  <c r="AW118" i="1" s="1"/>
  <c r="AT118" i="1" s="1"/>
  <c r="F36" i="24"/>
  <c r="BA118" i="1"/>
  <c r="J36" i="25"/>
  <c r="AW119" i="1"/>
  <c r="AT119" i="1"/>
  <c r="F36" i="25"/>
  <c r="BA119" i="1"/>
  <c r="F36" i="26"/>
  <c r="BA120" i="1"/>
  <c r="J36" i="26"/>
  <c r="AW120" i="1"/>
  <c r="AT120" i="1"/>
  <c r="F36" i="27"/>
  <c r="BA121" i="1" s="1"/>
  <c r="J36" i="27"/>
  <c r="AW121" i="1"/>
  <c r="AT121" i="1"/>
  <c r="F36" i="29"/>
  <c r="BA123" i="1"/>
  <c r="J36" i="29"/>
  <c r="AW123" i="1" s="1"/>
  <c r="AT123" i="1" s="1"/>
  <c r="J36" i="31"/>
  <c r="AW125" i="1" s="1"/>
  <c r="AT125" i="1" s="1"/>
  <c r="J36" i="32"/>
  <c r="AW126" i="1" s="1"/>
  <c r="AT126" i="1" s="1"/>
  <c r="BC95" i="1"/>
  <c r="AY95" i="1" s="1"/>
  <c r="J36" i="2"/>
  <c r="AW96" i="1"/>
  <c r="AT96" i="1"/>
  <c r="F36" i="15"/>
  <c r="BA109" i="1"/>
  <c r="F36" i="28"/>
  <c r="BA122" i="1" s="1"/>
  <c r="J32" i="29"/>
  <c r="AG123" i="1"/>
  <c r="J36" i="30"/>
  <c r="AW124" i="1"/>
  <c r="AT124" i="1"/>
  <c r="F36" i="31"/>
  <c r="BA125" i="1" s="1"/>
  <c r="J32" i="32"/>
  <c r="AG126" i="1" s="1"/>
  <c r="F36" i="33"/>
  <c r="BA127" i="1" s="1"/>
  <c r="BD95" i="1"/>
  <c r="BD94" i="1"/>
  <c r="W33" i="1" s="1"/>
  <c r="J36" i="33"/>
  <c r="AW127" i="1" s="1"/>
  <c r="AT127" i="1" s="1"/>
  <c r="AZ95" i="1"/>
  <c r="AV95" i="1" s="1"/>
  <c r="AN97" i="1" l="1"/>
  <c r="J98" i="26"/>
  <c r="T162" i="2"/>
  <c r="R983" i="2"/>
  <c r="R162" i="2" s="1"/>
  <c r="R131" i="14"/>
  <c r="P983" i="2"/>
  <c r="P162" i="2"/>
  <c r="AU96" i="1" s="1"/>
  <c r="AU95" i="1" s="1"/>
  <c r="AU94" i="1" s="1"/>
  <c r="R162" i="15"/>
  <c r="BK125" i="11"/>
  <c r="J125" i="11" s="1"/>
  <c r="J98" i="11" s="1"/>
  <c r="J98" i="3"/>
  <c r="J98" i="21"/>
  <c r="BK978" i="15"/>
  <c r="J978" i="15"/>
  <c r="J109" i="15" s="1"/>
  <c r="BK127" i="22"/>
  <c r="J127" i="22"/>
  <c r="J98" i="22"/>
  <c r="BK983" i="2"/>
  <c r="J983" i="2" s="1"/>
  <c r="J109" i="2" s="1"/>
  <c r="BK128" i="12"/>
  <c r="J128" i="12"/>
  <c r="J98" i="12" s="1"/>
  <c r="BK128" i="25"/>
  <c r="J128" i="25"/>
  <c r="J98" i="25"/>
  <c r="BK124" i="31"/>
  <c r="J124" i="31"/>
  <c r="J32" i="31" s="1"/>
  <c r="AG125" i="1" s="1"/>
  <c r="BK125" i="33"/>
  <c r="J125" i="33"/>
  <c r="J32" i="33" s="1"/>
  <c r="AG127" i="1" s="1"/>
  <c r="BK127" i="9"/>
  <c r="J127" i="9"/>
  <c r="J32" i="9" s="1"/>
  <c r="AG103" i="1" s="1"/>
  <c r="BK125" i="13"/>
  <c r="J125" i="13"/>
  <c r="J32" i="13" s="1"/>
  <c r="AG107" i="1" s="1"/>
  <c r="BK131" i="27"/>
  <c r="J131" i="27" s="1"/>
  <c r="J98" i="27" s="1"/>
  <c r="BK125" i="10"/>
  <c r="J125" i="10" s="1"/>
  <c r="J32" i="10" s="1"/>
  <c r="AG104" i="1" s="1"/>
  <c r="BK125" i="23"/>
  <c r="J125" i="23"/>
  <c r="J32" i="23" s="1"/>
  <c r="AG117" i="1" s="1"/>
  <c r="BK124" i="28"/>
  <c r="J124" i="28" s="1"/>
  <c r="J98" i="28" s="1"/>
  <c r="AN126" i="1"/>
  <c r="J41" i="32"/>
  <c r="AN123" i="1"/>
  <c r="J98" i="29"/>
  <c r="J41" i="29"/>
  <c r="J41" i="26"/>
  <c r="J41" i="21"/>
  <c r="AN113" i="1"/>
  <c r="J41" i="20"/>
  <c r="J41" i="19"/>
  <c r="J41" i="18"/>
  <c r="AN100" i="1"/>
  <c r="J41" i="6"/>
  <c r="AN98" i="1"/>
  <c r="J41" i="5"/>
  <c r="J41" i="4"/>
  <c r="J41" i="3"/>
  <c r="J32" i="17"/>
  <c r="AG111" i="1"/>
  <c r="J32" i="7"/>
  <c r="AG101" i="1" s="1"/>
  <c r="J32" i="30"/>
  <c r="AG124" i="1" s="1"/>
  <c r="AN124" i="1" s="1"/>
  <c r="BC94" i="1"/>
  <c r="W32" i="1"/>
  <c r="BB94" i="1"/>
  <c r="W31" i="1"/>
  <c r="J32" i="8"/>
  <c r="AG102" i="1"/>
  <c r="J32" i="16"/>
  <c r="AG110" i="1" s="1"/>
  <c r="J32" i="14"/>
  <c r="AG108" i="1"/>
  <c r="J32" i="24"/>
  <c r="AG118" i="1"/>
  <c r="AN118" i="1" s="1"/>
  <c r="AZ94" i="1"/>
  <c r="AV94" i="1"/>
  <c r="AK29" i="1"/>
  <c r="BA95" i="1"/>
  <c r="AW95" i="1"/>
  <c r="AT95" i="1"/>
  <c r="J41" i="7" l="1"/>
  <c r="J41" i="23"/>
  <c r="J41" i="17"/>
  <c r="J41" i="10"/>
  <c r="J41" i="16"/>
  <c r="J41" i="31"/>
  <c r="J41" i="13"/>
  <c r="J41" i="9"/>
  <c r="J41" i="8"/>
  <c r="J41" i="33"/>
  <c r="BK162" i="15"/>
  <c r="J162" i="15"/>
  <c r="J32" i="15" s="1"/>
  <c r="AG109" i="1" s="1"/>
  <c r="AN109" i="1" s="1"/>
  <c r="J98" i="31"/>
  <c r="J98" i="10"/>
  <c r="J98" i="23"/>
  <c r="J98" i="33"/>
  <c r="BK162" i="2"/>
  <c r="J162" i="2" s="1"/>
  <c r="J32" i="2" s="1"/>
  <c r="AG96" i="1" s="1"/>
  <c r="AN96" i="1" s="1"/>
  <c r="J98" i="13"/>
  <c r="J98" i="9"/>
  <c r="J41" i="30"/>
  <c r="J41" i="24"/>
  <c r="J41" i="14"/>
  <c r="AN108" i="1"/>
  <c r="AN101" i="1"/>
  <c r="AN102" i="1"/>
  <c r="AN103" i="1"/>
  <c r="AN104" i="1"/>
  <c r="AN107" i="1"/>
  <c r="AN110" i="1"/>
  <c r="AN111" i="1"/>
  <c r="AN117" i="1"/>
  <c r="AN125" i="1"/>
  <c r="AN127" i="1"/>
  <c r="J32" i="28"/>
  <c r="AG122" i="1" s="1"/>
  <c r="J32" i="22"/>
  <c r="AG116" i="1"/>
  <c r="J32" i="27"/>
  <c r="AG121" i="1" s="1"/>
  <c r="AN121" i="1" s="1"/>
  <c r="W29" i="1"/>
  <c r="AY94" i="1"/>
  <c r="J32" i="11"/>
  <c r="AG105" i="1"/>
  <c r="J32" i="12"/>
  <c r="AG106" i="1"/>
  <c r="J32" i="25"/>
  <c r="AG119" i="1"/>
  <c r="AX94" i="1"/>
  <c r="BA94" i="1"/>
  <c r="W30" i="1"/>
  <c r="J41" i="11" l="1"/>
  <c r="J41" i="25"/>
  <c r="J98" i="2"/>
  <c r="J41" i="2"/>
  <c r="J41" i="22"/>
  <c r="J41" i="27"/>
  <c r="J41" i="28"/>
  <c r="J41" i="12"/>
  <c r="J98" i="15"/>
  <c r="J41" i="15"/>
  <c r="AN105" i="1"/>
  <c r="AN106" i="1"/>
  <c r="AN122" i="1"/>
  <c r="AN116" i="1"/>
  <c r="AN119" i="1"/>
  <c r="AG95" i="1"/>
  <c r="AG94" i="1" s="1"/>
  <c r="AK26" i="1" s="1"/>
  <c r="AK35" i="1" s="1"/>
  <c r="AW94" i="1"/>
  <c r="AK30" i="1"/>
  <c r="AN95" i="1" l="1"/>
  <c r="AT94" i="1"/>
  <c r="AN94" i="1" s="1"/>
</calcChain>
</file>

<file path=xl/sharedStrings.xml><?xml version="1.0" encoding="utf-8"?>
<sst xmlns="http://schemas.openxmlformats.org/spreadsheetml/2006/main" count="66854" uniqueCount="5426">
  <si>
    <t>Export Komplet</t>
  </si>
  <si>
    <t/>
  </si>
  <si>
    <t>2.0</t>
  </si>
  <si>
    <t>ZAMOK</t>
  </si>
  <si>
    <t>False</t>
  </si>
  <si>
    <t>{2aa9b115-e775-4b5a-acfb-2490074b4150}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</si>
  <si>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</si>
  <si>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</si>
  <si>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</si>
  <si>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</si>
  <si>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</si>
  <si>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</si>
  <si>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</si>
  <si>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</si>
  <si>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VO00570d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</si>
  <si>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</si>
  <si>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</si>
  <si>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kom.soc. služeb CSS Stod</t>
  </si>
  <si>
    <t>KSO:</t>
  </si>
  <si>
    <t>CC-CZ:</t>
  </si>
  <si>
    <t>Místo:</t>
  </si>
  <si>
    <t xml:space="preserve"> </t>
  </si>
  <si>
    <t>Datum:</t>
  </si>
  <si>
    <t>27. 10. 2024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</si>
  <si>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</si>
  <si>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</si>
  <si>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</si>
  <si>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</si>
  <si>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</si>
  <si>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</si>
  <si>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</si>
  <si>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</si>
  <si>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</si>
  <si>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</si>
  <si>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</si>
  <si>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</si>
  <si>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</si>
  <si>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</si>
  <si>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</si>
  <si>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</si>
  <si>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</si>
  <si>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</si>
  <si>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</si>
  <si>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</si>
  <si>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</si>
  <si>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</si>
  <si>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</si>
  <si>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</si>
  <si>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</si>
  <si>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</si>
  <si>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</si>
  <si>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</si>
  <si>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</si>
  <si>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</si>
  <si>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</si>
  <si>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</si>
  <si>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</si>
  <si>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</si>
  <si>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</si>
  <si>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</si>
  <si>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</si>
  <si>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</si>
  <si>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</si>
  <si>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</si>
  <si>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</si>
  <si>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</si>
  <si>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</si>
  <si>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</si>
  <si>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</si>
  <si>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</si>
  <si>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</si>
  <si>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</si>
  <si>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</si>
  <si>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</si>
  <si>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</si>
  <si>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</si>
  <si>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</si>
  <si>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VO00555d</t>
  </si>
  <si>
    <t>Novostavba rodinných domů Mantov aktualizace 2</t>
  </si>
  <si>
    <t>STA</t>
  </si>
  <si>
    <t>1</t>
  </si>
  <si>
    <t>{3adfcf07-3443-45a5-8b4d-488049315569}</t>
  </si>
  <si>
    <t>/</t>
  </si>
  <si>
    <t>00555</t>
  </si>
  <si>
    <t>SO01 RD</t>
  </si>
  <si>
    <t>Soupis</t>
  </si>
  <si>
    <t>2</t>
  </si>
  <si>
    <t>{01953f0c-d1aa-448e-a044-e6164862044f}</t>
  </si>
  <si>
    <t>Silnoproud SO01</t>
  </si>
  <si>
    <t>silnoproud, hromosvod, zemnění</t>
  </si>
  <si>
    <t>{612e6e0b-e428-4742-8a1a-eb65c8324c9b}</t>
  </si>
  <si>
    <t>Slaboproud  1</t>
  </si>
  <si>
    <t>SO01 - společná TV anténa, příjem DBV/T</t>
  </si>
  <si>
    <t>{c7b3ceb2-0b08-43b6-8436-366932bc02f0}</t>
  </si>
  <si>
    <t>Slaboproud  2</t>
  </si>
  <si>
    <t>SO 01 - LAN</t>
  </si>
  <si>
    <t>{260bd490-e329-48d5-9524-6e568705670b}</t>
  </si>
  <si>
    <t>Slaboproud  3</t>
  </si>
  <si>
    <t>SO 01 - kamerový systém</t>
  </si>
  <si>
    <t>{d145e94d-efed-4e9d-88bd-56995a42f0c4}</t>
  </si>
  <si>
    <t>Slaboproud  4</t>
  </si>
  <si>
    <t>SO 01 - PZTS</t>
  </si>
  <si>
    <t>{8a0fca26-1422-426b-bcb0-9c6a89b3a1bc}</t>
  </si>
  <si>
    <t>Slaboproud  5</t>
  </si>
  <si>
    <t>SO 01 - domácí telefon</t>
  </si>
  <si>
    <t>{8080de7d-dff1-4503-82c3-91451d95a68e}</t>
  </si>
  <si>
    <t>FVE SO01</t>
  </si>
  <si>
    <t>SO 01_FVE</t>
  </si>
  <si>
    <t>{e7e50f81-f25c-4a36-8834-2c4e81e30595}</t>
  </si>
  <si>
    <t>Přípojka vody SO01</t>
  </si>
  <si>
    <t>Přípojka vody</t>
  </si>
  <si>
    <t>{e0e1e0d0-3457-4b9b-91c0-4276782fa4ce}</t>
  </si>
  <si>
    <t>Přípojka kanal SO01</t>
  </si>
  <si>
    <t>Přípojka kanalizace splaškové</t>
  </si>
  <si>
    <t>{10b9bdcc-9eef-4464-bcc6-648b9f3c62f5}</t>
  </si>
  <si>
    <t>Dešťová kanal SO01</t>
  </si>
  <si>
    <t>Dešťová kanalizace</t>
  </si>
  <si>
    <t>{2909ff09-fb73-4519-855a-ea0838e66220}</t>
  </si>
  <si>
    <t>Rozvod vody SO01</t>
  </si>
  <si>
    <t>Voda k vodním zásuvkám, automatický závlahový systém</t>
  </si>
  <si>
    <t>{195b76e8-12e5-4861-8605-5cc35095ea59}</t>
  </si>
  <si>
    <t>Vrty TČ SO01</t>
  </si>
  <si>
    <t>Vrty TČ vč. dopojení</t>
  </si>
  <si>
    <t>{017c169f-79c1-4327-858d-4946c7940c15}</t>
  </si>
  <si>
    <t>00556</t>
  </si>
  <si>
    <t>SO02 RD</t>
  </si>
  <si>
    <t>{10c06ed3-8b72-4a96-87af-13646d700379}</t>
  </si>
  <si>
    <t>Silnoproud SO02</t>
  </si>
  <si>
    <t>silnoproud, hromosvod, uzemnění</t>
  </si>
  <si>
    <t>{a4c5eafb-a0a1-46d7-9b50-466e6317a828}</t>
  </si>
  <si>
    <t>Slaboproud 1</t>
  </si>
  <si>
    <t>SO02 - společná TV anténa, příjem DBV/T</t>
  </si>
  <si>
    <t>{b6c9f6c5-66b8-48c0-86c0-dbaf5293b315}</t>
  </si>
  <si>
    <t>Slaboproud 2</t>
  </si>
  <si>
    <t>SO 02 - LAN</t>
  </si>
  <si>
    <t>{a73ff061-5a36-4d14-88b9-275c7b3fc38d}</t>
  </si>
  <si>
    <t>Slaboproud 3</t>
  </si>
  <si>
    <t>SO 02 - kamerový systém</t>
  </si>
  <si>
    <t>{de94110c-56dd-42a6-ad06-bc0b46ad0eb9}</t>
  </si>
  <si>
    <t>Slaboproud 4</t>
  </si>
  <si>
    <t>SO 02 - PZTS</t>
  </si>
  <si>
    <t>{770259b3-a675-4279-9e24-c1119dd23d8f}</t>
  </si>
  <si>
    <t>Slaboproud 5</t>
  </si>
  <si>
    <t>SO 02 - domácí telefon</t>
  </si>
  <si>
    <t>{50d57e56-e2f4-49c6-bed7-303721f01302}</t>
  </si>
  <si>
    <t>FVE SO02</t>
  </si>
  <si>
    <t>SO 02_FVE</t>
  </si>
  <si>
    <t>{30e3a659-2072-4efd-882f-f39113c329db}</t>
  </si>
  <si>
    <t>Přípojka vody SO02</t>
  </si>
  <si>
    <t>{5ea9cfbc-7252-4703-91ea-31c6c438f543}</t>
  </si>
  <si>
    <t>Přípojka kanal SO02</t>
  </si>
  <si>
    <t>{8882ec1f-cd3e-4692-a4e7-9fc2b771910e}</t>
  </si>
  <si>
    <t>Dešťová kanal SO02</t>
  </si>
  <si>
    <t>{41324f05-ec08-4af0-b481-02ee167264e0}</t>
  </si>
  <si>
    <t>Rozvod vody SO02</t>
  </si>
  <si>
    <t>{38eee1ed-9dc0-40b9-8e28-fbf17d6c2e06}</t>
  </si>
  <si>
    <t>Vrty TČ SO02</t>
  </si>
  <si>
    <t>{abd155fd-365d-4df4-8f56-8a5d6ed0d39d}</t>
  </si>
  <si>
    <t>Přípojka el. NN</t>
  </si>
  <si>
    <t xml:space="preserve">Přípojka NN SO01, SO02 </t>
  </si>
  <si>
    <t>{c4c44ccf-6c82-4e9e-8c91-8281fa62c9ea}</t>
  </si>
  <si>
    <t>00557</t>
  </si>
  <si>
    <t>SO03, SO04 - pergoly</t>
  </si>
  <si>
    <t>{d83a5c16-8ef3-4f19-b90b-a885b88c0bee}</t>
  </si>
  <si>
    <t>Silnoproud SO03</t>
  </si>
  <si>
    <t>elektroinstalace</t>
  </si>
  <si>
    <t>{0f1056ee-6fd8-471d-bf18-df882b867a38}</t>
  </si>
  <si>
    <t>Silnoproud SO04</t>
  </si>
  <si>
    <t>{4a641981-785f-4a67-9cd0-78f36a5f1e95}</t>
  </si>
  <si>
    <t>00558</t>
  </si>
  <si>
    <t>Zpevněné plochy, oplocení</t>
  </si>
  <si>
    <t>{7b61e394-fefb-401d-9969-09ae0424b874}</t>
  </si>
  <si>
    <t>VRN</t>
  </si>
  <si>
    <t>{c0ab211d-4e3a-47a3-b1df-f54509facbaa}</t>
  </si>
  <si>
    <t>KRYCÍ LIST SOUPISU PRACÍ</t>
  </si>
  <si>
    <t>Objekt:</t>
  </si>
  <si>
    <t>VO00555d - Novostavba rodinných domů Mantov aktualizace 2</t>
  </si>
  <si>
    <t>Soupis:</t>
  </si>
  <si>
    <t>00555 - SO01 RD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</si>
  <si>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</si>
  <si>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</si>
  <si>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</si>
  <si>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</si>
  <si>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</si>
  <si>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</si>
  <si>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</si>
  <si>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Základy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</si>
  <si>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</si>
  <si>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</si>
  <si>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</si>
  <si>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</si>
  <si>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</si>
  <si>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</si>
  <si>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</si>
  <si>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</si>
  <si>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</si>
  <si>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</si>
  <si>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</si>
  <si>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</si>
  <si>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</si>
  <si>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</si>
  <si>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</si>
  <si>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730 - Ústřední vytápění </t>
  </si>
  <si>
    <t xml:space="preserve">      713.1 - Tepelné izolace</t>
  </si>
  <si>
    <t xml:space="preserve">      732 - Ústřední vytápění - strojovny</t>
  </si>
  <si>
    <t xml:space="preserve">      732.1 - Vystrojení primárního okruhu tepelného čerpadla</t>
  </si>
  <si>
    <t xml:space="preserve">      733 - Ústřední vytápění - rozvodné potrubí</t>
  </si>
  <si>
    <t xml:space="preserve">      734 - Ústřední vytápění - armatury</t>
  </si>
  <si>
    <t xml:space="preserve">      735 - Ústřední vytápění - otopná tělesa</t>
  </si>
  <si>
    <t xml:space="preserve">      736 - Ústřední vytápění - plošné vytápění a chlazení</t>
  </si>
  <si>
    <t xml:space="preserve">      790 - Ostatní</t>
  </si>
  <si>
    <t xml:space="preserve">    751 - Vzduchotechnika</t>
  </si>
  <si>
    <t xml:space="preserve">      751.1 - Vzduchotechnika - dodávka</t>
  </si>
  <si>
    <t xml:space="preserve">      751.2 - Vzduchotechnika - montáž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</si>
  <si>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</si>
  <si>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</si>
  <si>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</si>
  <si>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Konstrukce pokrývačské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</si>
  <si>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</si>
  <si>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</si>
  <si>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</si>
  <si>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</si>
  <si>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</si>
  <si>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</si>
  <si>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</si>
  <si>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</si>
  <si>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</si>
  <si>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</si>
  <si>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</si>
  <si>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</si>
  <si>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</si>
  <si>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</si>
  <si>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</si>
  <si>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</si>
  <si>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</si>
  <si>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</si>
  <si>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</si>
  <si>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</si>
  <si>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</si>
  <si>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</si>
  <si>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</si>
  <si>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</si>
  <si>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</si>
  <si>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</si>
  <si>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121151114</t>
  </si>
  <si>
    <t>Sejmutí ornice plochy do 500 m2 tl vrstvy do 250 mm strojně</t>
  </si>
  <si>
    <t>m2</t>
  </si>
  <si>
    <t>4</t>
  </si>
  <si>
    <t>-245129828</t>
  </si>
  <si>
    <t>VV</t>
  </si>
  <si>
    <t>23,450*33,800</t>
  </si>
  <si>
    <t>Součet</t>
  </si>
  <si>
    <t>131351100</t>
  </si>
  <si>
    <t>Hloubení jam nezapažených v hornině třídy těžitelnosti II, skupiny 4 objem do 20 m3 strojně</t>
  </si>
  <si>
    <t>m3</t>
  </si>
  <si>
    <t>448926684</t>
  </si>
  <si>
    <t>1,000*1,500*1,150*3</t>
  </si>
  <si>
    <t>Součet terasa</t>
  </si>
  <si>
    <t>3</t>
  </si>
  <si>
    <t>131351104</t>
  </si>
  <si>
    <t>Hloubení jam nezapažených v hornině třídy těžitelnosti II skupiny 4 objem do 500 m3 strojně</t>
  </si>
  <si>
    <t>1422873442</t>
  </si>
  <si>
    <t>15,550*25,900*1,150</t>
  </si>
  <si>
    <t>Součet RD</t>
  </si>
  <si>
    <t>162251122</t>
  </si>
  <si>
    <t>Vodorovné přemístění do 50 m výkopku/sypaniny z horniny třídy těžitelnosti II, skupiny 4 a 5</t>
  </si>
  <si>
    <t>1116373877</t>
  </si>
  <si>
    <t>(13,500+23,400)*2*0,750</t>
  </si>
  <si>
    <t>Součet pro zpětný zásyp</t>
  </si>
  <si>
    <t>5</t>
  </si>
  <si>
    <t>162751137</t>
  </si>
  <si>
    <t>Vodorovné přemístění do 10000 m výkopku/sypaniny z horniny třídy těžitelnosti II, skupiny 4 a 5</t>
  </si>
  <si>
    <t>2085139084</t>
  </si>
  <si>
    <t>463,157-55,350</t>
  </si>
  <si>
    <t>6</t>
  </si>
  <si>
    <t>162751139</t>
  </si>
  <si>
    <t>Příplatek k vodorovnému přemístění výkopku/sypaniny z horniny třídy těžitelnosti II skupiny 4 a 5 ZKD 1000 m přes 10000 m</t>
  </si>
  <si>
    <t>1483930454</t>
  </si>
  <si>
    <t>407,807*15</t>
  </si>
  <si>
    <t>7</t>
  </si>
  <si>
    <t>171201231</t>
  </si>
  <si>
    <t>Poplatek za uložení zeminy a kamení na recyklační skládce (skládkovné) kód odpadu 17 05 04</t>
  </si>
  <si>
    <t>t</t>
  </si>
  <si>
    <t>-1650115003</t>
  </si>
  <si>
    <t>407,807*1,800</t>
  </si>
  <si>
    <t>8</t>
  </si>
  <si>
    <t>174151101</t>
  </si>
  <si>
    <t>Zásyp jam, šachet rýh nebo kolem objektů sypaninou se zhutněním</t>
  </si>
  <si>
    <t>-1737534449</t>
  </si>
  <si>
    <t>Mezisoučet zpětný zásyp kolem objektu</t>
  </si>
  <si>
    <t>9</t>
  </si>
  <si>
    <t>181951114</t>
  </si>
  <si>
    <t>Úprava pláně v hornině třídy těžitelnosti II skupiny 4 a 5 se zhutněním strojně</t>
  </si>
  <si>
    <t>120873299</t>
  </si>
  <si>
    <t>14,550*24,900</t>
  </si>
  <si>
    <t>Základy</t>
  </si>
  <si>
    <t>10</t>
  </si>
  <si>
    <t>212751101</t>
  </si>
  <si>
    <t>Trativod z drenážních trubek flexibilních PVC-U SN 4 perforace 360° včetně lože otevřený výkop DN 50 pro meliorace</t>
  </si>
  <si>
    <t>m</t>
  </si>
  <si>
    <t>-238620557</t>
  </si>
  <si>
    <t>11,450*11</t>
  </si>
  <si>
    <t>10,400*2</t>
  </si>
  <si>
    <t>Mezisoučet odvedení radonu</t>
  </si>
  <si>
    <t>11</t>
  </si>
  <si>
    <t>212751104</t>
  </si>
  <si>
    <t>Trativod z drenážních trubek flexibilních PVC-U SN 4 perforace 360° včetně lože otevřený výkop DN 100 pro meliorace</t>
  </si>
  <si>
    <t>-545489979</t>
  </si>
  <si>
    <t>(23,900+13,550)*2</t>
  </si>
  <si>
    <t>Mezisoučet drenáž kolem RD</t>
  </si>
  <si>
    <t>21,900</t>
  </si>
  <si>
    <t>213141112</t>
  </si>
  <si>
    <t>Zřízení vrstvy z geotextilie v rovině nebo ve sklonu do 1:5 š přes 3 do 6 m</t>
  </si>
  <si>
    <t>691768054</t>
  </si>
  <si>
    <t>15,000+1,000</t>
  </si>
  <si>
    <t>(1,000+13,450+1,500)*1,800*2</t>
  </si>
  <si>
    <t>23,800*1,500</t>
  </si>
  <si>
    <t>Součet okapový chodník</t>
  </si>
  <si>
    <t>13</t>
  </si>
  <si>
    <t>M</t>
  </si>
  <si>
    <t>69311081</t>
  </si>
  <si>
    <t>geotextilie netkaná separační, ochranná, filtrační, drenážní PES 300g/m2</t>
  </si>
  <si>
    <t>-356432120</t>
  </si>
  <si>
    <t>125,488*1,1845 "Přepočtené koeficientem množství</t>
  </si>
  <si>
    <t>14</t>
  </si>
  <si>
    <t>233211120</t>
  </si>
  <si>
    <t>Zemní vrut pro pergoly a přístřešky D 66 mm dl 865 mm</t>
  </si>
  <si>
    <t>kus</t>
  </si>
  <si>
    <t>-855392276</t>
  </si>
  <si>
    <t>4,000*2</t>
  </si>
  <si>
    <t>15</t>
  </si>
  <si>
    <t>895270001</t>
  </si>
  <si>
    <t>Proplachovací a kontrolní šachta z PVC-U vnější průměr 315 mm pro drenáže budov s lapačem písku užitné výšky 350 mm</t>
  </si>
  <si>
    <t>1647368708</t>
  </si>
  <si>
    <t>16</t>
  </si>
  <si>
    <t>895270021</t>
  </si>
  <si>
    <t>Proplachovací a kontrolní šachta z PVC-U vnější průměr 315 mm pro drenáže budov šachtové prodloužení světlé hloubky 800 mm</t>
  </si>
  <si>
    <t>-1207351770</t>
  </si>
  <si>
    <t>17</t>
  </si>
  <si>
    <t>919726122</t>
  </si>
  <si>
    <t>Geotextilie netkaná pro ochranu, separaci nebo filtraci měrná hmotnost přes 200 do 300 g/m2</t>
  </si>
  <si>
    <t>-378823482</t>
  </si>
  <si>
    <t>(23,900+13,550)*2*1,500</t>
  </si>
  <si>
    <t>18</t>
  </si>
  <si>
    <t>721173317.PPL</t>
  </si>
  <si>
    <t>Potrubí kanalizační PIPE LIFE KG SN 4 dešťové DN 160</t>
  </si>
  <si>
    <t>1153635272</t>
  </si>
  <si>
    <t>6,900</t>
  </si>
  <si>
    <t>Součet odvětrací potrubí radonu</t>
  </si>
  <si>
    <t>19</t>
  </si>
  <si>
    <t>271532212</t>
  </si>
  <si>
    <t>Podsyp pod základové konstrukce se zhutněním z hrubého kameniva frakce 16 až 32 mm</t>
  </si>
  <si>
    <t>-1478895332</t>
  </si>
  <si>
    <t>13,550*23,900*0,125</t>
  </si>
  <si>
    <t>Součet vyrovnávací vrstva štěrková pod základovou deskou</t>
  </si>
  <si>
    <t>20</t>
  </si>
  <si>
    <t>213141111</t>
  </si>
  <si>
    <t>Zřízení vrstvy z geotextilie v rovině nebo ve sklonu do 1:5 š do 3 m</t>
  </si>
  <si>
    <t>596611844</t>
  </si>
  <si>
    <t>13,550*23,900</t>
  </si>
  <si>
    <t>Součet na vyrovnávací vrstvě štěrkové</t>
  </si>
  <si>
    <t>69311143</t>
  </si>
  <si>
    <t>geotextilie netkaná separační, ochranná, filtrační, drenážní PP 210g/m2</t>
  </si>
  <si>
    <t>-1840463440</t>
  </si>
  <si>
    <t>323,845*1,15</t>
  </si>
  <si>
    <t>22</t>
  </si>
  <si>
    <t>632481213</t>
  </si>
  <si>
    <t>Separační vrstva z PE fólie</t>
  </si>
  <si>
    <t>1497866396</t>
  </si>
  <si>
    <t>Součet pod podkladní deskou z prostého betonu</t>
  </si>
  <si>
    <t>23</t>
  </si>
  <si>
    <t>273351121</t>
  </si>
  <si>
    <t>Zřízení bednění základových desek</t>
  </si>
  <si>
    <t>1295051444</t>
  </si>
  <si>
    <t>(23,900+13,550+16,400+1,050+2,500+1,050+5,000+13,550)*0,300</t>
  </si>
  <si>
    <t>Součet bednění základové desky</t>
  </si>
  <si>
    <t>24</t>
  </si>
  <si>
    <t>273351122</t>
  </si>
  <si>
    <t>Odstranění bednění základových desek</t>
  </si>
  <si>
    <t>-1566899316</t>
  </si>
  <si>
    <t>Součet odbednění základové desky</t>
  </si>
  <si>
    <t>25</t>
  </si>
  <si>
    <t>631311113</t>
  </si>
  <si>
    <t>Mazanina tl přes 50 do 80 mm z betonu prostého bez zvýšených nároků na prostředí tř. C 12/15</t>
  </si>
  <si>
    <t>-1558750059</t>
  </si>
  <si>
    <t>13,550*23,900*0,075</t>
  </si>
  <si>
    <t>Součet podkladní deska prostý beton</t>
  </si>
  <si>
    <t>26</t>
  </si>
  <si>
    <t>27332100R01</t>
  </si>
  <si>
    <t>Ztížené podmínky zakládání, nepředvídatelná skladba násypů</t>
  </si>
  <si>
    <t>kpl</t>
  </si>
  <si>
    <t>1810773361</t>
  </si>
  <si>
    <t>27</t>
  </si>
  <si>
    <t>273321611</t>
  </si>
  <si>
    <t>Základové desky ze ŽB bez zvýšených nároků na prostředí tř. C 30/37</t>
  </si>
  <si>
    <t>-317519285</t>
  </si>
  <si>
    <t>13,550*23,900*0,200</t>
  </si>
  <si>
    <t>-1,050*2,500*0,200</t>
  </si>
  <si>
    <t>Součet základová deska</t>
  </si>
  <si>
    <t>28</t>
  </si>
  <si>
    <t>273361821</t>
  </si>
  <si>
    <t>Výztuž základových desek betonářskou ocelí 10 505 (R)</t>
  </si>
  <si>
    <t>-1972030128</t>
  </si>
  <si>
    <t>9.35587</t>
  </si>
  <si>
    <t>Součet výztuž základové desky</t>
  </si>
  <si>
    <t>29</t>
  </si>
  <si>
    <t>275321611</t>
  </si>
  <si>
    <t>Základové patky ze ŽB bez zvýšených nároků na prostředí tř. C 30/37</t>
  </si>
  <si>
    <t>-199450702</t>
  </si>
  <si>
    <t>0,800*0,800*0,825*3</t>
  </si>
  <si>
    <t>30</t>
  </si>
  <si>
    <t>275361821</t>
  </si>
  <si>
    <t>Výztuž základových patek betonářskou ocelí 10 505 (R)</t>
  </si>
  <si>
    <t>-682386086</t>
  </si>
  <si>
    <t>1,584*0,130</t>
  </si>
  <si>
    <t>31</t>
  </si>
  <si>
    <t>275351121</t>
  </si>
  <si>
    <t>Zřízení bednění základových patek</t>
  </si>
  <si>
    <t>329512982</t>
  </si>
  <si>
    <t>0,800*4*0,825*3</t>
  </si>
  <si>
    <t>32</t>
  </si>
  <si>
    <t>275351122</t>
  </si>
  <si>
    <t>Odstranění bednění základových patek</t>
  </si>
  <si>
    <t>-1565979880</t>
  </si>
  <si>
    <t>33</t>
  </si>
  <si>
    <t>271532213</t>
  </si>
  <si>
    <t>Podsyp pod základové konstrukce se zhutněním z hrubého kameniva frakce 8 až 16 mm</t>
  </si>
  <si>
    <t>-40912752</t>
  </si>
  <si>
    <t>4,900*6,075*0,750*6</t>
  </si>
  <si>
    <t>3,900*6,075*0,750*2</t>
  </si>
  <si>
    <t>3,000*6,075*0,750*1</t>
  </si>
  <si>
    <t>3,000*5,025*0,750*1</t>
  </si>
  <si>
    <t>Součet podsyp pod podkladní desku</t>
  </si>
  <si>
    <t>34</t>
  </si>
  <si>
    <t>-854513231</t>
  </si>
  <si>
    <t>(23,400+13,050+15,900+1,050+3,000+1,050+4,900+13,050)*0,250</t>
  </si>
  <si>
    <t>Součet bednění podkladní desky</t>
  </si>
  <si>
    <t>35</t>
  </si>
  <si>
    <t>-1885735286</t>
  </si>
  <si>
    <t>Součet odbednění podkladní desky</t>
  </si>
  <si>
    <t>36</t>
  </si>
  <si>
    <t>272321411</t>
  </si>
  <si>
    <t>Základové klenby ze ŽB bez zvýšených nároků na prostředí tř. C 20/25</t>
  </si>
  <si>
    <t>1006214213</t>
  </si>
  <si>
    <t>23,400*13,050*0,200</t>
  </si>
  <si>
    <t>-1,050*3,000*0,200</t>
  </si>
  <si>
    <t xml:space="preserve">Součet  podkladní deska </t>
  </si>
  <si>
    <t>37</t>
  </si>
  <si>
    <t>1739164924</t>
  </si>
  <si>
    <t>8,98189</t>
  </si>
  <si>
    <t>Součet výztuž podkladní desky</t>
  </si>
  <si>
    <t>38</t>
  </si>
  <si>
    <t>279113134</t>
  </si>
  <si>
    <t>Základová zeď tl přes 250 do 300 mm z tvárnic ztraceného bednění včetně výplně z betonu tř. C 16/20</t>
  </si>
  <si>
    <t>-114457987</t>
  </si>
  <si>
    <t>(13,050+22,800+13,050+15,600+3,000+3,900+22,800-1,600-3,000)*0,750</t>
  </si>
  <si>
    <t>6,075*8*0,750</t>
  </si>
  <si>
    <t>39</t>
  </si>
  <si>
    <t>279113135</t>
  </si>
  <si>
    <t>Základová zeď tl přes 300 do 400 mm z tvárnic ztraceného bednění včetně výplně z betonu tř. C 16/20</t>
  </si>
  <si>
    <t>-58958067</t>
  </si>
  <si>
    <t>(1,600+3,000)*0,750</t>
  </si>
  <si>
    <t>Součet rozšíření základů</t>
  </si>
  <si>
    <t>40</t>
  </si>
  <si>
    <t>279361821</t>
  </si>
  <si>
    <t>Výztuž základových zdí nosných betonářskou ocelí 10 505</t>
  </si>
  <si>
    <t>1707212325</t>
  </si>
  <si>
    <t>"Betonářská výztuž R6 - 0,222 kg/m</t>
  </si>
  <si>
    <t>"Vodorovná výztuž - 2 pruty v každé ložné spáře, celkem 3 spáry:</t>
  </si>
  <si>
    <t>(13,050+22,800+13,050+15,600+3,000+3,900+22,800)*2*3*0,222/1000</t>
  </si>
  <si>
    <t>6,075*8*2*3*0,222/1000</t>
  </si>
  <si>
    <t>"přesahy 3%:</t>
  </si>
  <si>
    <t>0,190*0,03</t>
  </si>
  <si>
    <t>Mezisoučet vodorovná výztuž</t>
  </si>
  <si>
    <t>"Svislá výztuž - 4 pruty na bm délky</t>
  </si>
  <si>
    <t>(13,050+22,800+13,050+15,600+3,000+3,900+22,800)*4*0,950*0,222/1000</t>
  </si>
  <si>
    <t>6,075*8*4*0,950*0,222/1000</t>
  </si>
  <si>
    <t>Mezisoučet svislá výztuž</t>
  </si>
  <si>
    <t>Svislé a kompletní konstrukce</t>
  </si>
  <si>
    <t>41</t>
  </si>
  <si>
    <t>311101211</t>
  </si>
  <si>
    <t>Vytvoření prostupů do 0,02 m2 ve zdech nosných osazením vložek z trub, dílců, tvarovek</t>
  </si>
  <si>
    <t>1918729446</t>
  </si>
  <si>
    <t>10,000*0,300</t>
  </si>
  <si>
    <t>Součet základové zdi</t>
  </si>
  <si>
    <t>42</t>
  </si>
  <si>
    <t>311101212</t>
  </si>
  <si>
    <t>Vytvoření prostupů přes 0,02 do 0,05 m2 ve zdech nosných osazením vložek z trub, dílců, tvarovek</t>
  </si>
  <si>
    <t>-799300813</t>
  </si>
  <si>
    <t>5,000*0,300</t>
  </si>
  <si>
    <t>43</t>
  </si>
  <si>
    <t>311101215</t>
  </si>
  <si>
    <t>Vytvoření prostupů přes 0,20 do 0,35 m2 ve zdech nosných osazením vložek z trub, dílců, tvarovek</t>
  </si>
  <si>
    <t>1269153310</t>
  </si>
  <si>
    <t>2,000*0,300</t>
  </si>
  <si>
    <t>1,000*0,400</t>
  </si>
  <si>
    <t>44</t>
  </si>
  <si>
    <t>31127414R01</t>
  </si>
  <si>
    <t>Zdivo nosné z tvárnic betonových tl 240 mm</t>
  </si>
  <si>
    <t>153572801</t>
  </si>
  <si>
    <t>(13,450-0,420)*3,200*0,240</t>
  </si>
  <si>
    <t>-1,500*1,485*2*0,240</t>
  </si>
  <si>
    <t>(23,800-0,420-0,500)*3,200*0,240</t>
  </si>
  <si>
    <t>1,050*2*3,200*0,240</t>
  </si>
  <si>
    <t>-1,650*2,335*0,240</t>
  </si>
  <si>
    <t>-1,500*1,485*3*0,240</t>
  </si>
  <si>
    <t>-1,050*2,335*0,240</t>
  </si>
  <si>
    <t>-3,100*2,335*2*0,240</t>
  </si>
  <si>
    <t>45</t>
  </si>
  <si>
    <t>317321511</t>
  </si>
  <si>
    <t>Překlad ze ŽB tř. C 20/25</t>
  </si>
  <si>
    <t>-1085904723</t>
  </si>
  <si>
    <t>2,130*0,350*0,240*1</t>
  </si>
  <si>
    <t>2,000*0,350*0,240*8</t>
  </si>
  <si>
    <t>1,530*0,350*0,240*1</t>
  </si>
  <si>
    <t>3,580*0,350*0,240*2</t>
  </si>
  <si>
    <t>Mezisoučet zdi obvodové</t>
  </si>
  <si>
    <t>1,050*0,350*0,175*4</t>
  </si>
  <si>
    <t>1,150*0,350*0,175*1</t>
  </si>
  <si>
    <t>1,350*0,350*0,175*10</t>
  </si>
  <si>
    <t>Mezisoučet zdi vnitřní</t>
  </si>
  <si>
    <t>46</t>
  </si>
  <si>
    <t>317351107</t>
  </si>
  <si>
    <t>Zřízení bednění překladů v do 4 m</t>
  </si>
  <si>
    <t>-1026885347</t>
  </si>
  <si>
    <t>2,130*0,350*2*1</t>
  </si>
  <si>
    <t>2,000*0,350*2*8</t>
  </si>
  <si>
    <t>1,530*0,350*2*1</t>
  </si>
  <si>
    <t>3,580*0,350*2*2</t>
  </si>
  <si>
    <t>1,050*0,350*2*4</t>
  </si>
  <si>
    <t>1,150*0,350*2*1</t>
  </si>
  <si>
    <t>1,350*0,350*2*10</t>
  </si>
  <si>
    <t>47</t>
  </si>
  <si>
    <t>317351108</t>
  </si>
  <si>
    <t>Odstranění bednění překladů v do 4 m</t>
  </si>
  <si>
    <t>-590956331</t>
  </si>
  <si>
    <t>48</t>
  </si>
  <si>
    <t>342242225.BTS</t>
  </si>
  <si>
    <t>Příčky jednoduché z betonových příčkovek TPB 175/Lep198-P6 tl 175 mm</t>
  </si>
  <si>
    <t>-131326444</t>
  </si>
  <si>
    <t>22,900*2,800</t>
  </si>
  <si>
    <t>-1,000*1,970*4</t>
  </si>
  <si>
    <t>-0,700*1,970*1</t>
  </si>
  <si>
    <t>15,575*2,800</t>
  </si>
  <si>
    <t>-1,000*1,970</t>
  </si>
  <si>
    <t>-0,700*1,970</t>
  </si>
  <si>
    <t>2,550*2,800*4</t>
  </si>
  <si>
    <t>4,000*2,800</t>
  </si>
  <si>
    <t>1,850*2,800</t>
  </si>
  <si>
    <t>5,325*2,800*9</t>
  </si>
  <si>
    <t>-0,900*1,970*6</t>
  </si>
  <si>
    <t>4,275*2,800*2</t>
  </si>
  <si>
    <t>-0,800*1,970</t>
  </si>
  <si>
    <t>1,375*2,800</t>
  </si>
  <si>
    <t>2,150*2,800</t>
  </si>
  <si>
    <t>49</t>
  </si>
  <si>
    <t>342291131</t>
  </si>
  <si>
    <t>Ukotvení příček k betonovým konstrukcím plochými kotvami</t>
  </si>
  <si>
    <t>1409750756</t>
  </si>
  <si>
    <t>3,100*16</t>
  </si>
  <si>
    <t>50</t>
  </si>
  <si>
    <t>346272216</t>
  </si>
  <si>
    <t>Přizdívka z pórobetonových tvárnic tl 50 mm</t>
  </si>
  <si>
    <t>-448364379</t>
  </si>
  <si>
    <t>(0,150+0,150)*2,800*7</t>
  </si>
  <si>
    <t>Součet obezdění kanalizačních stoupaček</t>
  </si>
  <si>
    <t>51</t>
  </si>
  <si>
    <t>346272256</t>
  </si>
  <si>
    <t>Přizdívka z pórobetonových tvárnic tl 150 mm</t>
  </si>
  <si>
    <t>-1273923900</t>
  </si>
  <si>
    <t>"m.č.1.07"1,200*1,500</t>
  </si>
  <si>
    <t>"m.č.1.10"1,200*1,500</t>
  </si>
  <si>
    <t>"m.č.1.11"1,200*1,500</t>
  </si>
  <si>
    <t>"m.č.1.15"1,200*1,500</t>
  </si>
  <si>
    <t>"m.č.1.16"1,200*1,500</t>
  </si>
  <si>
    <t>"m.č.1.19"1,200*1,500</t>
  </si>
  <si>
    <t>"m.č.1.20"1,100*1,500</t>
  </si>
  <si>
    <t>Součet zazdění předstěnového instalačního systému</t>
  </si>
  <si>
    <t>Vodorovné konstrukce</t>
  </si>
  <si>
    <t>52</t>
  </si>
  <si>
    <t>417321414</t>
  </si>
  <si>
    <t>Ztužující pásy a věnce ze ŽB tř. C 20/25</t>
  </si>
  <si>
    <t>-1460733247</t>
  </si>
  <si>
    <t>(13,450-0,420)*0,240*0,250</t>
  </si>
  <si>
    <t>(23,800-0,420-0,500)*0,240*0,250</t>
  </si>
  <si>
    <t>Mezisoučet obvodové zdi 240 mm</t>
  </si>
  <si>
    <t>(22,900+15,575+(2,550*4)+4,000+1,850+(5,325*9)+(4,275*2)+1,375)*0,175*0,250</t>
  </si>
  <si>
    <t>Mezisoučet příčky</t>
  </si>
  <si>
    <t>53</t>
  </si>
  <si>
    <t>417351115</t>
  </si>
  <si>
    <t>Zřízení bednění ztužujících věnců</t>
  </si>
  <si>
    <t>756025222</t>
  </si>
  <si>
    <t>54</t>
  </si>
  <si>
    <t>417351116</t>
  </si>
  <si>
    <t>Odstranění bednění ztužujících věnců</t>
  </si>
  <si>
    <t>622025661</t>
  </si>
  <si>
    <t>(13,450-0,420)*0,350*2</t>
  </si>
  <si>
    <t>(23,800-0,420-0,500)*0,350*2</t>
  </si>
  <si>
    <t>1,050*2*0,350*2</t>
  </si>
  <si>
    <t>(22,900+15,575+(2,550*4)+4,000+1,850+(5,325*9)+(4,275*2)+1,375)*0,350*2</t>
  </si>
  <si>
    <t>55</t>
  </si>
  <si>
    <t>417361821</t>
  </si>
  <si>
    <t>Výztuž ztužujících pásů a věnců betonářskou ocelí 10 505</t>
  </si>
  <si>
    <t>850495281</t>
  </si>
  <si>
    <t>1,34676</t>
  </si>
  <si>
    <t>Součet překlady a věnce</t>
  </si>
  <si>
    <t>Komunikace pozemní</t>
  </si>
  <si>
    <t>56</t>
  </si>
  <si>
    <t>564710001</t>
  </si>
  <si>
    <t>Podklad z kameniva hrubého drceného vel. 8-16 mm plochy do 100 m2 tl 50 mm</t>
  </si>
  <si>
    <t>-1081259718</t>
  </si>
  <si>
    <t>57</t>
  </si>
  <si>
    <t>56473110R01</t>
  </si>
  <si>
    <t>Podklad z kameniva hrubého drceného vel. 0--63 mm plochy do 100 m2 tl 100 mm</t>
  </si>
  <si>
    <t>625366889</t>
  </si>
  <si>
    <t>58</t>
  </si>
  <si>
    <t>564871111</t>
  </si>
  <si>
    <t>Podklad ze štěrkodrtě ŠD plochy přes 100 m2 tl 250 mm</t>
  </si>
  <si>
    <t>1383340357</t>
  </si>
  <si>
    <t>8,350*4,000</t>
  </si>
  <si>
    <t>59</t>
  </si>
  <si>
    <t>596211110</t>
  </si>
  <si>
    <t>Kladení zámkové dlažby komunikací pro pěší ručně tl 60 mm skupiny A pl do 50 m2</t>
  </si>
  <si>
    <t>-2108828903</t>
  </si>
  <si>
    <t>60</t>
  </si>
  <si>
    <t>59245015</t>
  </si>
  <si>
    <t>dlažba zámková betonová tvaru I 200x165mm tl 60mm přírodní</t>
  </si>
  <si>
    <t>-242129777</t>
  </si>
  <si>
    <t>111,238834951456*1,03 "Přepočtené koeficientem množství</t>
  </si>
  <si>
    <t>Úpravy povrchů, podlahy a osazování výplní</t>
  </si>
  <si>
    <t>61</t>
  </si>
  <si>
    <t>612131121</t>
  </si>
  <si>
    <t>Penetrační disperzní nátěr vnitřních stěn nanášený ručně</t>
  </si>
  <si>
    <t>-681773183</t>
  </si>
  <si>
    <t>"1.01"(4,275+3,150)*2*2,900</t>
  </si>
  <si>
    <t>-0,800*2,000</t>
  </si>
  <si>
    <t>-1,000*2,000*2</t>
  </si>
  <si>
    <t>-1,650*2,335</t>
  </si>
  <si>
    <t>(2,335+1,650+2,335)*0,240</t>
  </si>
  <si>
    <t>"1,02"(3,080+4,000+1,705+2,025+1,375+1,975)*2,900</t>
  </si>
  <si>
    <t>-1,000*2,000</t>
  </si>
  <si>
    <t>"1.03"(1,850+1,200)*2*2,900</t>
  </si>
  <si>
    <t>-0,700*2,000</t>
  </si>
  <si>
    <t>"1.04"(4,000+2,070)*2*2,900</t>
  </si>
  <si>
    <t>-1,500*1,485</t>
  </si>
  <si>
    <t>(1,485+1,500+1,485)*0,240</t>
  </si>
  <si>
    <t>"1.05"(10,050+7,050+7,325+5,500+2,725+1,550)*2,900</t>
  </si>
  <si>
    <t>-0,700*2,000*2</t>
  </si>
  <si>
    <t>-3,100*2,335*2</t>
  </si>
  <si>
    <t>(2,335+3,100+2,335)*0,240*2</t>
  </si>
  <si>
    <t>"1.06"(2,575+2,500)*2*2,900</t>
  </si>
  <si>
    <t>"1.07"(2,575+2,550)*2*2,900</t>
  </si>
  <si>
    <t>-0,900*2,000</t>
  </si>
  <si>
    <t>"1.08"(3,200+5,325)*2*2,900</t>
  </si>
  <si>
    <t>"1.09"(3,200+5,325)*2*2,900</t>
  </si>
  <si>
    <t>"1.10"(2,550+2,575)*2*2,900</t>
  </si>
  <si>
    <t>"1.11"(2,550+2,575)*2*2,900</t>
  </si>
  <si>
    <t>"1.12"(3,200+5,325)*2*2,900</t>
  </si>
  <si>
    <t>"1.13"(12,675+1,550)*2*2,900</t>
  </si>
  <si>
    <t>-1,000*2,000*7</t>
  </si>
  <si>
    <t>-1,050*2,335</t>
  </si>
  <si>
    <t>(2,335+1,050+2,335)*0,240</t>
  </si>
  <si>
    <t>"1.14"(3,200+5,325)*2*2,900</t>
  </si>
  <si>
    <t>"1.15"(2,550+2,575)*2*2,900</t>
  </si>
  <si>
    <t>"1.16"(2,500+2,575)*2*2,900</t>
  </si>
  <si>
    <t>"1.17"(3,200+5,325)*2*2,900</t>
  </si>
  <si>
    <t>"1.18"(3,200+5,325)*2*2,900</t>
  </si>
  <si>
    <t>"1.19"(2,550+3,000)*2*2,900</t>
  </si>
  <si>
    <t>"1.20"(1,100+2,150)*2*2,900</t>
  </si>
  <si>
    <t>"1.21"(1,275+2,150)*2*2,900</t>
  </si>
  <si>
    <t>62</t>
  </si>
  <si>
    <t>612341321</t>
  </si>
  <si>
    <t>Sádrová nebo vápenosádrová omítka hladká jednovrstvá vnitřních stěn nanášená strojně</t>
  </si>
  <si>
    <t>2144705707</t>
  </si>
  <si>
    <t>63</t>
  </si>
  <si>
    <t>612341391</t>
  </si>
  <si>
    <t>Příplatek k sádrové omítce vnitřních stěn za každých dalších 5 mm tloušťky strojně</t>
  </si>
  <si>
    <t>518855469</t>
  </si>
  <si>
    <t>64</t>
  </si>
  <si>
    <t>619991005</t>
  </si>
  <si>
    <t>Zakrytí stěny fólií</t>
  </si>
  <si>
    <t>-1291999618</t>
  </si>
  <si>
    <t>1,500*1,485*8</t>
  </si>
  <si>
    <t>3,100*2,335*2</t>
  </si>
  <si>
    <t>1,050*2,335*1</t>
  </si>
  <si>
    <t>1,650*2,335*1</t>
  </si>
  <si>
    <t>Součet zakrytí oken vnitřek</t>
  </si>
  <si>
    <t>65</t>
  </si>
  <si>
    <t>621211023</t>
  </si>
  <si>
    <t>Montáž kontaktního zateplení vnějších podhledů lepením a mechanickým kotvením polystyrénových desek do dřeva přes 80 do 120 mm</t>
  </si>
  <si>
    <t>-1392652453</t>
  </si>
  <si>
    <t>1,050*2,600</t>
  </si>
  <si>
    <t>Součet podhled nad vstupem</t>
  </si>
  <si>
    <t>66</t>
  </si>
  <si>
    <t>622211205</t>
  </si>
  <si>
    <t>Montáž druhé vrstvy kontaktního zateplení lepením a injektovaným kotvením z polystyrenových desek celkové tloušťky do 200 mm</t>
  </si>
  <si>
    <t>-1883752893</t>
  </si>
  <si>
    <t>67</t>
  </si>
  <si>
    <t>621251101</t>
  </si>
  <si>
    <t>Příplatek k cenám kontaktního zateplení podhledů za zápustnou montáž a použití tepelněizolačních zátek z polystyrenu</t>
  </si>
  <si>
    <t>1480517045</t>
  </si>
  <si>
    <t>68</t>
  </si>
  <si>
    <t>28376076</t>
  </si>
  <si>
    <t>deska EPS grafitová fasádní λ=0,030-0,031 tl 100mm</t>
  </si>
  <si>
    <t>2040310954</t>
  </si>
  <si>
    <t>2,73*2*1,05 "Přepočtené koeficientem množství</t>
  </si>
  <si>
    <t>69</t>
  </si>
  <si>
    <t>621531012.LBC.001</t>
  </si>
  <si>
    <t>Tenkovrstvá silikonová omítka zatíraná Cemix 1,5 mm vnějších podhledů</t>
  </si>
  <si>
    <t>763232850</t>
  </si>
  <si>
    <t>Součet podhled nad vstupemn</t>
  </si>
  <si>
    <t>70</t>
  </si>
  <si>
    <t>622143003</t>
  </si>
  <si>
    <t>Montáž omítkových plastových nebo pozinkovaných rohových profilů s tkaninou</t>
  </si>
  <si>
    <t>-1779267152</t>
  </si>
  <si>
    <t>71</t>
  </si>
  <si>
    <t>55343023</t>
  </si>
  <si>
    <t>profil rohový Pz s kulatou hlavou pro vnitřní omítky tl 15mm</t>
  </si>
  <si>
    <t>-144568071</t>
  </si>
  <si>
    <t>69,14*1,05 "Přepočtené koeficientem množství</t>
  </si>
  <si>
    <t>72</t>
  </si>
  <si>
    <t>622143004</t>
  </si>
  <si>
    <t>Montáž omítkových samolepících začišťovacích profilů pro spojení s okenním rámem</t>
  </si>
  <si>
    <t>-2027230743</t>
  </si>
  <si>
    <t>"1.01"</t>
  </si>
  <si>
    <t>2,335+1,650+2,335</t>
  </si>
  <si>
    <t>"1,02"</t>
  </si>
  <si>
    <t>2,900</t>
  </si>
  <si>
    <t>"1.04"</t>
  </si>
  <si>
    <t>1,485+1,500+1,485</t>
  </si>
  <si>
    <t>"1.05"</t>
  </si>
  <si>
    <t>(2,335+3,100+2,335)*2</t>
  </si>
  <si>
    <t>"1.08"</t>
  </si>
  <si>
    <t>"1.09"</t>
  </si>
  <si>
    <t>"1.12"</t>
  </si>
  <si>
    <t>"1.13"</t>
  </si>
  <si>
    <t>2,335+1,050+2,335</t>
  </si>
  <si>
    <t>"1.14"</t>
  </si>
  <si>
    <t>"1.17"</t>
  </si>
  <si>
    <t>"1.18"</t>
  </si>
  <si>
    <t>73</t>
  </si>
  <si>
    <t>59051516</t>
  </si>
  <si>
    <t>profil začišťovací PVC pro ostění vnitřních omítek</t>
  </si>
  <si>
    <t>-1778527259</t>
  </si>
  <si>
    <t>74</t>
  </si>
  <si>
    <t>622211021</t>
  </si>
  <si>
    <t>Montáž kontaktního zateplení vnějších stěn lepením a mechanickým kotvením polystyrénových desek do betonu a zdiva tl přes 80 do 120 mm</t>
  </si>
  <si>
    <t>-633204754</t>
  </si>
  <si>
    <t>13,450*3,000</t>
  </si>
  <si>
    <t>13,450*2,565*0,5</t>
  </si>
  <si>
    <t>-1,550*1,485*2</t>
  </si>
  <si>
    <t>Mezisoučet pohled od jihu</t>
  </si>
  <si>
    <t>-1,050*2,050</t>
  </si>
  <si>
    <t>23,800*3,000</t>
  </si>
  <si>
    <t>-3,100*2,050*2</t>
  </si>
  <si>
    <t>-1,500*1,485*3</t>
  </si>
  <si>
    <t>Mezisoučet pohled od východu</t>
  </si>
  <si>
    <t>1,050*3,000*2</t>
  </si>
  <si>
    <t>-1,650*2,050</t>
  </si>
  <si>
    <t xml:space="preserve"> Mezisoučet pohled od západu</t>
  </si>
  <si>
    <t>75</t>
  </si>
  <si>
    <t>622211201</t>
  </si>
  <si>
    <t>Montáž druhé vrstvy kontaktního zateplení z polystyrenových desek lepením a mechanickým kotvením celkové tloušťky do 200 mm</t>
  </si>
  <si>
    <t>-750793193</t>
  </si>
  <si>
    <t>76</t>
  </si>
  <si>
    <t>622251101</t>
  </si>
  <si>
    <t>Příplatek k cenám kontaktního zateplení vnějších stěn za zápustnou montáž a použití tepelněizolačních zátek z polystyrenu</t>
  </si>
  <si>
    <t>-1236909748</t>
  </si>
  <si>
    <t>77</t>
  </si>
  <si>
    <t>-1139359471</t>
  </si>
  <si>
    <t>228,084*2*1,05</t>
  </si>
  <si>
    <t>78</t>
  </si>
  <si>
    <t>274148536</t>
  </si>
  <si>
    <t>(23,800+1,050-1,650+1,050)*0,285</t>
  </si>
  <si>
    <t>13,450*0,285</t>
  </si>
  <si>
    <t>(23,800-3,100-3,100)*0,285</t>
  </si>
  <si>
    <t>(13,450-1,050)*0,285</t>
  </si>
  <si>
    <t>Součet sokl</t>
  </si>
  <si>
    <t>79</t>
  </si>
  <si>
    <t>-1362362748</t>
  </si>
  <si>
    <t>80</t>
  </si>
  <si>
    <t>26475790</t>
  </si>
  <si>
    <t>81</t>
  </si>
  <si>
    <t>28376422</t>
  </si>
  <si>
    <t>deska XPS hrana polodrážková a hladký povrch 300kPA λ=0,035 tl 100mm</t>
  </si>
  <si>
    <t>953104573</t>
  </si>
  <si>
    <t>19,294*2*1,05 "Přepočtené koeficientem množství</t>
  </si>
  <si>
    <t>82</t>
  </si>
  <si>
    <t>622252001</t>
  </si>
  <si>
    <t>Montáž profilů kontaktního zateplení připevněných mechanicky</t>
  </si>
  <si>
    <t>-1092002504</t>
  </si>
  <si>
    <t>23,800+1,050-1,650+1,050</t>
  </si>
  <si>
    <t>13,450</t>
  </si>
  <si>
    <t>23,800-3,100-3,100</t>
  </si>
  <si>
    <t>13,450-1,050</t>
  </si>
  <si>
    <t>83</t>
  </si>
  <si>
    <t>59051659</t>
  </si>
  <si>
    <t>profil zakládací Al tl 1,0mm pro ETICS pro izolant tl 200mm</t>
  </si>
  <si>
    <t>-227473561</t>
  </si>
  <si>
    <t>84</t>
  </si>
  <si>
    <t>622252002</t>
  </si>
  <si>
    <t>Montáž profilů kontaktního zateplení lepených</t>
  </si>
  <si>
    <t>575009597</t>
  </si>
  <si>
    <t>(1,485+1,500+1,485)*3</t>
  </si>
  <si>
    <t>Mezisoučet pohled od západu</t>
  </si>
  <si>
    <t>Mezisoučet pohled od severu</t>
  </si>
  <si>
    <t>(1,485+1,500+1,485)*2</t>
  </si>
  <si>
    <t>3,285*6</t>
  </si>
  <si>
    <t>Mezisoučet vnější rohy objektu</t>
  </si>
  <si>
    <t>85</t>
  </si>
  <si>
    <t>63127464</t>
  </si>
  <si>
    <t>profil rohový Al 15x15mm s výztužnou tkaninou š 100mm pro ETICS</t>
  </si>
  <si>
    <t>1931767623</t>
  </si>
  <si>
    <t>83,05*1,05 "Přepočtené koeficientem množství</t>
  </si>
  <si>
    <t>86</t>
  </si>
  <si>
    <t>-640532949</t>
  </si>
  <si>
    <t>87</t>
  </si>
  <si>
    <t>59051476</t>
  </si>
  <si>
    <t>profil začišťovací PVC 9mm s výztužnou tkaninou pro ostění ETICS</t>
  </si>
  <si>
    <t>707490478</t>
  </si>
  <si>
    <t>63,34*1,05</t>
  </si>
  <si>
    <t>88</t>
  </si>
  <si>
    <t>1704949852</t>
  </si>
  <si>
    <t>1,650*2</t>
  </si>
  <si>
    <t>1,500*3*2</t>
  </si>
  <si>
    <t>1,050*2</t>
  </si>
  <si>
    <t>3,100*2*2</t>
  </si>
  <si>
    <t>1,500*2*2</t>
  </si>
  <si>
    <t>89</t>
  </si>
  <si>
    <t>59051510</t>
  </si>
  <si>
    <t>profil napojovací nadokenní PVC s okapnicí s výztužnou tkaninou</t>
  </si>
  <si>
    <t>965799489</t>
  </si>
  <si>
    <t>1,650</t>
  </si>
  <si>
    <t>1,500*3</t>
  </si>
  <si>
    <t>1,050</t>
  </si>
  <si>
    <t>3,100*2</t>
  </si>
  <si>
    <t>1,500*2</t>
  </si>
  <si>
    <t>20,900*0,05</t>
  </si>
  <si>
    <t>Mezisoučet ztratné</t>
  </si>
  <si>
    <t>90</t>
  </si>
  <si>
    <t>59051512</t>
  </si>
  <si>
    <t>profil napojovací parapetní PVC s okapnicí a výztužnou tkaninou</t>
  </si>
  <si>
    <t>579564971</t>
  </si>
  <si>
    <t>91</t>
  </si>
  <si>
    <t>622142001</t>
  </si>
  <si>
    <t>Sklovláknité pletivo vnějších stěn vtlačené do tmelu</t>
  </si>
  <si>
    <t>-245811038</t>
  </si>
  <si>
    <t>(2,335+1,650+2,335)*0,200</t>
  </si>
  <si>
    <t>(1,485+1,500+1,485)*0,200*8</t>
  </si>
  <si>
    <t>(2,335+3,100+2,335)*0,200*2</t>
  </si>
  <si>
    <t>(2,335+1,050+2,335)*0,200</t>
  </si>
  <si>
    <t>Součet vnější špalety</t>
  </si>
  <si>
    <t>92</t>
  </si>
  <si>
    <t>622531012.LBC.001</t>
  </si>
  <si>
    <t>Tenkovrstvá silikonová omítka zatíraná Cemix 1,5 mm vnějších stěn</t>
  </si>
  <si>
    <t>-1698611566</t>
  </si>
  <si>
    <t>Mezisoučet sokl</t>
  </si>
  <si>
    <t>Mezisoučet špalety</t>
  </si>
  <si>
    <t xml:space="preserve">Součet </t>
  </si>
  <si>
    <t>93</t>
  </si>
  <si>
    <t>629991012</t>
  </si>
  <si>
    <t>Zakrytí výplní otvorů fólií přilepenou na začišťovací lišty</t>
  </si>
  <si>
    <t>1903504488</t>
  </si>
  <si>
    <t>Součet zakrytí oken fasáda</t>
  </si>
  <si>
    <t>94</t>
  </si>
  <si>
    <t>63244111R01</t>
  </si>
  <si>
    <t>Potěr cemento-sulfátový tl přes 40 do 50 mm ze suchých směsí</t>
  </si>
  <si>
    <t>-376301354</t>
  </si>
  <si>
    <t>"1.01" 13,770</t>
  </si>
  <si>
    <t>"1.02" 9,720</t>
  </si>
  <si>
    <t>"1.03" 2,36</t>
  </si>
  <si>
    <t>"1.04" 8,460</t>
  </si>
  <si>
    <t>"1,05" 56,340</t>
  </si>
  <si>
    <t>"1.06" 6,570</t>
  </si>
  <si>
    <t>"1.07" 6,740</t>
  </si>
  <si>
    <t>"1.08" 17,230</t>
  </si>
  <si>
    <t>"1.09" 17,230</t>
  </si>
  <si>
    <t>"1.10" 6,740</t>
  </si>
  <si>
    <t>"1.11" 6,740</t>
  </si>
  <si>
    <t>"1.12" 17,230</t>
  </si>
  <si>
    <t>"1.13" 19,840</t>
  </si>
  <si>
    <t>"1.14" 17,230</t>
  </si>
  <si>
    <t>"1.15" 6,740</t>
  </si>
  <si>
    <t>"1.16" 6,740</t>
  </si>
  <si>
    <t>"1.17" 17,230</t>
  </si>
  <si>
    <t>"1.18" 17,230</t>
  </si>
  <si>
    <t>"1.19" 7,830</t>
  </si>
  <si>
    <t>"1.20" 2,370</t>
  </si>
  <si>
    <t>"1.21" 5,71</t>
  </si>
  <si>
    <t>95</t>
  </si>
  <si>
    <t>63244111R02</t>
  </si>
  <si>
    <t>Příplatek k cemento-sulfátovému potěru ze suchých směsí ZKD 10 mm tl přes 50 mm</t>
  </si>
  <si>
    <t>1687793982</t>
  </si>
  <si>
    <t>270,050*3</t>
  </si>
  <si>
    <t>96</t>
  </si>
  <si>
    <t>632450121</t>
  </si>
  <si>
    <t>Vyrovnávací cementový potěr tl přes 10 do 20 mm ze suchých směsí provedený v pásu</t>
  </si>
  <si>
    <t>94092747</t>
  </si>
  <si>
    <t>1,500*0,200*8</t>
  </si>
  <si>
    <t>Součet úprava zateplení pod parapet</t>
  </si>
  <si>
    <t>97</t>
  </si>
  <si>
    <t>642944121</t>
  </si>
  <si>
    <t>Osazování ocelových zárubní dodatečné pl do 2,5 m2</t>
  </si>
  <si>
    <t>1425032260</t>
  </si>
  <si>
    <t>98</t>
  </si>
  <si>
    <t>5533144R01</t>
  </si>
  <si>
    <t>zárubeň jednokřídlá ocelová pro dodatečnou montáž tl stěny 160-200mm rozměru 700/1970, 2100mm</t>
  </si>
  <si>
    <t>-1613728688</t>
  </si>
  <si>
    <t>99</t>
  </si>
  <si>
    <t>5533144R02</t>
  </si>
  <si>
    <t>zárubeň jednokřídlá ocelová pro dodatečnou montáž tl stěny 160-200mm rozměru 800/1970, 2100mm</t>
  </si>
  <si>
    <t>-1780840012</t>
  </si>
  <si>
    <t>100</t>
  </si>
  <si>
    <t>5533144R03</t>
  </si>
  <si>
    <t>zárubeň jednokřídlá ocelová pro dodatečnou montáž tl stěny 160-200mm rozměru 900/1970, 2100mm</t>
  </si>
  <si>
    <t>2013410771</t>
  </si>
  <si>
    <t>101</t>
  </si>
  <si>
    <t>5533144R04</t>
  </si>
  <si>
    <t>zárubeň jednokřídlá ocelová pro dodatečnou montáž tl stěny 160-200mm rozměru 1000/1970, 2100mm</t>
  </si>
  <si>
    <t>-1465605715</t>
  </si>
  <si>
    <t>102</t>
  </si>
  <si>
    <t>631311125</t>
  </si>
  <si>
    <t>Mazanina tl přes 80 do 120 mm z betonu prostého bez zvýšených nároků na prostředí tř. C 20/25</t>
  </si>
  <si>
    <t>-1475340028</t>
  </si>
  <si>
    <t>8,350*4,000*0,100</t>
  </si>
  <si>
    <t>103</t>
  </si>
  <si>
    <t>631362021</t>
  </si>
  <si>
    <t>Výztuž mazanin svařovanými sítěmi Kari</t>
  </si>
  <si>
    <t>-1172636921</t>
  </si>
  <si>
    <t>Trubní vedení</t>
  </si>
  <si>
    <t>104</t>
  </si>
  <si>
    <t>894215111</t>
  </si>
  <si>
    <t>Šachtice domovní kanalizační obestavěný prostor do 1,3 m3 se stěnami z betonu s poklopem</t>
  </si>
  <si>
    <t>2078576254</t>
  </si>
  <si>
    <t>Ostatní konstrukce a práce, bourání</t>
  </si>
  <si>
    <t>105</t>
  </si>
  <si>
    <t>916231213.1</t>
  </si>
  <si>
    <t>Osazení chodníkového obrubníku betonového stojatého s boční opěrou do lože z betonu prostého</t>
  </si>
  <si>
    <t>-1364134056</t>
  </si>
  <si>
    <t>15,000+15,95+23,800+15,950</t>
  </si>
  <si>
    <t>106</t>
  </si>
  <si>
    <t>59217018</t>
  </si>
  <si>
    <t>obrubník betonový chodníkový 1000x80x200mm</t>
  </si>
  <si>
    <t>-1213868484</t>
  </si>
  <si>
    <t>70,700*1,02</t>
  </si>
  <si>
    <t>72,114*1,02 "Přepočtené koeficientem množství</t>
  </si>
  <si>
    <t>107</t>
  </si>
  <si>
    <t>941211111</t>
  </si>
  <si>
    <t>Montáž lešení řadového rámového lehkého zatížení do 200 kg/m2 š od 0,6 do 0,9 m v do 10 m</t>
  </si>
  <si>
    <t>-1700425795</t>
  </si>
  <si>
    <t>24,800*2*1,500</t>
  </si>
  <si>
    <t>14,450*2*4,000</t>
  </si>
  <si>
    <t>108</t>
  </si>
  <si>
    <t>941211211</t>
  </si>
  <si>
    <t>Příplatek k lešení řadovému rámovému lehkému do 200 kg/m2 š od 0,6 do 0,9 m v do 10 m za každý den použití</t>
  </si>
  <si>
    <t>1158847350</t>
  </si>
  <si>
    <t>190,000*45</t>
  </si>
  <si>
    <t>109</t>
  </si>
  <si>
    <t>941211811</t>
  </si>
  <si>
    <t>Demontáž lešení řadového rámového lehkého zatížení do 200 kg/m2 š od 0,6 do 0,9 m v do 10 m</t>
  </si>
  <si>
    <t>2056953494</t>
  </si>
  <si>
    <t>110</t>
  </si>
  <si>
    <t>944511111</t>
  </si>
  <si>
    <t>Montáž ochranné sítě z textilie z umělých vláken</t>
  </si>
  <si>
    <t>1520999405</t>
  </si>
  <si>
    <t>111</t>
  </si>
  <si>
    <t>944511211</t>
  </si>
  <si>
    <t>Příplatek k ochranné síti za každý den použití</t>
  </si>
  <si>
    <t>-1766313431</t>
  </si>
  <si>
    <t>112</t>
  </si>
  <si>
    <t>944511811</t>
  </si>
  <si>
    <t>Demontáž ochranné sítě z textilie z umělých vláken</t>
  </si>
  <si>
    <t>874502444</t>
  </si>
  <si>
    <t>113</t>
  </si>
  <si>
    <t>946111111</t>
  </si>
  <si>
    <t>Montáž pojízdných věží trubkových/dílcových š od 0,6 do 0,9 m dl do 3,2 m v do 1,5 m</t>
  </si>
  <si>
    <t>1468674843</t>
  </si>
  <si>
    <t>114</t>
  </si>
  <si>
    <t>946111211</t>
  </si>
  <si>
    <t>Příplatek k pojízdným věžím š od 0,6 do 0,9 m dl do 3,2 m v do 1,5 m za každý den použití</t>
  </si>
  <si>
    <t>-1205461423</t>
  </si>
  <si>
    <t>3,000*45</t>
  </si>
  <si>
    <t>115</t>
  </si>
  <si>
    <t>946111811</t>
  </si>
  <si>
    <t>Demontáž pojízdných věží trubkových/dílcových š od 0,6 do 0,9 m dl do 3,2 m v do 1,5 m</t>
  </si>
  <si>
    <t>97495363</t>
  </si>
  <si>
    <t>116</t>
  </si>
  <si>
    <t>952901111</t>
  </si>
  <si>
    <t>Vyčištění budov bytové a občanské výstavby při výšce podlaží do 4 m</t>
  </si>
  <si>
    <t>-795710947</t>
  </si>
  <si>
    <t>117</t>
  </si>
  <si>
    <t>993111111</t>
  </si>
  <si>
    <t>Dovoz a odvoz lešení řadového do 10 km včetně naložení a složení</t>
  </si>
  <si>
    <t>-251789520</t>
  </si>
  <si>
    <t>118</t>
  </si>
  <si>
    <t>993111119</t>
  </si>
  <si>
    <t>Příplatek k ceně dovozu a odvozu lešení řadového ZKD 10 km přes 10 km</t>
  </si>
  <si>
    <t>-1218220522</t>
  </si>
  <si>
    <t>998</t>
  </si>
  <si>
    <t>Přesun hmot</t>
  </si>
  <si>
    <t>119</t>
  </si>
  <si>
    <t>998011001</t>
  </si>
  <si>
    <t>Přesun hmot pro budovy zděné v do 6 m</t>
  </si>
  <si>
    <t>2037018326</t>
  </si>
  <si>
    <t>PSV</t>
  </si>
  <si>
    <t>Práce a dodávky PSV</t>
  </si>
  <si>
    <t>711</t>
  </si>
  <si>
    <t>Izolace proti vodě, vlhkosti a plynům</t>
  </si>
  <si>
    <t>120</t>
  </si>
  <si>
    <t>711111001</t>
  </si>
  <si>
    <t>Provedení izolace proti zemní vlhkosti vodorovné za studena nátěrem penetračním</t>
  </si>
  <si>
    <t>-1890063760</t>
  </si>
  <si>
    <t>121</t>
  </si>
  <si>
    <t>111631500</t>
  </si>
  <si>
    <t>lak penetrační asfaltový</t>
  </si>
  <si>
    <t>-659717366</t>
  </si>
  <si>
    <t>270*0,0003 "Přepočtené koeficientem množství</t>
  </si>
  <si>
    <t>122</t>
  </si>
  <si>
    <t>711141559</t>
  </si>
  <si>
    <t>Provedení izolace proti zemní vlhkosti pásy přitavením vodorovné NAIP</t>
  </si>
  <si>
    <t>-384704390</t>
  </si>
  <si>
    <t>Mezisoučet 1. vrstva</t>
  </si>
  <si>
    <t>Mezisoučet 2. vrstva</t>
  </si>
  <si>
    <t>123</t>
  </si>
  <si>
    <t>SKA.603129</t>
  </si>
  <si>
    <t>SKLOBIT 40 mineral 7,5 M2</t>
  </si>
  <si>
    <t>1615545078</t>
  </si>
  <si>
    <t>270,050*1,15</t>
  </si>
  <si>
    <t>124</t>
  </si>
  <si>
    <t>BTX.40000023</t>
  </si>
  <si>
    <t>RADONELAST (role/10m2)</t>
  </si>
  <si>
    <t>1212503297</t>
  </si>
  <si>
    <t>125</t>
  </si>
  <si>
    <t>711131101</t>
  </si>
  <si>
    <t>Provedení izolace proti zemní vlhkosti pásy na sucho vodorovné AIP nebo tkaninou</t>
  </si>
  <si>
    <t>-1381727254</t>
  </si>
  <si>
    <t>126</t>
  </si>
  <si>
    <t>SKA.605276</t>
  </si>
  <si>
    <t>A 330H 30 M2</t>
  </si>
  <si>
    <t>1098981161</t>
  </si>
  <si>
    <t>127</t>
  </si>
  <si>
    <t>711161273</t>
  </si>
  <si>
    <t>Provedení izolace proti zemní vlhkosti svislé z nopové fólie</t>
  </si>
  <si>
    <t>514538244</t>
  </si>
  <si>
    <t>(23,400+13,450)*2*1,000</t>
  </si>
  <si>
    <t>1,050*2*1,000</t>
  </si>
  <si>
    <t>Součet ochrana zateplení základů</t>
  </si>
  <si>
    <t>128</t>
  </si>
  <si>
    <t>28323005</t>
  </si>
  <si>
    <t>fólie profilovaná (nopová) drenážní HDPE s výškou nopů 8mm</t>
  </si>
  <si>
    <t>335803940</t>
  </si>
  <si>
    <t>75,8*1,221 "Přepočtené koeficientem množství</t>
  </si>
  <si>
    <t>129</t>
  </si>
  <si>
    <t>998711101</t>
  </si>
  <si>
    <t>Přesun hmot tonážní pro izolace proti vodě, vlhkosti a plynům v objektech výšky do 6 m</t>
  </si>
  <si>
    <t>-2143228450</t>
  </si>
  <si>
    <t>713</t>
  </si>
  <si>
    <t>Izolace tepelné</t>
  </si>
  <si>
    <t>130</t>
  </si>
  <si>
    <t>713111121</t>
  </si>
  <si>
    <t>Montáž izolace tepelné spodem stropů s uchycením drátem rohoží, pásů, dílců, desek</t>
  </si>
  <si>
    <t>-913935872</t>
  </si>
  <si>
    <t>22,900*12,550*2</t>
  </si>
  <si>
    <t>-1,050*3,500*2</t>
  </si>
  <si>
    <t>131</t>
  </si>
  <si>
    <t>63152108</t>
  </si>
  <si>
    <t>pás tepelně izolační univerzální λ=0,032-0,033 tl 200mm</t>
  </si>
  <si>
    <t>-134093318</t>
  </si>
  <si>
    <t>547,44*1,05</t>
  </si>
  <si>
    <t>574,812*1,05 "Přepočtené koeficientem množství</t>
  </si>
  <si>
    <t>132</t>
  </si>
  <si>
    <t>713131243</t>
  </si>
  <si>
    <t>Montáž izolace tepelné stěn lepením celoplošně v kombinaci s mechanickým kotvením rohoží, pásů, dílců, desek tl přes 140 do 200 mm</t>
  </si>
  <si>
    <t>936293245</t>
  </si>
  <si>
    <t>Součet zateplení základů</t>
  </si>
  <si>
    <t>133</t>
  </si>
  <si>
    <t>28376363</t>
  </si>
  <si>
    <t>deska perimetrická pro zateplení spodních staveb 200kPa λ=0,034 tl 200mm</t>
  </si>
  <si>
    <t>-1214770117</t>
  </si>
  <si>
    <t>75,8*1,05 "Přepočtené koeficientem množství</t>
  </si>
  <si>
    <t>134</t>
  </si>
  <si>
    <t>713191133</t>
  </si>
  <si>
    <t>Montáž izolace tepelné podlah, stropů vrchem nebo střech překrytí fólií s přelepeným spojem</t>
  </si>
  <si>
    <t>-2094748890</t>
  </si>
  <si>
    <t>22,900*12,550</t>
  </si>
  <si>
    <t>-1,050*3,500</t>
  </si>
  <si>
    <t>135</t>
  </si>
  <si>
    <t>28329028</t>
  </si>
  <si>
    <t>fólie PE vyztužená Al vrstvou pro parotěsnou vrstvu 150g/m2 s integrovanou lepící páskou</t>
  </si>
  <si>
    <t>446190983</t>
  </si>
  <si>
    <t>283,842*1,1655 "Přepočtené koeficientem množství</t>
  </si>
  <si>
    <t>136</t>
  </si>
  <si>
    <t>713121121</t>
  </si>
  <si>
    <t>Montáž izolace tepelné podlah volně kladenými rohožemi, pásy, dílci, deskami 2 vrstvy</t>
  </si>
  <si>
    <t>-292640246</t>
  </si>
  <si>
    <t>137</t>
  </si>
  <si>
    <t>28372305</t>
  </si>
  <si>
    <t>deska EPS 100 pro konstrukce s běžným zatížením λ=0,037 tl 50mm</t>
  </si>
  <si>
    <t>2084328950</t>
  </si>
  <si>
    <t>270,050*1,02*2</t>
  </si>
  <si>
    <t>138</t>
  </si>
  <si>
    <t>713121111</t>
  </si>
  <si>
    <t>Montáž izolace tepelné podlah volně kladenými rohožemi, pásy, dílci, deskami 1 vrstva</t>
  </si>
  <si>
    <t>403357980</t>
  </si>
  <si>
    <t>139</t>
  </si>
  <si>
    <t>1731946407</t>
  </si>
  <si>
    <t>270,050*1,02</t>
  </si>
  <si>
    <t>140</t>
  </si>
  <si>
    <t>998713101</t>
  </si>
  <si>
    <t>Přesun hmot tonážní pro izolace tepelné v objektech v do 6 m</t>
  </si>
  <si>
    <t>-2108667600</t>
  </si>
  <si>
    <t>721</t>
  </si>
  <si>
    <t>Zdravotechnika - vnitřní kanalizace</t>
  </si>
  <si>
    <t>141</t>
  </si>
  <si>
    <t>721174006</t>
  </si>
  <si>
    <t>Potrubí kanalizační z PP svodné DN 125</t>
  </si>
  <si>
    <t>-1279410759</t>
  </si>
  <si>
    <t>43,000</t>
  </si>
  <si>
    <t>Součet ležaté</t>
  </si>
  <si>
    <t>142</t>
  </si>
  <si>
    <t>721174043</t>
  </si>
  <si>
    <t>Potrubí kanalizační z PP připojovací DN 50</t>
  </si>
  <si>
    <t>-1405761523</t>
  </si>
  <si>
    <t>14,000</t>
  </si>
  <si>
    <t>143</t>
  </si>
  <si>
    <t>721174044</t>
  </si>
  <si>
    <t>Potrubí kanalizační z PP připojovací DN 75</t>
  </si>
  <si>
    <t>1958783953</t>
  </si>
  <si>
    <t>28,000</t>
  </si>
  <si>
    <t>144</t>
  </si>
  <si>
    <t>721174045</t>
  </si>
  <si>
    <t>Potrubí kanalizační z PP připojovací DN 110</t>
  </si>
  <si>
    <t>673655946</t>
  </si>
  <si>
    <t>11,000</t>
  </si>
  <si>
    <t>145</t>
  </si>
  <si>
    <t>721175211</t>
  </si>
  <si>
    <t>Potrubí kanalizační z PP odpadní odhlučněné třívrstvé DN 75</t>
  </si>
  <si>
    <t>-1814353858</t>
  </si>
  <si>
    <t>6,000</t>
  </si>
  <si>
    <t>Součet svislé</t>
  </si>
  <si>
    <t>146</t>
  </si>
  <si>
    <t>721175212</t>
  </si>
  <si>
    <t>Potrubí kanalizační z PP odpadní odhlučněné třívrstvé DN 110</t>
  </si>
  <si>
    <t>-830225279</t>
  </si>
  <si>
    <t>42,000</t>
  </si>
  <si>
    <t>147</t>
  </si>
  <si>
    <t>721194105</t>
  </si>
  <si>
    <t>Vyvedení a upevnění odpadních výpustek DN 50</t>
  </si>
  <si>
    <t>1916290480</t>
  </si>
  <si>
    <t>148</t>
  </si>
  <si>
    <t>721194107</t>
  </si>
  <si>
    <t>Vyvedení a upevnění odpadních výpustek DN 70</t>
  </si>
  <si>
    <t>365435652</t>
  </si>
  <si>
    <t>7,000</t>
  </si>
  <si>
    <t>149</t>
  </si>
  <si>
    <t>721194109</t>
  </si>
  <si>
    <t>Vyvedení a upevnění odpadních výpustek DN 100</t>
  </si>
  <si>
    <t>1617117478</t>
  </si>
  <si>
    <t>8,000</t>
  </si>
  <si>
    <t>150</t>
  </si>
  <si>
    <t>721211422</t>
  </si>
  <si>
    <t>Vpusť podlahová se svislým odtokem DN 50/75/110 mřížka nerez 138x138</t>
  </si>
  <si>
    <t>217657817</t>
  </si>
  <si>
    <t>151</t>
  </si>
  <si>
    <t>721212123</t>
  </si>
  <si>
    <t>Odtokový sprchový žlab délky 800 mm s krycím roštem a zápachovou uzávěrkou</t>
  </si>
  <si>
    <t>383402187</t>
  </si>
  <si>
    <t>152</t>
  </si>
  <si>
    <t>721212125</t>
  </si>
  <si>
    <t>Odtokový sprchový žlab délky 900 mm s krycím roštem a zápachovou uzávěrkou</t>
  </si>
  <si>
    <t>2051881608</t>
  </si>
  <si>
    <t>153</t>
  </si>
  <si>
    <t>721273153</t>
  </si>
  <si>
    <t>Hlavice ventilační polypropylen PP DN 110</t>
  </si>
  <si>
    <t>660583468</t>
  </si>
  <si>
    <t>154</t>
  </si>
  <si>
    <t>721274125</t>
  </si>
  <si>
    <t>Přivzdušňovací ventil vnitřní odpadních potrubí DN 75</t>
  </si>
  <si>
    <t>617741493</t>
  </si>
  <si>
    <t>155</t>
  </si>
  <si>
    <t>721290111</t>
  </si>
  <si>
    <t>Zkouška těsnosti potrubí kanalizace vodou DN do 125</t>
  </si>
  <si>
    <t>-106445353</t>
  </si>
  <si>
    <t>43,000+6,000+42,000+14,000+28,000+11,000</t>
  </si>
  <si>
    <t>156</t>
  </si>
  <si>
    <t>721.R01</t>
  </si>
  <si>
    <t>Odvod kondenzátu ÚT</t>
  </si>
  <si>
    <t>512</t>
  </si>
  <si>
    <t>1667246849</t>
  </si>
  <si>
    <t>157</t>
  </si>
  <si>
    <t>721.R02</t>
  </si>
  <si>
    <t>Odvod kondenzátu VZT</t>
  </si>
  <si>
    <t>1840687055</t>
  </si>
  <si>
    <t>158</t>
  </si>
  <si>
    <t>HZS1301</t>
  </si>
  <si>
    <t>Hodinová zúčtovací sazba zedník</t>
  </si>
  <si>
    <t>hod</t>
  </si>
  <si>
    <t>-1187337207</t>
  </si>
  <si>
    <t>Součet stavební přípomoce kanalizace</t>
  </si>
  <si>
    <t>159</t>
  </si>
  <si>
    <t>998721101</t>
  </si>
  <si>
    <t>Přesun hmot tonážní pro vnitřní kanalizace v objektech v do 6 m</t>
  </si>
  <si>
    <t>1400494729</t>
  </si>
  <si>
    <t>722</t>
  </si>
  <si>
    <t>Zdravotechnika - vnitřní vodovod</t>
  </si>
  <si>
    <t>160</t>
  </si>
  <si>
    <t>722173113</t>
  </si>
  <si>
    <t>Potrubí vodovodní plastové PE-Xa spoj násuvnou objímkou plastovou D 20x2,8 mm</t>
  </si>
  <si>
    <t>873668371</t>
  </si>
  <si>
    <t>71,000</t>
  </si>
  <si>
    <t>161</t>
  </si>
  <si>
    <t>722173114</t>
  </si>
  <si>
    <t>Potrubí vodovodní plastové PE-Xa spoj násuvnou objímkou plastovou D 25x3,5 mm</t>
  </si>
  <si>
    <t>1389182357</t>
  </si>
  <si>
    <t>27,000</t>
  </si>
  <si>
    <t>162</t>
  </si>
  <si>
    <t>722173115</t>
  </si>
  <si>
    <t>Potrubí vodovodní plastové PE-Xa spoj násuvnou objímkou plastovou D 32x4,4 mm</t>
  </si>
  <si>
    <t>2135386505</t>
  </si>
  <si>
    <t>29,000</t>
  </si>
  <si>
    <t>163</t>
  </si>
  <si>
    <t>722173116</t>
  </si>
  <si>
    <t>Potrubí vodovodní plastové PE-Xa spoj násuvnou objímkou plastovou D 40x5,5 mm</t>
  </si>
  <si>
    <t>1856104321</t>
  </si>
  <si>
    <t>37,000</t>
  </si>
  <si>
    <t>164</t>
  </si>
  <si>
    <t>722181231</t>
  </si>
  <si>
    <t>Ochrana vodovodního potrubí přilepenými termoizolačními trubicemi z PE tl přes 9 do 13 mm DN do 22 mm</t>
  </si>
  <si>
    <t>-2052878021</t>
  </si>
  <si>
    <t>165</t>
  </si>
  <si>
    <t>722181232</t>
  </si>
  <si>
    <t>Ochrana vodovodního potrubí přilepenými termoizolačními trubicemi z PE tl přes 9 do 13 mm DN přes 22 do 45 mm</t>
  </si>
  <si>
    <t>1422601405</t>
  </si>
  <si>
    <t>17,500+17,000+9,500+18,000</t>
  </si>
  <si>
    <t>166</t>
  </si>
  <si>
    <t>722181252</t>
  </si>
  <si>
    <t>Ochrana vodovodního potrubí přilepenými termoizolačními trubicemi z PE tl přes 20 do 25 mm DN přes 22 do 45 mm</t>
  </si>
  <si>
    <t>-1126796712</t>
  </si>
  <si>
    <t>16,000+30,000+9,000+15,000+16,000</t>
  </si>
  <si>
    <t>Součet teplá a cirkulace</t>
  </si>
  <si>
    <t>167</t>
  </si>
  <si>
    <t>722190401</t>
  </si>
  <si>
    <t>Vyvedení a upevnění výpustku do DN 25</t>
  </si>
  <si>
    <t>1999709273</t>
  </si>
  <si>
    <t>168</t>
  </si>
  <si>
    <t>72222113R01</t>
  </si>
  <si>
    <t>Ventil výtokový mrazuvzdorný G 1/2" s jedním závitem</t>
  </si>
  <si>
    <t>soubor</t>
  </si>
  <si>
    <t>1140499965</t>
  </si>
  <si>
    <t>169</t>
  </si>
  <si>
    <t>722224155</t>
  </si>
  <si>
    <t>Kulový kohout zahradní s vnějším závitem a páčkou PN 15, T 120°C G 5/4"</t>
  </si>
  <si>
    <t>-741924701</t>
  </si>
  <si>
    <t>1,000</t>
  </si>
  <si>
    <t>Součet m.č. 1.02</t>
  </si>
  <si>
    <t>170</t>
  </si>
  <si>
    <t>722230101</t>
  </si>
  <si>
    <t>Ventil přímý G 1/2" se dvěma závity</t>
  </si>
  <si>
    <t>1281387164</t>
  </si>
  <si>
    <t>Mezisoučet uzavírací ventil na vstupu do ohřívače teplé vody</t>
  </si>
  <si>
    <t>Mezisoučet na cirkulačním potrubí před zásobníkem TV</t>
  </si>
  <si>
    <t>171</t>
  </si>
  <si>
    <t>722230111</t>
  </si>
  <si>
    <t>Ventil přímý G 1/2" s odvodněním a dvěma závity</t>
  </si>
  <si>
    <t>1580675882</t>
  </si>
  <si>
    <t>Mezisoučet zkušebnín kohout na vstupuvody do ohřívače teplé vody</t>
  </si>
  <si>
    <t>172</t>
  </si>
  <si>
    <t>722231072</t>
  </si>
  <si>
    <t>Ventil zpětný mosazný G 1/2" PN 10 do 110°C se dvěma závity</t>
  </si>
  <si>
    <t>-1902421759</t>
  </si>
  <si>
    <t>Mezisoučet zpětná klapka na vstupu vody do ohřívače teplé vody</t>
  </si>
  <si>
    <t>173</t>
  </si>
  <si>
    <t>722231141</t>
  </si>
  <si>
    <t>Ventil závitový pojistný rohový G 1/2"</t>
  </si>
  <si>
    <t>-263794458</t>
  </si>
  <si>
    <t>Mezisoučet pojistný ventil va vstupu vody do ohřívače teplé vody</t>
  </si>
  <si>
    <t>174</t>
  </si>
  <si>
    <t>722232061</t>
  </si>
  <si>
    <t>Kohout kulový přímý G 1/2" PN 42 do 185°C vnitřní závit s vypouštěním</t>
  </si>
  <si>
    <t>-1235630007</t>
  </si>
  <si>
    <t>Mezisoučet vypouštěcí ventil na vstupu vody do ohřívače teplé vody</t>
  </si>
  <si>
    <t>175</t>
  </si>
  <si>
    <t>722232157</t>
  </si>
  <si>
    <t>Kohout kulový přímý G 6/4" PN 42 do 185°C plnoprůtokový vnitřní závit těžká řada</t>
  </si>
  <si>
    <t>-1984516328</t>
  </si>
  <si>
    <t>176</t>
  </si>
  <si>
    <t>734421101</t>
  </si>
  <si>
    <t>Tlakoměr s pevným stonkem a zpětnou klapkou tlak 0-16 bar průměr 50 mm spodní připojení</t>
  </si>
  <si>
    <t>859779524</t>
  </si>
  <si>
    <t>Mezisoučet a vstupu vody do ouřívače teplé vody</t>
  </si>
  <si>
    <t>177</t>
  </si>
  <si>
    <t>734291253</t>
  </si>
  <si>
    <t>Filtr závitový pro topné a chladicí systémy přímý G 1/2 PN 16 do 160°C s vnitřními závity</t>
  </si>
  <si>
    <t>1951798384</t>
  </si>
  <si>
    <t>Mezisoučet na vstupu vody do ohřívače teplé vody</t>
  </si>
  <si>
    <t>178</t>
  </si>
  <si>
    <t>734295011</t>
  </si>
  <si>
    <t>Směšovací ventil otopných a chladicích systémů závitový třícestný G 3/4" s ručním ovládáním</t>
  </si>
  <si>
    <t>626960400</t>
  </si>
  <si>
    <t>Mezisoučet pro směšování teplé a cirkulační vody</t>
  </si>
  <si>
    <t>Mezisoučet na potrubí studené a teplé vody v podhledu koupelen</t>
  </si>
  <si>
    <t>179</t>
  </si>
  <si>
    <t>72242120R01</t>
  </si>
  <si>
    <t>Čerpadlo cirkulační</t>
  </si>
  <si>
    <t>1944587143</t>
  </si>
  <si>
    <t>180</t>
  </si>
  <si>
    <t>722290226</t>
  </si>
  <si>
    <t>Zkouška těsnosti vodovodního potrubí závitového do DN 50</t>
  </si>
  <si>
    <t>-1650341202</t>
  </si>
  <si>
    <t>17,500+16,000+30,000+17,000+9,000+15,000+9,500+18,000+16,000</t>
  </si>
  <si>
    <t>181</t>
  </si>
  <si>
    <t>722290234</t>
  </si>
  <si>
    <t>Proplach a dezinfekce vodovodního potrubí do DN 80</t>
  </si>
  <si>
    <t>890096713</t>
  </si>
  <si>
    <t>182</t>
  </si>
  <si>
    <t>1628286518</t>
  </si>
  <si>
    <t>Součet stavební přípomoce vodovod</t>
  </si>
  <si>
    <t>183</t>
  </si>
  <si>
    <t>998722101</t>
  </si>
  <si>
    <t>Přesun hmot tonážní pro vnitřní vodovod v objektech v do 6 m</t>
  </si>
  <si>
    <t>-229600826</t>
  </si>
  <si>
    <t>724</t>
  </si>
  <si>
    <t>Zdravotechnika - strojní vybavení</t>
  </si>
  <si>
    <t>184</t>
  </si>
  <si>
    <t>724233004</t>
  </si>
  <si>
    <t>Nádoba expanzní tlaková pro akumulační ohřev TV s membránou závitové připojení PN 0,8 o objemu 18 l</t>
  </si>
  <si>
    <t>1199970919</t>
  </si>
  <si>
    <t>Součet pol.č. 5 v m.č. 1.02</t>
  </si>
  <si>
    <t>725</t>
  </si>
  <si>
    <t>Zdravotechnika - zařizovací předměty</t>
  </si>
  <si>
    <t>185</t>
  </si>
  <si>
    <t>725119125</t>
  </si>
  <si>
    <t>Montáž klozetových mís závěsných na nosné stěny</t>
  </si>
  <si>
    <t>-242128669</t>
  </si>
  <si>
    <t>186</t>
  </si>
  <si>
    <t>64236021</t>
  </si>
  <si>
    <t>klozet keramický bílý závěsný hluboké splachování 490x360x350mm</t>
  </si>
  <si>
    <t>-156286595</t>
  </si>
  <si>
    <t>187</t>
  </si>
  <si>
    <t>55167399</t>
  </si>
  <si>
    <t>sedátko klozetové duroplastové bílé</t>
  </si>
  <si>
    <t>639551588</t>
  </si>
  <si>
    <t>188</t>
  </si>
  <si>
    <t>55231352</t>
  </si>
  <si>
    <t>klozet nerezový závěsný se sedátkem pro handicapované</t>
  </si>
  <si>
    <t>1174539634</t>
  </si>
  <si>
    <t>189</t>
  </si>
  <si>
    <t>725211603</t>
  </si>
  <si>
    <t>Umyvadlo keramické bílé šířky 600 mm bez krytu na sifon připevněné na stěnu šrouby</t>
  </si>
  <si>
    <t>-1750533571</t>
  </si>
  <si>
    <t>190</t>
  </si>
  <si>
    <t>72521168R01</t>
  </si>
  <si>
    <t>Umyvadlo zdravotní antivandal</t>
  </si>
  <si>
    <t>1538481832</t>
  </si>
  <si>
    <t>191</t>
  </si>
  <si>
    <t>72524490R01</t>
  </si>
  <si>
    <t>Montáž zástěny sprchové rohové (tyč na závěs)</t>
  </si>
  <si>
    <t>347685255</t>
  </si>
  <si>
    <t>192</t>
  </si>
  <si>
    <t>725291652</t>
  </si>
  <si>
    <t>Montáž dávkovače tekutého mýdla</t>
  </si>
  <si>
    <t>-647792939</t>
  </si>
  <si>
    <t>193</t>
  </si>
  <si>
    <t>AZP.Z305</t>
  </si>
  <si>
    <t>Z 305 Dávkovač mýdla 1200 ml - nerez</t>
  </si>
  <si>
    <t>626946122</t>
  </si>
  <si>
    <t>194</t>
  </si>
  <si>
    <t>725291653</t>
  </si>
  <si>
    <t>Montáž zásobníku toaletních papírů</t>
  </si>
  <si>
    <t>1902435003</t>
  </si>
  <si>
    <t>195</t>
  </si>
  <si>
    <t>55431091</t>
  </si>
  <si>
    <t>zásobník toaletních papírů nerez D 220mm</t>
  </si>
  <si>
    <t>1213168595</t>
  </si>
  <si>
    <t>196</t>
  </si>
  <si>
    <t>725291662</t>
  </si>
  <si>
    <t>Montáž sedačky do sprchy</t>
  </si>
  <si>
    <t>-836546346</t>
  </si>
  <si>
    <t>197</t>
  </si>
  <si>
    <t>55147081</t>
  </si>
  <si>
    <t>sedátko sklopné do sprchy s opěrnou nohou nerez lesk 440x450x460mm</t>
  </si>
  <si>
    <t>163301492</t>
  </si>
  <si>
    <t>198</t>
  </si>
  <si>
    <t>725291666</t>
  </si>
  <si>
    <t>Montáž háčku</t>
  </si>
  <si>
    <t>133340840</t>
  </si>
  <si>
    <t>199</t>
  </si>
  <si>
    <t>SNL.SLZN57</t>
  </si>
  <si>
    <t>Nerezový dvojháček, lesklý</t>
  </si>
  <si>
    <t>-49380793</t>
  </si>
  <si>
    <t>200</t>
  </si>
  <si>
    <t>725291668</t>
  </si>
  <si>
    <t>Montáž madla invalidního rovného</t>
  </si>
  <si>
    <t>604461476</t>
  </si>
  <si>
    <t>201</t>
  </si>
  <si>
    <t>55147159</t>
  </si>
  <si>
    <t>madlo invalidní rovné s krytkou nerez mat 600mm</t>
  </si>
  <si>
    <t>-878193968</t>
  </si>
  <si>
    <t>202</t>
  </si>
  <si>
    <t>725291672</t>
  </si>
  <si>
    <t>Montáž madla opěrného do podlahy</t>
  </si>
  <si>
    <t>348758874</t>
  </si>
  <si>
    <t>203</t>
  </si>
  <si>
    <t>55147169</t>
  </si>
  <si>
    <t>madlo opěrné do podlahy pravé/levé s krytkou nerez lesk 850x813mm</t>
  </si>
  <si>
    <t>1980920219</t>
  </si>
  <si>
    <t>204</t>
  </si>
  <si>
    <t>725291674</t>
  </si>
  <si>
    <t>Montáž madla umyvadlového</t>
  </si>
  <si>
    <t>-1084510826</t>
  </si>
  <si>
    <t>205</t>
  </si>
  <si>
    <t>55147212</t>
  </si>
  <si>
    <t>madlo umyvadlové pravé/levé nerez lesk 500x305mm</t>
  </si>
  <si>
    <t>520113952</t>
  </si>
  <si>
    <t>206</t>
  </si>
  <si>
    <t>725291676</t>
  </si>
  <si>
    <t>Montáž madla sprchového</t>
  </si>
  <si>
    <t>-1813225778</t>
  </si>
  <si>
    <t>207</t>
  </si>
  <si>
    <t>55147179</t>
  </si>
  <si>
    <t>madlo sprchové pravé/levé nerez lesk 500x600mm</t>
  </si>
  <si>
    <t>768409143</t>
  </si>
  <si>
    <t>208</t>
  </si>
  <si>
    <t>72529167R01</t>
  </si>
  <si>
    <t>Montáž zrcadla výklopného</t>
  </si>
  <si>
    <t>-1621357403</t>
  </si>
  <si>
    <t>209</t>
  </si>
  <si>
    <t>AZP.R16001001</t>
  </si>
  <si>
    <t>R16001001 Zrcadlo výklopné lesk 400x600 mm</t>
  </si>
  <si>
    <t>1308592426</t>
  </si>
  <si>
    <t>210</t>
  </si>
  <si>
    <t>725311121</t>
  </si>
  <si>
    <t>Dřez jednoduchý nerezový se zápachovou uzávěrkou s odkapávací plochou 560x480 mm a miskou</t>
  </si>
  <si>
    <t>-941810065</t>
  </si>
  <si>
    <t>211</t>
  </si>
  <si>
    <t>725331111.LFN</t>
  </si>
  <si>
    <t>Výlevka MIRA bez výtokových armatur keramická se sklopnou plastovou mřížkou 500 mm</t>
  </si>
  <si>
    <t>-2033738734</t>
  </si>
  <si>
    <t>212</t>
  </si>
  <si>
    <t>725800937</t>
  </si>
  <si>
    <t>Ruční sprcha s hadicí</t>
  </si>
  <si>
    <t>-1595361576</t>
  </si>
  <si>
    <t>213</t>
  </si>
  <si>
    <t>725813111</t>
  </si>
  <si>
    <t>Ventil rohový bez připojovací trubičky nebo flexi hadičky G 1/2"</t>
  </si>
  <si>
    <t>-1221991447</t>
  </si>
  <si>
    <t>9,000*2</t>
  </si>
  <si>
    <t>214</t>
  </si>
  <si>
    <t>725821325</t>
  </si>
  <si>
    <t>Baterie dřezová stojánková páková s otáčivým kulatým ústím a délkou ramínka 220 mm</t>
  </si>
  <si>
    <t>-759560684</t>
  </si>
  <si>
    <t>215</t>
  </si>
  <si>
    <t>725822611</t>
  </si>
  <si>
    <t>Baterie umyvadlová stojánková páková bez výpusti</t>
  </si>
  <si>
    <t>73281310</t>
  </si>
  <si>
    <t>216</t>
  </si>
  <si>
    <t>725841351</t>
  </si>
  <si>
    <t>Baterie sprchová automatická s termostatickým ventilem</t>
  </si>
  <si>
    <t>-913018319</t>
  </si>
  <si>
    <t>217</t>
  </si>
  <si>
    <t>6000076470</t>
  </si>
  <si>
    <t>Sprchová souprava držák, růžice a kovová hadice 150 mm chrom</t>
  </si>
  <si>
    <t>-5246892</t>
  </si>
  <si>
    <t>218</t>
  </si>
  <si>
    <t>725841333</t>
  </si>
  <si>
    <t>Baterie sprchová podomítková s přepínačem a pevnou sprchou</t>
  </si>
  <si>
    <t>49255644</t>
  </si>
  <si>
    <t>219</t>
  </si>
  <si>
    <t>6000006902</t>
  </si>
  <si>
    <t>Sprcha ruční Hansgrohe RAINDANCE SELECT E 26521000 120 3 Jet EcoSmart chrom</t>
  </si>
  <si>
    <t>-1045323522</t>
  </si>
  <si>
    <t>Součet dodávka vč. rychlospojky</t>
  </si>
  <si>
    <t>220</t>
  </si>
  <si>
    <t>6000986206</t>
  </si>
  <si>
    <t>Růžice sprchová Grohe TEMPESTA COSMOPOLITAN 100 chrom</t>
  </si>
  <si>
    <t>-216248205</t>
  </si>
  <si>
    <t>221</t>
  </si>
  <si>
    <t>725819202</t>
  </si>
  <si>
    <t>Montáž ventilů nástěnných G 3/4"</t>
  </si>
  <si>
    <t>-2014380062</t>
  </si>
  <si>
    <t>222</t>
  </si>
  <si>
    <t>AZP.TV4</t>
  </si>
  <si>
    <t>TV 4 - termostatický ventil 3/4" pro sprchy</t>
  </si>
  <si>
    <t>-1148265338</t>
  </si>
  <si>
    <t>223</t>
  </si>
  <si>
    <t>72584941R02</t>
  </si>
  <si>
    <t>Montáž ovládání sprch</t>
  </si>
  <si>
    <t>-1987963175</t>
  </si>
  <si>
    <t>224</t>
  </si>
  <si>
    <t>SNL.SLS02PTB</t>
  </si>
  <si>
    <t>Ovládání sprch s piezo tlačítkem, termostat, 6V</t>
  </si>
  <si>
    <t>-656942153</t>
  </si>
  <si>
    <t>225</t>
  </si>
  <si>
    <t>725861101</t>
  </si>
  <si>
    <t>Zápachová uzávěrka pro umyvadla DN 32</t>
  </si>
  <si>
    <t>-422942860</t>
  </si>
  <si>
    <t>226</t>
  </si>
  <si>
    <t>725813112</t>
  </si>
  <si>
    <t>Ventil rohový pračkový G 3/4"</t>
  </si>
  <si>
    <t>-2001440024</t>
  </si>
  <si>
    <t>Mezisoučet pračka</t>
  </si>
  <si>
    <t>Mezisoučet myčka</t>
  </si>
  <si>
    <t>227</t>
  </si>
  <si>
    <t>55161843</t>
  </si>
  <si>
    <t>sifon pračkový podomítkový s přivzdušněním nerez</t>
  </si>
  <si>
    <t>-1038304922</t>
  </si>
  <si>
    <t>Mezisoučet pračka vč. montáže</t>
  </si>
  <si>
    <t>Mezisoučet myčka vč. montáže</t>
  </si>
  <si>
    <t>228</t>
  </si>
  <si>
    <t>725980123</t>
  </si>
  <si>
    <t>Dvířka 30/30</t>
  </si>
  <si>
    <t>1732289321</t>
  </si>
  <si>
    <t>229</t>
  </si>
  <si>
    <t>725865311.HLE</t>
  </si>
  <si>
    <t>Zápachová uzávěrka HL514 sprchových van DN 40/50 s kulovým kloubem na odtoku</t>
  </si>
  <si>
    <t>-1558387040</t>
  </si>
  <si>
    <t>230</t>
  </si>
  <si>
    <t>998725101</t>
  </si>
  <si>
    <t>Přesun hmot tonážní pro zařizovací předměty v objektech v do 6 m</t>
  </si>
  <si>
    <t>-329549587</t>
  </si>
  <si>
    <t>726</t>
  </si>
  <si>
    <t>Zdravotechnika - předstěnové instalace</t>
  </si>
  <si>
    <t>231</t>
  </si>
  <si>
    <t>726111001.GBT</t>
  </si>
  <si>
    <t>Instalační předstěna Geberit Kombifix pro umyvadlo do masivní zděné kce</t>
  </si>
  <si>
    <t>-2132595620</t>
  </si>
  <si>
    <t>232</t>
  </si>
  <si>
    <t>726111031.GBT</t>
  </si>
  <si>
    <t>Instalační předstěna Geberit Kombifix pro klozet s ovládáním zepředu v 1080 závěsný do masivní zděné kce</t>
  </si>
  <si>
    <t>-539636043</t>
  </si>
  <si>
    <t>233</t>
  </si>
  <si>
    <t>726131043</t>
  </si>
  <si>
    <t>Instalační předstěna pro klozet závěsný v 1120 mm s ovládáním zepředu pro postižené do stěn s kov kcí</t>
  </si>
  <si>
    <t>-1360172974</t>
  </si>
  <si>
    <t>234</t>
  </si>
  <si>
    <t>998726111</t>
  </si>
  <si>
    <t>Přesun hmot tonážní pro instalační prefabrikáty v objektech v do 6 m</t>
  </si>
  <si>
    <t>1248940498</t>
  </si>
  <si>
    <t>730</t>
  </si>
  <si>
    <t xml:space="preserve">Ústřední vytápění </t>
  </si>
  <si>
    <t>713.1</t>
  </si>
  <si>
    <t>Tepelné izolace</t>
  </si>
  <si>
    <t>235</t>
  </si>
  <si>
    <t>713463411</t>
  </si>
  <si>
    <t>Montáž izolace tepelné potrubí a ohybů návlekovými izolačními pouzdry</t>
  </si>
  <si>
    <t>-1981020629</t>
  </si>
  <si>
    <t>236</t>
  </si>
  <si>
    <t>27127007</t>
  </si>
  <si>
    <t>pouzdro izolační potrubní z EPDM kaučuku 15/19mm</t>
  </si>
  <si>
    <t>-1427903102</t>
  </si>
  <si>
    <t>237</t>
  </si>
  <si>
    <t>27127009</t>
  </si>
  <si>
    <t>pouzdro izolační potrubní z EPDM kaučuku 22/19mm</t>
  </si>
  <si>
    <t>1304085246</t>
  </si>
  <si>
    <t>238</t>
  </si>
  <si>
    <t>27127021</t>
  </si>
  <si>
    <t>pouzdro izolační potrubní z EPDM kaučuku 28/32mm</t>
  </si>
  <si>
    <t>803102941</t>
  </si>
  <si>
    <t>239</t>
  </si>
  <si>
    <t>27127022</t>
  </si>
  <si>
    <t>pouzdro izolační potrubní z EPDM kaučuku 35/32mm</t>
  </si>
  <si>
    <t>-1205402916</t>
  </si>
  <si>
    <t>240</t>
  </si>
  <si>
    <t>28377049</t>
  </si>
  <si>
    <t>pouzdro izolační potrubní z pěnového polyetylenu 28/25mm</t>
  </si>
  <si>
    <t>858377169</t>
  </si>
  <si>
    <t>241</t>
  </si>
  <si>
    <t>998713101.1</t>
  </si>
  <si>
    <t>659637893</t>
  </si>
  <si>
    <t>732</t>
  </si>
  <si>
    <t>Ústřední vytápění - strojovny</t>
  </si>
  <si>
    <t>242</t>
  </si>
  <si>
    <t>732211133</t>
  </si>
  <si>
    <t>Ohřívač stacionární zásobníkový s jedním výměníkem PN 1,0/1,0 o objemu 300 l / 3,8 m2</t>
  </si>
  <si>
    <t>-2111098897</t>
  </si>
  <si>
    <t>243</t>
  </si>
  <si>
    <t>732231104.1</t>
  </si>
  <si>
    <t>Akumulační nádrž s přípravou TUV bez výměníku se zásobníkem PN 0,3/0,6 o objemu 750/160 l (s tepelnou izolací)</t>
  </si>
  <si>
    <t>-1469533393</t>
  </si>
  <si>
    <t>244</t>
  </si>
  <si>
    <t>732294113</t>
  </si>
  <si>
    <t>Elektrická topná jednotka šroubovací 6/4" o výkonu 3 kW (3x400V)</t>
  </si>
  <si>
    <t>-101869520</t>
  </si>
  <si>
    <t>245</t>
  </si>
  <si>
    <t>732331617</t>
  </si>
  <si>
    <t>Nádoba tlaková expanzní pro topnou a chladicí soustavu s membránou závitové připojení PN 0,6 o objemu 80 l</t>
  </si>
  <si>
    <t>1335272586</t>
  </si>
  <si>
    <t>246</t>
  </si>
  <si>
    <t>732331778</t>
  </si>
  <si>
    <t>Příslušenství k expanzním nádobám bezpečnostní uzávěr G 1 k měření tlaku</t>
  </si>
  <si>
    <t>1051888428</t>
  </si>
  <si>
    <t>247</t>
  </si>
  <si>
    <t>732421402</t>
  </si>
  <si>
    <t>Čerpadlo teplovodní mokroběžné závitové oběhové DN 25 výtlak do 4,0 m průtok 2,2 m3/h PN 10 pro vytápění</t>
  </si>
  <si>
    <t>223203926</t>
  </si>
  <si>
    <t>248</t>
  </si>
  <si>
    <t>732421412</t>
  </si>
  <si>
    <t>Čerpadlo teplovodní mokroběžné závitové oběhové DN 25 výtlak do 6,0 m průtok 2,8 m3/h PN 10 pro vytápění</t>
  </si>
  <si>
    <t>-809396787</t>
  </si>
  <si>
    <t>249</t>
  </si>
  <si>
    <t>732521134.1</t>
  </si>
  <si>
    <t>Tepelné čerpadlo země/voda pro vytápění a přípravu TV bez zásobníku topný výkon 7,6 kW, s vestavěnou regulací, s možností pasivního chlazení, s bivalentním elektrickým zdrojem, s vyrovávací nádobou primárního okruhu</t>
  </si>
  <si>
    <t>1099556906</t>
  </si>
  <si>
    <t>732.1</t>
  </si>
  <si>
    <t>Vystrojení primárního okruhu tepelného čerpadla</t>
  </si>
  <si>
    <t>250</t>
  </si>
  <si>
    <t>732.1.001</t>
  </si>
  <si>
    <t>Vystojená zemní sběrná jímka pro 2 okruhy kolektoru TČ, vypouštěcí/odvzdušňovací ventily, KU</t>
  </si>
  <si>
    <t>ks</t>
  </si>
  <si>
    <t>1741207627</t>
  </si>
  <si>
    <t>251</t>
  </si>
  <si>
    <t>732.1.002</t>
  </si>
  <si>
    <t>Vystrojení zemního vrtu pro tepelné čerpadlo vč. vrtných prací, injektáže a sondy 4x32 mm</t>
  </si>
  <si>
    <t>475247523</t>
  </si>
  <si>
    <t>252</t>
  </si>
  <si>
    <t>732.1.003</t>
  </si>
  <si>
    <t>Pažení vrtu</t>
  </si>
  <si>
    <t>-2128469463</t>
  </si>
  <si>
    <t>253</t>
  </si>
  <si>
    <t>732.1.004</t>
  </si>
  <si>
    <t>Tepelná izolace prostupu do objektu</t>
  </si>
  <si>
    <t>414870754</t>
  </si>
  <si>
    <t>254</t>
  </si>
  <si>
    <t>732.1.005</t>
  </si>
  <si>
    <t>Redukce počtu větví 2x32 -&gt;1x40 (elektrotvarovka)</t>
  </si>
  <si>
    <t>1817452688</t>
  </si>
  <si>
    <t>255</t>
  </si>
  <si>
    <t>732.1.006</t>
  </si>
  <si>
    <t>Plnící sada primárního okruhu</t>
  </si>
  <si>
    <t>-973926739</t>
  </si>
  <si>
    <t>256</t>
  </si>
  <si>
    <t>732.1.007</t>
  </si>
  <si>
    <t>Nemrznoucí směs primárního okruhu tepelného čerpadla (koncentrát)</t>
  </si>
  <si>
    <t>l</t>
  </si>
  <si>
    <t>-1761325788</t>
  </si>
  <si>
    <t>733</t>
  </si>
  <si>
    <t>Ústřední vytápění - rozvodné potrubí</t>
  </si>
  <si>
    <t>257</t>
  </si>
  <si>
    <t>733323105</t>
  </si>
  <si>
    <t>Potrubí plastové z PE 100 SDR 11 spojované elektrotvarovkami D 40/3,7</t>
  </si>
  <si>
    <t>205483315</t>
  </si>
  <si>
    <t>258</t>
  </si>
  <si>
    <t>733391102</t>
  </si>
  <si>
    <t xml:space="preserve">Zkouška těsnosti potrubí plastové </t>
  </si>
  <si>
    <t>381476811</t>
  </si>
  <si>
    <t>259</t>
  </si>
  <si>
    <t>733141102</t>
  </si>
  <si>
    <t>Odvzdušňovací nádoba z trubek ocelových do DN 50</t>
  </si>
  <si>
    <t>-382819975</t>
  </si>
  <si>
    <t>260</t>
  </si>
  <si>
    <t>733222302</t>
  </si>
  <si>
    <t>Potrubí měděné polotvrdé spojované lisováním D 15x1 mm</t>
  </si>
  <si>
    <t>385151063</t>
  </si>
  <si>
    <t>261</t>
  </si>
  <si>
    <t>733222304</t>
  </si>
  <si>
    <t>Potrubí měděné polotvrdé spojované lisováním D 22x1 mm</t>
  </si>
  <si>
    <t>793677874</t>
  </si>
  <si>
    <t>262</t>
  </si>
  <si>
    <t>733223304</t>
  </si>
  <si>
    <t>Potrubí měděné tvrdé spojované lisováním D 28x1,5 mm</t>
  </si>
  <si>
    <t>33892869</t>
  </si>
  <si>
    <t>263</t>
  </si>
  <si>
    <t>733223305</t>
  </si>
  <si>
    <t>Potrubí měděné tvrdé spojované lisováním D 35x1,5 mm</t>
  </si>
  <si>
    <t>36472413</t>
  </si>
  <si>
    <t>264</t>
  </si>
  <si>
    <t>733291101</t>
  </si>
  <si>
    <t>Zkouška těsnosti potrubí měděné do D 35x1,5</t>
  </si>
  <si>
    <t>2082921578</t>
  </si>
  <si>
    <t>265</t>
  </si>
  <si>
    <t>733390104</t>
  </si>
  <si>
    <t>Ochrana potrubí primárních okruhů tepelně izolačními trubicemi z kaučuku tl 13 mm D do 38 mm</t>
  </si>
  <si>
    <t>2135318747</t>
  </si>
  <si>
    <t>266</t>
  </si>
  <si>
    <t>998733101</t>
  </si>
  <si>
    <t>Přesun hmot tonážní pro rozvody potrubí v objektech v do 6 m</t>
  </si>
  <si>
    <t>-325986307</t>
  </si>
  <si>
    <t>734</t>
  </si>
  <si>
    <t>Ústřední vytápění - armatury</t>
  </si>
  <si>
    <t>267</t>
  </si>
  <si>
    <t>734.001</t>
  </si>
  <si>
    <t>Odstředivý odlučovač DN25</t>
  </si>
  <si>
    <t>-1352230474</t>
  </si>
  <si>
    <t>268</t>
  </si>
  <si>
    <t>734.002</t>
  </si>
  <si>
    <t>Havarijní termostat podlahového vytápění (manuální resetovací tlačítko)</t>
  </si>
  <si>
    <t>1815112070</t>
  </si>
  <si>
    <t>269</t>
  </si>
  <si>
    <t>734211119.1</t>
  </si>
  <si>
    <t>Ventil závitový odvzdušňovací G 3/8 PN 14 do 120°C</t>
  </si>
  <si>
    <t>-1851440437</t>
  </si>
  <si>
    <t>270</t>
  </si>
  <si>
    <t>734242414</t>
  </si>
  <si>
    <t>Ventil závitový zpětný přímý G 1 PN 16 do 110°C</t>
  </si>
  <si>
    <t>-600561834</t>
  </si>
  <si>
    <t>271</t>
  </si>
  <si>
    <t>734242415</t>
  </si>
  <si>
    <t>Ventil závitový zpětný přímý G 5/4 PN 16 do 110°C</t>
  </si>
  <si>
    <t>-313927926</t>
  </si>
  <si>
    <t>272</t>
  </si>
  <si>
    <t>734251211</t>
  </si>
  <si>
    <t>Ventil závitový pojistný rohový G 1/2 provozní tlak od 2,5 do 6 barů</t>
  </si>
  <si>
    <t>-992072290</t>
  </si>
  <si>
    <t>273</t>
  </si>
  <si>
    <t>734261235</t>
  </si>
  <si>
    <t>Šroubení topenářské přímé G 1 PN 16 do 120°C</t>
  </si>
  <si>
    <t>449553435</t>
  </si>
  <si>
    <t>274</t>
  </si>
  <si>
    <t>734291123</t>
  </si>
  <si>
    <t>Kohout plnící a vypouštěcí G 1/2 PN 10 do 90°C závitový</t>
  </si>
  <si>
    <t>-1923269297</t>
  </si>
  <si>
    <t>275</t>
  </si>
  <si>
    <t>734291263</t>
  </si>
  <si>
    <t>Filtr závitový pro topné a chladicí systémy přímý G 3/4 PN 30 do 110°C s vnitřními závity</t>
  </si>
  <si>
    <t>-217358074</t>
  </si>
  <si>
    <t>276</t>
  </si>
  <si>
    <t>734291264</t>
  </si>
  <si>
    <t>Filtr závitový pro topné a chladicí systémy přímý G 1 PN 30 do 110°C s vnitřními závity</t>
  </si>
  <si>
    <t>-103264781</t>
  </si>
  <si>
    <t>277</t>
  </si>
  <si>
    <t>734291265</t>
  </si>
  <si>
    <t>Filtr závitový pro topné a chladicí systémy přímý G 1 1/4 PN 30 do 110°C s vnitřními závity</t>
  </si>
  <si>
    <t>-1752722308</t>
  </si>
  <si>
    <t>278</t>
  </si>
  <si>
    <t>734292714</t>
  </si>
  <si>
    <t>Kohout kulový přímý G 3/4 PN 42 do 185°C vnitřní závit</t>
  </si>
  <si>
    <t>-528003985</t>
  </si>
  <si>
    <t>279</t>
  </si>
  <si>
    <t>734292715</t>
  </si>
  <si>
    <t>Kohout kulový přímý G 1 PN 42 do 185°C vnitřní závit</t>
  </si>
  <si>
    <t>1573941915</t>
  </si>
  <si>
    <t>280</t>
  </si>
  <si>
    <t>734292716</t>
  </si>
  <si>
    <t>Kohout kulový přímý G 1 1/4 PN 42 do 185°C vnitřní závit</t>
  </si>
  <si>
    <t>-1105921849</t>
  </si>
  <si>
    <t>281</t>
  </si>
  <si>
    <t>734295021</t>
  </si>
  <si>
    <t>Směšovací ventil otopných a chladicích systémů závitový třícestný G 3/4" se servomotorem</t>
  </si>
  <si>
    <t>-1670014278</t>
  </si>
  <si>
    <t>282</t>
  </si>
  <si>
    <t>734296309</t>
  </si>
  <si>
    <t>Zónový ventil otopných a solárních soustav třícestný kulový 2pólové ovládání příkon 6 W PN 16 T 110°C G 1"F</t>
  </si>
  <si>
    <t>1735606890</t>
  </si>
  <si>
    <t>283</t>
  </si>
  <si>
    <t>734411101</t>
  </si>
  <si>
    <t>Teploměr technický s pevným stonkem a jímkou zadní připojení průměr 63 mm délky 50 mm</t>
  </si>
  <si>
    <t>-973087173</t>
  </si>
  <si>
    <t>284</t>
  </si>
  <si>
    <t>1072481704</t>
  </si>
  <si>
    <t>285</t>
  </si>
  <si>
    <t>734494111</t>
  </si>
  <si>
    <t>Návarek s metrickým závitem M 12x1,5 délky do 220 mm</t>
  </si>
  <si>
    <t>-2095467480</t>
  </si>
  <si>
    <t>286</t>
  </si>
  <si>
    <t>998734101</t>
  </si>
  <si>
    <t>Přesun hmot tonážní pro armatury v objektech v do 6 m</t>
  </si>
  <si>
    <t>-909298010</t>
  </si>
  <si>
    <t>735</t>
  </si>
  <si>
    <t>Ústřední vytápění - otopná tělesa</t>
  </si>
  <si>
    <t>287</t>
  </si>
  <si>
    <t>735160133</t>
  </si>
  <si>
    <t>Otopné těleso trubkové teplovodní výška/délka 1 500/600 mm</t>
  </si>
  <si>
    <t>1506455710</t>
  </si>
  <si>
    <t>288</t>
  </si>
  <si>
    <t>735164522.003</t>
  </si>
  <si>
    <t>Armatura pro připojení trubkových těles 1/2" rohová včetně ventilu a termostatické hlavice</t>
  </si>
  <si>
    <t>-1404858046</t>
  </si>
  <si>
    <t>289</t>
  </si>
  <si>
    <t>735164522.004</t>
  </si>
  <si>
    <t>Krytka armatury HM bílá</t>
  </si>
  <si>
    <t>-459568409</t>
  </si>
  <si>
    <t>290</t>
  </si>
  <si>
    <t>735890104</t>
  </si>
  <si>
    <t>Elektrické topné těleso (tyč) pro kombinované vytápění s integrovaným regulátorem teploty o výkonu 500 W</t>
  </si>
  <si>
    <t>811317494</t>
  </si>
  <si>
    <t>291</t>
  </si>
  <si>
    <t>998735101</t>
  </si>
  <si>
    <t>Přesun hmot tonážní pro otopná tělesa v objektech v do 6 m</t>
  </si>
  <si>
    <t>183392385</t>
  </si>
  <si>
    <t>292</t>
  </si>
  <si>
    <t>735521134.2</t>
  </si>
  <si>
    <t>Rozšiřovací karta regulace pro řízení směšovacího okruhu</t>
  </si>
  <si>
    <t>-1092301807</t>
  </si>
  <si>
    <t>293</t>
  </si>
  <si>
    <t>735521134.3</t>
  </si>
  <si>
    <t>Autorizované uvedení do provozu (supervizor)</t>
  </si>
  <si>
    <t>2004038307</t>
  </si>
  <si>
    <t>294</t>
  </si>
  <si>
    <t>998732101</t>
  </si>
  <si>
    <t>Přesun hmot tonážní pro strojovny v objektech v do 6 m</t>
  </si>
  <si>
    <t>1320680436</t>
  </si>
  <si>
    <t>736</t>
  </si>
  <si>
    <t>Ústřední vytápění - plošné vytápění a chlazení</t>
  </si>
  <si>
    <t>295</t>
  </si>
  <si>
    <t>736110202</t>
  </si>
  <si>
    <t>Podlahové vytápění - rozvodné potrubí polyethylen s kyslíkovou bariérou PE-Xb 16x2,0 mm pro systémovou desku</t>
  </si>
  <si>
    <t>1531400653</t>
  </si>
  <si>
    <t>296</t>
  </si>
  <si>
    <t>736110261</t>
  </si>
  <si>
    <t>Podlahové vytápění - systémová deska s kombinovanou tepelnou a kročejovou izolací celkové výšky 31 mm</t>
  </si>
  <si>
    <t>1717944745</t>
  </si>
  <si>
    <t>297</t>
  </si>
  <si>
    <t>736110652</t>
  </si>
  <si>
    <t>Podlahové vytápění - obvodový dilatační pás samolepící s folií</t>
  </si>
  <si>
    <t>1439786994</t>
  </si>
  <si>
    <t>298</t>
  </si>
  <si>
    <t>736110653</t>
  </si>
  <si>
    <t>Podlahové vytápění - ochranná trubka potrubí podlahového topení</t>
  </si>
  <si>
    <t>-371020535</t>
  </si>
  <si>
    <t>299</t>
  </si>
  <si>
    <t>736110654</t>
  </si>
  <si>
    <t>Podlahové vytápění - středový (spárový) dilatační profil</t>
  </si>
  <si>
    <t>-1563736034</t>
  </si>
  <si>
    <t>300</t>
  </si>
  <si>
    <t>736111010</t>
  </si>
  <si>
    <t>Podlahové vytápění - rozdělovač mosazný s průtokoměry jedenáctiokruhový</t>
  </si>
  <si>
    <t>-248239346</t>
  </si>
  <si>
    <t>301</t>
  </si>
  <si>
    <t>736111011</t>
  </si>
  <si>
    <t>Podlahové vytápění - rozdělovač mosazný s průtokoměry dvanáctiokruhový</t>
  </si>
  <si>
    <t>-1234536440</t>
  </si>
  <si>
    <t>302</t>
  </si>
  <si>
    <t>736111033</t>
  </si>
  <si>
    <t>Podlahové vytápění - svěrné šroubení se závitem EK 3/4" pro připojení potrubí 16x2,0 mm na rozdělovač</t>
  </si>
  <si>
    <t>916241357</t>
  </si>
  <si>
    <t>303</t>
  </si>
  <si>
    <t>736111104</t>
  </si>
  <si>
    <t>Podlahové vytápění - skříň podomítková pro rozdělovač s 8-12 okruhy</t>
  </si>
  <si>
    <t>1220398896</t>
  </si>
  <si>
    <t>304</t>
  </si>
  <si>
    <t>736111133</t>
  </si>
  <si>
    <t>Podlahové vytápění - elektrotermická hlavice (termopohon)</t>
  </si>
  <si>
    <t>-2080043803</t>
  </si>
  <si>
    <t>305</t>
  </si>
  <si>
    <t>998735101.1</t>
  </si>
  <si>
    <t>Přesun hmot tonážní pro plošné vytápění v objektech v do 6 m</t>
  </si>
  <si>
    <t>-101541492</t>
  </si>
  <si>
    <t>790</t>
  </si>
  <si>
    <t>Ostatní</t>
  </si>
  <si>
    <t>306</t>
  </si>
  <si>
    <t>790.001</t>
  </si>
  <si>
    <t>Doprava</t>
  </si>
  <si>
    <t>-215804917</t>
  </si>
  <si>
    <t>307</t>
  </si>
  <si>
    <t>790.002</t>
  </si>
  <si>
    <t>Koordinační činnost</t>
  </si>
  <si>
    <t>-2094975503</t>
  </si>
  <si>
    <t>308</t>
  </si>
  <si>
    <t>790.005</t>
  </si>
  <si>
    <t>Napouštění systému, odvzdušnění, zaregulování systému</t>
  </si>
  <si>
    <t>h</t>
  </si>
  <si>
    <t>1916777470</t>
  </si>
  <si>
    <t>309</t>
  </si>
  <si>
    <t>790.006</t>
  </si>
  <si>
    <t>Topná zkouška</t>
  </si>
  <si>
    <t>1118423660</t>
  </si>
  <si>
    <t>310</t>
  </si>
  <si>
    <t>790.007</t>
  </si>
  <si>
    <t>Montážní, těsnící a spotřební materiál</t>
  </si>
  <si>
    <t>-535792519</t>
  </si>
  <si>
    <t>311</t>
  </si>
  <si>
    <t>790.008</t>
  </si>
  <si>
    <t>Elektroinstalace - zapojení, oživení</t>
  </si>
  <si>
    <t>1549441896</t>
  </si>
  <si>
    <t>312</t>
  </si>
  <si>
    <t>790.010</t>
  </si>
  <si>
    <t>Technická příprava, realizační a dílenská dokumentace</t>
  </si>
  <si>
    <t>-419015872</t>
  </si>
  <si>
    <t>313</t>
  </si>
  <si>
    <t>790.011</t>
  </si>
  <si>
    <t>Dokumentace skutečného provedení</t>
  </si>
  <si>
    <t>1581322777</t>
  </si>
  <si>
    <t>314</t>
  </si>
  <si>
    <t>790..012</t>
  </si>
  <si>
    <t>ÚT - stavební přípomoce HSV</t>
  </si>
  <si>
    <t>-1510041628</t>
  </si>
  <si>
    <t>751</t>
  </si>
  <si>
    <t>Vzduchotechnika</t>
  </si>
  <si>
    <t>751.1</t>
  </si>
  <si>
    <t>Vzduchotechnika - dodávka</t>
  </si>
  <si>
    <t>315</t>
  </si>
  <si>
    <t>1.01</t>
  </si>
  <si>
    <t>Podstropní VZT jednotka s deskovým rekuperačním výměníkem ZZT, Qp=Qo=700 m3/h, dp=350 Pa (230 V, 50 Hz, 0,758 kW), chladící výměník ve VZT jednotce, Q=cca 2 kW (10/14 °C), uzavírací klapka se servopohonem na vstupu e1 a i1, integrovaná regulace VZT jednot</t>
  </si>
  <si>
    <t>1269108167</t>
  </si>
  <si>
    <t>316</t>
  </si>
  <si>
    <t>1.02</t>
  </si>
  <si>
    <t>Cirkulační digestoř - dle výběru investora</t>
  </si>
  <si>
    <t>-1452779309</t>
  </si>
  <si>
    <t>317</t>
  </si>
  <si>
    <t>1.03</t>
  </si>
  <si>
    <t>Odvodní talíř kovový d100 + zděř</t>
  </si>
  <si>
    <t>143554967</t>
  </si>
  <si>
    <t>318</t>
  </si>
  <si>
    <t>1.04</t>
  </si>
  <si>
    <t>Odvodní talíř kovový d125 + zděř</t>
  </si>
  <si>
    <t>-926088897</t>
  </si>
  <si>
    <t>319</t>
  </si>
  <si>
    <t>1.05</t>
  </si>
  <si>
    <t>Odvodní talíř plastový d160 + zděř</t>
  </si>
  <si>
    <t>1160389391</t>
  </si>
  <si>
    <t>320</t>
  </si>
  <si>
    <t>1.06</t>
  </si>
  <si>
    <t>Přívodní talíř kovový d100 + zděř</t>
  </si>
  <si>
    <t>-414465735</t>
  </si>
  <si>
    <t>321</t>
  </si>
  <si>
    <t>1.07</t>
  </si>
  <si>
    <t>Vyústka komfortní 200x100, dvouřadá s regulací + pozední rámeček</t>
  </si>
  <si>
    <t>383293985</t>
  </si>
  <si>
    <t>322</t>
  </si>
  <si>
    <t>1.08</t>
  </si>
  <si>
    <t>Podlahová mřížka kovová 250x97</t>
  </si>
  <si>
    <t>-1074843015</t>
  </si>
  <si>
    <t>323</t>
  </si>
  <si>
    <t>1.09</t>
  </si>
  <si>
    <t>Protidešťová žaluzie s rámečkem a sítí proti ptactvu  355x355</t>
  </si>
  <si>
    <t>-1716834174</t>
  </si>
  <si>
    <t>324</t>
  </si>
  <si>
    <t>1.10</t>
  </si>
  <si>
    <t>Protidešťová stříška d225</t>
  </si>
  <si>
    <t>850911717</t>
  </si>
  <si>
    <t>325</t>
  </si>
  <si>
    <t>1.11</t>
  </si>
  <si>
    <t>Tlumič 300x200, 1 kulisa, L=1000</t>
  </si>
  <si>
    <t>1127908931</t>
  </si>
  <si>
    <t>326</t>
  </si>
  <si>
    <t>1.12</t>
  </si>
  <si>
    <t>Tlumič 200x300, 1 kulisa, L=1000</t>
  </si>
  <si>
    <t>1100697635</t>
  </si>
  <si>
    <t>327</t>
  </si>
  <si>
    <t>1.13</t>
  </si>
  <si>
    <t>Dveřní mřížka 500x100</t>
  </si>
  <si>
    <t>81476196</t>
  </si>
  <si>
    <t>328</t>
  </si>
  <si>
    <t>1.14</t>
  </si>
  <si>
    <t>Vnější záslepka s odvodem kondenzátu d225</t>
  </si>
  <si>
    <t>-484107090</t>
  </si>
  <si>
    <t>329</t>
  </si>
  <si>
    <t>1.15</t>
  </si>
  <si>
    <t>Rozdělovací komora 500x400 + 6x regulační vložka 160x40</t>
  </si>
  <si>
    <t>1040543260</t>
  </si>
  <si>
    <t>330</t>
  </si>
  <si>
    <t>1.16</t>
  </si>
  <si>
    <t>Rozdělovací komora 340x400 + 3x regulační vložka 160x40</t>
  </si>
  <si>
    <t>2067797521</t>
  </si>
  <si>
    <t>331</t>
  </si>
  <si>
    <t>1.17</t>
  </si>
  <si>
    <t>Čtyřhranné potrubí sk. I do obvodu 650, 50% tvarovek</t>
  </si>
  <si>
    <t>-1591685457</t>
  </si>
  <si>
    <t>332</t>
  </si>
  <si>
    <t>1.18</t>
  </si>
  <si>
    <t>Čtyřhranné potrubí sk. I do obvodu 1050, 70% tvarovek</t>
  </si>
  <si>
    <t>-232404486</t>
  </si>
  <si>
    <t>333</t>
  </si>
  <si>
    <t>1.19</t>
  </si>
  <si>
    <t>Spiro potrubí d100, 100% tvarovek</t>
  </si>
  <si>
    <t>1001828491</t>
  </si>
  <si>
    <t>334</t>
  </si>
  <si>
    <t>1.20</t>
  </si>
  <si>
    <t>Spiro potrubí d125, 100% tvarovek</t>
  </si>
  <si>
    <t>600908212</t>
  </si>
  <si>
    <t>335</t>
  </si>
  <si>
    <t>1.21</t>
  </si>
  <si>
    <t>Spiro potrubí d160, 70% tvarovek</t>
  </si>
  <si>
    <t>514927205</t>
  </si>
  <si>
    <t>336</t>
  </si>
  <si>
    <t>1.22</t>
  </si>
  <si>
    <t>Spiro potrubí d225, 30% tvarovek</t>
  </si>
  <si>
    <t>-1139007782</t>
  </si>
  <si>
    <t>337</t>
  </si>
  <si>
    <t>1.23</t>
  </si>
  <si>
    <t>Spiro potrubí d250, 70% tvarovek</t>
  </si>
  <si>
    <t>9051477</t>
  </si>
  <si>
    <t>338</t>
  </si>
  <si>
    <t>1.24</t>
  </si>
  <si>
    <t>Zvukově izolovaná hadice d100</t>
  </si>
  <si>
    <t>1945866171</t>
  </si>
  <si>
    <t>339</t>
  </si>
  <si>
    <t>1.25</t>
  </si>
  <si>
    <t>Zvukově izolovaná hadice d125</t>
  </si>
  <si>
    <t>1847117677</t>
  </si>
  <si>
    <t>340</t>
  </si>
  <si>
    <t>1.26</t>
  </si>
  <si>
    <t>Izolace kaučuk tl. 15 mm</t>
  </si>
  <si>
    <t>-687360809</t>
  </si>
  <si>
    <t>341</t>
  </si>
  <si>
    <t>1.27</t>
  </si>
  <si>
    <t>Záslepka d100</t>
  </si>
  <si>
    <t>-11261769</t>
  </si>
  <si>
    <t>342</t>
  </si>
  <si>
    <t>1.28</t>
  </si>
  <si>
    <t>Záslepka d125</t>
  </si>
  <si>
    <t>-816438831</t>
  </si>
  <si>
    <t>343</t>
  </si>
  <si>
    <t>1.29</t>
  </si>
  <si>
    <t>Záslepka d250</t>
  </si>
  <si>
    <t>1607239865</t>
  </si>
  <si>
    <t>344</t>
  </si>
  <si>
    <t>1.30</t>
  </si>
  <si>
    <t>Požární těsnění prostupů VZT (do d160)</t>
  </si>
  <si>
    <t>-1669267200</t>
  </si>
  <si>
    <t>345</t>
  </si>
  <si>
    <t>1.31</t>
  </si>
  <si>
    <t>1226651694</t>
  </si>
  <si>
    <t>346</t>
  </si>
  <si>
    <t>1.33</t>
  </si>
  <si>
    <t>Uvedení do provozu</t>
  </si>
  <si>
    <t>-1605910670</t>
  </si>
  <si>
    <t>347</t>
  </si>
  <si>
    <t>1.34</t>
  </si>
  <si>
    <t>Montážní, těsnící, pomocný materiál</t>
  </si>
  <si>
    <t>144623570</t>
  </si>
  <si>
    <t>348</t>
  </si>
  <si>
    <t>1.35</t>
  </si>
  <si>
    <t>Doprava, přesun hmot</t>
  </si>
  <si>
    <t>1386411546</t>
  </si>
  <si>
    <t>751.2</t>
  </si>
  <si>
    <t>Vzduchotechnika - montáž</t>
  </si>
  <si>
    <t>349</t>
  </si>
  <si>
    <t>1.37</t>
  </si>
  <si>
    <t>1774955119</t>
  </si>
  <si>
    <t>350</t>
  </si>
  <si>
    <t>1.38</t>
  </si>
  <si>
    <t>-1525609702</t>
  </si>
  <si>
    <t>351</t>
  </si>
  <si>
    <t>1.72</t>
  </si>
  <si>
    <t>-1049548284</t>
  </si>
  <si>
    <t>352</t>
  </si>
  <si>
    <t>1.39</t>
  </si>
  <si>
    <t>363345779</t>
  </si>
  <si>
    <t>353</t>
  </si>
  <si>
    <t>1.40</t>
  </si>
  <si>
    <t>-1066469768</t>
  </si>
  <si>
    <t>354</t>
  </si>
  <si>
    <t>1.41</t>
  </si>
  <si>
    <t>1764171153</t>
  </si>
  <si>
    <t>355</t>
  </si>
  <si>
    <t>1.42</t>
  </si>
  <si>
    <t>1118255362</t>
  </si>
  <si>
    <t>356</t>
  </si>
  <si>
    <t>1.43</t>
  </si>
  <si>
    <t>1966006401</t>
  </si>
  <si>
    <t>357</t>
  </si>
  <si>
    <t>1.44</t>
  </si>
  <si>
    <t>-1089195327</t>
  </si>
  <si>
    <t>358</t>
  </si>
  <si>
    <t>1.45</t>
  </si>
  <si>
    <t>195869940</t>
  </si>
  <si>
    <t>359</t>
  </si>
  <si>
    <t>1.46</t>
  </si>
  <si>
    <t>2116897582</t>
  </si>
  <si>
    <t>360</t>
  </si>
  <si>
    <t>1.47</t>
  </si>
  <si>
    <t>2122329205</t>
  </si>
  <si>
    <t>361</t>
  </si>
  <si>
    <t>1.48</t>
  </si>
  <si>
    <t>1936322153</t>
  </si>
  <si>
    <t>362</t>
  </si>
  <si>
    <t>1.49</t>
  </si>
  <si>
    <t>-1589054833</t>
  </si>
  <si>
    <t>363</t>
  </si>
  <si>
    <t>1.50</t>
  </si>
  <si>
    <t>-2038636987</t>
  </si>
  <si>
    <t>364</t>
  </si>
  <si>
    <t>1.51</t>
  </si>
  <si>
    <t>-5094110</t>
  </si>
  <si>
    <t>365</t>
  </si>
  <si>
    <t>1.52</t>
  </si>
  <si>
    <t>-1022091488</t>
  </si>
  <si>
    <t>366</t>
  </si>
  <si>
    <t>1.53</t>
  </si>
  <si>
    <t>-1433005103</t>
  </si>
  <si>
    <t>367</t>
  </si>
  <si>
    <t>1.54</t>
  </si>
  <si>
    <t>-789618923</t>
  </si>
  <si>
    <t>368</t>
  </si>
  <si>
    <t>1.55</t>
  </si>
  <si>
    <t>-598764345</t>
  </si>
  <si>
    <t>369</t>
  </si>
  <si>
    <t>1.56</t>
  </si>
  <si>
    <t>-81305583</t>
  </si>
  <si>
    <t>370</t>
  </si>
  <si>
    <t>1.57</t>
  </si>
  <si>
    <t>867889344</t>
  </si>
  <si>
    <t>371</t>
  </si>
  <si>
    <t>1.58</t>
  </si>
  <si>
    <t>190231379</t>
  </si>
  <si>
    <t>372</t>
  </si>
  <si>
    <t>1.59</t>
  </si>
  <si>
    <t>-1077931636</t>
  </si>
  <si>
    <t>373</t>
  </si>
  <si>
    <t>1.60</t>
  </si>
  <si>
    <t>1491572733</t>
  </si>
  <si>
    <t>374</t>
  </si>
  <si>
    <t>1.61</t>
  </si>
  <si>
    <t>747385965</t>
  </si>
  <si>
    <t>375</t>
  </si>
  <si>
    <t>1.62</t>
  </si>
  <si>
    <t>-1940582188</t>
  </si>
  <si>
    <t>376</t>
  </si>
  <si>
    <t>1.63</t>
  </si>
  <si>
    <t>2017984799</t>
  </si>
  <si>
    <t>377</t>
  </si>
  <si>
    <t>1.64</t>
  </si>
  <si>
    <t>-237175236</t>
  </si>
  <si>
    <t>378</t>
  </si>
  <si>
    <t>1.65</t>
  </si>
  <si>
    <t>-762172084</t>
  </si>
  <si>
    <t>379</t>
  </si>
  <si>
    <t>1.66</t>
  </si>
  <si>
    <t>1810968668</t>
  </si>
  <si>
    <t>380</t>
  </si>
  <si>
    <t>1.67</t>
  </si>
  <si>
    <t>Dokumentace skutečného provedení stavby</t>
  </si>
  <si>
    <t>-1327061511</t>
  </si>
  <si>
    <t>381</t>
  </si>
  <si>
    <t>1.68</t>
  </si>
  <si>
    <t>-1224412603</t>
  </si>
  <si>
    <t>382</t>
  </si>
  <si>
    <t>1.69</t>
  </si>
  <si>
    <t>-207783883</t>
  </si>
  <si>
    <t>383</t>
  </si>
  <si>
    <t>1.100</t>
  </si>
  <si>
    <t>VZT - stavební přípomoce HSV</t>
  </si>
  <si>
    <t>247288873</t>
  </si>
  <si>
    <t>762</t>
  </si>
  <si>
    <t>Konstrukce tesařské</t>
  </si>
  <si>
    <t>384</t>
  </si>
  <si>
    <t>762332132</t>
  </si>
  <si>
    <t>Montáž vázaných kcí krovů pravidelných z hraněného řeziva průřezové pl přes 120 do 224 cm2</t>
  </si>
  <si>
    <t>405155549</t>
  </si>
  <si>
    <t>23,360*2</t>
  </si>
  <si>
    <t>Mezisoučet pozednice pro uložení vazníků</t>
  </si>
  <si>
    <t>385</t>
  </si>
  <si>
    <t>60512130</t>
  </si>
  <si>
    <t>hranol stavební řezivo průřezu do 224cm2 do dl 6m</t>
  </si>
  <si>
    <t>1828478279</t>
  </si>
  <si>
    <t>46,720*0,140*0,100*1,20</t>
  </si>
  <si>
    <t>Mezisoučet pozednice pod střešní vazníky</t>
  </si>
  <si>
    <t>386</t>
  </si>
  <si>
    <t>762342214</t>
  </si>
  <si>
    <t>Montáž laťování na střechách jednoduchých sklonu do 60° osové vzdálenosti přes 150 do 360 mm</t>
  </si>
  <si>
    <t>655668605</t>
  </si>
  <si>
    <t>387</t>
  </si>
  <si>
    <t>60514114</t>
  </si>
  <si>
    <t>řezivo jehličnaté lať impregnovaná dl 4 m</t>
  </si>
  <si>
    <t>-1146506584</t>
  </si>
  <si>
    <t>388</t>
  </si>
  <si>
    <t>762342511</t>
  </si>
  <si>
    <t>Montáž kontralatí na podklad bez tepelné izolace</t>
  </si>
  <si>
    <t>725359028</t>
  </si>
  <si>
    <t>360,000</t>
  </si>
  <si>
    <t>389</t>
  </si>
  <si>
    <t>-1233382565</t>
  </si>
  <si>
    <t>390</t>
  </si>
  <si>
    <t>762395000</t>
  </si>
  <si>
    <t>Spojovací prostředky krovů, bednění, laťování, nadstřešních konstrukcí</t>
  </si>
  <si>
    <t>759590670</t>
  </si>
  <si>
    <t>6,520+0,950</t>
  </si>
  <si>
    <t>391</t>
  </si>
  <si>
    <t>762421016</t>
  </si>
  <si>
    <t>Obložení stropu z desek OSB tl 22 mm na sraz šroubovaných</t>
  </si>
  <si>
    <t>-1578338135</t>
  </si>
  <si>
    <t>392</t>
  </si>
  <si>
    <t>762511294</t>
  </si>
  <si>
    <t>Podlahové kce podkladové dvouvrstvé z desek OSB tl 2x15 mm broušených na pero a drážku šroubovaných</t>
  </si>
  <si>
    <t>1400078376</t>
  </si>
  <si>
    <t>23,360*1,250</t>
  </si>
  <si>
    <t>Součet lávka v půdním prostoru</t>
  </si>
  <si>
    <t>393</t>
  </si>
  <si>
    <t>762595001</t>
  </si>
  <si>
    <t>Spojovací prostředky pro položení dřevěných podlah a zakrytí kanálů</t>
  </si>
  <si>
    <t>206980840</t>
  </si>
  <si>
    <t>2,730+29,20</t>
  </si>
  <si>
    <t>394</t>
  </si>
  <si>
    <t>76295101R01</t>
  </si>
  <si>
    <t>Montáž podkladního roštu terasy ze šroubovaných dřevoplastových nebo Al profilů osové vzdálenosti podpěr do 500 mm vč. dodávky Al profilů</t>
  </si>
  <si>
    <t>-1252782737</t>
  </si>
  <si>
    <t>395</t>
  </si>
  <si>
    <t>762951101</t>
  </si>
  <si>
    <t>Příplatek k montáži podkladního roštu terasy za výškové vyrovnání roštu terči do 65 mm</t>
  </si>
  <si>
    <t>-2109102076</t>
  </si>
  <si>
    <t>21*4,000</t>
  </si>
  <si>
    <t>396</t>
  </si>
  <si>
    <t>762952044</t>
  </si>
  <si>
    <t>Montáž teras z prken š do 140 mm z dřevoplastu skrytým spojem broušených bez povrchové úpravy</t>
  </si>
  <si>
    <t>-349959150</t>
  </si>
  <si>
    <t>397</t>
  </si>
  <si>
    <t>60791116</t>
  </si>
  <si>
    <t>prkno terasové dřevoplastové š 137 mm tl 22mm</t>
  </si>
  <si>
    <t>-2009059666</t>
  </si>
  <si>
    <t>398</t>
  </si>
  <si>
    <t>762952111</t>
  </si>
  <si>
    <t>Montáž ukončovací lišty terasy šroubováním</t>
  </si>
  <si>
    <t>-184357794</t>
  </si>
  <si>
    <t>4,000+8,350+4,000</t>
  </si>
  <si>
    <t>399</t>
  </si>
  <si>
    <t>60791130</t>
  </si>
  <si>
    <t>profil dokončovací krycí dřevoplastový v 70mm</t>
  </si>
  <si>
    <t>-1418714519</t>
  </si>
  <si>
    <t>16,667*1,08 "Přepočtené koeficientem množství</t>
  </si>
  <si>
    <t>400</t>
  </si>
  <si>
    <t>998762101</t>
  </si>
  <si>
    <t>Přesun hmot tonážní pro kce tesařské v objektech v do 6 m</t>
  </si>
  <si>
    <t>-1351573866</t>
  </si>
  <si>
    <t>763</t>
  </si>
  <si>
    <t>Konstrukce suché výstavby</t>
  </si>
  <si>
    <t>401</t>
  </si>
  <si>
    <t>763131431</t>
  </si>
  <si>
    <t>SDK podhled deska 1xDF 12,5 bez izolace dvouvrstvá spodní kce profil CD+UD REI do 90</t>
  </si>
  <si>
    <t>-1215975772</t>
  </si>
  <si>
    <t>402</t>
  </si>
  <si>
    <t>763131714</t>
  </si>
  <si>
    <t>SDK podhled základní penetrační nátěr</t>
  </si>
  <si>
    <t>1827942779</t>
  </si>
  <si>
    <t>403</t>
  </si>
  <si>
    <t>763131751</t>
  </si>
  <si>
    <t>Montáž parotěsné zábrany do SDK podhledu</t>
  </si>
  <si>
    <t>2100990300</t>
  </si>
  <si>
    <t>404</t>
  </si>
  <si>
    <t>28329282</t>
  </si>
  <si>
    <t>fólie PE vyztužená Al vrstvou pro parotěsnou vrstvu 170g/m2</t>
  </si>
  <si>
    <t>575734895</t>
  </si>
  <si>
    <t>270,050*1,20</t>
  </si>
  <si>
    <t>405</t>
  </si>
  <si>
    <t>763411116</t>
  </si>
  <si>
    <t>Sanitární příčky do mokrého prostředí, kompaktní desky tl 13 mm</t>
  </si>
  <si>
    <t>-1659913651</t>
  </si>
  <si>
    <t>1,705*2,030</t>
  </si>
  <si>
    <t>406</t>
  </si>
  <si>
    <t>763411126</t>
  </si>
  <si>
    <t>Dveře sanitárních příček, kompaktní desky tl 13 mm, š do 800 mm, v do 2000 mm</t>
  </si>
  <si>
    <t>-1085025807</t>
  </si>
  <si>
    <t>407</t>
  </si>
  <si>
    <t>763732115</t>
  </si>
  <si>
    <t>Montáž střešní konstrukce z příhradových vazníků konstrukční dl přes 12,5 do 15 m</t>
  </si>
  <si>
    <t>-2009746846</t>
  </si>
  <si>
    <t>13,450*25</t>
  </si>
  <si>
    <t>408</t>
  </si>
  <si>
    <t>60512202R01</t>
  </si>
  <si>
    <t>příhradový vazník sedlový sušený impregnovaný dl do 15m</t>
  </si>
  <si>
    <t>464760621</t>
  </si>
  <si>
    <t>336,25*1,02 "Přepočtené koeficientem množství</t>
  </si>
  <si>
    <t>409</t>
  </si>
  <si>
    <t>998763301</t>
  </si>
  <si>
    <t>Přesun hmot tonážní pro konstrukce montované z desek v objektech v do 6 m</t>
  </si>
  <si>
    <t>428027678</t>
  </si>
  <si>
    <t>764</t>
  </si>
  <si>
    <t>Konstrukce klempířské</t>
  </si>
  <si>
    <t>410</t>
  </si>
  <si>
    <t>764111641</t>
  </si>
  <si>
    <t>Krytina střechy rovné drážkováním ze svitků z Pz plechu s povrchovou úpravou do rš 670 mm sklonu do 30°</t>
  </si>
  <si>
    <t>256420819</t>
  </si>
  <si>
    <t>7,200*23,800*2</t>
  </si>
  <si>
    <t>Mezisoučet RD</t>
  </si>
  <si>
    <t>411</t>
  </si>
  <si>
    <t>764203152</t>
  </si>
  <si>
    <t>Montáž střešního výlezu pro krytinu skládanou nebo plechovou</t>
  </si>
  <si>
    <t>-1348076840</t>
  </si>
  <si>
    <t>412</t>
  </si>
  <si>
    <t>VEL.GVK0000Z</t>
  </si>
  <si>
    <t>STŘEŠNÍ VÝLEZ NEZATEPLENÝ 46x61cm GVK 0000Z</t>
  </si>
  <si>
    <t>-84019644</t>
  </si>
  <si>
    <t>413</t>
  </si>
  <si>
    <t>764211615</t>
  </si>
  <si>
    <t>Oplechování větraného hřebene s těsněním a perforovaným plechem z Pz s povrch úpravou rš 400 mm</t>
  </si>
  <si>
    <t>-973714304</t>
  </si>
  <si>
    <t>23,800</t>
  </si>
  <si>
    <t>414</t>
  </si>
  <si>
    <t>764212636</t>
  </si>
  <si>
    <t>Oplechování štítu závětrnou lištou z Pz s povrchovou úpravou rš 500 mm</t>
  </si>
  <si>
    <t>-1442249316</t>
  </si>
  <si>
    <t>7,200*2*2</t>
  </si>
  <si>
    <t>415</t>
  </si>
  <si>
    <t>764212664</t>
  </si>
  <si>
    <t>Oplechování rovné okapové hrany z Pz s povrchovou úpravou rš 330 mm</t>
  </si>
  <si>
    <t>-34548154</t>
  </si>
  <si>
    <t>23,800*2</t>
  </si>
  <si>
    <t>416</t>
  </si>
  <si>
    <t>764216603</t>
  </si>
  <si>
    <t>Oplechování rovných parapetů mechanicky kotvené z Pz s povrchovou úpravou rš 250 mm</t>
  </si>
  <si>
    <t>-2061566483</t>
  </si>
  <si>
    <t>1,500*8</t>
  </si>
  <si>
    <t>417</t>
  </si>
  <si>
    <t>764316602</t>
  </si>
  <si>
    <t>Lemování ventilačních nástavců z Pz s povrch úpravou na prejzové nebo vlnité krytině D přes 75 do 100 mm</t>
  </si>
  <si>
    <t>-367148107</t>
  </si>
  <si>
    <t>418</t>
  </si>
  <si>
    <t>764316603</t>
  </si>
  <si>
    <t>Lemování ventilačních nástavců z Pz s povrch úpravou na prejzové nebo vlnité krytině D přes 100 do 150 mm</t>
  </si>
  <si>
    <t>1319667977</t>
  </si>
  <si>
    <t>419</t>
  </si>
  <si>
    <t>764511602</t>
  </si>
  <si>
    <t>Žlab podokapní půlkruhový z Pz s povrchovou úpravou rš 330 mm</t>
  </si>
  <si>
    <t>1485287803</t>
  </si>
  <si>
    <t>420</t>
  </si>
  <si>
    <t>764511642</t>
  </si>
  <si>
    <t>Kotlík oválný (trychtýřový) pro podokapní žlaby z Pz s povrchovou úpravou 330/100 mm</t>
  </si>
  <si>
    <t>337212660</t>
  </si>
  <si>
    <t>421</t>
  </si>
  <si>
    <t>764518622</t>
  </si>
  <si>
    <t>Svody kruhové včetně objímek, kolen, odskoků z Pz s povrchovou úpravou průměru 100 mm</t>
  </si>
  <si>
    <t>-1679854611</t>
  </si>
  <si>
    <t>3,340*4</t>
  </si>
  <si>
    <t>422</t>
  </si>
  <si>
    <t>998764101</t>
  </si>
  <si>
    <t>Přesun hmot tonážní pro konstrukce klempířské v objektech v do 6 m</t>
  </si>
  <si>
    <t>877778192</t>
  </si>
  <si>
    <t>765</t>
  </si>
  <si>
    <t>Konstrukce pokrývačské</t>
  </si>
  <si>
    <t>423</t>
  </si>
  <si>
    <t>765135023</t>
  </si>
  <si>
    <t>Montáž stoupací plošiny skládané vláknocementové krytiny d přes 1,0 m</t>
  </si>
  <si>
    <t>2077700162</t>
  </si>
  <si>
    <t>Součet krytina plechová</t>
  </si>
  <si>
    <t>424</t>
  </si>
  <si>
    <t>55342211</t>
  </si>
  <si>
    <t>plošina stoupací 250x1200mm</t>
  </si>
  <si>
    <t>-2038915151</t>
  </si>
  <si>
    <t>425</t>
  </si>
  <si>
    <t>76515503R01</t>
  </si>
  <si>
    <t>Montáž střešních doplňků  protisněhový držák</t>
  </si>
  <si>
    <t>256390627</t>
  </si>
  <si>
    <t>426</t>
  </si>
  <si>
    <t>6286642R01</t>
  </si>
  <si>
    <t>sněhová zábrana 2 trubková</t>
  </si>
  <si>
    <t>-123768773</t>
  </si>
  <si>
    <t>427</t>
  </si>
  <si>
    <t>765191021</t>
  </si>
  <si>
    <t>Montáž pojistné hydroizolační nebo parotěsné fólie kladené ve sklonu přes 20° s lepenými spoji na krokve</t>
  </si>
  <si>
    <t>1134869587</t>
  </si>
  <si>
    <t>428</t>
  </si>
  <si>
    <t>28329233</t>
  </si>
  <si>
    <t>fólie univerzální pro parotěsnou vrstvu s proměnlivou difúzní tloušťkou a UV stabilizací</t>
  </si>
  <si>
    <t>-1800483789</t>
  </si>
  <si>
    <t>7,200*23,800*2*1,10</t>
  </si>
  <si>
    <t>376,992*1,05 "Přepočtené koeficientem množství</t>
  </si>
  <si>
    <t>429</t>
  </si>
  <si>
    <t>998765101</t>
  </si>
  <si>
    <t>Přesun hmot tonážní pro krytiny skládané v objektech v do 6 m</t>
  </si>
  <si>
    <t>1129577144</t>
  </si>
  <si>
    <t>766</t>
  </si>
  <si>
    <t>Konstrukce truhlářské</t>
  </si>
  <si>
    <t>430</t>
  </si>
  <si>
    <t>766231113</t>
  </si>
  <si>
    <t>Montáž sklápěcích půdních schodů</t>
  </si>
  <si>
    <t>2077648857</t>
  </si>
  <si>
    <t>431</t>
  </si>
  <si>
    <t>55347589</t>
  </si>
  <si>
    <t>schody skládací protipož.,mech. z Al profilů, El 15 EW 60 TI, pro výšku max. 280cm, 11 schodnic 120x70cm</t>
  </si>
  <si>
    <t>1764932464</t>
  </si>
  <si>
    <t>432</t>
  </si>
  <si>
    <t>766622131</t>
  </si>
  <si>
    <t>Montáž plastových oken plochy přes 1 m2 otevíravých výšky do 1,5 m s rámem do zdiva</t>
  </si>
  <si>
    <t>1388079966</t>
  </si>
  <si>
    <t>433</t>
  </si>
  <si>
    <t>6114005R01</t>
  </si>
  <si>
    <t>okno plastové otevíravé/sklopné trojsklo 1,500/1,485</t>
  </si>
  <si>
    <t>-1129817485</t>
  </si>
  <si>
    <t>434</t>
  </si>
  <si>
    <t>766629214</t>
  </si>
  <si>
    <t>Příplatek k montáži oken rovné ostění připojovací spára do 15 mm - páska</t>
  </si>
  <si>
    <t>-1045038751</t>
  </si>
  <si>
    <t>(1,500+1,485)*2*8</t>
  </si>
  <si>
    <t>435</t>
  </si>
  <si>
    <t>766660711</t>
  </si>
  <si>
    <t>Montáž dveřních závěsů na křídlo a zárubeň jednokřídlových dveří</t>
  </si>
  <si>
    <t>-967967995</t>
  </si>
  <si>
    <t>Součet dveře dělené, samostatné otevírání horní 1/3 dveří</t>
  </si>
  <si>
    <t>436</t>
  </si>
  <si>
    <t>54932008</t>
  </si>
  <si>
    <t>závěs dveřní zadlabávací 100mm</t>
  </si>
  <si>
    <t>100 kus</t>
  </si>
  <si>
    <t>1092739842</t>
  </si>
  <si>
    <t>6*0,01 "Přepočtené koeficientem množství</t>
  </si>
  <si>
    <t>437</t>
  </si>
  <si>
    <t>766682112</t>
  </si>
  <si>
    <t>Montáž zárubní obložkových pro dveře jednokřídlové tl stěny přes 170 do 350 mm</t>
  </si>
  <si>
    <t>-284360631</t>
  </si>
  <si>
    <t>438</t>
  </si>
  <si>
    <t>55331441</t>
  </si>
  <si>
    <t>-2109595783</t>
  </si>
  <si>
    <t>439</t>
  </si>
  <si>
    <t>55331442</t>
  </si>
  <si>
    <t>1264208460</t>
  </si>
  <si>
    <t>440</t>
  </si>
  <si>
    <t>55331443</t>
  </si>
  <si>
    <t>-1176297652</t>
  </si>
  <si>
    <t>441</t>
  </si>
  <si>
    <t>55331444</t>
  </si>
  <si>
    <t>640577355</t>
  </si>
  <si>
    <t>442</t>
  </si>
  <si>
    <t>766811111</t>
  </si>
  <si>
    <t>Montáž korpusu kuchyňských skříněk spodních na stěnu š do 600 mm</t>
  </si>
  <si>
    <t>658030160</t>
  </si>
  <si>
    <t>443</t>
  </si>
  <si>
    <t>766811112</t>
  </si>
  <si>
    <t>Montáž korpusu kuchyňských skříněk spodních na stěnu š přes 600 do 1200 mm</t>
  </si>
  <si>
    <t>403276292</t>
  </si>
  <si>
    <t>444</t>
  </si>
  <si>
    <t>766811151</t>
  </si>
  <si>
    <t>Montáž korpusu kuchyňských skříněk horních na stěnu š do 600 mm</t>
  </si>
  <si>
    <t>-1005573217</t>
  </si>
  <si>
    <t>445</t>
  </si>
  <si>
    <t>EASYBLOK19BEZ</t>
  </si>
  <si>
    <t>Kuchyňská linka Naturel 240 cm lesk bílá/dub EASYBLOK19BEZ</t>
  </si>
  <si>
    <t>1970026690</t>
  </si>
  <si>
    <t>446</t>
  </si>
  <si>
    <t>EASYBLOK27BEZ</t>
  </si>
  <si>
    <t>Kuchyňská linka Naturel 300 cm lesk bílá/dub EASYBLOK27BEZ</t>
  </si>
  <si>
    <t>511783080</t>
  </si>
  <si>
    <t>447</t>
  </si>
  <si>
    <t>766811141</t>
  </si>
  <si>
    <t>Příplatek k montáži kuchyňských skříněk za usazení vestavěné trouby</t>
  </si>
  <si>
    <t>-1425309129</t>
  </si>
  <si>
    <t>448</t>
  </si>
  <si>
    <t>54235005</t>
  </si>
  <si>
    <t>trouba horkovzdušná vestavná do 75l výkon 3480W š 60cm</t>
  </si>
  <si>
    <t>-2103733851</t>
  </si>
  <si>
    <t>449</t>
  </si>
  <si>
    <t>54235006</t>
  </si>
  <si>
    <t>trouba mikrovlnná vestavná do 25l výkon 900W gril 1200W š 60cm</t>
  </si>
  <si>
    <t>-1738006288</t>
  </si>
  <si>
    <t>450</t>
  </si>
  <si>
    <t>766811142</t>
  </si>
  <si>
    <t>Příplatek k montáži kuchyňských skříněk za usazení vestavěné myčky nádobí</t>
  </si>
  <si>
    <t>1615870269</t>
  </si>
  <si>
    <t>451</t>
  </si>
  <si>
    <t>54245002</t>
  </si>
  <si>
    <t>myčka nádobí vestavná 14 souprav š 60cm</t>
  </si>
  <si>
    <t>-1298435978</t>
  </si>
  <si>
    <t>452</t>
  </si>
  <si>
    <t>766811143</t>
  </si>
  <si>
    <t>Příplatek k montáži kuchyňských skříněk za usazení vestavěné lednice</t>
  </si>
  <si>
    <t>-400770281</t>
  </si>
  <si>
    <t>453</t>
  </si>
  <si>
    <t>54211003</t>
  </si>
  <si>
    <t>chladnička kombinovaná kapacita do 280l mraznička do 110l š 60cm</t>
  </si>
  <si>
    <t>-68652626</t>
  </si>
  <si>
    <t>454</t>
  </si>
  <si>
    <t>766811144</t>
  </si>
  <si>
    <t>Příplatek k montáži kuchyňských skříněk za usazení vestavěné digestoře</t>
  </si>
  <si>
    <t>-1276530159</t>
  </si>
  <si>
    <t>455</t>
  </si>
  <si>
    <t>54241007</t>
  </si>
  <si>
    <t>Pračka se sušičkou vestavná 8/4 kg prádla 1600ot/min pára š 60cm dodávka vč. montáže</t>
  </si>
  <si>
    <t>315415563</t>
  </si>
  <si>
    <t>456</t>
  </si>
  <si>
    <t>766811211</t>
  </si>
  <si>
    <t>Montáž kuchyňské pracovní desky bez výřezu dl do 1000 mm</t>
  </si>
  <si>
    <t>-2040220984</t>
  </si>
  <si>
    <t>457</t>
  </si>
  <si>
    <t>766811213</t>
  </si>
  <si>
    <t>Montáž kuchyňské pracovní desky bez výřezu dl přes 2000 do 4000 mm</t>
  </si>
  <si>
    <t>-787172804</t>
  </si>
  <si>
    <t>458</t>
  </si>
  <si>
    <t>766811212</t>
  </si>
  <si>
    <t>Montáž kuchyňské pracovní desky bez výřezu dl přes 1000 do 2000 mm</t>
  </si>
  <si>
    <t>170712233</t>
  </si>
  <si>
    <t>459</t>
  </si>
  <si>
    <t>60722289</t>
  </si>
  <si>
    <t>deska dřevotřísková laminovaná 2070x2800mm tl 38mm</t>
  </si>
  <si>
    <t>1156901831</t>
  </si>
  <si>
    <t>460</t>
  </si>
  <si>
    <t>766811221</t>
  </si>
  <si>
    <t>Příplatek k montáži kuchyňské pracovní desky za vyřezání otvoru</t>
  </si>
  <si>
    <t>1012070314</t>
  </si>
  <si>
    <t>461</t>
  </si>
  <si>
    <t>766811222</t>
  </si>
  <si>
    <t>Příplatek k montáži kuchyňské pracovní desky za usazení varné desky</t>
  </si>
  <si>
    <t>276385655</t>
  </si>
  <si>
    <t>462</t>
  </si>
  <si>
    <t>54112000</t>
  </si>
  <si>
    <t>deska varná indukční 4 varné zóny</t>
  </si>
  <si>
    <t>310022674</t>
  </si>
  <si>
    <t>463</t>
  </si>
  <si>
    <t>766811223</t>
  </si>
  <si>
    <t>Příplatek k montáži kuchyňské pracovní desky za usazení dřezu</t>
  </si>
  <si>
    <t>-185276375</t>
  </si>
  <si>
    <t>Součet dřez viz ZTI zařizovací předměty</t>
  </si>
  <si>
    <t>464</t>
  </si>
  <si>
    <t>766811233</t>
  </si>
  <si>
    <t>Montáž zádové desky kuchyňských linek bez výřezu dl přes 2000 do 4000 mm</t>
  </si>
  <si>
    <t>1965055037</t>
  </si>
  <si>
    <t>465</t>
  </si>
  <si>
    <t>60722286</t>
  </si>
  <si>
    <t>deska dřevotřísková laminovaná 2070x2800mm tl 25mm</t>
  </si>
  <si>
    <t>1186382517</t>
  </si>
  <si>
    <t>466</t>
  </si>
  <si>
    <t>766811239</t>
  </si>
  <si>
    <t>Příplatek k montáži zádové desky kuchyňských linek za vyřezání otvoru</t>
  </si>
  <si>
    <t>303807755</t>
  </si>
  <si>
    <t>467</t>
  </si>
  <si>
    <t>766660001</t>
  </si>
  <si>
    <t>Montáž dveřních křídel otvíravých jednokřídlových š do 0,8 m do ocelové zárubně</t>
  </si>
  <si>
    <t>-310874795</t>
  </si>
  <si>
    <t>468</t>
  </si>
  <si>
    <t>RD_AC_D1.1</t>
  </si>
  <si>
    <t>Interiétové otočné jednokřídlé dřevěné dveře do obložkové polodrážkové ocelové zárubně; rozměry 700x1 970 povrchová úprava : CPL</t>
  </si>
  <si>
    <t>-1736729945</t>
  </si>
  <si>
    <t>469</t>
  </si>
  <si>
    <t>RD_AC_D1.2</t>
  </si>
  <si>
    <t>Interiétové otočné jednokřídlé dřevěné dveře do obložkové polodrážkové ocelové zárubně; rozměry 800x1 970 povrchová úprava : CPL</t>
  </si>
  <si>
    <t>-1791301728</t>
  </si>
  <si>
    <t>470</t>
  </si>
  <si>
    <t>766660002</t>
  </si>
  <si>
    <t>Montáž dveřních křídel otvíravých jednokřídlových š přes 0,8 m do ocelové zárubně</t>
  </si>
  <si>
    <t>-1220944186</t>
  </si>
  <si>
    <t>471</t>
  </si>
  <si>
    <t>RD_AC_D1.3</t>
  </si>
  <si>
    <t>Interiétové otočné jednokřídlé dřevěné dveře do obložkové polodrážkové ocelové zárubně; rozměry 900x1 970 povrchová úprava : CPL</t>
  </si>
  <si>
    <t>911459464</t>
  </si>
  <si>
    <t>472</t>
  </si>
  <si>
    <t>RD_AC_D1.4</t>
  </si>
  <si>
    <t>Interiétové otočné jednokřídlé dřevěné dveře do obložkové polodrážkové ocelové zárubně; rozměry 1 000x1 970 povrchová úprava : CPL</t>
  </si>
  <si>
    <t>-988994651</t>
  </si>
  <si>
    <t>473</t>
  </si>
  <si>
    <t>RD_AC_D1.5</t>
  </si>
  <si>
    <t>Interiétové otočné dělené dřevěné dveře do obložkové polodrážkové ocelové zárubně; rozměry 1 000x1 970; křídlo popis. rám masivní dřevo, výplň plná DTD deska,  povrchová úprava CPL, samostatné otevírání horní 1/3 dveří</t>
  </si>
  <si>
    <t>-1016595146</t>
  </si>
  <si>
    <t>474</t>
  </si>
  <si>
    <t>766660728</t>
  </si>
  <si>
    <t>Montáž dveřního interiérového kování - zámku</t>
  </si>
  <si>
    <t>618835170</t>
  </si>
  <si>
    <t>475</t>
  </si>
  <si>
    <t>54914123</t>
  </si>
  <si>
    <t>kování rozetové klika/klika</t>
  </si>
  <si>
    <t>-2123328392</t>
  </si>
  <si>
    <t>476</t>
  </si>
  <si>
    <t>54914128</t>
  </si>
  <si>
    <t>kování rozetové spodní pro WC</t>
  </si>
  <si>
    <t>-982380895</t>
  </si>
  <si>
    <t>477</t>
  </si>
  <si>
    <t>766694116</t>
  </si>
  <si>
    <t>Montáž parapetních desek dřevěných nebo plastových š do 30 cm</t>
  </si>
  <si>
    <t>2078297899</t>
  </si>
  <si>
    <t>478</t>
  </si>
  <si>
    <t>61140080</t>
  </si>
  <si>
    <t>parapet plastový vnitřní š 300mm</t>
  </si>
  <si>
    <t>2114551572</t>
  </si>
  <si>
    <t>479</t>
  </si>
  <si>
    <t>998766101</t>
  </si>
  <si>
    <t>Přesun hmot tonážní pro kce truhlářské v objektech v do 6 m</t>
  </si>
  <si>
    <t>-2068640685</t>
  </si>
  <si>
    <t>767</t>
  </si>
  <si>
    <t>Konstrukce zámečnické</t>
  </si>
  <si>
    <t>480</t>
  </si>
  <si>
    <t>767151110</t>
  </si>
  <si>
    <t>Montáž přestavitelné příčky rámové v do 3 m modulu plného</t>
  </si>
  <si>
    <t>1951995054</t>
  </si>
  <si>
    <t>3,500*2,730</t>
  </si>
  <si>
    <t>481</t>
  </si>
  <si>
    <t>59054780</t>
  </si>
  <si>
    <t>příčka interiérová přestavitelná rámová plná, š modulu 1,2m, výška do 3m, tl 100mm</t>
  </si>
  <si>
    <t>836838773</t>
  </si>
  <si>
    <t>482</t>
  </si>
  <si>
    <t>76762730R01</t>
  </si>
  <si>
    <t>Připojovací spára oken, dveří a stěn parotěsnou páskou interiérovou</t>
  </si>
  <si>
    <t>1741037416</t>
  </si>
  <si>
    <t>483</t>
  </si>
  <si>
    <t>76762730R02</t>
  </si>
  <si>
    <t>Připojovací spára oken, dveří a stěn impregnovanou komprimační páskou exteriérovou</t>
  </si>
  <si>
    <t>-1366470507</t>
  </si>
  <si>
    <t>484</t>
  </si>
  <si>
    <t>767630122</t>
  </si>
  <si>
    <t>Montáž hliníkových zdvižně posuvných dveří v do 3000 mm a š přes 2000 do 3500 mm</t>
  </si>
  <si>
    <t>-420024316</t>
  </si>
  <si>
    <t>485</t>
  </si>
  <si>
    <t>IPK.0004345.URS1</t>
  </si>
  <si>
    <t>dveře hliníkové zdvižně posuvné 3100/2335 mm</t>
  </si>
  <si>
    <t>-1702132695</t>
  </si>
  <si>
    <t>486</t>
  </si>
  <si>
    <t>767640111</t>
  </si>
  <si>
    <t>Montáž dveří ocelových nebo hliníkových vchodových jednokřídlových bez nadsvětlíku</t>
  </si>
  <si>
    <t>1874966290</t>
  </si>
  <si>
    <t>487</t>
  </si>
  <si>
    <t>5534133R01</t>
  </si>
  <si>
    <t>dveře jednokřídlé Al vchodové prosklené 1050/2335 mm</t>
  </si>
  <si>
    <t>-1304971006</t>
  </si>
  <si>
    <t>488</t>
  </si>
  <si>
    <t>767640113</t>
  </si>
  <si>
    <t>Montáž dveří ocelových nebo hliníkových vchodových jednokřídlových s pevným bočním dílem</t>
  </si>
  <si>
    <t>-1876596597</t>
  </si>
  <si>
    <t>489</t>
  </si>
  <si>
    <t>5534133R02</t>
  </si>
  <si>
    <t>dveře jednokřídlé Al vchodové prosklené s pevným bočním dílem 1650/2335 mm</t>
  </si>
  <si>
    <t>-2005223471</t>
  </si>
  <si>
    <t>490</t>
  </si>
  <si>
    <t>76764791R01</t>
  </si>
  <si>
    <t>Úprava zárubně pro otevírání 1/3 dveří</t>
  </si>
  <si>
    <t>-73041279</t>
  </si>
  <si>
    <t>491</t>
  </si>
  <si>
    <t>76799511R01</t>
  </si>
  <si>
    <t>Přístřešek terasy u domu - hliníková konstrukce, střecha z polykarbonátových desek, dodávka a montáž</t>
  </si>
  <si>
    <t>-2128937655</t>
  </si>
  <si>
    <t>492</t>
  </si>
  <si>
    <t>998767101</t>
  </si>
  <si>
    <t>Přesun hmot tonážní pro zámečnické konstrukce v objektech v do 6 m</t>
  </si>
  <si>
    <t>-2086486619</t>
  </si>
  <si>
    <t>771</t>
  </si>
  <si>
    <t>Podlahy z dlaždic</t>
  </si>
  <si>
    <t>493</t>
  </si>
  <si>
    <t>771121011</t>
  </si>
  <si>
    <t>Nátěr penetrační na podlahu</t>
  </si>
  <si>
    <t>428900465</t>
  </si>
  <si>
    <t>494</t>
  </si>
  <si>
    <t>771474112</t>
  </si>
  <si>
    <t>Montáž soklů z dlaždic keramických rovných flexibilní lepidlo v do 90 mm</t>
  </si>
  <si>
    <t>-511376569</t>
  </si>
  <si>
    <t xml:space="preserve">"1.01" </t>
  </si>
  <si>
    <t>(4,275+3,150)*2</t>
  </si>
  <si>
    <t>-1,650-1,000-0,800-1,000</t>
  </si>
  <si>
    <t xml:space="preserve">"1.04" </t>
  </si>
  <si>
    <t>(4,000+2,070)*2</t>
  </si>
  <si>
    <t>-0,800-0,700</t>
  </si>
  <si>
    <t xml:space="preserve">"1.06" </t>
  </si>
  <si>
    <t>(2,575+2,550)*2</t>
  </si>
  <si>
    <t>-0,700</t>
  </si>
  <si>
    <t xml:space="preserve">"1.14" </t>
  </si>
  <si>
    <t>(5,325+3,200)*2</t>
  </si>
  <si>
    <t>-1,000-0,900</t>
  </si>
  <si>
    <t>495</t>
  </si>
  <si>
    <t>59761184</t>
  </si>
  <si>
    <t>sokl keramický mrazuvzdorný povrch hladký/matný tl do 10mm výšky přes 65 do 90mm</t>
  </si>
  <si>
    <t>1357008882</t>
  </si>
  <si>
    <t>45,740*1,10</t>
  </si>
  <si>
    <t>496</t>
  </si>
  <si>
    <t>771574416</t>
  </si>
  <si>
    <t>Montáž podlah keramických hladkých lepených cementovým flexibilním lepidlem přes 9 do 12 ks/m2</t>
  </si>
  <si>
    <t>-327527469</t>
  </si>
  <si>
    <t>497</t>
  </si>
  <si>
    <t>59761135</t>
  </si>
  <si>
    <t>dlažba keramická slinutá nemrazuvzdorná povrch hladký/matný tl do 10mm přes 9 do 12ks/m2</t>
  </si>
  <si>
    <t>733431456</t>
  </si>
  <si>
    <t>107,72*1,1 "Přepočtené koeficientem množství</t>
  </si>
  <si>
    <t>498</t>
  </si>
  <si>
    <t>771577151</t>
  </si>
  <si>
    <t>Příplatek k montáž podlah keramických za plochu do 5 m2</t>
  </si>
  <si>
    <t>1149748277</t>
  </si>
  <si>
    <t>499</t>
  </si>
  <si>
    <t>771591112</t>
  </si>
  <si>
    <t>Izolace pod dlažbu nátěrem nebo stěrkou ve dvou vrstvách</t>
  </si>
  <si>
    <t>-487959128</t>
  </si>
  <si>
    <t>500</t>
  </si>
  <si>
    <t>771591115</t>
  </si>
  <si>
    <t>Podlahy spárování silikonem</t>
  </si>
  <si>
    <t>1664577995</t>
  </si>
  <si>
    <t>"1.02"</t>
  </si>
  <si>
    <t>4,000+1,705+2,025+1,375+1,975+3,080</t>
  </si>
  <si>
    <t>-1,000</t>
  </si>
  <si>
    <t>"1.03"</t>
  </si>
  <si>
    <t>(1,850+1,200)*2</t>
  </si>
  <si>
    <t xml:space="preserve">"1.07" </t>
  </si>
  <si>
    <t>(2,550+2,575)*2</t>
  </si>
  <si>
    <t>-0,900</t>
  </si>
  <si>
    <t xml:space="preserve">"1.10" </t>
  </si>
  <si>
    <t xml:space="preserve">"1.11" </t>
  </si>
  <si>
    <t xml:space="preserve">"1.15" </t>
  </si>
  <si>
    <t xml:space="preserve">"1.16" </t>
  </si>
  <si>
    <t xml:space="preserve">"1.19" </t>
  </si>
  <si>
    <t>(2,550+3,000)*2</t>
  </si>
  <si>
    <t xml:space="preserve">"1.20" </t>
  </si>
  <si>
    <t>(1,100+2,150)*2</t>
  </si>
  <si>
    <t xml:space="preserve">"1.21" </t>
  </si>
  <si>
    <t>(1,275+2,150)*2</t>
  </si>
  <si>
    <t>501</t>
  </si>
  <si>
    <t>998771101</t>
  </si>
  <si>
    <t>Přesun hmot tonážní pro podlahy z dlaždic v objektech v do 6 m</t>
  </si>
  <si>
    <t>-330469363</t>
  </si>
  <si>
    <t>776</t>
  </si>
  <si>
    <t>Podlahy povlakové</t>
  </si>
  <si>
    <t>502</t>
  </si>
  <si>
    <t>776111112</t>
  </si>
  <si>
    <t>Broušení betonového podkladu povlakových podlah</t>
  </si>
  <si>
    <t>232145114</t>
  </si>
  <si>
    <t>503</t>
  </si>
  <si>
    <t>776111311</t>
  </si>
  <si>
    <t>Vysátí podkladu povlakových podlah</t>
  </si>
  <si>
    <t>-206792779</t>
  </si>
  <si>
    <t>504</t>
  </si>
  <si>
    <t>776121112</t>
  </si>
  <si>
    <t>Vodou ředitelná penetrace savého podkladu povlakových podlah</t>
  </si>
  <si>
    <t>1730383690</t>
  </si>
  <si>
    <t>505</t>
  </si>
  <si>
    <t>776221111</t>
  </si>
  <si>
    <t>Lepení pásů z PVC standardním lepidlem</t>
  </si>
  <si>
    <t>-744037949</t>
  </si>
  <si>
    <t>506</t>
  </si>
  <si>
    <t>28411142</t>
  </si>
  <si>
    <t>PVC vinyl homogenní protiskluzná se vsypem a výztuž. vrstvou, elektroistaticky vodivá tl 2.00mm nášlapná vrstva 2.00mm, hořlavost Bfl-s1, třída zátěže 34/43, útlum 7dB, bodová zátěž  ≤ 0.10mm, protiskluznost R10</t>
  </si>
  <si>
    <t>1339644269</t>
  </si>
  <si>
    <t>162,330*1,05</t>
  </si>
  <si>
    <t>507</t>
  </si>
  <si>
    <t>776421111</t>
  </si>
  <si>
    <t>Montáž obvodových lišt lepením</t>
  </si>
  <si>
    <t>-2017784517</t>
  </si>
  <si>
    <t xml:space="preserve">"1,05" </t>
  </si>
  <si>
    <t>7,000+7,325+5,500+2,725+1,500+10,050</t>
  </si>
  <si>
    <t>-0,700-1,000-0,700-1,000</t>
  </si>
  <si>
    <t xml:space="preserve">"1.08" </t>
  </si>
  <si>
    <t xml:space="preserve">"1.09" </t>
  </si>
  <si>
    <t xml:space="preserve">"1.12" </t>
  </si>
  <si>
    <t xml:space="preserve">"1.13" </t>
  </si>
  <si>
    <t>(12,675+1,500)*2</t>
  </si>
  <si>
    <t>-1,050-1,000-1,000-1,000-1,000-1,000-1,000-1,000</t>
  </si>
  <si>
    <t xml:space="preserve">"1.17" </t>
  </si>
  <si>
    <t xml:space="preserve">"1.18" </t>
  </si>
  <si>
    <t>508</t>
  </si>
  <si>
    <t>284110030</t>
  </si>
  <si>
    <t>lišta soklová PVC 30x30mm</t>
  </si>
  <si>
    <t>1477457608</t>
  </si>
  <si>
    <t>126,750*1,10</t>
  </si>
  <si>
    <t>509</t>
  </si>
  <si>
    <t>776421312</t>
  </si>
  <si>
    <t>Montáž přechodových šroubovaných lišt</t>
  </si>
  <si>
    <t>-2102313070</t>
  </si>
  <si>
    <t>1,0+1,0+1,0+0,7+0,9+1,0+0,7+1,0+0,9+1,0+0,9+1,0+0,9</t>
  </si>
  <si>
    <t>Součet přechod dlažba - vinyl, vinyl - vinyl</t>
  </si>
  <si>
    <t>510</t>
  </si>
  <si>
    <t>55343110</t>
  </si>
  <si>
    <t>profil přechodový Al narážecí 30mm stříbro</t>
  </si>
  <si>
    <t>128557077</t>
  </si>
  <si>
    <t>12*1,02 "Přepočtené koeficientem množství</t>
  </si>
  <si>
    <t>511</t>
  </si>
  <si>
    <t>998776101</t>
  </si>
  <si>
    <t>Přesun hmot tonážní pro podlahy povlakové v objektech v do 6 m</t>
  </si>
  <si>
    <t>827323232</t>
  </si>
  <si>
    <t>781</t>
  </si>
  <si>
    <t>Dokončovací práce - obklady</t>
  </si>
  <si>
    <t>781131112</t>
  </si>
  <si>
    <t>Izolace pod obklad nátěrem nebo stěrkou ve dvou vrstvách</t>
  </si>
  <si>
    <t>-234155091</t>
  </si>
  <si>
    <t xml:space="preserve">"1.03" </t>
  </si>
  <si>
    <t>(1,850+1,200)*2*2,735</t>
  </si>
  <si>
    <t>(2,550+2,575)*2*2,735</t>
  </si>
  <si>
    <t>(2,550+3,000)*2*2,735</t>
  </si>
  <si>
    <t>513</t>
  </si>
  <si>
    <t>781131241.LSS</t>
  </si>
  <si>
    <t>Izolace pod obklad těsnícími pásy vnitřní kout SE 5</t>
  </si>
  <si>
    <t>-1230947302</t>
  </si>
  <si>
    <t>"1.03" 2,735*4</t>
  </si>
  <si>
    <t>"1.07" 2,735*4</t>
  </si>
  <si>
    <t>"1.10" 2,735*4</t>
  </si>
  <si>
    <t>"1.11" 2,735*4</t>
  </si>
  <si>
    <t>"1.15" 2,735*4</t>
  </si>
  <si>
    <t>"1.16" 2,735*4</t>
  </si>
  <si>
    <t>"1.19" 2,735*4</t>
  </si>
  <si>
    <t>Součet m</t>
  </si>
  <si>
    <t>76,58/3,500</t>
  </si>
  <si>
    <t>Součet ks</t>
  </si>
  <si>
    <t>514</t>
  </si>
  <si>
    <t>781131264</t>
  </si>
  <si>
    <t>Izolace pod obklad těsnícími pásy mezi podlahou a stěnou</t>
  </si>
  <si>
    <t>195043423</t>
  </si>
  <si>
    <t>515</t>
  </si>
  <si>
    <t>781121011</t>
  </si>
  <si>
    <t>Nátěr penetrační na stěnu</t>
  </si>
  <si>
    <t>-1776662609</t>
  </si>
  <si>
    <t xml:space="preserve">"1.02" </t>
  </si>
  <si>
    <t>(4,000+1,705+2,025+1,375+1,975+3,080)*2,735</t>
  </si>
  <si>
    <t>(1,100+2,150)*2*2,735</t>
  </si>
  <si>
    <t>(1,275+2,150)*2*2,735</t>
  </si>
  <si>
    <t>516</t>
  </si>
  <si>
    <t>781472214</t>
  </si>
  <si>
    <t>Montáž obkladů keramických hladkých lepených cementovým flexibilním lepidlem přes 4 do 6 ks/m2</t>
  </si>
  <si>
    <t>1895999003</t>
  </si>
  <si>
    <t>517</t>
  </si>
  <si>
    <t>59761707</t>
  </si>
  <si>
    <t>obklad keramický nemrazuvzdorný povrch hladký/lesklý tl do 10mm přes 4 do 6ks/m2</t>
  </si>
  <si>
    <t>1888809449</t>
  </si>
  <si>
    <t>245,453913043478*1,15 "Přepočtené koeficientem množství</t>
  </si>
  <si>
    <t>518</t>
  </si>
  <si>
    <t>781491021</t>
  </si>
  <si>
    <t>Montáž zrcadel plochy do 1 m2 lepených silikonovým tmelem na keramický obklad</t>
  </si>
  <si>
    <t>386668281</t>
  </si>
  <si>
    <t>519</t>
  </si>
  <si>
    <t>AZP.NZR31</t>
  </si>
  <si>
    <t>NZR 31 nerezové zrcadlo 400 x 900 k nalepení</t>
  </si>
  <si>
    <t>-117970726</t>
  </si>
  <si>
    <t>520</t>
  </si>
  <si>
    <t>781492211</t>
  </si>
  <si>
    <t>Montáž profilů rohových lepených flexibilním cementovým lepidlem</t>
  </si>
  <si>
    <t>1633169107</t>
  </si>
  <si>
    <t>"m.č.1.02"2,735</t>
  </si>
  <si>
    <t>Mezisoučet svislý roh</t>
  </si>
  <si>
    <t>"m.č.1.07"1,200</t>
  </si>
  <si>
    <t>"m.č.1.10"1,200</t>
  </si>
  <si>
    <t>"m.č.1.11"1,200</t>
  </si>
  <si>
    <t>"m.č.1.15"1,200</t>
  </si>
  <si>
    <t>"m.č.1.16"1,200</t>
  </si>
  <si>
    <t>"m.č.1.19"1,200</t>
  </si>
  <si>
    <t>"m.č.1.20"1,100</t>
  </si>
  <si>
    <t>Mezisoučet vodorovně zazdění předstěnového instalačního systému</t>
  </si>
  <si>
    <t>521</t>
  </si>
  <si>
    <t>19416005</t>
  </si>
  <si>
    <t>lišta ukončovací z eloxovaného hliníku 10mm</t>
  </si>
  <si>
    <t>2014762198</t>
  </si>
  <si>
    <t>11,035*1,20</t>
  </si>
  <si>
    <t>522</t>
  </si>
  <si>
    <t>998781101</t>
  </si>
  <si>
    <t>Přesun hmot tonážní pro obklady keramické v objektech v do 6 m</t>
  </si>
  <si>
    <t>971749824</t>
  </si>
  <si>
    <t>783</t>
  </si>
  <si>
    <t>Dokončovací práce - nátěry</t>
  </si>
  <si>
    <t>523</t>
  </si>
  <si>
    <t>783213011</t>
  </si>
  <si>
    <t>Napouštěcí jednonásobný syntetický biocidní nátěr tesařských prvků nezabudovaných do konstrukce</t>
  </si>
  <si>
    <t>1604772668</t>
  </si>
  <si>
    <t>3,200*8,350*2</t>
  </si>
  <si>
    <t>Mezisoučet podhled přístřešku</t>
  </si>
  <si>
    <t>524</t>
  </si>
  <si>
    <t>783218111</t>
  </si>
  <si>
    <t>Lazurovací dvojnásobný syntetický nátěr tesařských konstrukcí</t>
  </si>
  <si>
    <t>-175259957</t>
  </si>
  <si>
    <t>16,700*(0,120+0,180)*2</t>
  </si>
  <si>
    <t>Mezisoučet vaznice přístřešku</t>
  </si>
  <si>
    <t>18,465*(0,120+0,120)*2</t>
  </si>
  <si>
    <t>Mezisoučet stojky přístřešku</t>
  </si>
  <si>
    <t>22,400*(0,080+0,120)*2</t>
  </si>
  <si>
    <t>Mezisoučet  krokve přístřešku</t>
  </si>
  <si>
    <t>3,200*8,350</t>
  </si>
  <si>
    <t>Mezisoučet podhled palubky</t>
  </si>
  <si>
    <t>525</t>
  </si>
  <si>
    <t>783314101</t>
  </si>
  <si>
    <t>Základní jednonásobný syntetický nátěr zámečnických konstrukcí</t>
  </si>
  <si>
    <t>1050478098</t>
  </si>
  <si>
    <t>(0,100+0,180+0,100)*(2,000+0,700+2,000)*4</t>
  </si>
  <si>
    <t>(0,100+0,180+0,100)*(2,000+0,800+2,000)*1</t>
  </si>
  <si>
    <t>(0,100+0,180+0,100)*(2,000+0,900+2,000)*6</t>
  </si>
  <si>
    <t>(0,100+0,180+0,100)*(2,000+1,000+2,000)*8</t>
  </si>
  <si>
    <t>Součet zárubně</t>
  </si>
  <si>
    <t>526</t>
  </si>
  <si>
    <t>783315101</t>
  </si>
  <si>
    <t>Mezinátěr jednonásobný syntetický standardní zámečnických konstrukcí</t>
  </si>
  <si>
    <t>-762684356</t>
  </si>
  <si>
    <t>527</t>
  </si>
  <si>
    <t>783317101</t>
  </si>
  <si>
    <t>Krycí jednonásobný syntetický standardní nátěr zámečnických konstrukcí</t>
  </si>
  <si>
    <t>1414688326</t>
  </si>
  <si>
    <t>784</t>
  </si>
  <si>
    <t>Dokončovací práce - malby a tapety</t>
  </si>
  <si>
    <t>528</t>
  </si>
  <si>
    <t>784181101</t>
  </si>
  <si>
    <t>Základní akrylátová jednonásobná penetrace podkladu v místnostech výšky do 3,80m</t>
  </si>
  <si>
    <t>-1225140985</t>
  </si>
  <si>
    <t>529</t>
  </si>
  <si>
    <t>784221101</t>
  </si>
  <si>
    <t>Dvojnásobné bílé malby ze směsí za sucha dobře otěruvzdorných v místnostech do 3,80 m</t>
  </si>
  <si>
    <t>526209157</t>
  </si>
  <si>
    <t>786</t>
  </si>
  <si>
    <t>Dokončovací práce - čalounické úpravy</t>
  </si>
  <si>
    <t>530</t>
  </si>
  <si>
    <t>786623011</t>
  </si>
  <si>
    <t>Montáž venkovní žaluzie do okenního nebo dveřního otvoru na rám nebo do žaluziové schránky ovládané motorem pl do 4 m2</t>
  </si>
  <si>
    <t>-677376292</t>
  </si>
  <si>
    <t>531</t>
  </si>
  <si>
    <t>55342526</t>
  </si>
  <si>
    <t>žaluzie Z-90 ovládaná základním motorem včetně příslušenství plochy do 2,5m2</t>
  </si>
  <si>
    <t>-850910746</t>
  </si>
  <si>
    <t>532</t>
  </si>
  <si>
    <t>786623041</t>
  </si>
  <si>
    <t>Montáž žaluziové schránky venkovní žaluzie osazené do okenního nebo dveřního otvoru dl přes 1300 do 2400 mm</t>
  </si>
  <si>
    <t>1036605816</t>
  </si>
  <si>
    <t>533</t>
  </si>
  <si>
    <t>28376719</t>
  </si>
  <si>
    <t>kryt podomítkový PUR s izolací XPS 30 mm včetně kotvení pro žaluzii plochy do 3,0m2 š do 2,0m</t>
  </si>
  <si>
    <t>148892180</t>
  </si>
  <si>
    <t>534</t>
  </si>
  <si>
    <t>786623043</t>
  </si>
  <si>
    <t>Montáž žaluziové schránky venkovní žaluzie osazené do okenního nebo dveřního otvoru dl přes 2400 do 4000 mm</t>
  </si>
  <si>
    <t>-632569362</t>
  </si>
  <si>
    <t>535</t>
  </si>
  <si>
    <t>28376736</t>
  </si>
  <si>
    <t>kryt podomítkový PUR s izolací XPS 30 mm včetně kotvení pro žaluzii plochy do 8,0m2 š do 3,0m</t>
  </si>
  <si>
    <t>-1476677377</t>
  </si>
  <si>
    <t>536</t>
  </si>
  <si>
    <t>998786101</t>
  </si>
  <si>
    <t>Přesun hmot tonážní pro stínění a čalounické úpravy v objektech v do 6 m</t>
  </si>
  <si>
    <t>828876499</t>
  </si>
  <si>
    <t>Silnoproud SO01 - silnoproud, hromosvod, zemnění</t>
  </si>
  <si>
    <t>D1 - Silnoproud, hromosvod, uzemnění</t>
  </si>
  <si>
    <t>D1</t>
  </si>
  <si>
    <t>Silnoproud, hromosvod, uzemnění</t>
  </si>
  <si>
    <t>Pol1</t>
  </si>
  <si>
    <t>Osazení a zpojení rozvaděče RHa</t>
  </si>
  <si>
    <t>-556670468</t>
  </si>
  <si>
    <t>Pol171</t>
  </si>
  <si>
    <t>Rozvaděč RHa</t>
  </si>
  <si>
    <t>9314384</t>
  </si>
  <si>
    <t>Pol3</t>
  </si>
  <si>
    <t>Montáž ekvipotencionální svokovnice v krabici</t>
  </si>
  <si>
    <t>-2100410344</t>
  </si>
  <si>
    <t>Pol172</t>
  </si>
  <si>
    <t>Ekvipotencionální svorkovnice v krabice KO 125</t>
  </si>
  <si>
    <t>-1616870557</t>
  </si>
  <si>
    <t>Pol5</t>
  </si>
  <si>
    <t>Montáž svorky BERNARD</t>
  </si>
  <si>
    <t>780898422</t>
  </si>
  <si>
    <t>Pol173</t>
  </si>
  <si>
    <t>Svorka ZSA 16</t>
  </si>
  <si>
    <t>1293522126</t>
  </si>
  <si>
    <t>Pol174</t>
  </si>
  <si>
    <t>Pásek Cu</t>
  </si>
  <si>
    <t>1677780510</t>
  </si>
  <si>
    <t>Pol8</t>
  </si>
  <si>
    <t>Montáž krabice KT 250</t>
  </si>
  <si>
    <t>524218457</t>
  </si>
  <si>
    <t>Pol175</t>
  </si>
  <si>
    <t>Krabice KT 250</t>
  </si>
  <si>
    <t>1616756983</t>
  </si>
  <si>
    <t>Pol10</t>
  </si>
  <si>
    <t>Montáž krabice KO 125</t>
  </si>
  <si>
    <t>1204602608</t>
  </si>
  <si>
    <t>Pol176</t>
  </si>
  <si>
    <t>Krabice KO 125</t>
  </si>
  <si>
    <t>132572772</t>
  </si>
  <si>
    <t>Pol12</t>
  </si>
  <si>
    <t>Montáž krabice KP/KPR/KO 68</t>
  </si>
  <si>
    <t>-678911197</t>
  </si>
  <si>
    <t>Pol177</t>
  </si>
  <si>
    <t>Krabice KP 68</t>
  </si>
  <si>
    <t>-899859808</t>
  </si>
  <si>
    <t>Pol178</t>
  </si>
  <si>
    <t>Krabice KO 68 s víčkem</t>
  </si>
  <si>
    <t>-1862100219</t>
  </si>
  <si>
    <t>Pol179</t>
  </si>
  <si>
    <t>Krabice KPR 68</t>
  </si>
  <si>
    <t>-679321919</t>
  </si>
  <si>
    <t>Pol16</t>
  </si>
  <si>
    <t>Montáž svorky WAGO</t>
  </si>
  <si>
    <t>1180456203</t>
  </si>
  <si>
    <t>Pol180</t>
  </si>
  <si>
    <t>Svorka WAGO</t>
  </si>
  <si>
    <t>1310697901</t>
  </si>
  <si>
    <t>Pol18</t>
  </si>
  <si>
    <t>Montáž elektroinstalační trubky</t>
  </si>
  <si>
    <t>-788587585</t>
  </si>
  <si>
    <t>Pol181</t>
  </si>
  <si>
    <t>Trubka instalační ohebná do pr.32</t>
  </si>
  <si>
    <t>1759347093</t>
  </si>
  <si>
    <t>Pol20</t>
  </si>
  <si>
    <t>Montáž chráničky</t>
  </si>
  <si>
    <t>-642279485</t>
  </si>
  <si>
    <t>Pol182</t>
  </si>
  <si>
    <t>Chránička KOPOFLEX 50</t>
  </si>
  <si>
    <t>1939702516</t>
  </si>
  <si>
    <t>Pol183</t>
  </si>
  <si>
    <t>Chránička KOPOFLEX 63</t>
  </si>
  <si>
    <t>434999215</t>
  </si>
  <si>
    <t>Pol23</t>
  </si>
  <si>
    <t>Folie do výkopu pro krytí kabelové trasy</t>
  </si>
  <si>
    <t>-196758691</t>
  </si>
  <si>
    <t>Pol184</t>
  </si>
  <si>
    <t>Folie kryci ČEZ 33 rudá</t>
  </si>
  <si>
    <t>128888114</t>
  </si>
  <si>
    <t>Pol25</t>
  </si>
  <si>
    <t>Montáž kabelů CYKY do 3x2,5</t>
  </si>
  <si>
    <t>-235380708</t>
  </si>
  <si>
    <t>Pol185</t>
  </si>
  <si>
    <t>Kabel CYKY 3Ax1,5</t>
  </si>
  <si>
    <t>-2027494574</t>
  </si>
  <si>
    <t>Pol186</t>
  </si>
  <si>
    <t>Kabel CYKY 3Cx1,5</t>
  </si>
  <si>
    <t>183109545</t>
  </si>
  <si>
    <t>Pol187</t>
  </si>
  <si>
    <t>Kabel CYKY 3Cx2,5</t>
  </si>
  <si>
    <t>-1227054181</t>
  </si>
  <si>
    <t>Pol188</t>
  </si>
  <si>
    <t>Kabel CXKH-V 3Cx1,5</t>
  </si>
  <si>
    <t>54594344</t>
  </si>
  <si>
    <t>Pol30</t>
  </si>
  <si>
    <t>Montáž kabelů CYKY do 5x2,5</t>
  </si>
  <si>
    <t>1761873698</t>
  </si>
  <si>
    <t>Pol189</t>
  </si>
  <si>
    <t>Kabel CYKY 5Cx1,5</t>
  </si>
  <si>
    <t>1348920000</t>
  </si>
  <si>
    <t>Pol190</t>
  </si>
  <si>
    <t>Kabel CYKY 5Cx2,5</t>
  </si>
  <si>
    <t>674441812</t>
  </si>
  <si>
    <t>Pol33</t>
  </si>
  <si>
    <t>Montáž kabelů CYKY do 5x4</t>
  </si>
  <si>
    <t>1666575834</t>
  </si>
  <si>
    <t>Pol191</t>
  </si>
  <si>
    <t>Kabel CYKY 5Cx4</t>
  </si>
  <si>
    <t>1375132722</t>
  </si>
  <si>
    <t>Pol35</t>
  </si>
  <si>
    <t>Montáž kabelů CYKY do 4x10</t>
  </si>
  <si>
    <t>907662488</t>
  </si>
  <si>
    <t>Pol192</t>
  </si>
  <si>
    <t>Kabel CYKY 4Bx10</t>
  </si>
  <si>
    <t>-1135127188</t>
  </si>
  <si>
    <t>Pol37</t>
  </si>
  <si>
    <t>Montáž kabelu H07RN do 5x4</t>
  </si>
  <si>
    <t>1119712605</t>
  </si>
  <si>
    <t>Pol193</t>
  </si>
  <si>
    <t>Kabel  H07RN-F 5x2,5</t>
  </si>
  <si>
    <t>-1049543119</t>
  </si>
  <si>
    <t>Pol194</t>
  </si>
  <si>
    <t>Kabel  H07RN-F 5x4</t>
  </si>
  <si>
    <t>1260937491</t>
  </si>
  <si>
    <t>Pol40</t>
  </si>
  <si>
    <t>Montáž kabelu JYTY</t>
  </si>
  <si>
    <t>-1104766101</t>
  </si>
  <si>
    <t>Pol195</t>
  </si>
  <si>
    <t>Kabel JYTY 2x1</t>
  </si>
  <si>
    <t>1856089615</t>
  </si>
  <si>
    <t>Pol42</t>
  </si>
  <si>
    <t>Montáž kabelu UTP</t>
  </si>
  <si>
    <t>-1386707230</t>
  </si>
  <si>
    <t>Pol196</t>
  </si>
  <si>
    <t>Kabel UTP cat.5e</t>
  </si>
  <si>
    <t>-1471981654</t>
  </si>
  <si>
    <t>Pol44</t>
  </si>
  <si>
    <t>Montáž vodičů CY/CYA</t>
  </si>
  <si>
    <t>-273504102</t>
  </si>
  <si>
    <t>Pol197</t>
  </si>
  <si>
    <t>Vodič H07V-U 4 zž</t>
  </si>
  <si>
    <t>-1374615928</t>
  </si>
  <si>
    <t>Pol198</t>
  </si>
  <si>
    <t>Vodič H07V-U 6 zž</t>
  </si>
  <si>
    <t>-1580527160</t>
  </si>
  <si>
    <t>Pol199</t>
  </si>
  <si>
    <t>Vodič H07V-U 10 zž</t>
  </si>
  <si>
    <t>2138376774</t>
  </si>
  <si>
    <t>Pol200</t>
  </si>
  <si>
    <t>Vodič H07V-U 16 zž</t>
  </si>
  <si>
    <t>-320375950</t>
  </si>
  <si>
    <t>Pol49</t>
  </si>
  <si>
    <t>Montáž spínače řaz.1 pod omítku</t>
  </si>
  <si>
    <t>-458215137</t>
  </si>
  <si>
    <t>Pol201</t>
  </si>
  <si>
    <t>Tělo 3559-A01345 vypínače č.1, bezšroubové</t>
  </si>
  <si>
    <t>-1322248055</t>
  </si>
  <si>
    <t>Pol202</t>
  </si>
  <si>
    <t>Ovladač TANGO 3558A-A651 B</t>
  </si>
  <si>
    <t>435184141</t>
  </si>
  <si>
    <t>Pol52</t>
  </si>
  <si>
    <t>Montáž spínače řaz.1S pod omítku</t>
  </si>
  <si>
    <t>1902329209</t>
  </si>
  <si>
    <t>-1734117868</t>
  </si>
  <si>
    <t>Pol203</t>
  </si>
  <si>
    <t>Ovladač TANGO 3558A-A653 B</t>
  </si>
  <si>
    <t>111111365</t>
  </si>
  <si>
    <t>Pol204</t>
  </si>
  <si>
    <t>Doutnavka 3916-12221 orientční</t>
  </si>
  <si>
    <t>1103172624</t>
  </si>
  <si>
    <t>Pol55</t>
  </si>
  <si>
    <t>Montáž spínače řaz.6 pod omítku</t>
  </si>
  <si>
    <t>74428301</t>
  </si>
  <si>
    <t>Pol205</t>
  </si>
  <si>
    <t>Tělo 3559-A06345 vypínače č.6, bezšroubové</t>
  </si>
  <si>
    <t>705728766</t>
  </si>
  <si>
    <t>1796220947</t>
  </si>
  <si>
    <t>Pol57</t>
  </si>
  <si>
    <t>Montáž tlačítka řaz.1/0 pod omítku</t>
  </si>
  <si>
    <t>-1220385904</t>
  </si>
  <si>
    <t>Pol206</t>
  </si>
  <si>
    <t>Tělo 3559-A91345 vypínače č.1/0, bezšroubové</t>
  </si>
  <si>
    <t>1181814694</t>
  </si>
  <si>
    <t>-715897959</t>
  </si>
  <si>
    <t>Pol59</t>
  </si>
  <si>
    <t>Montáž tlačítka žaluziového pod omítku</t>
  </si>
  <si>
    <t>-1532430839</t>
  </si>
  <si>
    <t>Pol207</t>
  </si>
  <si>
    <t>Tělo žaluziového spínače č.1/0+1/0 s blokováním 3559-A88345</t>
  </si>
  <si>
    <t>750756597</t>
  </si>
  <si>
    <t>Pol208</t>
  </si>
  <si>
    <t>Ovladač TANGO 3558A-A662 B</t>
  </si>
  <si>
    <t>-1370903768</t>
  </si>
  <si>
    <t>Pol62</t>
  </si>
  <si>
    <t>Montáž zásuvky 230V pod omítku</t>
  </si>
  <si>
    <t>278057123</t>
  </si>
  <si>
    <t>Pol209</t>
  </si>
  <si>
    <t>Zásuvka Tango 5519A-A02357 B, jednonásobná, chráněná s clonkami, bezšroubová, bílá</t>
  </si>
  <si>
    <t>-1917001024</t>
  </si>
  <si>
    <t>Pol64</t>
  </si>
  <si>
    <t>Montáž zásuvky 230V s přepěťovou ochranou pod omítku</t>
  </si>
  <si>
    <t>556118755</t>
  </si>
  <si>
    <t>Pol210</t>
  </si>
  <si>
    <t>Zásuvka TANGO 5599A-A02357 B jednonásobná, s ochranou před přepětím, bezšroubová, bílá</t>
  </si>
  <si>
    <t>-1992295411</t>
  </si>
  <si>
    <t>Pol211</t>
  </si>
  <si>
    <t>Rámeček TANGO 3901A-B10 B</t>
  </si>
  <si>
    <t>240276454</t>
  </si>
  <si>
    <t>Pol212</t>
  </si>
  <si>
    <t>Rámeček TANGO 3901A-B20 B</t>
  </si>
  <si>
    <t>1806866864</t>
  </si>
  <si>
    <t>Pol213</t>
  </si>
  <si>
    <t>Rámeček TANGO 3901A-B30 B</t>
  </si>
  <si>
    <t>-947283670</t>
  </si>
  <si>
    <t>Pol214</t>
  </si>
  <si>
    <t>Rámeček TANGO 3901A-B40 B</t>
  </si>
  <si>
    <t>74474937</t>
  </si>
  <si>
    <t>Pol215</t>
  </si>
  <si>
    <t>Rámeček TANGO 3901A-B50 B</t>
  </si>
  <si>
    <t>-1640107214</t>
  </si>
  <si>
    <t>Pol71</t>
  </si>
  <si>
    <t>Montáž zásuvky 230V vyšší krytí pod omítku</t>
  </si>
  <si>
    <t>-15349710</t>
  </si>
  <si>
    <t>Pol216</t>
  </si>
  <si>
    <t>Zásuvka TANGO 5519A-A02997 B 16A IP44 vč. rámečku</t>
  </si>
  <si>
    <t>-1629849091</t>
  </si>
  <si>
    <t>Pol73</t>
  </si>
  <si>
    <t>Montáž senzoru</t>
  </si>
  <si>
    <t>722186343</t>
  </si>
  <si>
    <t>Pol217</t>
  </si>
  <si>
    <t>Senzorový spínač (pohyb / soumrak)</t>
  </si>
  <si>
    <t>344739430</t>
  </si>
  <si>
    <t>Pol75</t>
  </si>
  <si>
    <t>Montáž spínače 3f</t>
  </si>
  <si>
    <t>-103188887</t>
  </si>
  <si>
    <t>Pol218</t>
  </si>
  <si>
    <t>Vypínač třífázový 25A</t>
  </si>
  <si>
    <t>-226174551</t>
  </si>
  <si>
    <t>Pol77</t>
  </si>
  <si>
    <t>Montáž svítidla nouzového</t>
  </si>
  <si>
    <t>1209833990</t>
  </si>
  <si>
    <t>Pol219</t>
  </si>
  <si>
    <t>Svítidlo nouzové</t>
  </si>
  <si>
    <t>-1427428921</t>
  </si>
  <si>
    <t>Pol79</t>
  </si>
  <si>
    <t>Ukončení světelného vývodu</t>
  </si>
  <si>
    <t>-539190157</t>
  </si>
  <si>
    <t>Pol220</t>
  </si>
  <si>
    <t>Světelný vývod ukončený svorkou/objímkou+žárovkou</t>
  </si>
  <si>
    <t>344301281</t>
  </si>
  <si>
    <t>Pol81</t>
  </si>
  <si>
    <t>Montáž uzemňovacího pásku</t>
  </si>
  <si>
    <t>710563658</t>
  </si>
  <si>
    <t>Pol221</t>
  </si>
  <si>
    <t>Pásek FeZn 30x4</t>
  </si>
  <si>
    <t>1330936187</t>
  </si>
  <si>
    <t>Pol83</t>
  </si>
  <si>
    <t>Montáž uzemňovacího drátu</t>
  </si>
  <si>
    <t>-1080602432</t>
  </si>
  <si>
    <t>Pol222</t>
  </si>
  <si>
    <t>Drát uzem. FeZn pr.10</t>
  </si>
  <si>
    <t>-813321111</t>
  </si>
  <si>
    <t>Pol85</t>
  </si>
  <si>
    <t>Montáž svorky SR</t>
  </si>
  <si>
    <t>135682258</t>
  </si>
  <si>
    <t>Pol223</t>
  </si>
  <si>
    <t>Svorka SR</t>
  </si>
  <si>
    <t>2074373097</t>
  </si>
  <si>
    <t>Pol87</t>
  </si>
  <si>
    <t>Montáž jímacího/svodového drátu</t>
  </si>
  <si>
    <t>-1521519502</t>
  </si>
  <si>
    <t>Pol224</t>
  </si>
  <si>
    <t>Drát uzemňovací, průměr 8 mm AlMgSi</t>
  </si>
  <si>
    <t>-342374631</t>
  </si>
  <si>
    <t>Pol225</t>
  </si>
  <si>
    <t>Drát uzemňovací, průměr 8 mm AlMgSi + PVC</t>
  </si>
  <si>
    <t>137992980</t>
  </si>
  <si>
    <t>Pol90</t>
  </si>
  <si>
    <t>Montáž ochranné trubky</t>
  </si>
  <si>
    <t>-598098484</t>
  </si>
  <si>
    <t>Pol226</t>
  </si>
  <si>
    <t>Trubka ochranná pro svodový vodič</t>
  </si>
  <si>
    <t>-26168810</t>
  </si>
  <si>
    <t>Pol92</t>
  </si>
  <si>
    <t>Montáž hromosvodové svorky</t>
  </si>
  <si>
    <t>-8669600</t>
  </si>
  <si>
    <t>Pol227</t>
  </si>
  <si>
    <t>Svorka SO</t>
  </si>
  <si>
    <t>-343716393</t>
  </si>
  <si>
    <t>Pol228</t>
  </si>
  <si>
    <t>Svorka SS</t>
  </si>
  <si>
    <t>192026783</t>
  </si>
  <si>
    <t>Pol229</t>
  </si>
  <si>
    <t>Svorka SZ</t>
  </si>
  <si>
    <t>-1121179672</t>
  </si>
  <si>
    <t>Pol230</t>
  </si>
  <si>
    <t>Svorka SU</t>
  </si>
  <si>
    <t>218284540</t>
  </si>
  <si>
    <t>Pol97</t>
  </si>
  <si>
    <t>Montáž krabice pro SZ do fasády</t>
  </si>
  <si>
    <t>-1105053347</t>
  </si>
  <si>
    <t>Pol231</t>
  </si>
  <si>
    <t>Krabice pro zkušební svorku do fasády</t>
  </si>
  <si>
    <t>1333307223</t>
  </si>
  <si>
    <t>Pol99</t>
  </si>
  <si>
    <t>Montáž pomocného jímače</t>
  </si>
  <si>
    <t>1582400594</t>
  </si>
  <si>
    <t>Pol232</t>
  </si>
  <si>
    <t>Pomocný jímač 0,5m</t>
  </si>
  <si>
    <t>16829328</t>
  </si>
  <si>
    <t>Pol101</t>
  </si>
  <si>
    <t>Montáž oddáleného jímače</t>
  </si>
  <si>
    <t>898743439</t>
  </si>
  <si>
    <t>Pol233</t>
  </si>
  <si>
    <t>Oddálený jímač</t>
  </si>
  <si>
    <t>1832706729</t>
  </si>
  <si>
    <t>Pol103</t>
  </si>
  <si>
    <t>Montáž jímací tyč do 2m vč. upevnění</t>
  </si>
  <si>
    <t>1576955233</t>
  </si>
  <si>
    <t>Pol234</t>
  </si>
  <si>
    <t>Tyč jímací do 2m</t>
  </si>
  <si>
    <t>1663609972</t>
  </si>
  <si>
    <t>Pol235</t>
  </si>
  <si>
    <t>Podstavec a podložka pro uchycení jímací tyče</t>
  </si>
  <si>
    <t>-2105617666</t>
  </si>
  <si>
    <t>Pol236</t>
  </si>
  <si>
    <t>Svorka SJ</t>
  </si>
  <si>
    <t>-786753981</t>
  </si>
  <si>
    <t>Pol107</t>
  </si>
  <si>
    <t>Montáž hromosvodových podpěr</t>
  </si>
  <si>
    <t>-1515784415</t>
  </si>
  <si>
    <t>Pol237</t>
  </si>
  <si>
    <t>Podpěra hromosvodového vedení - jímač</t>
  </si>
  <si>
    <t>-1852564721</t>
  </si>
  <si>
    <t>Pol109</t>
  </si>
  <si>
    <t>Montáž hromosvodového štítku</t>
  </si>
  <si>
    <t>-2026100998</t>
  </si>
  <si>
    <t>Pol238</t>
  </si>
  <si>
    <t>Štítek pro označení svodu</t>
  </si>
  <si>
    <t>878521456</t>
  </si>
  <si>
    <t>Pol239</t>
  </si>
  <si>
    <t>Sádra stavební</t>
  </si>
  <si>
    <t>2129333585</t>
  </si>
  <si>
    <t>Pol240</t>
  </si>
  <si>
    <t>Drobný instalační materiál</t>
  </si>
  <si>
    <t>1092046919</t>
  </si>
  <si>
    <t>Pol113</t>
  </si>
  <si>
    <t>Sekání kapes, rýh a průrazů / začištění</t>
  </si>
  <si>
    <t>-68908216</t>
  </si>
  <si>
    <t>Pol114</t>
  </si>
  <si>
    <t>Oživení a přezkoušení instalace</t>
  </si>
  <si>
    <t>-1983487865</t>
  </si>
  <si>
    <t>Pol115</t>
  </si>
  <si>
    <t>Doprava materiálu a montérů</t>
  </si>
  <si>
    <t>-550046769</t>
  </si>
  <si>
    <t>Pol116</t>
  </si>
  <si>
    <t>Revize</t>
  </si>
  <si>
    <t>-1827563642</t>
  </si>
  <si>
    <t>Pol117</t>
  </si>
  <si>
    <t>Zpracování projektu skutečného provedení</t>
  </si>
  <si>
    <t>-683826012</t>
  </si>
  <si>
    <t>Slaboproud  1 - SO01 - společná TV anténa, příjem DBV/T</t>
  </si>
  <si>
    <t>D1 - Společná TV anténa, příjem DVB/T</t>
  </si>
  <si>
    <t>Společná TV anténa, příjem DVB/T</t>
  </si>
  <si>
    <t>Pol118</t>
  </si>
  <si>
    <t>Plechový rozvaděč 600x600x150</t>
  </si>
  <si>
    <t>538961151</t>
  </si>
  <si>
    <t>Pol119</t>
  </si>
  <si>
    <t>Zásuvka 230V</t>
  </si>
  <si>
    <t>-147946829</t>
  </si>
  <si>
    <t>Pol120</t>
  </si>
  <si>
    <t>Parabola</t>
  </si>
  <si>
    <t>-91243361</t>
  </si>
  <si>
    <t>Pol121</t>
  </si>
  <si>
    <t>LNB inverto</t>
  </si>
  <si>
    <t>-1933630278</t>
  </si>
  <si>
    <t>Pol122</t>
  </si>
  <si>
    <t>Anténa UHF</t>
  </si>
  <si>
    <t>728460869</t>
  </si>
  <si>
    <t>Pol123</t>
  </si>
  <si>
    <t>Anténa FM</t>
  </si>
  <si>
    <t>-1451501198</t>
  </si>
  <si>
    <t>Pol124</t>
  </si>
  <si>
    <t>Stožár - bez zatékací tašky</t>
  </si>
  <si>
    <t>-1648301914</t>
  </si>
  <si>
    <t>Pol125</t>
  </si>
  <si>
    <t>Zesilovač multipřepínač rozbočovače konektory</t>
  </si>
  <si>
    <t>-780134350</t>
  </si>
  <si>
    <t>Pol126</t>
  </si>
  <si>
    <t>Zásuvka  Tango</t>
  </si>
  <si>
    <t>108246483</t>
  </si>
  <si>
    <t>Pol127</t>
  </si>
  <si>
    <t>Kabel STA vnitřní</t>
  </si>
  <si>
    <t>-721417679</t>
  </si>
  <si>
    <t>Pol128</t>
  </si>
  <si>
    <t>Kabel STA venkovní</t>
  </si>
  <si>
    <t>819154795</t>
  </si>
  <si>
    <t>Pol129</t>
  </si>
  <si>
    <t>Krabice a trubky do zdi</t>
  </si>
  <si>
    <t>-1560369587</t>
  </si>
  <si>
    <t>Pol130</t>
  </si>
  <si>
    <t>Ostatní práce sekání, průrazy</t>
  </si>
  <si>
    <t>-695010178</t>
  </si>
  <si>
    <t>Pol131</t>
  </si>
  <si>
    <t>Měření a nastavení</t>
  </si>
  <si>
    <t>559361194</t>
  </si>
  <si>
    <t>Pol132</t>
  </si>
  <si>
    <t>Doprava, režijní náklady</t>
  </si>
  <si>
    <t>-923449593</t>
  </si>
  <si>
    <t>Slaboproud  2 - SO 01 - LAN</t>
  </si>
  <si>
    <t>D1 - LAN</t>
  </si>
  <si>
    <t>LAN</t>
  </si>
  <si>
    <t>Pol133</t>
  </si>
  <si>
    <t>Plechový rozvaděč 600x600x600</t>
  </si>
  <si>
    <t>484903733</t>
  </si>
  <si>
    <t>Pol134</t>
  </si>
  <si>
    <t>-91071176</t>
  </si>
  <si>
    <t>Pol135</t>
  </si>
  <si>
    <t>Patchpanel</t>
  </si>
  <si>
    <t>-1535112210</t>
  </si>
  <si>
    <t>Pol136</t>
  </si>
  <si>
    <t>Zásuvka 2x RJ45 včetně měření Tango</t>
  </si>
  <si>
    <t>-41254737</t>
  </si>
  <si>
    <t>Pol137</t>
  </si>
  <si>
    <t>Datový kabel vnitřní</t>
  </si>
  <si>
    <t>320315206</t>
  </si>
  <si>
    <t>Pol138</t>
  </si>
  <si>
    <t>Datový kabel venkovní</t>
  </si>
  <si>
    <t>-855462504</t>
  </si>
  <si>
    <t>Pol139</t>
  </si>
  <si>
    <t>1761163406</t>
  </si>
  <si>
    <t>Pol140</t>
  </si>
  <si>
    <t>-2028563272</t>
  </si>
  <si>
    <t>Pol141</t>
  </si>
  <si>
    <t>Montáže kabelů v rozvaděči</t>
  </si>
  <si>
    <t>-2021180704</t>
  </si>
  <si>
    <t>Pol142</t>
  </si>
  <si>
    <t>Ostatní instalační materál</t>
  </si>
  <si>
    <t>-2020141241</t>
  </si>
  <si>
    <t>Pol143</t>
  </si>
  <si>
    <t>1928063074</t>
  </si>
  <si>
    <t>Slaboproud  3 - SO 01 - kamerový systém</t>
  </si>
  <si>
    <t>D1 - Kamerový systém</t>
  </si>
  <si>
    <t>Kamerový systém</t>
  </si>
  <si>
    <t>Pol144</t>
  </si>
  <si>
    <t>Kamera</t>
  </si>
  <si>
    <t>-167607277</t>
  </si>
  <si>
    <t>Pol145</t>
  </si>
  <si>
    <t>Krabice do zatepení</t>
  </si>
  <si>
    <t>1550399913</t>
  </si>
  <si>
    <t>Pol146</t>
  </si>
  <si>
    <t>Zásnamové zařízení</t>
  </si>
  <si>
    <t>-440878830</t>
  </si>
  <si>
    <t>Pol147</t>
  </si>
  <si>
    <t>HDD 2TB</t>
  </si>
  <si>
    <t>-367906305</t>
  </si>
  <si>
    <t>Pol148</t>
  </si>
  <si>
    <t>1x RJ45 včetně měření</t>
  </si>
  <si>
    <t>-1597567840</t>
  </si>
  <si>
    <t>-1352395240</t>
  </si>
  <si>
    <t>Pol149</t>
  </si>
  <si>
    <t>564859320</t>
  </si>
  <si>
    <t>Pol150</t>
  </si>
  <si>
    <t>-2034623940</t>
  </si>
  <si>
    <t>Pol151</t>
  </si>
  <si>
    <t>-651147670</t>
  </si>
  <si>
    <t>Pol152</t>
  </si>
  <si>
    <t>Nastavení systému</t>
  </si>
  <si>
    <t>-974507698</t>
  </si>
  <si>
    <t>Pol153</t>
  </si>
  <si>
    <t>12308802</t>
  </si>
  <si>
    <t>Pol154</t>
  </si>
  <si>
    <t>534724573</t>
  </si>
  <si>
    <t>Slaboproud  4 - SO 01 - PZTS</t>
  </si>
  <si>
    <t>D1 - PZTS</t>
  </si>
  <si>
    <t>PZTS</t>
  </si>
  <si>
    <t>Pol155</t>
  </si>
  <si>
    <t>Ústředna</t>
  </si>
  <si>
    <t>-578416798</t>
  </si>
  <si>
    <t>Pol156</t>
  </si>
  <si>
    <t>Klávesnice</t>
  </si>
  <si>
    <t>364352252</t>
  </si>
  <si>
    <t>Pol157</t>
  </si>
  <si>
    <t>Magnet</t>
  </si>
  <si>
    <t>-125424625</t>
  </si>
  <si>
    <t>Pol158</t>
  </si>
  <si>
    <t>Detektor pohybu</t>
  </si>
  <si>
    <t>1721454930</t>
  </si>
  <si>
    <t>Pol159</t>
  </si>
  <si>
    <t>Detektor požární</t>
  </si>
  <si>
    <t>-2006536130</t>
  </si>
  <si>
    <t>Pol160</t>
  </si>
  <si>
    <t>Modul pro magnet</t>
  </si>
  <si>
    <t>-1670075279</t>
  </si>
  <si>
    <t>Pol161</t>
  </si>
  <si>
    <t>PZTS kabel</t>
  </si>
  <si>
    <t>1173743617</t>
  </si>
  <si>
    <t>Pol162</t>
  </si>
  <si>
    <t>1565576732</t>
  </si>
  <si>
    <t>Pol163</t>
  </si>
  <si>
    <t>561846180</t>
  </si>
  <si>
    <t>-1058946813</t>
  </si>
  <si>
    <t>Pol164</t>
  </si>
  <si>
    <t>121705082</t>
  </si>
  <si>
    <t>Pol165</t>
  </si>
  <si>
    <t>1534564047</t>
  </si>
  <si>
    <t>Slaboproud  5 - SO 01 - domácí telefon</t>
  </si>
  <si>
    <t>D1 - Domácí telefon</t>
  </si>
  <si>
    <t>Domácí telefon</t>
  </si>
  <si>
    <t>Pol166</t>
  </si>
  <si>
    <t>Sada LEGRAND 367910 video EasyKit bílá</t>
  </si>
  <si>
    <t>731239872</t>
  </si>
  <si>
    <t>Pol167</t>
  </si>
  <si>
    <t>Panel 369220/369320 přídavný vstupní</t>
  </si>
  <si>
    <t>986066918</t>
  </si>
  <si>
    <t>Pol168</t>
  </si>
  <si>
    <t>Kabel BTICINO</t>
  </si>
  <si>
    <t>-281908146</t>
  </si>
  <si>
    <t>Pol169</t>
  </si>
  <si>
    <t>Trubka instalační ohebná do pr.23</t>
  </si>
  <si>
    <t>-571810529</t>
  </si>
  <si>
    <t>Pol170</t>
  </si>
  <si>
    <t>Montáž kompletního systému DT</t>
  </si>
  <si>
    <t>-169273909</t>
  </si>
  <si>
    <t>FVE SO01 - SO 01_FVE</t>
  </si>
  <si>
    <t>PSV - SO01 FVE</t>
  </si>
  <si>
    <t xml:space="preserve">    D1 - Střešní část</t>
  </si>
  <si>
    <t xml:space="preserve">    D2 - Technologie</t>
  </si>
  <si>
    <t xml:space="preserve">    D3 - Kabeláž a její vedení</t>
  </si>
  <si>
    <t xml:space="preserve">    D4 - Práce</t>
  </si>
  <si>
    <t xml:space="preserve">    D5 - Ostatní</t>
  </si>
  <si>
    <t xml:space="preserve">    D6 - Administrativa</t>
  </si>
  <si>
    <t>SO01 FVE</t>
  </si>
  <si>
    <t>Střešní část</t>
  </si>
  <si>
    <t>Pol245</t>
  </si>
  <si>
    <t>FVE panel: 455Wp</t>
  </si>
  <si>
    <t>-1345035645</t>
  </si>
  <si>
    <t>Pol246</t>
  </si>
  <si>
    <t>Optimizér: Tigo TS4-AO</t>
  </si>
  <si>
    <t>148719350</t>
  </si>
  <si>
    <t>Pol247</t>
  </si>
  <si>
    <t>Montážní systém: konstrukce</t>
  </si>
  <si>
    <t>-815912235</t>
  </si>
  <si>
    <t>Pol248</t>
  </si>
  <si>
    <t>Montáž konstrukce</t>
  </si>
  <si>
    <t>-491067456</t>
  </si>
  <si>
    <t>Pol249</t>
  </si>
  <si>
    <t>Montáž panelů</t>
  </si>
  <si>
    <t>1947683429</t>
  </si>
  <si>
    <t>Pol250</t>
  </si>
  <si>
    <t>Zdvihací technika</t>
  </si>
  <si>
    <t>-1068976921</t>
  </si>
  <si>
    <t>D2</t>
  </si>
  <si>
    <t>Technologie</t>
  </si>
  <si>
    <t>Pol251</t>
  </si>
  <si>
    <t>Střídač: GoodWe GW10K-SDT-RS485 G2 Plus+</t>
  </si>
  <si>
    <t>-1495118467</t>
  </si>
  <si>
    <t>Pol252</t>
  </si>
  <si>
    <t>Rozvaděč AC</t>
  </si>
  <si>
    <t>-595419648</t>
  </si>
  <si>
    <t>Pol253</t>
  </si>
  <si>
    <t>Rozvaděč DC</t>
  </si>
  <si>
    <t>1083271635</t>
  </si>
  <si>
    <t>Pol254</t>
  </si>
  <si>
    <t>Rozvaděč RE (odběr. místa)</t>
  </si>
  <si>
    <t>1101516687</t>
  </si>
  <si>
    <t>D3</t>
  </si>
  <si>
    <t>Kabeláž a její vedení</t>
  </si>
  <si>
    <t>Pol255</t>
  </si>
  <si>
    <t>Kabeláž DC</t>
  </si>
  <si>
    <t>1068241434</t>
  </si>
  <si>
    <t>Pol256</t>
  </si>
  <si>
    <t>Kabeláž AC</t>
  </si>
  <si>
    <t>-1327368277</t>
  </si>
  <si>
    <t>Pol257</t>
  </si>
  <si>
    <t>Kabeláž signalizace</t>
  </si>
  <si>
    <t>-795934768</t>
  </si>
  <si>
    <t>Pol258</t>
  </si>
  <si>
    <t>Zemnící kabeláž</t>
  </si>
  <si>
    <t>1913546185</t>
  </si>
  <si>
    <t>Pol259</t>
  </si>
  <si>
    <t>Vedení kabelů: kabelové žlaby, chráničky</t>
  </si>
  <si>
    <t>1856369140</t>
  </si>
  <si>
    <t>D4</t>
  </si>
  <si>
    <t>Práce</t>
  </si>
  <si>
    <t>Pol260</t>
  </si>
  <si>
    <t>Montáž kabelového vedení</t>
  </si>
  <si>
    <t>-898136067</t>
  </si>
  <si>
    <t>Pol261</t>
  </si>
  <si>
    <t>Montáž střídačů a rozvaděčů</t>
  </si>
  <si>
    <t>-1809726332</t>
  </si>
  <si>
    <t>Pol262</t>
  </si>
  <si>
    <t>Montáž elektro/zapojení</t>
  </si>
  <si>
    <t>-1294255248</t>
  </si>
  <si>
    <t>Pol263</t>
  </si>
  <si>
    <t>Nastavení a seřízení FVE</t>
  </si>
  <si>
    <t>-11346781</t>
  </si>
  <si>
    <t>Pol264</t>
  </si>
  <si>
    <t>Stavební úpravy, požární úpravy</t>
  </si>
  <si>
    <t>-193587543</t>
  </si>
  <si>
    <t>Pol265</t>
  </si>
  <si>
    <t>Revizní zpráva</t>
  </si>
  <si>
    <t>-564940050</t>
  </si>
  <si>
    <t>D5</t>
  </si>
  <si>
    <t>Pol266</t>
  </si>
  <si>
    <t>Doprava a přesuny hmot</t>
  </si>
  <si>
    <t>660207303</t>
  </si>
  <si>
    <t>Pol267</t>
  </si>
  <si>
    <t>Úklid a odvoz obalového materiálu</t>
  </si>
  <si>
    <t>-1507827246</t>
  </si>
  <si>
    <t>Pol268</t>
  </si>
  <si>
    <t>Komunikace optimizérů</t>
  </si>
  <si>
    <t>1802149596</t>
  </si>
  <si>
    <t>D6</t>
  </si>
  <si>
    <t>Administrativa</t>
  </si>
  <si>
    <t>Pol269</t>
  </si>
  <si>
    <t>Žádost o PPP zdroje</t>
  </si>
  <si>
    <t>809900326</t>
  </si>
  <si>
    <t>Pol270</t>
  </si>
  <si>
    <t>Žádost o uzavření SoP</t>
  </si>
  <si>
    <t>-182522100</t>
  </si>
  <si>
    <t>Pol271</t>
  </si>
  <si>
    <t>Projektová dokumentace</t>
  </si>
  <si>
    <t>1631855227</t>
  </si>
  <si>
    <t>Přípojka vody SO01 - Přípojka vody</t>
  </si>
  <si>
    <t>HZS - Hodinové zúčtovací sazby</t>
  </si>
  <si>
    <t>132351102</t>
  </si>
  <si>
    <t>Hloubení rýh nezapažených š do 800 mm v hornině třídy těžitelnosti II skupiny 4 objem do 50 m3 strojně</t>
  </si>
  <si>
    <t>1830379672</t>
  </si>
  <si>
    <t>0,800*1,200*32,000</t>
  </si>
  <si>
    <t>133351101</t>
  </si>
  <si>
    <t>Hloubení šachet nezapažených v hornině třídy těžitelnosti II skupiny 4 objem do 20 m3</t>
  </si>
  <si>
    <t>-1391032901</t>
  </si>
  <si>
    <t>1,900*2,200*1,600</t>
  </si>
  <si>
    <t>Součet vodoměrná šachta</t>
  </si>
  <si>
    <t>-1658535646</t>
  </si>
  <si>
    <t>30,720+6,688</t>
  </si>
  <si>
    <t>Mezisoučet</t>
  </si>
  <si>
    <t>27,679</t>
  </si>
  <si>
    <t>Mezisoučet pro zpětný zásyp</t>
  </si>
  <si>
    <t>1387130697</t>
  </si>
  <si>
    <t>37,408-27,679</t>
  </si>
  <si>
    <t>Součet odvoz přebytku zeminy</t>
  </si>
  <si>
    <t>-1322631490</t>
  </si>
  <si>
    <t>9,729*15</t>
  </si>
  <si>
    <t>-2018815815</t>
  </si>
  <si>
    <t>9,729*1,800</t>
  </si>
  <si>
    <t>1266441768</t>
  </si>
  <si>
    <t>0,800*0,950*32,000</t>
  </si>
  <si>
    <t>-3,14*0,016*0,016</t>
  </si>
  <si>
    <t>Mezisoučet vodovod</t>
  </si>
  <si>
    <t>(0,900+1,200)*2*0,500*1,600</t>
  </si>
  <si>
    <t>Mezisoučet vodoměrná šachta</t>
  </si>
  <si>
    <t>175111101</t>
  </si>
  <si>
    <t>Obsypání potrubí ručně sypaninou bez prohození, uloženou do 3 m</t>
  </si>
  <si>
    <t>-107736045</t>
  </si>
  <si>
    <t>0,800*32,000*0,150</t>
  </si>
  <si>
    <t>58337331</t>
  </si>
  <si>
    <t>štěrkopísek frakce 0/22</t>
  </si>
  <si>
    <t>1676425085</t>
  </si>
  <si>
    <t>451572111</t>
  </si>
  <si>
    <t>Lože pod potrubí otevřený výkop z kameniva drobného těženého</t>
  </si>
  <si>
    <t>-1531954300</t>
  </si>
  <si>
    <t>0,800*32,000*0,100</t>
  </si>
  <si>
    <t>1,900*2,200*0,100</t>
  </si>
  <si>
    <t>451597777R</t>
  </si>
  <si>
    <t>Hutnění podkladu</t>
  </si>
  <si>
    <t>-640597236</t>
  </si>
  <si>
    <t>0,800*32,000</t>
  </si>
  <si>
    <t>Mezisoučet vodovad</t>
  </si>
  <si>
    <t>1,900*2,200</t>
  </si>
  <si>
    <t>871161141</t>
  </si>
  <si>
    <t>Montáž potrubí z PE100 RC SDR 11 otevřený výkop svařovaných na tupo d 32 x 3,0 mm</t>
  </si>
  <si>
    <t>-43442257</t>
  </si>
  <si>
    <t>32,000</t>
  </si>
  <si>
    <t>28613500</t>
  </si>
  <si>
    <t>potrubí vodovodní dvouvrstvé PE100 RC SDR11 32x3,0mm</t>
  </si>
  <si>
    <t>1471536401</t>
  </si>
  <si>
    <t>32*1,015 "Přepočtené koeficientem množství</t>
  </si>
  <si>
    <t>722270103</t>
  </si>
  <si>
    <t>Sestava vodoměrová závitová G 5/4"</t>
  </si>
  <si>
    <t>935345311</t>
  </si>
  <si>
    <t>"Dodávka a montáž"</t>
  </si>
  <si>
    <t>"Šoupátko DN25, filtr DN25, přechod pro vodoměr, uklidňovací kus, přechod pro vodoměr, zpětná klapka DN25, šoupátko DN25, uzávěr DN25 s vypouštěním"</t>
  </si>
  <si>
    <t>1,00</t>
  </si>
  <si>
    <t>893811111</t>
  </si>
  <si>
    <t>Osazení vodoměrné šachty hranaté z PP samonosné pro běžné zatížení pl do 1,1 m2 hl do 1,2 m</t>
  </si>
  <si>
    <t>-809838775</t>
  </si>
  <si>
    <t>56230551</t>
  </si>
  <si>
    <t>šachta plastová vodoměrná samonosná hranatá 0,9/1,2/1,5m</t>
  </si>
  <si>
    <t>-1745575670</t>
  </si>
  <si>
    <t>899721111</t>
  </si>
  <si>
    <t>Signalizační vodič DN do 150 mm na potrubí</t>
  </si>
  <si>
    <t>-740693620</t>
  </si>
  <si>
    <t>33,000</t>
  </si>
  <si>
    <t>899722111</t>
  </si>
  <si>
    <t>Krytí potrubí z plastů výstražnou fólií z PVC do 20 cm</t>
  </si>
  <si>
    <t>-1993469051</t>
  </si>
  <si>
    <t>998276101</t>
  </si>
  <si>
    <t>Přesun hmot pro trubní vedení z trub z plastických hmot otevřený výkop</t>
  </si>
  <si>
    <t>-908916899</t>
  </si>
  <si>
    <t>HZS</t>
  </si>
  <si>
    <t>Hodinové zúčtovací sazby</t>
  </si>
  <si>
    <t>HZS2211</t>
  </si>
  <si>
    <t>Hodinová zúčtovací sazba instalatér</t>
  </si>
  <si>
    <t>60322832</t>
  </si>
  <si>
    <t>Součet připojení stávající vodovodní přípojky v nové vodoměrné šachtě</t>
  </si>
  <si>
    <t>Přípojka kanal SO01 - Přípojka kanalizace splaškové</t>
  </si>
  <si>
    <t>-1132089863</t>
  </si>
  <si>
    <t>0,800*1,200*40,000</t>
  </si>
  <si>
    <t>-1947620734</t>
  </si>
  <si>
    <t>2,200*2,200*1,500</t>
  </si>
  <si>
    <t>1,800*1,800*1,500*3</t>
  </si>
  <si>
    <t>-1463649571</t>
  </si>
  <si>
    <t>38,400+21,840</t>
  </si>
  <si>
    <t>43,738</t>
  </si>
  <si>
    <t>-271793226</t>
  </si>
  <si>
    <t>38,400+21,840-43,738</t>
  </si>
  <si>
    <t>2039910320</t>
  </si>
  <si>
    <t>16,502*15</t>
  </si>
  <si>
    <t>-1279966574</t>
  </si>
  <si>
    <t>16,502*1,800</t>
  </si>
  <si>
    <t>-819141340</t>
  </si>
  <si>
    <t>0,800*0,800*40,000</t>
  </si>
  <si>
    <t>-3,14*0,063*0,063*40,000</t>
  </si>
  <si>
    <t>Mezisoučet kanalizace</t>
  </si>
  <si>
    <t>-3,14*0,600*0,600*1,500</t>
  </si>
  <si>
    <t>-3,14*0,400*0,400*3</t>
  </si>
  <si>
    <t>Mezisoučet šachty</t>
  </si>
  <si>
    <t>175151101</t>
  </si>
  <si>
    <t>Obsypání potrubí strojně sypaninou bez prohození, uloženou do 3 m</t>
  </si>
  <si>
    <t>-1214273677</t>
  </si>
  <si>
    <t>0,800*40,000*0,225</t>
  </si>
  <si>
    <t>58337344</t>
  </si>
  <si>
    <t>štěrkopísek frakce 0/32</t>
  </si>
  <si>
    <t>-1984939738</t>
  </si>
  <si>
    <t>6,701*1,800</t>
  </si>
  <si>
    <t>-912614239</t>
  </si>
  <si>
    <t>0,800*40,000*0,100</t>
  </si>
  <si>
    <t>2,200*2,200*0,100*1</t>
  </si>
  <si>
    <t>1,800*1,800*0,100*3</t>
  </si>
  <si>
    <t>200888689</t>
  </si>
  <si>
    <t>0,800*40,000</t>
  </si>
  <si>
    <t>2,200*2,200*1</t>
  </si>
  <si>
    <t>1,800*1,800*3</t>
  </si>
  <si>
    <t>87131033R01</t>
  </si>
  <si>
    <t>Montáž kanalizačního potrubí hladkého plnostěnného SN 16 z polypropylenu DN 125</t>
  </si>
  <si>
    <t>440706025</t>
  </si>
  <si>
    <t>40,000</t>
  </si>
  <si>
    <t>OSM.780490</t>
  </si>
  <si>
    <t>KG2000EM DN 125x4,8/6000 mm SN 16</t>
  </si>
  <si>
    <t>-1187616130</t>
  </si>
  <si>
    <t>40,000/6*1,10</t>
  </si>
  <si>
    <t>Součet zaokrouhleno</t>
  </si>
  <si>
    <t>894812311</t>
  </si>
  <si>
    <t>Revizní a čistící šachta z PP typ DN 600/160 šachtové dno průtočné</t>
  </si>
  <si>
    <t>1567623814</t>
  </si>
  <si>
    <t>894812331</t>
  </si>
  <si>
    <t>Revizní a čistící šachta z PP DN 600 šachtová roura korugovaná světlé hloubky 1000 mm</t>
  </si>
  <si>
    <t>-945391226</t>
  </si>
  <si>
    <t>894812379</t>
  </si>
  <si>
    <t>Revizní a čistící šachta z PP DN 600 poklop litinový pro třídu zatížení D400 s plastovým konusem</t>
  </si>
  <si>
    <t>1217364519</t>
  </si>
  <si>
    <t>894812501</t>
  </si>
  <si>
    <t>Revizní a čistící šachta z PP typ DN 1000/160 šachtové dno průtočné 90°</t>
  </si>
  <si>
    <t>1458955910</t>
  </si>
  <si>
    <t>894812521</t>
  </si>
  <si>
    <t>Revizní a čistící šachta z PP DN 1000 šachtová roura korugovaná světlé hloubky 1200 mm</t>
  </si>
  <si>
    <t>1577287530</t>
  </si>
  <si>
    <t>894812551</t>
  </si>
  <si>
    <t>Revizní a čistící šachta z PP DN 1000 poklop litinový pro třídu zatížení D400 na plastovém konusu</t>
  </si>
  <si>
    <t>-1319373488</t>
  </si>
  <si>
    <t>291130742</t>
  </si>
  <si>
    <t>-269088444</t>
  </si>
  <si>
    <t>-1499298316</t>
  </si>
  <si>
    <t xml:space="preserve">Součet připojení stávající kanalizace DN 160 na hlavní vstupní šachtu DN 160 </t>
  </si>
  <si>
    <t>Dešťová kanal SO01 - Dešťová kanalizace</t>
  </si>
  <si>
    <t xml:space="preserve">    2 - Zakládání</t>
  </si>
  <si>
    <t>131351103</t>
  </si>
  <si>
    <t>Hloubení jam nezapažených v hornině třídy těžitelnosti II skupiny 4 objem do 100 m3 strojně</t>
  </si>
  <si>
    <t>-482649691</t>
  </si>
  <si>
    <t>4,520*3,240*4,200</t>
  </si>
  <si>
    <t>-2074283384</t>
  </si>
  <si>
    <t>0,800*1,200*82,000</t>
  </si>
  <si>
    <t>464483532</t>
  </si>
  <si>
    <t>-1453125887</t>
  </si>
  <si>
    <t>61,508+78,720+14,580</t>
  </si>
  <si>
    <t>57,971</t>
  </si>
  <si>
    <t>1885340203</t>
  </si>
  <si>
    <t>60,508+78,720+14,580-96,653</t>
  </si>
  <si>
    <t>1970210632</t>
  </si>
  <si>
    <t>57,155*15</t>
  </si>
  <si>
    <t>401565580</t>
  </si>
  <si>
    <t>57,155*1,800</t>
  </si>
  <si>
    <t>850532468</t>
  </si>
  <si>
    <t>61,508</t>
  </si>
  <si>
    <t>-3,520*2,240*2,895</t>
  </si>
  <si>
    <t>Mezisoučet retenční objekt</t>
  </si>
  <si>
    <t>0,800*0,700*82,000</t>
  </si>
  <si>
    <t>-3,14*0,063*0,063*82,000</t>
  </si>
  <si>
    <t>1208096050</t>
  </si>
  <si>
    <t>0,800*82,000*0,525</t>
  </si>
  <si>
    <t>-2091402092</t>
  </si>
  <si>
    <t>33,418*1,800</t>
  </si>
  <si>
    <t>-1374533656</t>
  </si>
  <si>
    <t>0,800*82,000*0,100</t>
  </si>
  <si>
    <t>4,520*3,240*0,100</t>
  </si>
  <si>
    <t>-611000621</t>
  </si>
  <si>
    <t>0,800*82,000</t>
  </si>
  <si>
    <t>4,520*3,240</t>
  </si>
  <si>
    <t>Zakládání</t>
  </si>
  <si>
    <t>273321311</t>
  </si>
  <si>
    <t>Základové desky ze ŽB bez zvýšených nároků na prostředí tř. C 16/20</t>
  </si>
  <si>
    <t>-437423070</t>
  </si>
  <si>
    <t>4,020*2,74*0,200</t>
  </si>
  <si>
    <t>Součet deska pod retenční objekt</t>
  </si>
  <si>
    <t>280789018</t>
  </si>
  <si>
    <t>(4,020+2,740)*2*0,200</t>
  </si>
  <si>
    <t>Součet bednění desky pod retenční objekt</t>
  </si>
  <si>
    <t>38008207</t>
  </si>
  <si>
    <t>-1334265911</t>
  </si>
  <si>
    <t>2,203*0,130</t>
  </si>
  <si>
    <t>273362021</t>
  </si>
  <si>
    <t>Výztuž základových desek svařovanými sítěmi Kari</t>
  </si>
  <si>
    <t>-1600638083</t>
  </si>
  <si>
    <t>0,02664*3</t>
  </si>
  <si>
    <t>382413118</t>
  </si>
  <si>
    <t>Osazení jímky z PP objemu do 12000 l pro usazení do terénu</t>
  </si>
  <si>
    <t>-459190078</t>
  </si>
  <si>
    <t>5624169R01</t>
  </si>
  <si>
    <t>sestava pro užitkovou vodu - plastová podzemní akumulační nádrž 10,00 m3 na dešťovou vodu s čerpací sadou a pochozím poklopem, filtrační samočistící sadou, automatické doplňování pitné vody, s ukazateli, odhlučněná</t>
  </si>
  <si>
    <t>-1309598121</t>
  </si>
  <si>
    <t>1156435235</t>
  </si>
  <si>
    <t>82,000</t>
  </si>
  <si>
    <t>1769645951</t>
  </si>
  <si>
    <t>82,000/6*1,10</t>
  </si>
  <si>
    <t>15,000</t>
  </si>
  <si>
    <t>877270320</t>
  </si>
  <si>
    <t>Montáž odboček na kanalizačním potrubí z PP nebo tvrdého PVC trub hladkých plnostěnných DN 125</t>
  </si>
  <si>
    <t>2002097887</t>
  </si>
  <si>
    <t>28611388</t>
  </si>
  <si>
    <t>odbočka kanalizační plastová s hrdlem KG 125/110/45°</t>
  </si>
  <si>
    <t>972071733</t>
  </si>
  <si>
    <t>-1509403150</t>
  </si>
  <si>
    <t>-301795096</t>
  </si>
  <si>
    <t>109020663</t>
  </si>
  <si>
    <t>-811395828</t>
  </si>
  <si>
    <t>-1035221104</t>
  </si>
  <si>
    <t>721174055</t>
  </si>
  <si>
    <t>Potrubí kanalizační z PP dešťové DN 110</t>
  </si>
  <si>
    <t>1887158092</t>
  </si>
  <si>
    <t>1,500*5</t>
  </si>
  <si>
    <t>721242105</t>
  </si>
  <si>
    <t>Lapač střešních splavenin z PP se zápachovou klapkou a lapacím košem DN 110</t>
  </si>
  <si>
    <t>-116835461</t>
  </si>
  <si>
    <t>-1583539057</t>
  </si>
  <si>
    <t>Součet napojení na retenční objekt</t>
  </si>
  <si>
    <t>Rozvod vody SO01 - Voda k vodním zásuvkám, automatický závlahový systém</t>
  </si>
  <si>
    <t>132351101</t>
  </si>
  <si>
    <t>Hloubení rýh nezapažených š do 800 mm v hornině třídy těžitelnosti II skupiny 4 objem do 20 m3 strojně</t>
  </si>
  <si>
    <t>-2132634287</t>
  </si>
  <si>
    <t>0,300*0,600*40,000</t>
  </si>
  <si>
    <t>1341586709</t>
  </si>
  <si>
    <t>7,200-3,600</t>
  </si>
  <si>
    <t>-182868468</t>
  </si>
  <si>
    <t>3,600*15</t>
  </si>
  <si>
    <t>-2061530469</t>
  </si>
  <si>
    <t>412245704</t>
  </si>
  <si>
    <t>0,300*40,000*0,300</t>
  </si>
  <si>
    <t>-732514052</t>
  </si>
  <si>
    <t>0,300*40,000*0,200</t>
  </si>
  <si>
    <t>984885077</t>
  </si>
  <si>
    <t>2,400*1,800</t>
  </si>
  <si>
    <t>-203767649</t>
  </si>
  <si>
    <t>0,300*40,000*0,100</t>
  </si>
  <si>
    <t>-326457157</t>
  </si>
  <si>
    <t>0,300*40,000</t>
  </si>
  <si>
    <t>-1305647803</t>
  </si>
  <si>
    <t>176777039</t>
  </si>
  <si>
    <t>893812201</t>
  </si>
  <si>
    <t>Šachta pro připojení na ruční zavlažování s rychlopřípojným ventilem kovovým 3/4"</t>
  </si>
  <si>
    <t>2105583892</t>
  </si>
  <si>
    <t>899921R01</t>
  </si>
  <si>
    <t>Automatický závlahový systém, dodávka a montáž dle PD</t>
  </si>
  <si>
    <t>-836144939</t>
  </si>
  <si>
    <t>-1382683745</t>
  </si>
  <si>
    <t>276258742</t>
  </si>
  <si>
    <t>Součet připojení napojení na RN a vodní zásuvku</t>
  </si>
  <si>
    <t>Vrty TČ SO01 - Vrty TČ vč. dopojení</t>
  </si>
  <si>
    <t xml:space="preserve">    732 - Ústřední vytápění - strojovny</t>
  </si>
  <si>
    <t xml:space="preserve">    734 - Ústřední vytápění - armatury</t>
  </si>
  <si>
    <t>M - Práce a dodávky M</t>
  </si>
  <si>
    <t xml:space="preserve">    23-M - Montáže potrubí</t>
  </si>
  <si>
    <t>104916306</t>
  </si>
  <si>
    <t>0,400*1,100*23*2</t>
  </si>
  <si>
    <t>784174456</t>
  </si>
  <si>
    <t>1,500*1,500*1,100</t>
  </si>
  <si>
    <t>Součet jímka pro 2 okruhy TČ</t>
  </si>
  <si>
    <t>1310303421</t>
  </si>
  <si>
    <t>20,240+2,475-15,970</t>
  </si>
  <si>
    <t>-1757364108</t>
  </si>
  <si>
    <t>6,745*15</t>
  </si>
  <si>
    <t>-1381136488</t>
  </si>
  <si>
    <t>6,745*1,800</t>
  </si>
  <si>
    <t>762567547</t>
  </si>
  <si>
    <t>0,400*0,800*23,000*2</t>
  </si>
  <si>
    <t>Mezisoučet dopojení vrtů</t>
  </si>
  <si>
    <t>1,500*1,500*1,000</t>
  </si>
  <si>
    <t>-1,000*1,000*1,000</t>
  </si>
  <si>
    <t>Mezisoučet jímka dopojení vrtů</t>
  </si>
  <si>
    <t>-263885106</t>
  </si>
  <si>
    <t>0,400*0,200*23,000*2</t>
  </si>
  <si>
    <t>-3,14*0,020*0,020*23,000*2</t>
  </si>
  <si>
    <t>-799444554</t>
  </si>
  <si>
    <t>3,622*1,800</t>
  </si>
  <si>
    <t>-164669756</t>
  </si>
  <si>
    <t>0,400*0,100*23,000*2</t>
  </si>
  <si>
    <t>1,500*1,500*0,100</t>
  </si>
  <si>
    <t>-1405910687</t>
  </si>
  <si>
    <t>0,400*23,000*2</t>
  </si>
  <si>
    <t>1,500*1,500</t>
  </si>
  <si>
    <t>224313111</t>
  </si>
  <si>
    <t>Vrty pro tepelná čerpadla průměru do 150 mm hloubky 0 až 100 m</t>
  </si>
  <si>
    <t>-2032714315</t>
  </si>
  <si>
    <t>80,000*2</t>
  </si>
  <si>
    <t>224313214</t>
  </si>
  <si>
    <t>Vystrojení vrtu pro tepená čerpadla geotermální sondou včetně závaží, vratných kolen, redukce a potrubí průměru 4 x 32 mm délky přes 70 do 80 m</t>
  </si>
  <si>
    <t>-2000387327</t>
  </si>
  <si>
    <t>224313421</t>
  </si>
  <si>
    <t>Injektáž vrtu pro tepelná čerpadla injektážní směsí</t>
  </si>
  <si>
    <t>1356262</t>
  </si>
  <si>
    <t>224313431</t>
  </si>
  <si>
    <t>Utěsnění vrtu pro tepelná čerpadla těsnicím prvkem</t>
  </si>
  <si>
    <t>1184346337</t>
  </si>
  <si>
    <t>2,000</t>
  </si>
  <si>
    <t>871171141</t>
  </si>
  <si>
    <t>Montáž potrubí z PE100 RC SDR 11 otevřený výkop svařovaných na tupo d 40 x 3,7 mm</t>
  </si>
  <si>
    <t>-1149582580</t>
  </si>
  <si>
    <t>23,000*2</t>
  </si>
  <si>
    <t>Součet dopojovací potrubí vrtů</t>
  </si>
  <si>
    <t>28613501</t>
  </si>
  <si>
    <t>potrubí vodovodní dvouvrstvé PE100 RC SDR11 40x3,7mm</t>
  </si>
  <si>
    <t>641159896</t>
  </si>
  <si>
    <t>46*1,015 "Přepočtené koeficientem množství</t>
  </si>
  <si>
    <t>733390105</t>
  </si>
  <si>
    <t>Ochrana potrubí primátrních okruhů tepelně izolačními trubicemi z kaučuku tl 13 mm D přes 38 do 48 mm</t>
  </si>
  <si>
    <t>259985476</t>
  </si>
  <si>
    <t>Zkouška těsnosti potrubí plastové D přes 32x3 do 50x4,6</t>
  </si>
  <si>
    <t>-32469023</t>
  </si>
  <si>
    <t>46,000+80,000+80,000</t>
  </si>
  <si>
    <t>733390305</t>
  </si>
  <si>
    <t>Napuštění potrubí primárního okruhu tepelného čerpadla D 40x3,7 mm nemrznoucí směsí</t>
  </si>
  <si>
    <t>653074020</t>
  </si>
  <si>
    <t>-2022741150</t>
  </si>
  <si>
    <t>Součet jímka dopojovacího potrubí vrtů</t>
  </si>
  <si>
    <t>700420632</t>
  </si>
  <si>
    <t>Součet jímka dopojovacího potrubí</t>
  </si>
  <si>
    <t>386679081</t>
  </si>
  <si>
    <t>-1178452407</t>
  </si>
  <si>
    <t>-1618854494</t>
  </si>
  <si>
    <t>732511215</t>
  </si>
  <si>
    <t>Vyvažovací ventil solárních systémů T 100°C G 5/4" F</t>
  </si>
  <si>
    <t>-1910066656</t>
  </si>
  <si>
    <t>732511413.IVR</t>
  </si>
  <si>
    <t>Pojistný ventil PV SOLAR PN 10 T=160°C G 1/2" F x G 3/4" F</t>
  </si>
  <si>
    <t>-1061021248</t>
  </si>
  <si>
    <t>732511415.RGL</t>
  </si>
  <si>
    <t>Nálevka Regulus 14063 odkapů pojistných ventilů G 3/4" F</t>
  </si>
  <si>
    <t>-1180755779</t>
  </si>
  <si>
    <t>732511424</t>
  </si>
  <si>
    <t>Dopojení nálevek z Cu trubek 28/1,5</t>
  </si>
  <si>
    <t>2055589539</t>
  </si>
  <si>
    <t>734111413</t>
  </si>
  <si>
    <t>Ventil přírubový uzavírací přímý DN 40 PN 16 do 300°C ovládaný ručně</t>
  </si>
  <si>
    <t>2100887114</t>
  </si>
  <si>
    <t>734163425</t>
  </si>
  <si>
    <t>Filtr DN 40 PN 16 do 300°C z uhlíkové oceli s vypouštěcí zátkou</t>
  </si>
  <si>
    <t>1452773174</t>
  </si>
  <si>
    <t>734292776</t>
  </si>
  <si>
    <t>Kohout kulový přímý G 1 1/2 PN 42 do 185°C plnoprůtokový s koulí DADO vnitřní závit</t>
  </si>
  <si>
    <t>-2009993216</t>
  </si>
  <si>
    <t>734449115</t>
  </si>
  <si>
    <t>Montáž regulátoru teploty přímého proporcionálního DN 40 se snímačem a ventilem</t>
  </si>
  <si>
    <t>1690553709</t>
  </si>
  <si>
    <t>QNT.RVS21826109</t>
  </si>
  <si>
    <t>Ekvitermní regulátor pro tepelná čerpadla s modulací</t>
  </si>
  <si>
    <t>2112416715</t>
  </si>
  <si>
    <t>Práce a dodávky M</t>
  </si>
  <si>
    <t>23-M</t>
  </si>
  <si>
    <t>Montáže potrubí</t>
  </si>
  <si>
    <t>230202032</t>
  </si>
  <si>
    <t>Montáž chráničky plastové průměru přes 63 do 110 mm</t>
  </si>
  <si>
    <t>-600665087</t>
  </si>
  <si>
    <t>28615062</t>
  </si>
  <si>
    <t>trubka kanalizační HTEM s hrdlem DN 75x1000mm</t>
  </si>
  <si>
    <t>1516081893</t>
  </si>
  <si>
    <t>-515926245</t>
  </si>
  <si>
    <t>16,000</t>
  </si>
  <si>
    <t>Součet připojení dopojovacího potrubí na TČ a jímku</t>
  </si>
  <si>
    <t>00556 - SO02 RD</t>
  </si>
  <si>
    <t xml:space="preserve">    730 - Ústřední topení</t>
  </si>
  <si>
    <t>-614515345</t>
  </si>
  <si>
    <t>-948710754</t>
  </si>
  <si>
    <t>-492674594</t>
  </si>
  <si>
    <t>1945350367</t>
  </si>
  <si>
    <t>2007771633</t>
  </si>
  <si>
    <t>-341787123</t>
  </si>
  <si>
    <t>-216788596</t>
  </si>
  <si>
    <t>-1417808230</t>
  </si>
  <si>
    <t>910906383</t>
  </si>
  <si>
    <t>1713668126</t>
  </si>
  <si>
    <t>1971847024</t>
  </si>
  <si>
    <t>-630276149</t>
  </si>
  <si>
    <t>-907225614</t>
  </si>
  <si>
    <t>1157374430</t>
  </si>
  <si>
    <t>-603236638</t>
  </si>
  <si>
    <t>-572178864</t>
  </si>
  <si>
    <t>31644005</t>
  </si>
  <si>
    <t>-2018902726</t>
  </si>
  <si>
    <t>-472624171</t>
  </si>
  <si>
    <t>-1418591440</t>
  </si>
  <si>
    <t>-1749312723</t>
  </si>
  <si>
    <t>-16658112</t>
  </si>
  <si>
    <t>-306760364</t>
  </si>
  <si>
    <t>-2001946014</t>
  </si>
  <si>
    <t>1202738756</t>
  </si>
  <si>
    <t>Součet podkladní deska beton prostý</t>
  </si>
  <si>
    <t>476314599</t>
  </si>
  <si>
    <t>1460615142</t>
  </si>
  <si>
    <t>980051060</t>
  </si>
  <si>
    <t>9,35587</t>
  </si>
  <si>
    <t>1170939233</t>
  </si>
  <si>
    <t>2130861869</t>
  </si>
  <si>
    <t>-473265155</t>
  </si>
  <si>
    <t>-151350186</t>
  </si>
  <si>
    <t>1860206177</t>
  </si>
  <si>
    <t>1753680197</t>
  </si>
  <si>
    <t>-1699958707</t>
  </si>
  <si>
    <t>804334337</t>
  </si>
  <si>
    <t>740965079</t>
  </si>
  <si>
    <t>-178285249</t>
  </si>
  <si>
    <t>-1144487386</t>
  </si>
  <si>
    <t>-395810008</t>
  </si>
  <si>
    <t>-1415307204</t>
  </si>
  <si>
    <t>2134356502</t>
  </si>
  <si>
    <t>-1865958935</t>
  </si>
  <si>
    <t>-873424359</t>
  </si>
  <si>
    <t>-283641852</t>
  </si>
  <si>
    <t>19693707</t>
  </si>
  <si>
    <t>170847018</t>
  </si>
  <si>
    <t>-792452926</t>
  </si>
  <si>
    <t>-1965689658</t>
  </si>
  <si>
    <t>-1418993454</t>
  </si>
  <si>
    <t>428243794</t>
  </si>
  <si>
    <t>-2053348893</t>
  </si>
  <si>
    <t>-1989432647</t>
  </si>
  <si>
    <t>619234271</t>
  </si>
  <si>
    <t>-1785325575</t>
  </si>
  <si>
    <t>-1789183865</t>
  </si>
  <si>
    <t>1462765061</t>
  </si>
  <si>
    <t>1717530430</t>
  </si>
  <si>
    <t>2025443212</t>
  </si>
  <si>
    <t>-114722850</t>
  </si>
  <si>
    <t>-1714178702</t>
  </si>
  <si>
    <t>-806004041</t>
  </si>
  <si>
    <t>884013369</t>
  </si>
  <si>
    <t>1355237598</t>
  </si>
  <si>
    <t>-1618528078</t>
  </si>
  <si>
    <t>-616785727</t>
  </si>
  <si>
    <t>-1531918619</t>
  </si>
  <si>
    <t>1273663645</t>
  </si>
  <si>
    <t>1141879746</t>
  </si>
  <si>
    <t>1185846581</t>
  </si>
  <si>
    <t>1305211545</t>
  </si>
  <si>
    <t>-21973600</t>
  </si>
  <si>
    <t>82399896</t>
  </si>
  <si>
    <t>608494909</t>
  </si>
  <si>
    <t>-1721782764</t>
  </si>
  <si>
    <t>-694161163</t>
  </si>
  <si>
    <t>-1453301460</t>
  </si>
  <si>
    <t>100180848</t>
  </si>
  <si>
    <t>-712536632</t>
  </si>
  <si>
    <t>-540254821</t>
  </si>
  <si>
    <t>392387570</t>
  </si>
  <si>
    <t>589164105</t>
  </si>
  <si>
    <t>-2091667820</t>
  </si>
  <si>
    <t>-66151293</t>
  </si>
  <si>
    <t>-302670221</t>
  </si>
  <si>
    <t>-1053059929</t>
  </si>
  <si>
    <t>-754499583</t>
  </si>
  <si>
    <t>1173360884</t>
  </si>
  <si>
    <t>339868148</t>
  </si>
  <si>
    <t>1169794253</t>
  </si>
  <si>
    <t>1328346389</t>
  </si>
  <si>
    <t>1430590177</t>
  </si>
  <si>
    <t>-1949402703</t>
  </si>
  <si>
    <t>711636933</t>
  </si>
  <si>
    <t>-77095423</t>
  </si>
  <si>
    <t>331009971</t>
  </si>
  <si>
    <t>-1773814931</t>
  </si>
  <si>
    <t>1075986953</t>
  </si>
  <si>
    <t>-1518620271</t>
  </si>
  <si>
    <t>881706022</t>
  </si>
  <si>
    <t>1133033264</t>
  </si>
  <si>
    <t>-1410488337</t>
  </si>
  <si>
    <t>1554932145</t>
  </si>
  <si>
    <t>-1814635850</t>
  </si>
  <si>
    <t>1206393424</t>
  </si>
  <si>
    <t>-1294000540</t>
  </si>
  <si>
    <t>1763899439</t>
  </si>
  <si>
    <t>1372530171</t>
  </si>
  <si>
    <t>-476505188</t>
  </si>
  <si>
    <t>1031859995</t>
  </si>
  <si>
    <t>-1131624966</t>
  </si>
  <si>
    <t>-510679395</t>
  </si>
  <si>
    <t>1776338234</t>
  </si>
  <si>
    <t>122060951</t>
  </si>
  <si>
    <t>-1756413979</t>
  </si>
  <si>
    <t>-1511150433</t>
  </si>
  <si>
    <t>600070238</t>
  </si>
  <si>
    <t>1813733609</t>
  </si>
  <si>
    <t>-1298766373</t>
  </si>
  <si>
    <t>-1359365946</t>
  </si>
  <si>
    <t>750723411</t>
  </si>
  <si>
    <t>-377991829</t>
  </si>
  <si>
    <t>-1839783583</t>
  </si>
  <si>
    <t>2017127469</t>
  </si>
  <si>
    <t>-950902240</t>
  </si>
  <si>
    <t>-497439232</t>
  </si>
  <si>
    <t>1227883754</t>
  </si>
  <si>
    <t>975423497</t>
  </si>
  <si>
    <t>-794622897</t>
  </si>
  <si>
    <t>-448601076</t>
  </si>
  <si>
    <t>-58807088</t>
  </si>
  <si>
    <t>1475277962</t>
  </si>
  <si>
    <t>-1567244207</t>
  </si>
  <si>
    <t>-472924116</t>
  </si>
  <si>
    <t>567617315</t>
  </si>
  <si>
    <t>-1300114493</t>
  </si>
  <si>
    <t>-1181257863</t>
  </si>
  <si>
    <t>1574345407</t>
  </si>
  <si>
    <t>-468266014</t>
  </si>
  <si>
    <t>-1141237486</t>
  </si>
  <si>
    <t>1720727076</t>
  </si>
  <si>
    <t>-1304266430</t>
  </si>
  <si>
    <t>-1598098872</t>
  </si>
  <si>
    <t>1040848519</t>
  </si>
  <si>
    <t>55620754</t>
  </si>
  <si>
    <t>-621742063</t>
  </si>
  <si>
    <t>6,000*7</t>
  </si>
  <si>
    <t>-499380290</t>
  </si>
  <si>
    <t>609536159</t>
  </si>
  <si>
    <t>1120917149</t>
  </si>
  <si>
    <t>-257720410</t>
  </si>
  <si>
    <t>-489513370</t>
  </si>
  <si>
    <t>-1056393226</t>
  </si>
  <si>
    <t>-1877290015</t>
  </si>
  <si>
    <t>1440133408</t>
  </si>
  <si>
    <t>-2031155322</t>
  </si>
  <si>
    <t>-1584048038</t>
  </si>
  <si>
    <t>-1541605277</t>
  </si>
  <si>
    <t>-1990230420</t>
  </si>
  <si>
    <t>-2139540354</t>
  </si>
  <si>
    <t>-1475079956</t>
  </si>
  <si>
    <t>546217396</t>
  </si>
  <si>
    <t>489939166</t>
  </si>
  <si>
    <t>-976893368</t>
  </si>
  <si>
    <t>-675189528</t>
  </si>
  <si>
    <t>1834139349</t>
  </si>
  <si>
    <t>-407203942</t>
  </si>
  <si>
    <t>-1314584049</t>
  </si>
  <si>
    <t>-1813699770</t>
  </si>
  <si>
    <t>656308740</t>
  </si>
  <si>
    <t>-567226794</t>
  </si>
  <si>
    <t>571693434</t>
  </si>
  <si>
    <t>1843653598</t>
  </si>
  <si>
    <t>1933632540</t>
  </si>
  <si>
    <t>-229449280</t>
  </si>
  <si>
    <t>380258899</t>
  </si>
  <si>
    <t>-334437214</t>
  </si>
  <si>
    <t>-599336507</t>
  </si>
  <si>
    <t>969621823</t>
  </si>
  <si>
    <t>-330775758</t>
  </si>
  <si>
    <t>-1127016420</t>
  </si>
  <si>
    <t>717354021</t>
  </si>
  <si>
    <t>-1597535490</t>
  </si>
  <si>
    <t>1398507705</t>
  </si>
  <si>
    <t>80308882</t>
  </si>
  <si>
    <t>-1028110650</t>
  </si>
  <si>
    <t>-1443610177</t>
  </si>
  <si>
    <t>1275800106</t>
  </si>
  <si>
    <t>1331615209</t>
  </si>
  <si>
    <t>1079096139</t>
  </si>
  <si>
    <t>87291274</t>
  </si>
  <si>
    <t>-420083468</t>
  </si>
  <si>
    <t>1290243473</t>
  </si>
  <si>
    <t>195138145</t>
  </si>
  <si>
    <t>-1339999010</t>
  </si>
  <si>
    <t>-1994774147</t>
  </si>
  <si>
    <t>-1028390796</t>
  </si>
  <si>
    <t>344023728</t>
  </si>
  <si>
    <t>980952398</t>
  </si>
  <si>
    <t>-1900448017</t>
  </si>
  <si>
    <t>-1466232324</t>
  </si>
  <si>
    <t>-2059288294</t>
  </si>
  <si>
    <t>566107904</t>
  </si>
  <si>
    <t>1936109498</t>
  </si>
  <si>
    <t>101591509</t>
  </si>
  <si>
    <t>316766196</t>
  </si>
  <si>
    <t>-840537141</t>
  </si>
  <si>
    <t>-971968417</t>
  </si>
  <si>
    <t>-1751717841</t>
  </si>
  <si>
    <t>1571883999</t>
  </si>
  <si>
    <t>-1220233158</t>
  </si>
  <si>
    <t>1904845979</t>
  </si>
  <si>
    <t>106685211</t>
  </si>
  <si>
    <t>-682498907</t>
  </si>
  <si>
    <t>-1721227678</t>
  </si>
  <si>
    <t>-1261308357</t>
  </si>
  <si>
    <t>-1250679798</t>
  </si>
  <si>
    <t>-978415343</t>
  </si>
  <si>
    <t>2039372419</t>
  </si>
  <si>
    <t>446144344</t>
  </si>
  <si>
    <t>-228230784</t>
  </si>
  <si>
    <t>129553513</t>
  </si>
  <si>
    <t>897978549</t>
  </si>
  <si>
    <t>-171056316</t>
  </si>
  <si>
    <t>-1740951574</t>
  </si>
  <si>
    <t>1407338153</t>
  </si>
  <si>
    <t>-1236769873</t>
  </si>
  <si>
    <t>-750649025</t>
  </si>
  <si>
    <t>250866472</t>
  </si>
  <si>
    <t>-1983945252</t>
  </si>
  <si>
    <t>184863846</t>
  </si>
  <si>
    <t>1039273888</t>
  </si>
  <si>
    <t>-522536599</t>
  </si>
  <si>
    <t>1841288726</t>
  </si>
  <si>
    <t>1432031675</t>
  </si>
  <si>
    <t>Ústřední topení</t>
  </si>
  <si>
    <t>1377371101</t>
  </si>
  <si>
    <t>-341868553</t>
  </si>
  <si>
    <t>1550381262</t>
  </si>
  <si>
    <t>1516826866</t>
  </si>
  <si>
    <t>-1577791507</t>
  </si>
  <si>
    <t>1074476589</t>
  </si>
  <si>
    <t>-464602567</t>
  </si>
  <si>
    <t>1839518879</t>
  </si>
  <si>
    <t>618746911</t>
  </si>
  <si>
    <t>732294113.1</t>
  </si>
  <si>
    <t>-265717848</t>
  </si>
  <si>
    <t>550845447</t>
  </si>
  <si>
    <t>-96015615</t>
  </si>
  <si>
    <t>905347185</t>
  </si>
  <si>
    <t>-1504870344</t>
  </si>
  <si>
    <t>-1911508992</t>
  </si>
  <si>
    <t>-1507895483</t>
  </si>
  <si>
    <t>-898864905</t>
  </si>
  <si>
    <t>90545503</t>
  </si>
  <si>
    <t>1802660683</t>
  </si>
  <si>
    <t>-1090262852</t>
  </si>
  <si>
    <t>-1089598726</t>
  </si>
  <si>
    <t>1847486171</t>
  </si>
  <si>
    <t>Potrubí plastové z PE 100 SDR 11 spojované elektrotvarovkami D 40/3,7 mm</t>
  </si>
  <si>
    <t>-436957805</t>
  </si>
  <si>
    <t>-2006993580</t>
  </si>
  <si>
    <t>-506081418</t>
  </si>
  <si>
    <t>-1799230237</t>
  </si>
  <si>
    <t>-780541193</t>
  </si>
  <si>
    <t>-1575492395</t>
  </si>
  <si>
    <t>-44112629</t>
  </si>
  <si>
    <t>319376717</t>
  </si>
  <si>
    <t>-379605046</t>
  </si>
  <si>
    <t>-819384007</t>
  </si>
  <si>
    <t>1338065405</t>
  </si>
  <si>
    <t>1051689641</t>
  </si>
  <si>
    <t>1479170917</t>
  </si>
  <si>
    <t>-139701565</t>
  </si>
  <si>
    <t>-190605757</t>
  </si>
  <si>
    <t>-1641452174</t>
  </si>
  <si>
    <t>-613307401</t>
  </si>
  <si>
    <t>1447191633</t>
  </si>
  <si>
    <t>332471082</t>
  </si>
  <si>
    <t>-1905354349</t>
  </si>
  <si>
    <t>311901108</t>
  </si>
  <si>
    <t>236391566</t>
  </si>
  <si>
    <t>-265448106</t>
  </si>
  <si>
    <t>1483122576</t>
  </si>
  <si>
    <t>-701846660</t>
  </si>
  <si>
    <t>210214074</t>
  </si>
  <si>
    <t>-345235384</t>
  </si>
  <si>
    <t>-62298809</t>
  </si>
  <si>
    <t>-1254780153</t>
  </si>
  <si>
    <t>369651996</t>
  </si>
  <si>
    <t>973419140</t>
  </si>
  <si>
    <t>1181335268</t>
  </si>
  <si>
    <t>528407183</t>
  </si>
  <si>
    <t>1301528289</t>
  </si>
  <si>
    <t>39984655</t>
  </si>
  <si>
    <t>-2055222699</t>
  </si>
  <si>
    <t>542791865</t>
  </si>
  <si>
    <t>66589600</t>
  </si>
  <si>
    <t>1647934288</t>
  </si>
  <si>
    <t>-1424882960</t>
  </si>
  <si>
    <t>-930052633</t>
  </si>
  <si>
    <t>232474859</t>
  </si>
  <si>
    <t>-1141903540</t>
  </si>
  <si>
    <t>1056607995</t>
  </si>
  <si>
    <t>-1822757986</t>
  </si>
  <si>
    <t>-403542117</t>
  </si>
  <si>
    <t>811186788</t>
  </si>
  <si>
    <t>-866977515</t>
  </si>
  <si>
    <t>Přesun hmot tonážní pro oplošné vytápění v objektech v do 6 m</t>
  </si>
  <si>
    <t>1423476632</t>
  </si>
  <si>
    <t>-471502874</t>
  </si>
  <si>
    <t>356443647</t>
  </si>
  <si>
    <t>2126467734</t>
  </si>
  <si>
    <t>-1930899457</t>
  </si>
  <si>
    <t>1758804607</t>
  </si>
  <si>
    <t>-334007210</t>
  </si>
  <si>
    <t>-810637642</t>
  </si>
  <si>
    <t>-1804683687</t>
  </si>
  <si>
    <t>546384467</t>
  </si>
  <si>
    <t>-703527613</t>
  </si>
  <si>
    <t>1217774273</t>
  </si>
  <si>
    <t>1689469419</t>
  </si>
  <si>
    <t>-157989955</t>
  </si>
  <si>
    <t>983624963</t>
  </si>
  <si>
    <t>2028942096</t>
  </si>
  <si>
    <t>-601658046</t>
  </si>
  <si>
    <t>-865659276</t>
  </si>
  <si>
    <t>-179657969</t>
  </si>
  <si>
    <t>-852039592</t>
  </si>
  <si>
    <t>-1984891343</t>
  </si>
  <si>
    <t>166958114</t>
  </si>
  <si>
    <t>-618640343</t>
  </si>
  <si>
    <t>1101051814</t>
  </si>
  <si>
    <t>-694247302</t>
  </si>
  <si>
    <t>1727193063</t>
  </si>
  <si>
    <t>-1432165542</t>
  </si>
  <si>
    <t>165649067</t>
  </si>
  <si>
    <t>-857743922</t>
  </si>
  <si>
    <t>999058767</t>
  </si>
  <si>
    <t>-863494280</t>
  </si>
  <si>
    <t>-598839651</t>
  </si>
  <si>
    <t>-1038870763</t>
  </si>
  <si>
    <t>-359472074</t>
  </si>
  <si>
    <t>-1162447996</t>
  </si>
  <si>
    <t>1788126966</t>
  </si>
  <si>
    <t>-158815099</t>
  </si>
  <si>
    <t>929105025</t>
  </si>
  <si>
    <t>1316143886</t>
  </si>
  <si>
    <t>2037434843</t>
  </si>
  <si>
    <t>-704917317</t>
  </si>
  <si>
    <t>96244431</t>
  </si>
  <si>
    <t>570913890</t>
  </si>
  <si>
    <t>-1079977683</t>
  </si>
  <si>
    <t>878038439</t>
  </si>
  <si>
    <t>1138495730</t>
  </si>
  <si>
    <t>-1906199784</t>
  </si>
  <si>
    <t>1266069579</t>
  </si>
  <si>
    <t>1010072541</t>
  </si>
  <si>
    <t>1278350470</t>
  </si>
  <si>
    <t>-903406410</t>
  </si>
  <si>
    <t>1190562982</t>
  </si>
  <si>
    <t>498814112</t>
  </si>
  <si>
    <t>1849785173</t>
  </si>
  <si>
    <t>-1822958774</t>
  </si>
  <si>
    <t>113805555</t>
  </si>
  <si>
    <t>-988405772</t>
  </si>
  <si>
    <t>929377962</t>
  </si>
  <si>
    <t>497460864</t>
  </si>
  <si>
    <t>1072285939</t>
  </si>
  <si>
    <t>2039611484</t>
  </si>
  <si>
    <t>745962575</t>
  </si>
  <si>
    <t>1540671481</t>
  </si>
  <si>
    <t>-2108074614</t>
  </si>
  <si>
    <t>4677760</t>
  </si>
  <si>
    <t>1729018417</t>
  </si>
  <si>
    <t>-1525372825</t>
  </si>
  <si>
    <t>-391286897</t>
  </si>
  <si>
    <t>-813195536</t>
  </si>
  <si>
    <t>-1157503089</t>
  </si>
  <si>
    <t>1040756526</t>
  </si>
  <si>
    <t>-1579803570</t>
  </si>
  <si>
    <t>-970839794</t>
  </si>
  <si>
    <t>-1112980223</t>
  </si>
  <si>
    <t>-1802253680</t>
  </si>
  <si>
    <t>-1400337214</t>
  </si>
  <si>
    <t>-1266410732</t>
  </si>
  <si>
    <t>-1807173556</t>
  </si>
  <si>
    <t>-1642588124</t>
  </si>
  <si>
    <t>1448110503</t>
  </si>
  <si>
    <t>1910520436</t>
  </si>
  <si>
    <t>1764618501</t>
  </si>
  <si>
    <t>-271852705</t>
  </si>
  <si>
    <t>1490222711</t>
  </si>
  <si>
    <t>-232266468</t>
  </si>
  <si>
    <t>-25202731</t>
  </si>
  <si>
    <t>268904463</t>
  </si>
  <si>
    <t>-223910772</t>
  </si>
  <si>
    <t>1280509454</t>
  </si>
  <si>
    <t>1973614050</t>
  </si>
  <si>
    <t>-136458834</t>
  </si>
  <si>
    <t>465106638</t>
  </si>
  <si>
    <t>1222357720</t>
  </si>
  <si>
    <t>-1898315948</t>
  </si>
  <si>
    <t>-813741332</t>
  </si>
  <si>
    <t>16,6666666666667*1,08 "Přepočtené koeficientem množství</t>
  </si>
  <si>
    <t>1351465581</t>
  </si>
  <si>
    <t>-1942698836</t>
  </si>
  <si>
    <t>-2007303974</t>
  </si>
  <si>
    <t>1338016919</t>
  </si>
  <si>
    <t>-1507897535</t>
  </si>
  <si>
    <t>-1445930847</t>
  </si>
  <si>
    <t>1385975329</t>
  </si>
  <si>
    <t>300785524</t>
  </si>
  <si>
    <t>984135253</t>
  </si>
  <si>
    <t>-1935898214</t>
  </si>
  <si>
    <t>910994947</t>
  </si>
  <si>
    <t>-1736266733</t>
  </si>
  <si>
    <t>1952790139</t>
  </si>
  <si>
    <t>1456795620</t>
  </si>
  <si>
    <t>2091909822</t>
  </si>
  <si>
    <t>1912501199</t>
  </si>
  <si>
    <t>1130598090</t>
  </si>
  <si>
    <t>826319197</t>
  </si>
  <si>
    <t>-216787706</t>
  </si>
  <si>
    <t>291553979</t>
  </si>
  <si>
    <t>-1730221593</t>
  </si>
  <si>
    <t>-1769761559</t>
  </si>
  <si>
    <t>968333625</t>
  </si>
  <si>
    <t>1391537089</t>
  </si>
  <si>
    <t>-800468159</t>
  </si>
  <si>
    <t>1520172015</t>
  </si>
  <si>
    <t>1208492666</t>
  </si>
  <si>
    <t>-1733871924</t>
  </si>
  <si>
    <t>-1679222539</t>
  </si>
  <si>
    <t>-1679049866</t>
  </si>
  <si>
    <t>1035429795</t>
  </si>
  <si>
    <t>1045322758</t>
  </si>
  <si>
    <t>-801924574</t>
  </si>
  <si>
    <t>-729089591</t>
  </si>
  <si>
    <t>-497845865</t>
  </si>
  <si>
    <t>-324084037</t>
  </si>
  <si>
    <t>1063181782</t>
  </si>
  <si>
    <t>-367860518</t>
  </si>
  <si>
    <t>-1021242493</t>
  </si>
  <si>
    <t>-813250372</t>
  </si>
  <si>
    <t>24884808</t>
  </si>
  <si>
    <t>-1324715851</t>
  </si>
  <si>
    <t>1090926150</t>
  </si>
  <si>
    <t>297673717</t>
  </si>
  <si>
    <t>-1160652990</t>
  </si>
  <si>
    <t>-646663844</t>
  </si>
  <si>
    <t>302311250</t>
  </si>
  <si>
    <t>12562274</t>
  </si>
  <si>
    <t>-880456743</t>
  </si>
  <si>
    <t>-1317477946</t>
  </si>
  <si>
    <t>-723878884</t>
  </si>
  <si>
    <t>2088279899</t>
  </si>
  <si>
    <t>902975451</t>
  </si>
  <si>
    <t>-1536529879</t>
  </si>
  <si>
    <t>-1769065988</t>
  </si>
  <si>
    <t>-1621898396</t>
  </si>
  <si>
    <t>-23053410</t>
  </si>
  <si>
    <t>420579764</t>
  </si>
  <si>
    <t>1767364239</t>
  </si>
  <si>
    <t>-1999347749</t>
  </si>
  <si>
    <t>-1574022708</t>
  </si>
  <si>
    <t>1477936006</t>
  </si>
  <si>
    <t>2134709973</t>
  </si>
  <si>
    <t>-1138471823</t>
  </si>
  <si>
    <t>-844667008</t>
  </si>
  <si>
    <t>1349018110</t>
  </si>
  <si>
    <t>-1607113917</t>
  </si>
  <si>
    <t>779478542</t>
  </si>
  <si>
    <t>394814372</t>
  </si>
  <si>
    <t>-1549174876</t>
  </si>
  <si>
    <t>1984429984</t>
  </si>
  <si>
    <t>767640311</t>
  </si>
  <si>
    <t>Montáž dveří ocelových nebo hliníkových vnitřních jednokřídlových</t>
  </si>
  <si>
    <t>132757658</t>
  </si>
  <si>
    <t>RD_AC_D1.10</t>
  </si>
  <si>
    <t xml:space="preserve">Interiétové otočné jednokřídlé ocelové dveře do obložkové polodrážkové ocelové zárubně; rozměry 700x1 970 </t>
  </si>
  <si>
    <t>-1569530342</t>
  </si>
  <si>
    <t>RD_AC_D1.11</t>
  </si>
  <si>
    <t xml:space="preserve">Interiétové otočné jednokřídlé ocelové dveře do obložkové polodrážkové ocelové zárubně; rozměry 800x1 970 </t>
  </si>
  <si>
    <t>-39789183</t>
  </si>
  <si>
    <t>RD_AC_D1.12</t>
  </si>
  <si>
    <t xml:space="preserve">Interiétové otočné jednokřídlé ocelové dveře do obložkové polodrážkové ocelové zárubně; rozměry 900x1 970 </t>
  </si>
  <si>
    <t>-1256006488</t>
  </si>
  <si>
    <t>RD_AC_D1.13</t>
  </si>
  <si>
    <t xml:space="preserve">Interiétové otočné jednokřídlé ocelové dveře do obložkové polodrážkové ocelové zárubně; rozměry 1 000x1 970 </t>
  </si>
  <si>
    <t>1652859641</t>
  </si>
  <si>
    <t>RD_AC_D1.14</t>
  </si>
  <si>
    <t>Interiétové otočné dělené ocelové dveře do obložkové polodrážkové ocelové zárubně; rozměry 1 000x1 970, samostatné otevírání horní 1/3 dveří</t>
  </si>
  <si>
    <t>-1907788270</t>
  </si>
  <si>
    <t>992611290</t>
  </si>
  <si>
    <t>450171441</t>
  </si>
  <si>
    <t>-901027648</t>
  </si>
  <si>
    <t>2008480672</t>
  </si>
  <si>
    <t>148094332</t>
  </si>
  <si>
    <t>1891081039</t>
  </si>
  <si>
    <t>-871625030</t>
  </si>
  <si>
    <t>-1702737944</t>
  </si>
  <si>
    <t>-1649711662</t>
  </si>
  <si>
    <t>1071514822</t>
  </si>
  <si>
    <t>-2047356105</t>
  </si>
  <si>
    <t>700971735</t>
  </si>
  <si>
    <t>386954513</t>
  </si>
  <si>
    <t>2058994230</t>
  </si>
  <si>
    <t>-95347789</t>
  </si>
  <si>
    <t>-892038509</t>
  </si>
  <si>
    <t>2058849021</t>
  </si>
  <si>
    <t>1210130876</t>
  </si>
  <si>
    <t>164025727</t>
  </si>
  <si>
    <t>-256708333</t>
  </si>
  <si>
    <t>1619693417</t>
  </si>
  <si>
    <t>-394256073</t>
  </si>
  <si>
    <t>-1121100746</t>
  </si>
  <si>
    <t>1057820404</t>
  </si>
  <si>
    <t>-2081435256</t>
  </si>
  <si>
    <t>-1281588977</t>
  </si>
  <si>
    <t>1407605171</t>
  </si>
  <si>
    <t>-118343016</t>
  </si>
  <si>
    <t>1253684873</t>
  </si>
  <si>
    <t>-1345910200</t>
  </si>
  <si>
    <t>1022690398</t>
  </si>
  <si>
    <t>1503870387</t>
  </si>
  <si>
    <t>1092356438</t>
  </si>
  <si>
    <t>76912761</t>
  </si>
  <si>
    <t>-817959237</t>
  </si>
  <si>
    <t>578120463</t>
  </si>
  <si>
    <t>67776583</t>
  </si>
  <si>
    <t>-1909862565</t>
  </si>
  <si>
    <t>-1088792148</t>
  </si>
  <si>
    <t>59552490</t>
  </si>
  <si>
    <t>1841442601</t>
  </si>
  <si>
    <t>137963847</t>
  </si>
  <si>
    <t>1001087601</t>
  </si>
  <si>
    <t>2083030581</t>
  </si>
  <si>
    <t>-922271335</t>
  </si>
  <si>
    <t>1533523947</t>
  </si>
  <si>
    <t>(0,100+0,180+0,100)*(2,000+1,000+2,000)*9</t>
  </si>
  <si>
    <t>566902373</t>
  </si>
  <si>
    <t>-918764350</t>
  </si>
  <si>
    <t>-1927894056</t>
  </si>
  <si>
    <t>2067659626</t>
  </si>
  <si>
    <t>75811512</t>
  </si>
  <si>
    <t>1797895744</t>
  </si>
  <si>
    <t>-2025523617</t>
  </si>
  <si>
    <t>1902667088</t>
  </si>
  <si>
    <t>944246714</t>
  </si>
  <si>
    <t>796219068</t>
  </si>
  <si>
    <t>-273040944</t>
  </si>
  <si>
    <t>Silnoproud SO02 - silnoproud, hromosvod, uzemnění</t>
  </si>
  <si>
    <t>1459721006</t>
  </si>
  <si>
    <t>Pol2</t>
  </si>
  <si>
    <t>-622350769</t>
  </si>
  <si>
    <t>-478207998</t>
  </si>
  <si>
    <t>Pol4</t>
  </si>
  <si>
    <t>-407059700</t>
  </si>
  <si>
    <t>-446651276</t>
  </si>
  <si>
    <t>Pol6</t>
  </si>
  <si>
    <t>1574323264</t>
  </si>
  <si>
    <t>Pol7</t>
  </si>
  <si>
    <t>264051899</t>
  </si>
  <si>
    <t>-1993859245</t>
  </si>
  <si>
    <t>Pol9</t>
  </si>
  <si>
    <t>-1373613316</t>
  </si>
  <si>
    <t>-1671016279</t>
  </si>
  <si>
    <t>Pol11</t>
  </si>
  <si>
    <t>2004774635</t>
  </si>
  <si>
    <t>-155553452</t>
  </si>
  <si>
    <t>Pol13</t>
  </si>
  <si>
    <t>-1161270502</t>
  </si>
  <si>
    <t>Pol14</t>
  </si>
  <si>
    <t>45298197</t>
  </si>
  <si>
    <t>Pol15</t>
  </si>
  <si>
    <t>877284153</t>
  </si>
  <si>
    <t>1825360469</t>
  </si>
  <si>
    <t>Pol17</t>
  </si>
  <si>
    <t>405164923</t>
  </si>
  <si>
    <t>-727895688</t>
  </si>
  <si>
    <t>Pol19</t>
  </si>
  <si>
    <t>2046693212</t>
  </si>
  <si>
    <t>-611306180</t>
  </si>
  <si>
    <t>Pol21</t>
  </si>
  <si>
    <t>526133294</t>
  </si>
  <si>
    <t>Pol22</t>
  </si>
  <si>
    <t>1192178013</t>
  </si>
  <si>
    <t>653948376</t>
  </si>
  <si>
    <t>Pol24</t>
  </si>
  <si>
    <t>-1331108720</t>
  </si>
  <si>
    <t>1532182235</t>
  </si>
  <si>
    <t>Pol26</t>
  </si>
  <si>
    <t>-350788448</t>
  </si>
  <si>
    <t>Pol27</t>
  </si>
  <si>
    <t>-1712355718</t>
  </si>
  <si>
    <t>Pol28</t>
  </si>
  <si>
    <t>-1265253343</t>
  </si>
  <si>
    <t>Pol29</t>
  </si>
  <si>
    <t>1917088542</t>
  </si>
  <si>
    <t>1833301272</t>
  </si>
  <si>
    <t>Pol31</t>
  </si>
  <si>
    <t>1326804805</t>
  </si>
  <si>
    <t>Pol32</t>
  </si>
  <si>
    <t>823408363</t>
  </si>
  <si>
    <t>1492919235</t>
  </si>
  <si>
    <t>Pol34</t>
  </si>
  <si>
    <t>-263482999</t>
  </si>
  <si>
    <t>736033727</t>
  </si>
  <si>
    <t>Pol36</t>
  </si>
  <si>
    <t>-1601348358</t>
  </si>
  <si>
    <t>-1485935123</t>
  </si>
  <si>
    <t>Pol38</t>
  </si>
  <si>
    <t>-1304375075</t>
  </si>
  <si>
    <t>Pol39</t>
  </si>
  <si>
    <t>1426219222</t>
  </si>
  <si>
    <t>-1254472560</t>
  </si>
  <si>
    <t>Pol41</t>
  </si>
  <si>
    <t>-1568715045</t>
  </si>
  <si>
    <t>-1776500964</t>
  </si>
  <si>
    <t>Pol43</t>
  </si>
  <si>
    <t>-1968669241</t>
  </si>
  <si>
    <t>282458512</t>
  </si>
  <si>
    <t>Pol45</t>
  </si>
  <si>
    <t>1254140137</t>
  </si>
  <si>
    <t>Pol46</t>
  </si>
  <si>
    <t>1209701801</t>
  </si>
  <si>
    <t>Pol47</t>
  </si>
  <si>
    <t>-2014026057</t>
  </si>
  <si>
    <t>Pol48</t>
  </si>
  <si>
    <t>-670988610</t>
  </si>
  <si>
    <t>-2062187439</t>
  </si>
  <si>
    <t>Pol50</t>
  </si>
  <si>
    <t>-415685061</t>
  </si>
  <si>
    <t>Pol51</t>
  </si>
  <si>
    <t>2086203374</t>
  </si>
  <si>
    <t>1481493488</t>
  </si>
  <si>
    <t>-114961119</t>
  </si>
  <si>
    <t>Pol53</t>
  </si>
  <si>
    <t>1426362248</t>
  </si>
  <si>
    <t>Pol54</t>
  </si>
  <si>
    <t>1802948327</t>
  </si>
  <si>
    <t>-674756729</t>
  </si>
  <si>
    <t>Pol56</t>
  </si>
  <si>
    <t>372814325</t>
  </si>
  <si>
    <t>-1810784604</t>
  </si>
  <si>
    <t>-1959569527</t>
  </si>
  <si>
    <t>Pol58</t>
  </si>
  <si>
    <t>-856250083</t>
  </si>
  <si>
    <t>740606571</t>
  </si>
  <si>
    <t>-103925053</t>
  </si>
  <si>
    <t>Pol60</t>
  </si>
  <si>
    <t>2089202380</t>
  </si>
  <si>
    <t>Pol61</t>
  </si>
  <si>
    <t>654834433</t>
  </si>
  <si>
    <t>-460285458</t>
  </si>
  <si>
    <t>Pol63</t>
  </si>
  <si>
    <t>120019700</t>
  </si>
  <si>
    <t>629236048</t>
  </si>
  <si>
    <t>Pol65</t>
  </si>
  <si>
    <t>1776560796</t>
  </si>
  <si>
    <t>Pol66</t>
  </si>
  <si>
    <t>595541797</t>
  </si>
  <si>
    <t>Pol67</t>
  </si>
  <si>
    <t>-599409693</t>
  </si>
  <si>
    <t>Pol68</t>
  </si>
  <si>
    <t>248014934</t>
  </si>
  <si>
    <t>Pol69</t>
  </si>
  <si>
    <t>-596260379</t>
  </si>
  <si>
    <t>Pol70</t>
  </si>
  <si>
    <t>-1149900376</t>
  </si>
  <si>
    <t>-615316311</t>
  </si>
  <si>
    <t>Pol72</t>
  </si>
  <si>
    <t>-1254250743</t>
  </si>
  <si>
    <t>-1945848447</t>
  </si>
  <si>
    <t>Pol74</t>
  </si>
  <si>
    <t>-1103599708</t>
  </si>
  <si>
    <t>1189150100</t>
  </si>
  <si>
    <t>Pol76</t>
  </si>
  <si>
    <t>-1000076316</t>
  </si>
  <si>
    <t>-1223567499</t>
  </si>
  <si>
    <t>Pol78</t>
  </si>
  <si>
    <t>-1072321650</t>
  </si>
  <si>
    <t>-1418098108</t>
  </si>
  <si>
    <t>Pol80</t>
  </si>
  <si>
    <t>2124419320</t>
  </si>
  <si>
    <t>-75921152</t>
  </si>
  <si>
    <t>Pol82</t>
  </si>
  <si>
    <t>-1493920687</t>
  </si>
  <si>
    <t>-1521138326</t>
  </si>
  <si>
    <t>Pol84</t>
  </si>
  <si>
    <t>4904069</t>
  </si>
  <si>
    <t>-1079063844</t>
  </si>
  <si>
    <t>Pol86</t>
  </si>
  <si>
    <t>-1340694604</t>
  </si>
  <si>
    <t>-950596049</t>
  </si>
  <si>
    <t>Pol88</t>
  </si>
  <si>
    <t>1689824276</t>
  </si>
  <si>
    <t>Pol89</t>
  </si>
  <si>
    <t>1632108739</t>
  </si>
  <si>
    <t>-1745245136</t>
  </si>
  <si>
    <t>Pol91</t>
  </si>
  <si>
    <t>1976481086</t>
  </si>
  <si>
    <t>1496339028</t>
  </si>
  <si>
    <t>Pol93</t>
  </si>
  <si>
    <t>39942295</t>
  </si>
  <si>
    <t>Pol94</t>
  </si>
  <si>
    <t>1319490933</t>
  </si>
  <si>
    <t>Pol95</t>
  </si>
  <si>
    <t>-895294252</t>
  </si>
  <si>
    <t>Pol96</t>
  </si>
  <si>
    <t>-744010688</t>
  </si>
  <si>
    <t>-616137698</t>
  </si>
  <si>
    <t>Pol98</t>
  </si>
  <si>
    <t>-1038649878</t>
  </si>
  <si>
    <t>597744176</t>
  </si>
  <si>
    <t>Pol100</t>
  </si>
  <si>
    <t>-600779264</t>
  </si>
  <si>
    <t>-808793641</t>
  </si>
  <si>
    <t>Pol102</t>
  </si>
  <si>
    <t>2091114262</t>
  </si>
  <si>
    <t>1773693437</t>
  </si>
  <si>
    <t>Pol104</t>
  </si>
  <si>
    <t>-1240725471</t>
  </si>
  <si>
    <t>Pol105</t>
  </si>
  <si>
    <t>-494251856</t>
  </si>
  <si>
    <t>Pol106</t>
  </si>
  <si>
    <t>-984211141</t>
  </si>
  <si>
    <t>-886324917</t>
  </si>
  <si>
    <t>Pol108</t>
  </si>
  <si>
    <t>-654599880</t>
  </si>
  <si>
    <t>835399443</t>
  </si>
  <si>
    <t>Pol110</t>
  </si>
  <si>
    <t>-771161352</t>
  </si>
  <si>
    <t>Pol111</t>
  </si>
  <si>
    <t>765867138</t>
  </si>
  <si>
    <t>Pol112</t>
  </si>
  <si>
    <t>1869178970</t>
  </si>
  <si>
    <t>211227143</t>
  </si>
  <si>
    <t>-1364945473</t>
  </si>
  <si>
    <t>-565672208</t>
  </si>
  <si>
    <t>-448659409</t>
  </si>
  <si>
    <t>1984504702</t>
  </si>
  <si>
    <t>Slaboproud 1 - SO02 - společná TV anténa, příjem DBV/T</t>
  </si>
  <si>
    <t>-1114470897</t>
  </si>
  <si>
    <t>477401072</t>
  </si>
  <si>
    <t>-450896551</t>
  </si>
  <si>
    <t>1758259918</t>
  </si>
  <si>
    <t>770124300</t>
  </si>
  <si>
    <t>1746794710</t>
  </si>
  <si>
    <t>-260637911</t>
  </si>
  <si>
    <t>-1593190053</t>
  </si>
  <si>
    <t>920659734</t>
  </si>
  <si>
    <t>-1704759011</t>
  </si>
  <si>
    <t>2002829678</t>
  </si>
  <si>
    <t>1135024279</t>
  </si>
  <si>
    <t>-905174544</t>
  </si>
  <si>
    <t>-716405255</t>
  </si>
  <si>
    <t>-316335544</t>
  </si>
  <si>
    <t>Slaboproud 2 - SO 02 - LAN</t>
  </si>
  <si>
    <t>-1614802950</t>
  </si>
  <si>
    <t>-117358981</t>
  </si>
  <si>
    <t>421140326</t>
  </si>
  <si>
    <t>813852714</t>
  </si>
  <si>
    <t>1580741278</t>
  </si>
  <si>
    <t>-1238483732</t>
  </si>
  <si>
    <t>-1447388957</t>
  </si>
  <si>
    <t>-2106585615</t>
  </si>
  <si>
    <t>-828863356</t>
  </si>
  <si>
    <t>-720669802</t>
  </si>
  <si>
    <t>301477849</t>
  </si>
  <si>
    <t>Slaboproud 3 - SO 02 - kamerový systém</t>
  </si>
  <si>
    <t>185935161</t>
  </si>
  <si>
    <t>-2079356238</t>
  </si>
  <si>
    <t>-13281776</t>
  </si>
  <si>
    <t>911684848</t>
  </si>
  <si>
    <t>-936357913</t>
  </si>
  <si>
    <t>-24384360</t>
  </si>
  <si>
    <t>-1527779250</t>
  </si>
  <si>
    <t>1792767549</t>
  </si>
  <si>
    <t>739271689</t>
  </si>
  <si>
    <t>1797751888</t>
  </si>
  <si>
    <t>-1388686647</t>
  </si>
  <si>
    <t>1630609534</t>
  </si>
  <si>
    <t>Slaboproud 4 - SO 02 - PZTS</t>
  </si>
  <si>
    <t>854975255</t>
  </si>
  <si>
    <t>-887965002</t>
  </si>
  <si>
    <t>-1504116960</t>
  </si>
  <si>
    <t>977842407</t>
  </si>
  <si>
    <t>-360923562</t>
  </si>
  <si>
    <t>1171729386</t>
  </si>
  <si>
    <t>1739170543</t>
  </si>
  <si>
    <t>-360460379</t>
  </si>
  <si>
    <t>231184260</t>
  </si>
  <si>
    <t>1833523105</t>
  </si>
  <si>
    <t>-1859857457</t>
  </si>
  <si>
    <t>41850389</t>
  </si>
  <si>
    <t>Slaboproud 5 - SO 02 - domácí telefon</t>
  </si>
  <si>
    <t>1563826170</t>
  </si>
  <si>
    <t>70332694</t>
  </si>
  <si>
    <t>509921953</t>
  </si>
  <si>
    <t>455130088</t>
  </si>
  <si>
    <t>-597737304</t>
  </si>
  <si>
    <t>FVE SO02 - SO 02_FVE</t>
  </si>
  <si>
    <t>318477712</t>
  </si>
  <si>
    <t>-749520509</t>
  </si>
  <si>
    <t>-213387172</t>
  </si>
  <si>
    <t>1118745186</t>
  </si>
  <si>
    <t>1888791570</t>
  </si>
  <si>
    <t>2084750278</t>
  </si>
  <si>
    <t>-875324013</t>
  </si>
  <si>
    <t>1094828697</t>
  </si>
  <si>
    <t>641457250</t>
  </si>
  <si>
    <t>903893674</t>
  </si>
  <si>
    <t>454758954</t>
  </si>
  <si>
    <t>-645042715</t>
  </si>
  <si>
    <t>-305710265</t>
  </si>
  <si>
    <t>1204479518</t>
  </si>
  <si>
    <t>-1426738954</t>
  </si>
  <si>
    <t>-530498311</t>
  </si>
  <si>
    <t>289625490</t>
  </si>
  <si>
    <t>983060634</t>
  </si>
  <si>
    <t>1086255917</t>
  </si>
  <si>
    <t>265358384</t>
  </si>
  <si>
    <t>1117230719</t>
  </si>
  <si>
    <t>-203625792</t>
  </si>
  <si>
    <t>-1682289990</t>
  </si>
  <si>
    <t>-592014496</t>
  </si>
  <si>
    <t>-913411986</t>
  </si>
  <si>
    <t>1246907143</t>
  </si>
  <si>
    <t>675396997</t>
  </si>
  <si>
    <t>Přípojka vody SO02 - Přípojka vody</t>
  </si>
  <si>
    <t>712324924</t>
  </si>
  <si>
    <t>0,800*1,200*55,000</t>
  </si>
  <si>
    <t>Mezisoučet nový vodovod na pozemku investora</t>
  </si>
  <si>
    <t>0,800*1,200*5,200</t>
  </si>
  <si>
    <t>Mezisoučet  přípojka</t>
  </si>
  <si>
    <t>-1060643092</t>
  </si>
  <si>
    <t>-1263807449</t>
  </si>
  <si>
    <t>57,792+6,688</t>
  </si>
  <si>
    <t>49,064</t>
  </si>
  <si>
    <t>728359002</t>
  </si>
  <si>
    <t>57,792+6,688-49,064</t>
  </si>
  <si>
    <t>-99005232</t>
  </si>
  <si>
    <t>15,416*15</t>
  </si>
  <si>
    <t>455953260</t>
  </si>
  <si>
    <t>15,416*1,800</t>
  </si>
  <si>
    <t>-708231447</t>
  </si>
  <si>
    <t>0,800*0,950*55,000</t>
  </si>
  <si>
    <t>-3,14*0,016*0,016*55,000</t>
  </si>
  <si>
    <t>0,800*0,950*5,200</t>
  </si>
  <si>
    <t>-3,14*0,016*0,016*5,200</t>
  </si>
  <si>
    <t>Mezisoučet přípojka</t>
  </si>
  <si>
    <t>-287072439</t>
  </si>
  <si>
    <t>0,800*55,000*0,150</t>
  </si>
  <si>
    <t>0,800*5,200*0,150</t>
  </si>
  <si>
    <t>-1650244094</t>
  </si>
  <si>
    <t>7,224*1,8000</t>
  </si>
  <si>
    <t>949777084</t>
  </si>
  <si>
    <t>0,800*55,000*0,100</t>
  </si>
  <si>
    <t>0,800*5,200*0,100</t>
  </si>
  <si>
    <t>-462480072</t>
  </si>
  <si>
    <t>0,800*55,000</t>
  </si>
  <si>
    <t>0,800*5,200</t>
  </si>
  <si>
    <t>925078724</t>
  </si>
  <si>
    <t>55,000</t>
  </si>
  <si>
    <t>Mezisoučet PE 32x3,0 mm vodovod na pozemku investora</t>
  </si>
  <si>
    <t>5,200</t>
  </si>
  <si>
    <t>Mezisoučet PE 32x4,4 mm přípojka</t>
  </si>
  <si>
    <t>-1348467637</t>
  </si>
  <si>
    <t>55*1,015 "Přepočtené koeficientem množství</t>
  </si>
  <si>
    <t>2861350R01</t>
  </si>
  <si>
    <t>potrubí vodovodní dvouvrstvé PE100 RC SDR11 32x4,4mm</t>
  </si>
  <si>
    <t>105558041</t>
  </si>
  <si>
    <t>5,2*1,015 "Přepočtené koeficientem množství</t>
  </si>
  <si>
    <t>722131955</t>
  </si>
  <si>
    <t>Potrubí pozinkované závitové propojení potrubí třmen s navrtávkou PN 16 DN 32 / G 3/4</t>
  </si>
  <si>
    <t>-7499975</t>
  </si>
  <si>
    <t>722212121</t>
  </si>
  <si>
    <t>Šoupátko přírubové víkové DN 40 PN 10 do 50°C těsnící sedlo mosaz/mosaz</t>
  </si>
  <si>
    <t>-986883147</t>
  </si>
  <si>
    <t>Součet  vč. zemní soupravy a poklopu</t>
  </si>
  <si>
    <t>-99616932</t>
  </si>
  <si>
    <t>-50357697</t>
  </si>
  <si>
    <t>1936053354</t>
  </si>
  <si>
    <t>-1404370126</t>
  </si>
  <si>
    <t>-1692670166</t>
  </si>
  <si>
    <t>1053112077</t>
  </si>
  <si>
    <t>-1484888466</t>
  </si>
  <si>
    <t>Součet připojení nové vodovodní přípojky v nové vodoměrné šachtě</t>
  </si>
  <si>
    <t>Přípojka kanal SO02 - Přípojka kanalizace splaškové</t>
  </si>
  <si>
    <t xml:space="preserve">    997 - Přesun sutě</t>
  </si>
  <si>
    <t>113107422</t>
  </si>
  <si>
    <t>Odstranění podkladu z kameniva drceného tl přes 100 do 200 mm při překopech strojně pl do 15 m2</t>
  </si>
  <si>
    <t>-1325264691</t>
  </si>
  <si>
    <t>7,000*1,500</t>
  </si>
  <si>
    <t>113107442</t>
  </si>
  <si>
    <t>Odstranění podkladu živičných tl přes 50 do 100 mm při překopech strojně pl do 15 m2</t>
  </si>
  <si>
    <t>76412566</t>
  </si>
  <si>
    <t>1,500*7,000</t>
  </si>
  <si>
    <t>Součet překop pro kanalizační přípojku</t>
  </si>
  <si>
    <t>1928017294</t>
  </si>
  <si>
    <t>0,800*1,200*33,000</t>
  </si>
  <si>
    <t>0,800*1,200*11,000</t>
  </si>
  <si>
    <t xml:space="preserve"> kanalizační přípojka</t>
  </si>
  <si>
    <t>-28224532</t>
  </si>
  <si>
    <t>1,800*1,800*1,500*2</t>
  </si>
  <si>
    <t>151102102</t>
  </si>
  <si>
    <t>Zřízení příložného pažení a rozepření stěn rýh do 20 m2 hl přes 2 do 4 m při překopech inženýrských sítí</t>
  </si>
  <si>
    <t>-664060454</t>
  </si>
  <si>
    <t>7,000*2,000*2</t>
  </si>
  <si>
    <t>151102112</t>
  </si>
  <si>
    <t>Odstranění příložného pažení a rozepření stěn rýh do 20 m2 hl přes 2 do 4 m při překopech inženýrských sítí</t>
  </si>
  <si>
    <t>1422443963</t>
  </si>
  <si>
    <t>-1151458424</t>
  </si>
  <si>
    <t>42,240+16,98</t>
  </si>
  <si>
    <t>Mezisoučet kanalizace a šachty</t>
  </si>
  <si>
    <t>33,930</t>
  </si>
  <si>
    <t>894407580</t>
  </si>
  <si>
    <t>42,240+16,980-33,930</t>
  </si>
  <si>
    <t>-1139760249</t>
  </si>
  <si>
    <t>25,290*15</t>
  </si>
  <si>
    <t>1767955872</t>
  </si>
  <si>
    <t>25,920*1,800</t>
  </si>
  <si>
    <t>1914102725</t>
  </si>
  <si>
    <t>0,800*0,700*33,000</t>
  </si>
  <si>
    <t>-3,14*0,063*0,063*33,000</t>
  </si>
  <si>
    <t>0,800*0,700*11,000</t>
  </si>
  <si>
    <t>-3,14*0,080*0,080*11,000</t>
  </si>
  <si>
    <t>1,800*1,800*1,500</t>
  </si>
  <si>
    <t>-3,14*0,400*0,400</t>
  </si>
  <si>
    <t>1783177901</t>
  </si>
  <si>
    <t>0,800*33,000*0,525</t>
  </si>
  <si>
    <t>0,800*11,000*0,525</t>
  </si>
  <si>
    <t>-1268216624</t>
  </si>
  <si>
    <t>17,848*1,800</t>
  </si>
  <si>
    <t>-182472479</t>
  </si>
  <si>
    <t>0,800*33,000*0,100</t>
  </si>
  <si>
    <t>0,800*11,000*0,100</t>
  </si>
  <si>
    <t>1,800*1,800*0,100*1*2</t>
  </si>
  <si>
    <t>1168077551</t>
  </si>
  <si>
    <t>0,800*33,000</t>
  </si>
  <si>
    <t>0,800*11,000</t>
  </si>
  <si>
    <t>1,800*1,800*2</t>
  </si>
  <si>
    <t>566901132</t>
  </si>
  <si>
    <t>Vyspravení podkladu po překopech inženýrských sítí plochy do 15 m2 štěrkodrtí tl. 150 mm</t>
  </si>
  <si>
    <t>509064990</t>
  </si>
  <si>
    <t>566901142</t>
  </si>
  <si>
    <t>Vyspravení podkladu po překopech inženýrských sítí plochy do 15 m2 kamenivem hrubým drceným tl. 150 mm</t>
  </si>
  <si>
    <t>232627226</t>
  </si>
  <si>
    <t>566901161</t>
  </si>
  <si>
    <t>Vyspravení podkladu po překopech inženýrských sítí plochy do 15 m2 obalovaným kamenivem ACP (OK) tl. 100 mm</t>
  </si>
  <si>
    <t>-1885555048</t>
  </si>
  <si>
    <t>871310330</t>
  </si>
  <si>
    <t>Montáž kanalizačního potrubí hladkého plnostěnného SN 16 z polypropylenu DN 160</t>
  </si>
  <si>
    <t>-1097378450</t>
  </si>
  <si>
    <t>Součet přípojka</t>
  </si>
  <si>
    <t>28614274</t>
  </si>
  <si>
    <t>trubka kanalizační PP plnostěnná jednovrstvá DN 160x6000mm SN16</t>
  </si>
  <si>
    <t>-1870813564</t>
  </si>
  <si>
    <t>11*1,015 "Přepočtené koeficientem množství</t>
  </si>
  <si>
    <t>-1352021599</t>
  </si>
  <si>
    <t>Součet kanalizace</t>
  </si>
  <si>
    <t>-183015558</t>
  </si>
  <si>
    <t>33,000/6*1,10</t>
  </si>
  <si>
    <t>877310310</t>
  </si>
  <si>
    <t>Montáž kolen na kanalizačním potrubí z PP nebo tvrdého PVC trub hladkých plnostěnných DN 160</t>
  </si>
  <si>
    <t>-466499309</t>
  </si>
  <si>
    <t>28612201</t>
  </si>
  <si>
    <t>koleno kanalizační plastové PVC KG DN 160/30° SN12/16</t>
  </si>
  <si>
    <t>643218553</t>
  </si>
  <si>
    <t>877355121</t>
  </si>
  <si>
    <t>Výřez a montáž tvarovek odbočných na potrubí z kanalizačních trub z PVC DN 200</t>
  </si>
  <si>
    <t>-1848758442</t>
  </si>
  <si>
    <t>28611918</t>
  </si>
  <si>
    <t>odbočka kanalizační plastová s hrdlem KG 200/160/45°</t>
  </si>
  <si>
    <t>760488442</t>
  </si>
  <si>
    <t>-1747632449</t>
  </si>
  <si>
    <t>1732143725</t>
  </si>
  <si>
    <t>-1202145717</t>
  </si>
  <si>
    <t>364716778</t>
  </si>
  <si>
    <t>-76031691</t>
  </si>
  <si>
    <t>-1452789190</t>
  </si>
  <si>
    <t>1731542617</t>
  </si>
  <si>
    <t>919735112</t>
  </si>
  <si>
    <t>Řezání stávajícího živičného krytu hl přes 50 do 100 mm</t>
  </si>
  <si>
    <t>-1782842945</t>
  </si>
  <si>
    <t>7,000+1,500+7,000</t>
  </si>
  <si>
    <t>997</t>
  </si>
  <si>
    <t>Přesun sutě</t>
  </si>
  <si>
    <t>997013501</t>
  </si>
  <si>
    <t>Odvoz suti a vybouraných hmot na skládku nebo meziskládku do 1 km se složením</t>
  </si>
  <si>
    <t>-631450503</t>
  </si>
  <si>
    <t>997013509</t>
  </si>
  <si>
    <t>Příplatek k odvozu suti a vybouraných hmot na skládku ZKD 1 km přes 1 km</t>
  </si>
  <si>
    <t>281485598</t>
  </si>
  <si>
    <t>5,355*15</t>
  </si>
  <si>
    <t>997013645</t>
  </si>
  <si>
    <t>Poplatek za uložení na skládce (skládkovné) odpadu asfaltového bez dehtu kód odpadu 17 03 02</t>
  </si>
  <si>
    <t>238978666</t>
  </si>
  <si>
    <t>-585255504</t>
  </si>
  <si>
    <t>-345688602</t>
  </si>
  <si>
    <t>Součet napojení na veřejnou kanalizaci</t>
  </si>
  <si>
    <t>Dešťová kanal SO02 - Dešťová kanalizace</t>
  </si>
  <si>
    <t>-156487974</t>
  </si>
  <si>
    <t>-1151353931</t>
  </si>
  <si>
    <t>0,800*1,200*90,000</t>
  </si>
  <si>
    <t>-2119956189</t>
  </si>
  <si>
    <t>-1792753771</t>
  </si>
  <si>
    <t>61,508+86,400+9,720</t>
  </si>
  <si>
    <t>96,775</t>
  </si>
  <si>
    <t>1757940402</t>
  </si>
  <si>
    <t>61,508+86,400+9,720-96,775</t>
  </si>
  <si>
    <t>-1249510914</t>
  </si>
  <si>
    <t>60,853*15</t>
  </si>
  <si>
    <t>-1830497843</t>
  </si>
  <si>
    <t>60,853*1,800</t>
  </si>
  <si>
    <t>-727499484</t>
  </si>
  <si>
    <t>0,800*0,700*90,000</t>
  </si>
  <si>
    <t>-3,14*0,400*0,400*2</t>
  </si>
  <si>
    <t>361831774</t>
  </si>
  <si>
    <t>0,800*90,000*0,525</t>
  </si>
  <si>
    <t>-3,14*0,063*0,063*90,000</t>
  </si>
  <si>
    <t>749941337</t>
  </si>
  <si>
    <t>36,678*1,800</t>
  </si>
  <si>
    <t>-1603366425</t>
  </si>
  <si>
    <t>0,800*90,000*0,100</t>
  </si>
  <si>
    <t>1,800*1,800*0,100*2</t>
  </si>
  <si>
    <t>356653927</t>
  </si>
  <si>
    <t>0,800*90,000</t>
  </si>
  <si>
    <t>-1395976703</t>
  </si>
  <si>
    <t>804055141</t>
  </si>
  <si>
    <t>1151832835</t>
  </si>
  <si>
    <t>1388969647</t>
  </si>
  <si>
    <t>-302164126</t>
  </si>
  <si>
    <t>570501587</t>
  </si>
  <si>
    <t>1481964411</t>
  </si>
  <si>
    <t>721886809</t>
  </si>
  <si>
    <t>90,000</t>
  </si>
  <si>
    <t>1029147903</t>
  </si>
  <si>
    <t>90,000/6*1,10</t>
  </si>
  <si>
    <t>17,000</t>
  </si>
  <si>
    <t>74419957</t>
  </si>
  <si>
    <t>-496653283</t>
  </si>
  <si>
    <t>56467172</t>
  </si>
  <si>
    <t>304997341</t>
  </si>
  <si>
    <t>-1453844716</t>
  </si>
  <si>
    <t>-485134571</t>
  </si>
  <si>
    <t>1775215659</t>
  </si>
  <si>
    <t>-395095432</t>
  </si>
  <si>
    <t>1,500*4</t>
  </si>
  <si>
    <t>-1261472650</t>
  </si>
  <si>
    <t>706964927</t>
  </si>
  <si>
    <t>Rozvod vody SO02 - Voda k vodním zásuvkám, automatický závlahový systém</t>
  </si>
  <si>
    <t>2066779188</t>
  </si>
  <si>
    <t>-1220080651</t>
  </si>
  <si>
    <t>1190539849</t>
  </si>
  <si>
    <t>347671875</t>
  </si>
  <si>
    <t>-274455771</t>
  </si>
  <si>
    <t>-1078928544</t>
  </si>
  <si>
    <t>313647668</t>
  </si>
  <si>
    <t>-1638886011</t>
  </si>
  <si>
    <t>51799058</t>
  </si>
  <si>
    <t>-2050186918</t>
  </si>
  <si>
    <t>-1615126841</t>
  </si>
  <si>
    <t>1264699839</t>
  </si>
  <si>
    <t>-882468446</t>
  </si>
  <si>
    <t>1472123536</t>
  </si>
  <si>
    <t>-491701721</t>
  </si>
  <si>
    <t>Vrty TČ SO02 - Vrty TČ vč. dopojení</t>
  </si>
  <si>
    <t>2107144935</t>
  </si>
  <si>
    <t>0,400*1,100*40*2</t>
  </si>
  <si>
    <t>690969653</t>
  </si>
  <si>
    <t>-2128801581</t>
  </si>
  <si>
    <t>35,200+2,475-26,850</t>
  </si>
  <si>
    <t>492268407</t>
  </si>
  <si>
    <t>10,825*15</t>
  </si>
  <si>
    <t>589595162</t>
  </si>
  <si>
    <t>10,825*1,800</t>
  </si>
  <si>
    <t>1464088908</t>
  </si>
  <si>
    <t>0,400*0,800*40,000*2</t>
  </si>
  <si>
    <t>628627829</t>
  </si>
  <si>
    <t>0,400*0,200*40,000*2</t>
  </si>
  <si>
    <t>-3,14*0,020*0,020*40,000*2</t>
  </si>
  <si>
    <t>-158602330</t>
  </si>
  <si>
    <t>6,300*1,800</t>
  </si>
  <si>
    <t>109501300</t>
  </si>
  <si>
    <t>0,400*0,100*40,000*2</t>
  </si>
  <si>
    <t>-1880519329</t>
  </si>
  <si>
    <t>0,400*40,000*2</t>
  </si>
  <si>
    <t>1670477218</t>
  </si>
  <si>
    <t>-1132887167</t>
  </si>
  <si>
    <t>-1304262506</t>
  </si>
  <si>
    <t>1137237774</t>
  </si>
  <si>
    <t>-1805165676</t>
  </si>
  <si>
    <t>40,000*2</t>
  </si>
  <si>
    <t>1268220233</t>
  </si>
  <si>
    <t>80*1,015 "Přepočtené koeficientem množství</t>
  </si>
  <si>
    <t>-1613174598</t>
  </si>
  <si>
    <t>-914777246</t>
  </si>
  <si>
    <t>40,000+40,000+80,000+80,000</t>
  </si>
  <si>
    <t>-522593979</t>
  </si>
  <si>
    <t>713842963</t>
  </si>
  <si>
    <t>-1089749629</t>
  </si>
  <si>
    <t>-1345248149</t>
  </si>
  <si>
    <t>-1097964791</t>
  </si>
  <si>
    <t>1239217905</t>
  </si>
  <si>
    <t>209007801</t>
  </si>
  <si>
    <t>1538963409</t>
  </si>
  <si>
    <t>277880207</t>
  </si>
  <si>
    <t>792523467</t>
  </si>
  <si>
    <t>1831357910</t>
  </si>
  <si>
    <t>-519453974</t>
  </si>
  <si>
    <t>2084226406</t>
  </si>
  <si>
    <t>-2049713373</t>
  </si>
  <si>
    <t>-1825701440</t>
  </si>
  <si>
    <t>1482929767</t>
  </si>
  <si>
    <t>-1143164305</t>
  </si>
  <si>
    <t>1908163086</t>
  </si>
  <si>
    <t xml:space="preserve">Přípojka el. NN - Přípojka NN SO01, SO02 </t>
  </si>
  <si>
    <t xml:space="preserve">    741 - Elektroinstalace - silnoproud</t>
  </si>
  <si>
    <t xml:space="preserve">    46-M - Zemní práce při extr.mont.pracích</t>
  </si>
  <si>
    <t>741</t>
  </si>
  <si>
    <t>Elektroinstalace - silnoproud</t>
  </si>
  <si>
    <t>Pol283</t>
  </si>
  <si>
    <t>Montáž a zapojení elektroměrového pilíře</t>
  </si>
  <si>
    <t>391860604</t>
  </si>
  <si>
    <t>Pol284</t>
  </si>
  <si>
    <t>Elektroměrový pilíř (sestava dle výkresu č.9)</t>
  </si>
  <si>
    <t>-1702776852</t>
  </si>
  <si>
    <t>Pol285</t>
  </si>
  <si>
    <t>Jistič 32B/3 PL7</t>
  </si>
  <si>
    <t>-206355020</t>
  </si>
  <si>
    <t>1966004793</t>
  </si>
  <si>
    <t>Pol286</t>
  </si>
  <si>
    <t>Drát FeZn pr. 10</t>
  </si>
  <si>
    <t>1738709196</t>
  </si>
  <si>
    <t>-1869586182</t>
  </si>
  <si>
    <t>Pol287</t>
  </si>
  <si>
    <t>Chránička KOPOFLEX pr.63</t>
  </si>
  <si>
    <t>-534821871</t>
  </si>
  <si>
    <t>Pol288</t>
  </si>
  <si>
    <t>Montáž kabelu CYKY 4Bx16</t>
  </si>
  <si>
    <t>-1707378368</t>
  </si>
  <si>
    <t>Pol289</t>
  </si>
  <si>
    <t>Kabel CYKY 4Bx16</t>
  </si>
  <si>
    <t>-1319411569</t>
  </si>
  <si>
    <t>Pol290</t>
  </si>
  <si>
    <t>Montáž kabelu CYKY 5Ox1,5</t>
  </si>
  <si>
    <t>-444305242</t>
  </si>
  <si>
    <t>Pol291</t>
  </si>
  <si>
    <t>Kabel CYKY 5Ox1,5</t>
  </si>
  <si>
    <t>-989005365</t>
  </si>
  <si>
    <t>Pol292</t>
  </si>
  <si>
    <t>Montáž kabelu CYKY 4x70</t>
  </si>
  <si>
    <t>-752213014</t>
  </si>
  <si>
    <t>Pol293</t>
  </si>
  <si>
    <t>Kabel CYKY 3Bx70+50</t>
  </si>
  <si>
    <t>-1378323080</t>
  </si>
  <si>
    <t>260481814</t>
  </si>
  <si>
    <t>-493842780</t>
  </si>
  <si>
    <t>Pol294</t>
  </si>
  <si>
    <t>1619780374</t>
  </si>
  <si>
    <t>Pol295</t>
  </si>
  <si>
    <t>Průraz do domu</t>
  </si>
  <si>
    <t>-379826485</t>
  </si>
  <si>
    <t>Pol296</t>
  </si>
  <si>
    <t>867643066</t>
  </si>
  <si>
    <t>Pol297</t>
  </si>
  <si>
    <t>1923073079</t>
  </si>
  <si>
    <t>Pol298</t>
  </si>
  <si>
    <t>1466426997</t>
  </si>
  <si>
    <t>46-M</t>
  </si>
  <si>
    <t>Zemní práce při extr.mont.pracích</t>
  </si>
  <si>
    <t>460171273</t>
  </si>
  <si>
    <t>Hloubení kabelových nezapažených rýh strojně š 50 cm hl 80 cm v hornině tř II skupiny 4</t>
  </si>
  <si>
    <t>63490166</t>
  </si>
  <si>
    <t>460341113</t>
  </si>
  <si>
    <t>Vodorovné přemístění horniny jakékoliv třídy dopravními prostředky při elektromontážích přes 500 do 1000 m</t>
  </si>
  <si>
    <t>-125715751</t>
  </si>
  <si>
    <t>54,000-40,500</t>
  </si>
  <si>
    <t>460341121</t>
  </si>
  <si>
    <t>Příplatek k vodorovnému přemístění horniny dopravními prostředky při elektromontážích za každých dalších i započatých 1000 m</t>
  </si>
  <si>
    <t>1049126958</t>
  </si>
  <si>
    <t>13,500*15,000</t>
  </si>
  <si>
    <t>460361111</t>
  </si>
  <si>
    <t>Poplatek za uložení zeminy na skládce (skládkovné) kód odpadu 17 05 04</t>
  </si>
  <si>
    <t>-525811362</t>
  </si>
  <si>
    <t>13,500*1,800</t>
  </si>
  <si>
    <t>460371123</t>
  </si>
  <si>
    <t>Naložení výkopku při elektromontážích strojně z hornin třídy II skupiny 4 a 5</t>
  </si>
  <si>
    <t>1850015402</t>
  </si>
  <si>
    <t>13,500</t>
  </si>
  <si>
    <t>460451283</t>
  </si>
  <si>
    <t>Zásyp kabelových rýh strojně se zhutněním š 50 cm hl 80 cm z horniny tř II skupiny 4</t>
  </si>
  <si>
    <t>-2092540870</t>
  </si>
  <si>
    <t>460541122</t>
  </si>
  <si>
    <t>Úprava pláně při elektromontážích strojně v hornině třídy těžitelnosti II skupiny 4 a 5 se zhutněním</t>
  </si>
  <si>
    <t>-363148061</t>
  </si>
  <si>
    <t>135,000*0,500</t>
  </si>
  <si>
    <t>460661214</t>
  </si>
  <si>
    <t>Kabelové lože z písku pro kabely nn zakryté cihlami š lože přes 45 do 60 cm</t>
  </si>
  <si>
    <t>-425887608</t>
  </si>
  <si>
    <t>460671111</t>
  </si>
  <si>
    <t>Výstražná fólie pro krytí kabelů šířky přes 10 do 20 cm</t>
  </si>
  <si>
    <t>2085967109</t>
  </si>
  <si>
    <t>460905131</t>
  </si>
  <si>
    <t>Montáž kompaktního plastového pilíře pro rozvod nn samostatého š přes 55 do 75 cm (např. SR301)</t>
  </si>
  <si>
    <t>-1616819020</t>
  </si>
  <si>
    <t>35711832</t>
  </si>
  <si>
    <t>skříň rozpojovací jistící kompaktní pilíř celoplastové provedení výzbroj 3x sada pojistkové spodky nožové velikosti 1 (SR301/NKW1)</t>
  </si>
  <si>
    <t>292206927</t>
  </si>
  <si>
    <t>469981111</t>
  </si>
  <si>
    <t>Přesun hmot pro pomocné stavební práce při elektromotážích</t>
  </si>
  <si>
    <t>-992883101</t>
  </si>
  <si>
    <t>469981211</t>
  </si>
  <si>
    <t>Příplatek k přesunu hmot pro pomocné stavební práce při elektromotážích ZKD 1000 m</t>
  </si>
  <si>
    <t>-2139335483</t>
  </si>
  <si>
    <t>00557 - SO03, SO04 - pergoly</t>
  </si>
  <si>
    <t>121151103</t>
  </si>
  <si>
    <t>Sejmutí ornice plochy do 100 m2 tl vrstvy do 200 mm strojně</t>
  </si>
  <si>
    <t>1474982641</t>
  </si>
  <si>
    <t>6,000*6,000*2</t>
  </si>
  <si>
    <t>175111201</t>
  </si>
  <si>
    <t>Obsypání objektu nad přilehlým původním terénem sypaninou bez prohození, uloženou do 3 m ručně</t>
  </si>
  <si>
    <t>-120323336</t>
  </si>
  <si>
    <t>5,000*4*0,500*0,100*2</t>
  </si>
  <si>
    <t>-1319180335</t>
  </si>
  <si>
    <t>1583103855</t>
  </si>
  <si>
    <t>5,000*5,000*2</t>
  </si>
  <si>
    <t>-67304886</t>
  </si>
  <si>
    <t>50,000*1,15</t>
  </si>
  <si>
    <t>57,5*1,1845 "Přepočtené koeficientem množství</t>
  </si>
  <si>
    <t>812306339</t>
  </si>
  <si>
    <t>-18248314</t>
  </si>
  <si>
    <t>1570479200</t>
  </si>
  <si>
    <t>-653650894</t>
  </si>
  <si>
    <t>404608479</t>
  </si>
  <si>
    <t>50*1,03 "Přepočtené koeficientem množství</t>
  </si>
  <si>
    <t>916231213</t>
  </si>
  <si>
    <t>-3586902</t>
  </si>
  <si>
    <t>(5,000+5,000)*2*2</t>
  </si>
  <si>
    <t>391332518</t>
  </si>
  <si>
    <t>40*1,02 "Přepočtené koeficientem množství</t>
  </si>
  <si>
    <t>1889308145</t>
  </si>
  <si>
    <t>767995114</t>
  </si>
  <si>
    <t>Montáž atypických zámečnických konstrukcí hm přes 20 do 50 kg</t>
  </si>
  <si>
    <t>kg</t>
  </si>
  <si>
    <t>-589237780</t>
  </si>
  <si>
    <t>467.000*2</t>
  </si>
  <si>
    <t>181950241R02</t>
  </si>
  <si>
    <t>Samostatně stojící hliníková bioklimatická pergola s natočitelnými lamelami 5 000x5 000 mm dle PD</t>
  </si>
  <si>
    <t>1687643959</t>
  </si>
  <si>
    <t>154324144</t>
  </si>
  <si>
    <t>Silnoproud SO03 - elektroinstalace</t>
  </si>
  <si>
    <t>-1935802970</t>
  </si>
  <si>
    <t>Pol272</t>
  </si>
  <si>
    <t>-257275653</t>
  </si>
  <si>
    <t>Pol273</t>
  </si>
  <si>
    <t>2054863713</t>
  </si>
  <si>
    <t>2005263789</t>
  </si>
  <si>
    <t>Pol274</t>
  </si>
  <si>
    <t>207537893</t>
  </si>
  <si>
    <t>-661080015</t>
  </si>
  <si>
    <t>737552827</t>
  </si>
  <si>
    <t>Pol275</t>
  </si>
  <si>
    <t>Montáž lišty vkládací</t>
  </si>
  <si>
    <t>1891001818</t>
  </si>
  <si>
    <t>Pol276</t>
  </si>
  <si>
    <t>Lišta vkládací 24x22</t>
  </si>
  <si>
    <t>-2011364519</t>
  </si>
  <si>
    <t>Pol277</t>
  </si>
  <si>
    <t>Montáž spínače řaz.1 vyšší krytí na povrch</t>
  </si>
  <si>
    <t>-1050974816</t>
  </si>
  <si>
    <t>Pol278</t>
  </si>
  <si>
    <t>Spínač řaz.1 IP44 nástěnný</t>
  </si>
  <si>
    <t>-1848776179</t>
  </si>
  <si>
    <t>Pol279</t>
  </si>
  <si>
    <t>Montáž zásuvky 230V vyšší krytí na povrch</t>
  </si>
  <si>
    <t>1164734385</t>
  </si>
  <si>
    <t>Pol280</t>
  </si>
  <si>
    <t>Zásuvka 16A/230V IP44 nástěnná</t>
  </si>
  <si>
    <t>-1716925972</t>
  </si>
  <si>
    <t>-246641148</t>
  </si>
  <si>
    <t>-616211329</t>
  </si>
  <si>
    <t>Pol281</t>
  </si>
  <si>
    <t>735480271</t>
  </si>
  <si>
    <t>Pol282</t>
  </si>
  <si>
    <t>Pomocné práce</t>
  </si>
  <si>
    <t>-1978108114</t>
  </si>
  <si>
    <t>460171173</t>
  </si>
  <si>
    <t>Hloubení kabelových nezapažených rýh strojně š 35 cm hl 80 cm v hornině tř II skupiny 4</t>
  </si>
  <si>
    <t>2047904260</t>
  </si>
  <si>
    <t>-1369258506</t>
  </si>
  <si>
    <t>7,000-5,300</t>
  </si>
  <si>
    <t>1183137296</t>
  </si>
  <si>
    <t>1,700*15,000</t>
  </si>
  <si>
    <t>53269915</t>
  </si>
  <si>
    <t>1,700*1,800</t>
  </si>
  <si>
    <t>-1121327248</t>
  </si>
  <si>
    <t>1,700</t>
  </si>
  <si>
    <t>933563068</t>
  </si>
  <si>
    <t>-1950149753</t>
  </si>
  <si>
    <t>25,000*0,500</t>
  </si>
  <si>
    <t>85709558</t>
  </si>
  <si>
    <t>925404763</t>
  </si>
  <si>
    <t>1757211449</t>
  </si>
  <si>
    <t>-882193784</t>
  </si>
  <si>
    <t>Silnoproud SO04 - elektroinstalace</t>
  </si>
  <si>
    <t>860482877</t>
  </si>
  <si>
    <t>48335453</t>
  </si>
  <si>
    <t>-1252872577</t>
  </si>
  <si>
    <t>-1782723914</t>
  </si>
  <si>
    <t>2105178757</t>
  </si>
  <si>
    <t>-702072698</t>
  </si>
  <si>
    <t>-796160381</t>
  </si>
  <si>
    <t>712007634</t>
  </si>
  <si>
    <t>736684689</t>
  </si>
  <si>
    <t>-1333276967</t>
  </si>
  <si>
    <t>1530709589</t>
  </si>
  <si>
    <t>-1075289786</t>
  </si>
  <si>
    <t>331929270</t>
  </si>
  <si>
    <t>-467248078</t>
  </si>
  <si>
    <t>2000512402</t>
  </si>
  <si>
    <t>-1908749126</t>
  </si>
  <si>
    <t>490402223</t>
  </si>
  <si>
    <t>953263642</t>
  </si>
  <si>
    <t>799513154</t>
  </si>
  <si>
    <t>-544901414</t>
  </si>
  <si>
    <t>846795892</t>
  </si>
  <si>
    <t>808251098</t>
  </si>
  <si>
    <t>-734049457</t>
  </si>
  <si>
    <t>2124481599</t>
  </si>
  <si>
    <t>171735890</t>
  </si>
  <si>
    <t>1427291263</t>
  </si>
  <si>
    <t>778707881</t>
  </si>
  <si>
    <t>-685639276</t>
  </si>
  <si>
    <t>00558 - Zpevněné plochy, oplocení</t>
  </si>
  <si>
    <t>Sejmutí ornice plochy do 500 m2 tl vrstvy přes 200 do 250 mm strojně</t>
  </si>
  <si>
    <t>1308213786</t>
  </si>
  <si>
    <t>27,800*7,800</t>
  </si>
  <si>
    <t>8,000*7,800</t>
  </si>
  <si>
    <t>14,200*3,700</t>
  </si>
  <si>
    <t>Mezisoučet zpevněné plochy</t>
  </si>
  <si>
    <t>121,000</t>
  </si>
  <si>
    <t>20,900</t>
  </si>
  <si>
    <t>Mezisoučet parkoviště</t>
  </si>
  <si>
    <t>122351104</t>
  </si>
  <si>
    <t>Odkopávky a prokopávky nezapažené v hornině třídy těžitelnosti II skupiny 4 objem do 500 m3 strojně</t>
  </si>
  <si>
    <t>-1072944814</t>
  </si>
  <si>
    <t>27,800*7,800*0,300</t>
  </si>
  <si>
    <t>8,000*7,800*0,300</t>
  </si>
  <si>
    <t>14,200*3,700*0,300</t>
  </si>
  <si>
    <t>121,000*0,300</t>
  </si>
  <si>
    <t>20,900*1,300</t>
  </si>
  <si>
    <t>131151343</t>
  </si>
  <si>
    <t>Vrtání jamek pro plotové sloupky D přes 200 do 300 mm strojně</t>
  </si>
  <si>
    <t>429098478</t>
  </si>
  <si>
    <t>114,000*0,500</t>
  </si>
  <si>
    <t>162351103</t>
  </si>
  <si>
    <t>Vodorovné přemístění přes 50 do 500 m výkopku/sypaniny z horniny třídy těžitelnosti I skupiny 1 až 3</t>
  </si>
  <si>
    <t>185238429</t>
  </si>
  <si>
    <t>47,368+79,261+79,261</t>
  </si>
  <si>
    <t>Součet sejmutá ornice pro rosprostření</t>
  </si>
  <si>
    <t>-2137369012</t>
  </si>
  <si>
    <t>3,140*0,150*0,150*0,500*114</t>
  </si>
  <si>
    <t>Mezisoučet jamky plot</t>
  </si>
  <si>
    <t>-768631842</t>
  </si>
  <si>
    <t>167,031*15</t>
  </si>
  <si>
    <t>-1507861891</t>
  </si>
  <si>
    <t>167,031*1,800</t>
  </si>
  <si>
    <t>181351113</t>
  </si>
  <si>
    <t>Rozprostření ornice tl vrstvy do 200 mm pl přes 500 m2 v rovině nebo ve svahu do 1:5 strojně</t>
  </si>
  <si>
    <t>1635584995</t>
  </si>
  <si>
    <t>3716,000</t>
  </si>
  <si>
    <t>Mezisoučet plocha pozemku</t>
  </si>
  <si>
    <t>-23,800*13,450*2</t>
  </si>
  <si>
    <t>-8,350</t>
  </si>
  <si>
    <t>-27,300*6,800</t>
  </si>
  <si>
    <t>-7,600*6,800</t>
  </si>
  <si>
    <t>-14,200*2,700</t>
  </si>
  <si>
    <t>-(8*2,500)*5,500</t>
  </si>
  <si>
    <t>-(1*3,800)*5,500</t>
  </si>
  <si>
    <t>Mezisoučet zpevněné plochy a parkoviště</t>
  </si>
  <si>
    <t>-109,120</t>
  </si>
  <si>
    <t>Mezisoučet okapový chodník</t>
  </si>
  <si>
    <t>10371500</t>
  </si>
  <si>
    <t>substrát pro trávníky VL</t>
  </si>
  <si>
    <t>-961465069</t>
  </si>
  <si>
    <t>318,324-205,89</t>
  </si>
  <si>
    <t>Součet dokoupení chybějící ornice</t>
  </si>
  <si>
    <t>181411131</t>
  </si>
  <si>
    <t>Založení parkového trávníku výsevem pl do 1000 m2 v rovině a ve svahu do 1:5</t>
  </si>
  <si>
    <t>-671782554</t>
  </si>
  <si>
    <t>00572410</t>
  </si>
  <si>
    <t>osivo směs travní parková</t>
  </si>
  <si>
    <t>-347450420</t>
  </si>
  <si>
    <t>2639,22278638344*0,02 "Přepočtené koeficientem množství</t>
  </si>
  <si>
    <t>-617533486</t>
  </si>
  <si>
    <t>2551,75</t>
  </si>
  <si>
    <t>Mezisoučet trávníky</t>
  </si>
  <si>
    <t>-850018481</t>
  </si>
  <si>
    <t>27,300*6,800</t>
  </si>
  <si>
    <t>7,600*6,800</t>
  </si>
  <si>
    <t>14,200*2,700</t>
  </si>
  <si>
    <t>Mezisoučet zpevněná plocha</t>
  </si>
  <si>
    <t>(8*2,500)*5,500</t>
  </si>
  <si>
    <t>(1*3,800)*5,500</t>
  </si>
  <si>
    <t>1798603530</t>
  </si>
  <si>
    <t>406,56*1,1845 "Přepočtené koeficientem množství</t>
  </si>
  <si>
    <t>338171123</t>
  </si>
  <si>
    <t>Osazování sloupků a vzpěr plotových ocelových v přes 2 do 2,6 m se zabetonováním</t>
  </si>
  <si>
    <t>1339265658</t>
  </si>
  <si>
    <t>339,650/3</t>
  </si>
  <si>
    <t>Mezisoučet sloupky</t>
  </si>
  <si>
    <t>2+6+2+4+2+3+2+2</t>
  </si>
  <si>
    <t>Mezisoučet vzpěy</t>
  </si>
  <si>
    <t>55342255</t>
  </si>
  <si>
    <t>sloupek plotový průběžný Pz a komaxitový 2500/38x1,5mm</t>
  </si>
  <si>
    <t>-1751605388</t>
  </si>
  <si>
    <t>114,000</t>
  </si>
  <si>
    <t>55342270</t>
  </si>
  <si>
    <t>vzpěra plotová 38x1,5mm včetně krytky s uchem 1500mm</t>
  </si>
  <si>
    <t>-1238347840</t>
  </si>
  <si>
    <t>348101210</t>
  </si>
  <si>
    <t>Osazení vrat nebo vrátek k oplocení na ocelové sloupky pl do 2 m2</t>
  </si>
  <si>
    <t>601341401</t>
  </si>
  <si>
    <t>55342334</t>
  </si>
  <si>
    <t>branka plotová jednokřídlá Pz s PVC vrstvou 1000x1730mm</t>
  </si>
  <si>
    <t>1881084473</t>
  </si>
  <si>
    <t>348121221</t>
  </si>
  <si>
    <t>Osazení podhrabových desek dl přes 2 do 3 m na ocelové plotové sloupky</t>
  </si>
  <si>
    <t>513816765</t>
  </si>
  <si>
    <t>340,000/3</t>
  </si>
  <si>
    <t>59233120</t>
  </si>
  <si>
    <t>deska plotová betonová 2900x50x290mm</t>
  </si>
  <si>
    <t>-94575618</t>
  </si>
  <si>
    <t>59232545</t>
  </si>
  <si>
    <t>držák podhrabové desky typ H pro sloupek D 60-70mm výšky 300mm průběžný povrchová úprava žárový zinek</t>
  </si>
  <si>
    <t>1074486015</t>
  </si>
  <si>
    <t>348401130</t>
  </si>
  <si>
    <t>Montáž oplocení ze strojového pletiva s napínacími dráty v přes 1,6 do 2,0 m</t>
  </si>
  <si>
    <t>-1026640745</t>
  </si>
  <si>
    <t>125,5+(80,450-6,800)+61,400++30,000</t>
  </si>
  <si>
    <t>Mezisoučet plot obvodový</t>
  </si>
  <si>
    <t>49,100</t>
  </si>
  <si>
    <t>Mezisoučet plot vnitřní dělící</t>
  </si>
  <si>
    <t>31327514</t>
  </si>
  <si>
    <t>pletivo drátěné plastifikované se čtvercovými oky 55/2,5mm v 1800mm</t>
  </si>
  <si>
    <t>86804356</t>
  </si>
  <si>
    <t>339,65*1,05 "Přepočtené koeficientem množství</t>
  </si>
  <si>
    <t>348401350</t>
  </si>
  <si>
    <t>Rozvinutí, montáž a napnutí napínacího drátu na oplocení</t>
  </si>
  <si>
    <t>-1130892490</t>
  </si>
  <si>
    <t>15619100</t>
  </si>
  <si>
    <t>drát kruhový poplastovaný napínací 2,5/3,5mm</t>
  </si>
  <si>
    <t>-622688301</t>
  </si>
  <si>
    <t>56423111R01</t>
  </si>
  <si>
    <t>Podklad nebo podsyp ze štěrkopísku ŠP plochy přes 100 m2 tl 100 mm</t>
  </si>
  <si>
    <t>335710977</t>
  </si>
  <si>
    <t>Součet štěrkopísek 0-8 mm</t>
  </si>
  <si>
    <t>1799880286</t>
  </si>
  <si>
    <t>Součet drcené kamenivo 0-63 mm</t>
  </si>
  <si>
    <t>-1537412417</t>
  </si>
  <si>
    <t>596211212</t>
  </si>
  <si>
    <t>Kladení zámkové dlažby komunikací pro pěší ručně tl 80 mm skupiny A pl přes 100 do 300 m2</t>
  </si>
  <si>
    <t>532630160</t>
  </si>
  <si>
    <t>59245013</t>
  </si>
  <si>
    <t>dlažba zámková betonová tvaru I 200x165mm tl 80mm přírodní</t>
  </si>
  <si>
    <t>447290506</t>
  </si>
  <si>
    <t>275,66*1,02 "Přepočtené koeficientem množství</t>
  </si>
  <si>
    <t>596411113</t>
  </si>
  <si>
    <t>Kladení dlažby z vegetačních tvárnic komunikací pro pěší tl do 80 mm pl přes 100 do 300 m2</t>
  </si>
  <si>
    <t>-1839746592</t>
  </si>
  <si>
    <t>59246016</t>
  </si>
  <si>
    <t>dlažba plošná vegetační betonová 600x400mm tl 80mm přírodní</t>
  </si>
  <si>
    <t>68142442</t>
  </si>
  <si>
    <t>130,9*1,02 "Přepočtené koeficientem množství</t>
  </si>
  <si>
    <t>916131213</t>
  </si>
  <si>
    <t>Osazení silničního obrubníku betonového stojatého s boční opěrou do lože z betonu prostého</t>
  </si>
  <si>
    <t>-769546955</t>
  </si>
  <si>
    <t>7,600*2</t>
  </si>
  <si>
    <t>6,800</t>
  </si>
  <si>
    <t>27,300-2,700</t>
  </si>
  <si>
    <t>14,200*2</t>
  </si>
  <si>
    <t>8*2,500</t>
  </si>
  <si>
    <t>1*3,800</t>
  </si>
  <si>
    <t>5,500*2</t>
  </si>
  <si>
    <t>59217072</t>
  </si>
  <si>
    <t>obrubník silniční betonový 1000x100x250mm</t>
  </si>
  <si>
    <t>579628238</t>
  </si>
  <si>
    <t>109,8*1,02 "Přepočtené koeficientem množství</t>
  </si>
  <si>
    <t>-1312831226</t>
  </si>
  <si>
    <t>27,300</t>
  </si>
  <si>
    <t>Součet mezi zpevněnou plochou a parkovištěm</t>
  </si>
  <si>
    <t>-483384358</t>
  </si>
  <si>
    <t>27,846*1,02 "Přepočtené koeficientem množství</t>
  </si>
  <si>
    <t>998223011</t>
  </si>
  <si>
    <t>Přesun hmot pro pozemní komunikace s krytem dlážděným</t>
  </si>
  <si>
    <t>-1123846398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</si>
  <si>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</si>
  <si>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</si>
  <si>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</si>
  <si>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</si>
  <si>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</si>
  <si>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</si>
  <si>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</si>
  <si>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</si>
  <si>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</si>
  <si>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</si>
  <si>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</si>
  <si>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Kč</t>
  </si>
  <si>
    <t>1024</t>
  </si>
  <si>
    <t>-1281864085</t>
  </si>
  <si>
    <t>012203000</t>
  </si>
  <si>
    <t>Geodetické práce při provádění stavby</t>
  </si>
  <si>
    <t>-827152615</t>
  </si>
  <si>
    <t>012303000</t>
  </si>
  <si>
    <t>Geodetické práce po výstavbě</t>
  </si>
  <si>
    <t>-1890864031</t>
  </si>
  <si>
    <t>013002000</t>
  </si>
  <si>
    <t>Projektové práce</t>
  </si>
  <si>
    <t>470765960</t>
  </si>
  <si>
    <t>Součet dílenská dokumentace</t>
  </si>
  <si>
    <t>013254000</t>
  </si>
  <si>
    <t>1524386993</t>
  </si>
  <si>
    <t>VRN3</t>
  </si>
  <si>
    <t>Zařízení staveniště</t>
  </si>
  <si>
    <t>030001000</t>
  </si>
  <si>
    <t>-1407010328</t>
  </si>
  <si>
    <t>034103000</t>
  </si>
  <si>
    <t>Oplocení staveniště</t>
  </si>
  <si>
    <t>-1855597953</t>
  </si>
  <si>
    <t>039002000</t>
  </si>
  <si>
    <t>Zrušení zařízení staveniště</t>
  </si>
  <si>
    <t>1032625174</t>
  </si>
  <si>
    <t>039103000</t>
  </si>
  <si>
    <t>Rozebrání, bourání a odvoz zařízení staveniště</t>
  </si>
  <si>
    <t>-808143603</t>
  </si>
  <si>
    <t>VRN4</t>
  </si>
  <si>
    <t>Inženýrská činnost</t>
  </si>
  <si>
    <t>040001000</t>
  </si>
  <si>
    <t>-1329290404</t>
  </si>
  <si>
    <t>VRN5</t>
  </si>
  <si>
    <t>Finanční náklady</t>
  </si>
  <si>
    <t>051002000</t>
  </si>
  <si>
    <t>Pojistné</t>
  </si>
  <si>
    <t>-1425963017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</si>
</sst>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7" xfId="0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9"/>
  <sheetViews>
    <sheetView showGridLines="0" tabSelected="1" workbookViewId="0">
      <selection activeCell="K6" sqref="K6:AJ6"/>
    </sheetView>
  </sheetViews>
  <sheetFormatPr baseColWidth="10" defaultRowHeight="11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" customHeight="1"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9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R5" s="20"/>
      <c r="BE5" s="226" t="s">
        <v>15</v>
      </c>
      <c r="BS5" s="17" t="s">
        <v>6</v>
      </c>
    </row>
    <row r="6" spans="1:74" ht="37" customHeight="1">
      <c r="B6" s="20"/>
      <c r="D6" s="26" t="s">
        <v>16</v>
      </c>
      <c r="K6" s="230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R6" s="20"/>
      <c r="BE6" s="227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7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7"/>
      <c r="BS8" s="17" t="s">
        <v>6</v>
      </c>
    </row>
    <row r="9" spans="1:74" ht="14.5" customHeight="1">
      <c r="B9" s="20"/>
      <c r="AR9" s="20"/>
      <c r="BE9" s="227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7"/>
      <c r="BS10" s="17" t="s">
        <v>6</v>
      </c>
    </row>
    <row r="11" spans="1:74" ht="18.5" customHeight="1">
      <c r="B11" s="20"/>
      <c r="E11" s="25" t="s">
        <v>21</v>
      </c>
      <c r="AK11" s="27" t="s">
        <v>26</v>
      </c>
      <c r="AN11" s="25" t="s">
        <v>1</v>
      </c>
      <c r="AR11" s="20"/>
      <c r="BE11" s="227"/>
      <c r="BS11" s="17" t="s">
        <v>6</v>
      </c>
    </row>
    <row r="12" spans="1:74" ht="7" customHeight="1">
      <c r="B12" s="20"/>
      <c r="AR12" s="20"/>
      <c r="BE12" s="227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27"/>
      <c r="BS13" s="17" t="s">
        <v>6</v>
      </c>
    </row>
    <row r="14" spans="1:74" ht="13">
      <c r="B14" s="20"/>
      <c r="E14" s="231" t="s">
        <v>28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7" t="s">
        <v>26</v>
      </c>
      <c r="AN14" s="29" t="s">
        <v>28</v>
      </c>
      <c r="AR14" s="20"/>
      <c r="BE14" s="227"/>
      <c r="BS14" s="17" t="s">
        <v>6</v>
      </c>
    </row>
    <row r="15" spans="1:74" ht="7" customHeight="1">
      <c r="B15" s="20"/>
      <c r="AR15" s="20"/>
      <c r="BE15" s="227"/>
      <c r="BS15" s="17" t="s">
        <v>4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27"/>
      <c r="BS16" s="17" t="s">
        <v>4</v>
      </c>
    </row>
    <row r="17" spans="2:71" ht="18.5" customHeight="1">
      <c r="B17" s="20"/>
      <c r="E17" s="25" t="s">
        <v>21</v>
      </c>
      <c r="AK17" s="27" t="s">
        <v>26</v>
      </c>
      <c r="AN17" s="25" t="s">
        <v>1</v>
      </c>
      <c r="AR17" s="20"/>
      <c r="BE17" s="227"/>
      <c r="BS17" s="17" t="s">
        <v>30</v>
      </c>
    </row>
    <row r="18" spans="2:71" ht="7" customHeight="1">
      <c r="B18" s="20"/>
      <c r="AR18" s="20"/>
      <c r="BE18" s="227"/>
      <c r="BS18" s="17" t="s">
        <v>6</v>
      </c>
    </row>
    <row r="19" spans="2:7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27"/>
      <c r="BS19" s="17" t="s">
        <v>6</v>
      </c>
    </row>
    <row r="20" spans="2:71" ht="18.5" customHeight="1">
      <c r="B20" s="20"/>
      <c r="E20" s="25" t="s">
        <v>21</v>
      </c>
      <c r="AK20" s="27" t="s">
        <v>26</v>
      </c>
      <c r="AN20" s="25" t="s">
        <v>1</v>
      </c>
      <c r="AR20" s="20"/>
      <c r="BE20" s="227"/>
      <c r="BS20" s="17" t="s">
        <v>30</v>
      </c>
    </row>
    <row r="21" spans="2:71" ht="7" customHeight="1">
      <c r="B21" s="20"/>
      <c r="AR21" s="20"/>
      <c r="BE21" s="227"/>
    </row>
    <row r="22" spans="2:71" ht="12" customHeight="1">
      <c r="B22" s="20"/>
      <c r="D22" s="27" t="s">
        <v>32</v>
      </c>
      <c r="AR22" s="20"/>
      <c r="BE22" s="227"/>
    </row>
    <row r="23" spans="2:71" ht="16.5" customHeight="1">
      <c r="B23" s="20"/>
      <c r="E23" s="233" t="s">
        <v>1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R23" s="20"/>
      <c r="BE23" s="227"/>
    </row>
    <row r="24" spans="2:71" ht="7" customHeight="1">
      <c r="B24" s="20"/>
      <c r="AR24" s="20"/>
      <c r="BE24" s="227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7"/>
    </row>
    <row r="26" spans="2:71" s="1" customFormat="1" ht="26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4">
        <f>ROUND(AG94,2)</f>
        <v>0</v>
      </c>
      <c r="AL26" s="235"/>
      <c r="AM26" s="235"/>
      <c r="AN26" s="235"/>
      <c r="AO26" s="235"/>
      <c r="AR26" s="32"/>
      <c r="BE26" s="227"/>
    </row>
    <row r="27" spans="2:71" s="1" customFormat="1" ht="7" customHeight="1">
      <c r="B27" s="32"/>
      <c r="AR27" s="32"/>
      <c r="BE27" s="227"/>
    </row>
    <row r="28" spans="2:71" s="1" customFormat="1" ht="13">
      <c r="B28" s="32"/>
      <c r="L28" s="236" t="s">
        <v>34</v>
      </c>
      <c r="M28" s="236"/>
      <c r="N28" s="236"/>
      <c r="O28" s="236"/>
      <c r="P28" s="236"/>
      <c r="W28" s="236" t="s">
        <v>35</v>
      </c>
      <c r="X28" s="236"/>
      <c r="Y28" s="236"/>
      <c r="Z28" s="236"/>
      <c r="AA28" s="236"/>
      <c r="AB28" s="236"/>
      <c r="AC28" s="236"/>
      <c r="AD28" s="236"/>
      <c r="AE28" s="236"/>
      <c r="AK28" s="236" t="s">
        <v>36</v>
      </c>
      <c r="AL28" s="236"/>
      <c r="AM28" s="236"/>
      <c r="AN28" s="236"/>
      <c r="AO28" s="236"/>
      <c r="AR28" s="32"/>
      <c r="BE28" s="227"/>
    </row>
    <row r="29" spans="2:71" s="2" customFormat="1" ht="14.5" customHeight="1">
      <c r="B29" s="36"/>
      <c r="D29" s="27" t="s">
        <v>37</v>
      </c>
      <c r="F29" s="27" t="s">
        <v>38</v>
      </c>
      <c r="L29" s="239">
        <v>0.21</v>
      </c>
      <c r="M29" s="238"/>
      <c r="N29" s="238"/>
      <c r="O29" s="238"/>
      <c r="P29" s="238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K29" s="237">
        <f>ROUND(AV94, 2)</f>
        <v>0</v>
      </c>
      <c r="AL29" s="238"/>
      <c r="AM29" s="238"/>
      <c r="AN29" s="238"/>
      <c r="AO29" s="238"/>
      <c r="AR29" s="36"/>
      <c r="BE29" s="228"/>
    </row>
    <row r="30" spans="2:71" s="2" customFormat="1" ht="14.5" customHeight="1">
      <c r="B30" s="36"/>
      <c r="F30" s="27" t="s">
        <v>39</v>
      </c>
      <c r="L30" s="239">
        <v>0.12</v>
      </c>
      <c r="M30" s="238"/>
      <c r="N30" s="238"/>
      <c r="O30" s="238"/>
      <c r="P30" s="238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K30" s="237">
        <f>ROUND(AW94, 2)</f>
        <v>0</v>
      </c>
      <c r="AL30" s="238"/>
      <c r="AM30" s="238"/>
      <c r="AN30" s="238"/>
      <c r="AO30" s="238"/>
      <c r="AR30" s="36"/>
      <c r="BE30" s="228"/>
    </row>
    <row r="31" spans="2:71" s="2" customFormat="1" ht="14.5" hidden="1" customHeight="1">
      <c r="B31" s="36"/>
      <c r="F31" s="27" t="s">
        <v>40</v>
      </c>
      <c r="L31" s="239">
        <v>0.21</v>
      </c>
      <c r="M31" s="238"/>
      <c r="N31" s="238"/>
      <c r="O31" s="238"/>
      <c r="P31" s="238"/>
      <c r="W31" s="237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K31" s="237">
        <v>0</v>
      </c>
      <c r="AL31" s="238"/>
      <c r="AM31" s="238"/>
      <c r="AN31" s="238"/>
      <c r="AO31" s="238"/>
      <c r="AR31" s="36"/>
      <c r="BE31" s="228"/>
    </row>
    <row r="32" spans="2:71" s="2" customFormat="1" ht="14.5" hidden="1" customHeight="1">
      <c r="B32" s="36"/>
      <c r="F32" s="27" t="s">
        <v>41</v>
      </c>
      <c r="L32" s="239">
        <v>0.12</v>
      </c>
      <c r="M32" s="238"/>
      <c r="N32" s="238"/>
      <c r="O32" s="238"/>
      <c r="P32" s="238"/>
      <c r="W32" s="237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K32" s="237">
        <v>0</v>
      </c>
      <c r="AL32" s="238"/>
      <c r="AM32" s="238"/>
      <c r="AN32" s="238"/>
      <c r="AO32" s="238"/>
      <c r="AR32" s="36"/>
      <c r="BE32" s="228"/>
    </row>
    <row r="33" spans="2:57" s="2" customFormat="1" ht="14.5" hidden="1" customHeight="1">
      <c r="B33" s="36"/>
      <c r="F33" s="27" t="s">
        <v>42</v>
      </c>
      <c r="L33" s="239">
        <v>0</v>
      </c>
      <c r="M33" s="238"/>
      <c r="N33" s="238"/>
      <c r="O33" s="238"/>
      <c r="P33" s="238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K33" s="237">
        <v>0</v>
      </c>
      <c r="AL33" s="238"/>
      <c r="AM33" s="238"/>
      <c r="AN33" s="238"/>
      <c r="AO33" s="238"/>
      <c r="AR33" s="36"/>
      <c r="BE33" s="228"/>
    </row>
    <row r="34" spans="2:57" s="1" customFormat="1" ht="7" customHeight="1">
      <c r="B34" s="32"/>
      <c r="AR34" s="32"/>
      <c r="BE34" s="227"/>
    </row>
    <row r="35" spans="2:57" s="1" customFormat="1" ht="26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15" t="s">
        <v>45</v>
      </c>
      <c r="Y35" s="213"/>
      <c r="Z35" s="213"/>
      <c r="AA35" s="213"/>
      <c r="AB35" s="213"/>
      <c r="AC35" s="39"/>
      <c r="AD35" s="39"/>
      <c r="AE35" s="39"/>
      <c r="AF35" s="39"/>
      <c r="AG35" s="39"/>
      <c r="AH35" s="39"/>
      <c r="AI35" s="39"/>
      <c r="AJ35" s="39"/>
      <c r="AK35" s="212">
        <f>SUM(AK26:AK33)</f>
        <v>0</v>
      </c>
      <c r="AL35" s="213"/>
      <c r="AM35" s="213"/>
      <c r="AN35" s="213"/>
      <c r="AO35" s="214"/>
      <c r="AP35" s="37"/>
      <c r="AQ35" s="37"/>
      <c r="AR35" s="32"/>
    </row>
    <row r="36" spans="2:57" s="1" customFormat="1" ht="7" customHeight="1">
      <c r="B36" s="32"/>
      <c r="AR36" s="32"/>
    </row>
    <row r="37" spans="2:57" s="1" customFormat="1" ht="14.5" customHeight="1">
      <c r="B37" s="32"/>
      <c r="AR37" s="32"/>
    </row>
    <row r="38" spans="2:57" ht="14.5" customHeight="1">
      <c r="B38" s="20"/>
      <c r="AR38" s="20"/>
    </row>
    <row r="39" spans="2:57" ht="14.5" customHeight="1">
      <c r="B39" s="20"/>
      <c r="AR39" s="20"/>
    </row>
    <row r="40" spans="2:57" ht="14.5" customHeight="1">
      <c r="B40" s="20"/>
      <c r="AR40" s="20"/>
    </row>
    <row r="41" spans="2:57" ht="14.5" customHeight="1">
      <c r="B41" s="20"/>
      <c r="AR41" s="20"/>
    </row>
    <row r="42" spans="2:57" ht="14.5" customHeight="1">
      <c r="B42" s="20"/>
      <c r="AR42" s="20"/>
    </row>
    <row r="43" spans="2:57" ht="14.5" customHeight="1">
      <c r="B43" s="20"/>
      <c r="AR43" s="20"/>
    </row>
    <row r="44" spans="2:57" ht="14.5" customHeight="1">
      <c r="B44" s="20"/>
      <c r="AR44" s="20"/>
    </row>
    <row r="45" spans="2:57" ht="14.5" customHeight="1">
      <c r="B45" s="20"/>
      <c r="AR45" s="20"/>
    </row>
    <row r="46" spans="2:57" ht="14.5" customHeight="1">
      <c r="B46" s="20"/>
      <c r="AR46" s="20"/>
    </row>
    <row r="47" spans="2:57" ht="14.5" customHeight="1">
      <c r="B47" s="20"/>
      <c r="AR47" s="20"/>
    </row>
    <row r="48" spans="2:57" ht="14.5" customHeight="1">
      <c r="B48" s="20"/>
      <c r="AR48" s="20"/>
    </row>
    <row r="49" spans="2:44" s="1" customFormat="1" ht="14.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7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5" customHeight="1">
      <c r="B82" s="32"/>
      <c r="C82" s="21" t="s">
        <v>52</v>
      </c>
      <c r="AR82" s="32"/>
    </row>
    <row r="83" spans="1:91" s="1" customFormat="1" ht="7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VO00570d</v>
      </c>
      <c r="AR84" s="48"/>
    </row>
    <row r="85" spans="1:91" s="4" customFormat="1" ht="37" customHeight="1">
      <c r="B85" s="49"/>
      <c r="C85" s="50" t="s">
        <v>16</v>
      </c>
      <c r="L85" s="205" t="str">
        <f>K6</f>
        <v>Rozšíření kom.soc. služeb CSS Stod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R85" s="49"/>
    </row>
    <row r="86" spans="1:91" s="1" customFormat="1" ht="7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08" t="str">
        <f>IF(AN8= "","",AN8)</f>
        <v>27. 10. 2024</v>
      </c>
      <c r="AN87" s="208"/>
      <c r="AR87" s="32"/>
    </row>
    <row r="88" spans="1:91" s="1" customFormat="1" ht="7" customHeight="1">
      <c r="B88" s="32"/>
      <c r="AR88" s="32"/>
    </row>
    <row r="89" spans="1:91" s="1" customFormat="1" ht="15.25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09" t="str">
        <f>IF(E17="","",E17)</f>
        <v xml:space="preserve"> </v>
      </c>
      <c r="AN89" s="210"/>
      <c r="AO89" s="210"/>
      <c r="AP89" s="210"/>
      <c r="AR89" s="32"/>
      <c r="AS89" s="217" t="s">
        <v>53</v>
      </c>
      <c r="AT89" s="21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5" customHeight="1">
      <c r="B90" s="32"/>
      <c r="C90" s="27" t="s">
        <v>27</v>
      </c>
      <c r="L90" s="3" t="str">
        <f>IF(E14= "Vyplň údaj","",E14)</f>
        <v/>
      </c>
      <c r="AI90" s="27" t="s">
        <v>31</v>
      </c>
      <c r="AM90" s="209" t="str">
        <f>IF(E20="","",E20)</f>
        <v xml:space="preserve"> </v>
      </c>
      <c r="AN90" s="210"/>
      <c r="AO90" s="210"/>
      <c r="AP90" s="210"/>
      <c r="AR90" s="32"/>
      <c r="AS90" s="219"/>
      <c r="AT90" s="220"/>
      <c r="BD90" s="56"/>
    </row>
    <row r="91" spans="1:91" s="1" customFormat="1" ht="10.75" customHeight="1">
      <c r="B91" s="32"/>
      <c r="AR91" s="32"/>
      <c r="AS91" s="219"/>
      <c r="AT91" s="220"/>
      <c r="BD91" s="56"/>
    </row>
    <row r="92" spans="1:91" s="1" customFormat="1" ht="29.25" customHeight="1">
      <c r="B92" s="32"/>
      <c r="C92" s="200" t="s">
        <v>54</v>
      </c>
      <c r="D92" s="201"/>
      <c r="E92" s="201"/>
      <c r="F92" s="201"/>
      <c r="G92" s="201"/>
      <c r="H92" s="57"/>
      <c r="I92" s="207" t="s">
        <v>55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11" t="s">
        <v>56</v>
      </c>
      <c r="AH92" s="201"/>
      <c r="AI92" s="201"/>
      <c r="AJ92" s="201"/>
      <c r="AK92" s="201"/>
      <c r="AL92" s="201"/>
      <c r="AM92" s="201"/>
      <c r="AN92" s="207" t="s">
        <v>57</v>
      </c>
      <c r="AO92" s="201"/>
      <c r="AP92" s="221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75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5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5">
        <f>ROUND(AG95,2)</f>
        <v>0</v>
      </c>
      <c r="AH94" s="225"/>
      <c r="AI94" s="225"/>
      <c r="AJ94" s="225"/>
      <c r="AK94" s="225"/>
      <c r="AL94" s="225"/>
      <c r="AM94" s="225"/>
      <c r="AN94" s="199">
        <f t="shared" ref="AN94:AN127" si="0">SUM(AG94,AT94)</f>
        <v>0</v>
      </c>
      <c r="AO94" s="199"/>
      <c r="AP94" s="199"/>
      <c r="AQ94" s="67" t="s">
        <v>1</v>
      </c>
      <c r="AR94" s="63"/>
      <c r="AS94" s="68">
        <f>ROUND(AS95,2)</f>
        <v>0</v>
      </c>
      <c r="AT94" s="69">
        <f t="shared" ref="AT94:AT127" si="1"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5</v>
      </c>
      <c r="BX94" s="72" t="s">
        <v>76</v>
      </c>
      <c r="CL94" s="72" t="s">
        <v>1</v>
      </c>
    </row>
    <row r="95" spans="1:91" s="6" customFormat="1" ht="24.75" customHeight="1">
      <c r="B95" s="74"/>
      <c r="C95" s="75"/>
      <c r="D95" s="202" t="s">
        <v>77</v>
      </c>
      <c r="E95" s="202"/>
      <c r="F95" s="202"/>
      <c r="G95" s="202"/>
      <c r="H95" s="202"/>
      <c r="I95" s="76"/>
      <c r="J95" s="202" t="s">
        <v>78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24">
        <f>ROUND(SUM(AG96:AG127),2)</f>
        <v>0</v>
      </c>
      <c r="AH95" s="223"/>
      <c r="AI95" s="223"/>
      <c r="AJ95" s="223"/>
      <c r="AK95" s="223"/>
      <c r="AL95" s="223"/>
      <c r="AM95" s="223"/>
      <c r="AN95" s="222">
        <f t="shared" si="0"/>
        <v>0</v>
      </c>
      <c r="AO95" s="223"/>
      <c r="AP95" s="223"/>
      <c r="AQ95" s="77" t="s">
        <v>79</v>
      </c>
      <c r="AR95" s="74"/>
      <c r="AS95" s="78">
        <f>ROUND(SUM(AS96:AS127),2)</f>
        <v>0</v>
      </c>
      <c r="AT95" s="79">
        <f t="shared" si="1"/>
        <v>0</v>
      </c>
      <c r="AU95" s="80">
        <f>ROUND(SUM(AU96:AU127),5)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ROUND(SUM(AZ96:AZ127),2)</f>
        <v>0</v>
      </c>
      <c r="BA95" s="79">
        <f>ROUND(SUM(BA96:BA127),2)</f>
        <v>0</v>
      </c>
      <c r="BB95" s="79">
        <f>ROUND(SUM(BB96:BB127),2)</f>
        <v>0</v>
      </c>
      <c r="BC95" s="79">
        <f>ROUND(SUM(BC96:BC127),2)</f>
        <v>0</v>
      </c>
      <c r="BD95" s="81">
        <f>ROUND(SUM(BD96:BD127),2)</f>
        <v>0</v>
      </c>
      <c r="BS95" s="82" t="s">
        <v>72</v>
      </c>
      <c r="BT95" s="82" t="s">
        <v>80</v>
      </c>
      <c r="BU95" s="82" t="s">
        <v>74</v>
      </c>
      <c r="BV95" s="82" t="s">
        <v>75</v>
      </c>
      <c r="BW95" s="82" t="s">
        <v>81</v>
      </c>
      <c r="BX95" s="82" t="s">
        <v>5</v>
      </c>
      <c r="CL95" s="82" t="s">
        <v>1</v>
      </c>
      <c r="CM95" s="82" t="s">
        <v>80</v>
      </c>
    </row>
    <row r="96" spans="1:91" s="3" customFormat="1" ht="16.5" customHeight="1">
      <c r="A96" s="83" t="s">
        <v>82</v>
      </c>
      <c r="B96" s="48"/>
      <c r="C96" s="9"/>
      <c r="D96" s="9"/>
      <c r="E96" s="198" t="s">
        <v>83</v>
      </c>
      <c r="F96" s="198"/>
      <c r="G96" s="198"/>
      <c r="H96" s="198"/>
      <c r="I96" s="198"/>
      <c r="J96" s="9"/>
      <c r="K96" s="198" t="s">
        <v>84</v>
      </c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203">
        <f>'00555 - SO01 RD'!J32</f>
        <v>0</v>
      </c>
      <c r="AH96" s="204"/>
      <c r="AI96" s="204"/>
      <c r="AJ96" s="204"/>
      <c r="AK96" s="204"/>
      <c r="AL96" s="204"/>
      <c r="AM96" s="204"/>
      <c r="AN96" s="203">
        <f t="shared" si="0"/>
        <v>0</v>
      </c>
      <c r="AO96" s="204"/>
      <c r="AP96" s="204"/>
      <c r="AQ96" s="84" t="s">
        <v>85</v>
      </c>
      <c r="AR96" s="48"/>
      <c r="AS96" s="85">
        <v>0</v>
      </c>
      <c r="AT96" s="86">
        <f t="shared" si="1"/>
        <v>0</v>
      </c>
      <c r="AU96" s="87">
        <f>'00555 - SO01 RD'!P162</f>
        <v>0</v>
      </c>
      <c r="AV96" s="86">
        <f>'00555 - SO01 RD'!J35</f>
        <v>0</v>
      </c>
      <c r="AW96" s="86">
        <f>'00555 - SO01 RD'!J36</f>
        <v>0</v>
      </c>
      <c r="AX96" s="86">
        <f>'00555 - SO01 RD'!J37</f>
        <v>0</v>
      </c>
      <c r="AY96" s="86">
        <f>'00555 - SO01 RD'!J38</f>
        <v>0</v>
      </c>
      <c r="AZ96" s="86">
        <f>'00555 - SO01 RD'!F35</f>
        <v>0</v>
      </c>
      <c r="BA96" s="86">
        <f>'00555 - SO01 RD'!F36</f>
        <v>0</v>
      </c>
      <c r="BB96" s="86">
        <f>'00555 - SO01 RD'!F37</f>
        <v>0</v>
      </c>
      <c r="BC96" s="86">
        <f>'00555 - SO01 RD'!F38</f>
        <v>0</v>
      </c>
      <c r="BD96" s="88">
        <f>'00555 - SO01 RD'!F39</f>
        <v>0</v>
      </c>
      <c r="BT96" s="25" t="s">
        <v>86</v>
      </c>
      <c r="BV96" s="25" t="s">
        <v>75</v>
      </c>
      <c r="BW96" s="25" t="s">
        <v>87</v>
      </c>
      <c r="BX96" s="25" t="s">
        <v>81</v>
      </c>
      <c r="CL96" s="25" t="s">
        <v>1</v>
      </c>
    </row>
    <row r="97" spans="1:90" s="3" customFormat="1" ht="23.25" customHeight="1">
      <c r="A97" s="83" t="s">
        <v>82</v>
      </c>
      <c r="B97" s="48"/>
      <c r="C97" s="9"/>
      <c r="D97" s="9"/>
      <c r="E97" s="198" t="s">
        <v>88</v>
      </c>
      <c r="F97" s="198"/>
      <c r="G97" s="198"/>
      <c r="H97" s="198"/>
      <c r="I97" s="198"/>
      <c r="J97" s="9"/>
      <c r="K97" s="198" t="s">
        <v>89</v>
      </c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203">
        <f>'Silnoproud SO01 - silnopr...'!J32</f>
        <v>0</v>
      </c>
      <c r="AH97" s="204"/>
      <c r="AI97" s="204"/>
      <c r="AJ97" s="204"/>
      <c r="AK97" s="204"/>
      <c r="AL97" s="204"/>
      <c r="AM97" s="204"/>
      <c r="AN97" s="203">
        <f t="shared" si="0"/>
        <v>0</v>
      </c>
      <c r="AO97" s="204"/>
      <c r="AP97" s="204"/>
      <c r="AQ97" s="84" t="s">
        <v>85</v>
      </c>
      <c r="AR97" s="48"/>
      <c r="AS97" s="85">
        <v>0</v>
      </c>
      <c r="AT97" s="86">
        <f t="shared" si="1"/>
        <v>0</v>
      </c>
      <c r="AU97" s="87">
        <f>'Silnoproud SO01 - silnopr...'!P121</f>
        <v>0</v>
      </c>
      <c r="AV97" s="86">
        <f>'Silnoproud SO01 - silnopr...'!J35</f>
        <v>0</v>
      </c>
      <c r="AW97" s="86">
        <f>'Silnoproud SO01 - silnopr...'!J36</f>
        <v>0</v>
      </c>
      <c r="AX97" s="86">
        <f>'Silnoproud SO01 - silnopr...'!J37</f>
        <v>0</v>
      </c>
      <c r="AY97" s="86">
        <f>'Silnoproud SO01 - silnopr...'!J38</f>
        <v>0</v>
      </c>
      <c r="AZ97" s="86">
        <f>'Silnoproud SO01 - silnopr...'!F35</f>
        <v>0</v>
      </c>
      <c r="BA97" s="86">
        <f>'Silnoproud SO01 - silnopr...'!F36</f>
        <v>0</v>
      </c>
      <c r="BB97" s="86">
        <f>'Silnoproud SO01 - silnopr...'!F37</f>
        <v>0</v>
      </c>
      <c r="BC97" s="86">
        <f>'Silnoproud SO01 - silnopr...'!F38</f>
        <v>0</v>
      </c>
      <c r="BD97" s="88">
        <f>'Silnoproud SO01 - silnopr...'!F39</f>
        <v>0</v>
      </c>
      <c r="BT97" s="25" t="s">
        <v>86</v>
      </c>
      <c r="BV97" s="25" t="s">
        <v>75</v>
      </c>
      <c r="BW97" s="25" t="s">
        <v>90</v>
      </c>
      <c r="BX97" s="25" t="s">
        <v>81</v>
      </c>
      <c r="CL97" s="25" t="s">
        <v>1</v>
      </c>
    </row>
    <row r="98" spans="1:90" s="3" customFormat="1" ht="23.25" customHeight="1">
      <c r="A98" s="83" t="s">
        <v>82</v>
      </c>
      <c r="B98" s="48"/>
      <c r="C98" s="9"/>
      <c r="D98" s="9"/>
      <c r="E98" s="198" t="s">
        <v>91</v>
      </c>
      <c r="F98" s="198"/>
      <c r="G98" s="198"/>
      <c r="H98" s="198"/>
      <c r="I98" s="198"/>
      <c r="J98" s="9"/>
      <c r="K98" s="198" t="s">
        <v>92</v>
      </c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203">
        <f>'Slaboproud  1 - SO01 - sp...'!J32</f>
        <v>0</v>
      </c>
      <c r="AH98" s="204"/>
      <c r="AI98" s="204"/>
      <c r="AJ98" s="204"/>
      <c r="AK98" s="204"/>
      <c r="AL98" s="204"/>
      <c r="AM98" s="204"/>
      <c r="AN98" s="203">
        <f t="shared" si="0"/>
        <v>0</v>
      </c>
      <c r="AO98" s="204"/>
      <c r="AP98" s="204"/>
      <c r="AQ98" s="84" t="s">
        <v>85</v>
      </c>
      <c r="AR98" s="48"/>
      <c r="AS98" s="85">
        <v>0</v>
      </c>
      <c r="AT98" s="86">
        <f t="shared" si="1"/>
        <v>0</v>
      </c>
      <c r="AU98" s="87">
        <f>'Slaboproud  1 - SO01 - sp...'!P121</f>
        <v>0</v>
      </c>
      <c r="AV98" s="86">
        <f>'Slaboproud  1 - SO01 - sp...'!J35</f>
        <v>0</v>
      </c>
      <c r="AW98" s="86">
        <f>'Slaboproud  1 - SO01 - sp...'!J36</f>
        <v>0</v>
      </c>
      <c r="AX98" s="86">
        <f>'Slaboproud  1 - SO01 - sp...'!J37</f>
        <v>0</v>
      </c>
      <c r="AY98" s="86">
        <f>'Slaboproud  1 - SO01 - sp...'!J38</f>
        <v>0</v>
      </c>
      <c r="AZ98" s="86">
        <f>'Slaboproud  1 - SO01 - sp...'!F35</f>
        <v>0</v>
      </c>
      <c r="BA98" s="86">
        <f>'Slaboproud  1 - SO01 - sp...'!F36</f>
        <v>0</v>
      </c>
      <c r="BB98" s="86">
        <f>'Slaboproud  1 - SO01 - sp...'!F37</f>
        <v>0</v>
      </c>
      <c r="BC98" s="86">
        <f>'Slaboproud  1 - SO01 - sp...'!F38</f>
        <v>0</v>
      </c>
      <c r="BD98" s="88">
        <f>'Slaboproud  1 - SO01 - sp...'!F39</f>
        <v>0</v>
      </c>
      <c r="BT98" s="25" t="s">
        <v>86</v>
      </c>
      <c r="BV98" s="25" t="s">
        <v>75</v>
      </c>
      <c r="BW98" s="25" t="s">
        <v>93</v>
      </c>
      <c r="BX98" s="25" t="s">
        <v>81</v>
      </c>
      <c r="CL98" s="25" t="s">
        <v>1</v>
      </c>
    </row>
    <row r="99" spans="1:90" s="3" customFormat="1" ht="23.25" customHeight="1">
      <c r="A99" s="83" t="s">
        <v>82</v>
      </c>
      <c r="B99" s="48"/>
      <c r="C99" s="9"/>
      <c r="D99" s="9"/>
      <c r="E99" s="198" t="s">
        <v>94</v>
      </c>
      <c r="F99" s="198"/>
      <c r="G99" s="198"/>
      <c r="H99" s="198"/>
      <c r="I99" s="198"/>
      <c r="J99" s="9"/>
      <c r="K99" s="198" t="s">
        <v>95</v>
      </c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203">
        <f>'Slaboproud  2 - SO 01 - LAN'!J32</f>
        <v>0</v>
      </c>
      <c r="AH99" s="204"/>
      <c r="AI99" s="204"/>
      <c r="AJ99" s="204"/>
      <c r="AK99" s="204"/>
      <c r="AL99" s="204"/>
      <c r="AM99" s="204"/>
      <c r="AN99" s="203">
        <f t="shared" si="0"/>
        <v>0</v>
      </c>
      <c r="AO99" s="204"/>
      <c r="AP99" s="204"/>
      <c r="AQ99" s="84" t="s">
        <v>85</v>
      </c>
      <c r="AR99" s="48"/>
      <c r="AS99" s="85">
        <v>0</v>
      </c>
      <c r="AT99" s="86">
        <f t="shared" si="1"/>
        <v>0</v>
      </c>
      <c r="AU99" s="87">
        <f>'Slaboproud  2 - SO 01 - LAN'!P121</f>
        <v>0</v>
      </c>
      <c r="AV99" s="86">
        <f>'Slaboproud  2 - SO 01 - LAN'!J35</f>
        <v>0</v>
      </c>
      <c r="AW99" s="86">
        <f>'Slaboproud  2 - SO 01 - LAN'!J36</f>
        <v>0</v>
      </c>
      <c r="AX99" s="86">
        <f>'Slaboproud  2 - SO 01 - LAN'!J37</f>
        <v>0</v>
      </c>
      <c r="AY99" s="86">
        <f>'Slaboproud  2 - SO 01 - LAN'!J38</f>
        <v>0</v>
      </c>
      <c r="AZ99" s="86">
        <f>'Slaboproud  2 - SO 01 - LAN'!F35</f>
        <v>0</v>
      </c>
      <c r="BA99" s="86">
        <f>'Slaboproud  2 - SO 01 - LAN'!F36</f>
        <v>0</v>
      </c>
      <c r="BB99" s="86">
        <f>'Slaboproud  2 - SO 01 - LAN'!F37</f>
        <v>0</v>
      </c>
      <c r="BC99" s="86">
        <f>'Slaboproud  2 - SO 01 - LAN'!F38</f>
        <v>0</v>
      </c>
      <c r="BD99" s="88">
        <f>'Slaboproud  2 - SO 01 - LAN'!F39</f>
        <v>0</v>
      </c>
      <c r="BT99" s="25" t="s">
        <v>86</v>
      </c>
      <c r="BV99" s="25" t="s">
        <v>75</v>
      </c>
      <c r="BW99" s="25" t="s">
        <v>96</v>
      </c>
      <c r="BX99" s="25" t="s">
        <v>81</v>
      </c>
      <c r="CL99" s="25" t="s">
        <v>1</v>
      </c>
    </row>
    <row r="100" spans="1:90" s="3" customFormat="1" ht="23.25" customHeight="1">
      <c r="A100" s="83" t="s">
        <v>82</v>
      </c>
      <c r="B100" s="48"/>
      <c r="C100" s="9"/>
      <c r="D100" s="9"/>
      <c r="E100" s="198" t="s">
        <v>97</v>
      </c>
      <c r="F100" s="198"/>
      <c r="G100" s="198"/>
      <c r="H100" s="198"/>
      <c r="I100" s="198"/>
      <c r="J100" s="9"/>
      <c r="K100" s="198" t="s">
        <v>98</v>
      </c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203">
        <f>'Slaboproud  3 - SO 01 - k...'!J32</f>
        <v>0</v>
      </c>
      <c r="AH100" s="204"/>
      <c r="AI100" s="204"/>
      <c r="AJ100" s="204"/>
      <c r="AK100" s="204"/>
      <c r="AL100" s="204"/>
      <c r="AM100" s="204"/>
      <c r="AN100" s="203">
        <f t="shared" si="0"/>
        <v>0</v>
      </c>
      <c r="AO100" s="204"/>
      <c r="AP100" s="204"/>
      <c r="AQ100" s="84" t="s">
        <v>85</v>
      </c>
      <c r="AR100" s="48"/>
      <c r="AS100" s="85">
        <v>0</v>
      </c>
      <c r="AT100" s="86">
        <f t="shared" si="1"/>
        <v>0</v>
      </c>
      <c r="AU100" s="87">
        <f>'Slaboproud  3 - SO 01 - k...'!P121</f>
        <v>0</v>
      </c>
      <c r="AV100" s="86">
        <f>'Slaboproud  3 - SO 01 - k...'!J35</f>
        <v>0</v>
      </c>
      <c r="AW100" s="86">
        <f>'Slaboproud  3 - SO 01 - k...'!J36</f>
        <v>0</v>
      </c>
      <c r="AX100" s="86">
        <f>'Slaboproud  3 - SO 01 - k...'!J37</f>
        <v>0</v>
      </c>
      <c r="AY100" s="86">
        <f>'Slaboproud  3 - SO 01 - k...'!J38</f>
        <v>0</v>
      </c>
      <c r="AZ100" s="86">
        <f>'Slaboproud  3 - SO 01 - k...'!F35</f>
        <v>0</v>
      </c>
      <c r="BA100" s="86">
        <f>'Slaboproud  3 - SO 01 - k...'!F36</f>
        <v>0</v>
      </c>
      <c r="BB100" s="86">
        <f>'Slaboproud  3 - SO 01 - k...'!F37</f>
        <v>0</v>
      </c>
      <c r="BC100" s="86">
        <f>'Slaboproud  3 - SO 01 - k...'!F38</f>
        <v>0</v>
      </c>
      <c r="BD100" s="88">
        <f>'Slaboproud  3 - SO 01 - k...'!F39</f>
        <v>0</v>
      </c>
      <c r="BT100" s="25" t="s">
        <v>86</v>
      </c>
      <c r="BV100" s="25" t="s">
        <v>75</v>
      </c>
      <c r="BW100" s="25" t="s">
        <v>99</v>
      </c>
      <c r="BX100" s="25" t="s">
        <v>81</v>
      </c>
      <c r="CL100" s="25" t="s">
        <v>1</v>
      </c>
    </row>
    <row r="101" spans="1:90" s="3" customFormat="1" ht="23.25" customHeight="1">
      <c r="A101" s="83" t="s">
        <v>82</v>
      </c>
      <c r="B101" s="48"/>
      <c r="C101" s="9"/>
      <c r="D101" s="9"/>
      <c r="E101" s="198" t="s">
        <v>100</v>
      </c>
      <c r="F101" s="198"/>
      <c r="G101" s="198"/>
      <c r="H101" s="198"/>
      <c r="I101" s="198"/>
      <c r="J101" s="9"/>
      <c r="K101" s="198" t="s">
        <v>101</v>
      </c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203">
        <f>'Slaboproud  4 - SO 01 - PZTS'!J32</f>
        <v>0</v>
      </c>
      <c r="AH101" s="204"/>
      <c r="AI101" s="204"/>
      <c r="AJ101" s="204"/>
      <c r="AK101" s="204"/>
      <c r="AL101" s="204"/>
      <c r="AM101" s="204"/>
      <c r="AN101" s="203">
        <f t="shared" si="0"/>
        <v>0</v>
      </c>
      <c r="AO101" s="204"/>
      <c r="AP101" s="204"/>
      <c r="AQ101" s="84" t="s">
        <v>85</v>
      </c>
      <c r="AR101" s="48"/>
      <c r="AS101" s="85">
        <v>0</v>
      </c>
      <c r="AT101" s="86">
        <f t="shared" si="1"/>
        <v>0</v>
      </c>
      <c r="AU101" s="87">
        <f>'Slaboproud  4 - SO 01 - PZTS'!P121</f>
        <v>0</v>
      </c>
      <c r="AV101" s="86">
        <f>'Slaboproud  4 - SO 01 - PZTS'!J35</f>
        <v>0</v>
      </c>
      <c r="AW101" s="86">
        <f>'Slaboproud  4 - SO 01 - PZTS'!J36</f>
        <v>0</v>
      </c>
      <c r="AX101" s="86">
        <f>'Slaboproud  4 - SO 01 - PZTS'!J37</f>
        <v>0</v>
      </c>
      <c r="AY101" s="86">
        <f>'Slaboproud  4 - SO 01 - PZTS'!J38</f>
        <v>0</v>
      </c>
      <c r="AZ101" s="86">
        <f>'Slaboproud  4 - SO 01 - PZTS'!F35</f>
        <v>0</v>
      </c>
      <c r="BA101" s="86">
        <f>'Slaboproud  4 - SO 01 - PZTS'!F36</f>
        <v>0</v>
      </c>
      <c r="BB101" s="86">
        <f>'Slaboproud  4 - SO 01 - PZTS'!F37</f>
        <v>0</v>
      </c>
      <c r="BC101" s="86">
        <f>'Slaboproud  4 - SO 01 - PZTS'!F38</f>
        <v>0</v>
      </c>
      <c r="BD101" s="88">
        <f>'Slaboproud  4 - SO 01 - PZTS'!F39</f>
        <v>0</v>
      </c>
      <c r="BT101" s="25" t="s">
        <v>86</v>
      </c>
      <c r="BV101" s="25" t="s">
        <v>75</v>
      </c>
      <c r="BW101" s="25" t="s">
        <v>102</v>
      </c>
      <c r="BX101" s="25" t="s">
        <v>81</v>
      </c>
      <c r="CL101" s="25" t="s">
        <v>1</v>
      </c>
    </row>
    <row r="102" spans="1:90" s="3" customFormat="1" ht="23.25" customHeight="1">
      <c r="A102" s="83" t="s">
        <v>82</v>
      </c>
      <c r="B102" s="48"/>
      <c r="C102" s="9"/>
      <c r="D102" s="9"/>
      <c r="E102" s="198" t="s">
        <v>103</v>
      </c>
      <c r="F102" s="198"/>
      <c r="G102" s="198"/>
      <c r="H102" s="198"/>
      <c r="I102" s="198"/>
      <c r="J102" s="9"/>
      <c r="K102" s="198" t="s">
        <v>104</v>
      </c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203">
        <f>'Slaboproud  5 - SO 01 - d...'!J32</f>
        <v>0</v>
      </c>
      <c r="AH102" s="204"/>
      <c r="AI102" s="204"/>
      <c r="AJ102" s="204"/>
      <c r="AK102" s="204"/>
      <c r="AL102" s="204"/>
      <c r="AM102" s="204"/>
      <c r="AN102" s="203">
        <f t="shared" si="0"/>
        <v>0</v>
      </c>
      <c r="AO102" s="204"/>
      <c r="AP102" s="204"/>
      <c r="AQ102" s="84" t="s">
        <v>85</v>
      </c>
      <c r="AR102" s="48"/>
      <c r="AS102" s="85">
        <v>0</v>
      </c>
      <c r="AT102" s="86">
        <f t="shared" si="1"/>
        <v>0</v>
      </c>
      <c r="AU102" s="87">
        <f>'Slaboproud  5 - SO 01 - d...'!P121</f>
        <v>0</v>
      </c>
      <c r="AV102" s="86">
        <f>'Slaboproud  5 - SO 01 - d...'!J35</f>
        <v>0</v>
      </c>
      <c r="AW102" s="86">
        <f>'Slaboproud  5 - SO 01 - d...'!J36</f>
        <v>0</v>
      </c>
      <c r="AX102" s="86">
        <f>'Slaboproud  5 - SO 01 - d...'!J37</f>
        <v>0</v>
      </c>
      <c r="AY102" s="86">
        <f>'Slaboproud  5 - SO 01 - d...'!J38</f>
        <v>0</v>
      </c>
      <c r="AZ102" s="86">
        <f>'Slaboproud  5 - SO 01 - d...'!F35</f>
        <v>0</v>
      </c>
      <c r="BA102" s="86">
        <f>'Slaboproud  5 - SO 01 - d...'!F36</f>
        <v>0</v>
      </c>
      <c r="BB102" s="86">
        <f>'Slaboproud  5 - SO 01 - d...'!F37</f>
        <v>0</v>
      </c>
      <c r="BC102" s="86">
        <f>'Slaboproud  5 - SO 01 - d...'!F38</f>
        <v>0</v>
      </c>
      <c r="BD102" s="88">
        <f>'Slaboproud  5 - SO 01 - d...'!F39</f>
        <v>0</v>
      </c>
      <c r="BT102" s="25" t="s">
        <v>86</v>
      </c>
      <c r="BV102" s="25" t="s">
        <v>75</v>
      </c>
      <c r="BW102" s="25" t="s">
        <v>105</v>
      </c>
      <c r="BX102" s="25" t="s">
        <v>81</v>
      </c>
      <c r="CL102" s="25" t="s">
        <v>1</v>
      </c>
    </row>
    <row r="103" spans="1:90" s="3" customFormat="1" ht="23.25" customHeight="1">
      <c r="A103" s="83" t="s">
        <v>82</v>
      </c>
      <c r="B103" s="48"/>
      <c r="C103" s="9"/>
      <c r="D103" s="9"/>
      <c r="E103" s="198" t="s">
        <v>106</v>
      </c>
      <c r="F103" s="198"/>
      <c r="G103" s="198"/>
      <c r="H103" s="198"/>
      <c r="I103" s="198"/>
      <c r="J103" s="9"/>
      <c r="K103" s="198" t="s">
        <v>107</v>
      </c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203">
        <f>'FVE SO01 - SO 01_FVE'!J32</f>
        <v>0</v>
      </c>
      <c r="AH103" s="204"/>
      <c r="AI103" s="204"/>
      <c r="AJ103" s="204"/>
      <c r="AK103" s="204"/>
      <c r="AL103" s="204"/>
      <c r="AM103" s="204"/>
      <c r="AN103" s="203">
        <f t="shared" si="0"/>
        <v>0</v>
      </c>
      <c r="AO103" s="204"/>
      <c r="AP103" s="204"/>
      <c r="AQ103" s="84" t="s">
        <v>85</v>
      </c>
      <c r="AR103" s="48"/>
      <c r="AS103" s="85">
        <v>0</v>
      </c>
      <c r="AT103" s="86">
        <f t="shared" si="1"/>
        <v>0</v>
      </c>
      <c r="AU103" s="87">
        <f>'FVE SO01 - SO 01_FVE'!P127</f>
        <v>0</v>
      </c>
      <c r="AV103" s="86">
        <f>'FVE SO01 - SO 01_FVE'!J35</f>
        <v>0</v>
      </c>
      <c r="AW103" s="86">
        <f>'FVE SO01 - SO 01_FVE'!J36</f>
        <v>0</v>
      </c>
      <c r="AX103" s="86">
        <f>'FVE SO01 - SO 01_FVE'!J37</f>
        <v>0</v>
      </c>
      <c r="AY103" s="86">
        <f>'FVE SO01 - SO 01_FVE'!J38</f>
        <v>0</v>
      </c>
      <c r="AZ103" s="86">
        <f>'FVE SO01 - SO 01_FVE'!F35</f>
        <v>0</v>
      </c>
      <c r="BA103" s="86">
        <f>'FVE SO01 - SO 01_FVE'!F36</f>
        <v>0</v>
      </c>
      <c r="BB103" s="86">
        <f>'FVE SO01 - SO 01_FVE'!F37</f>
        <v>0</v>
      </c>
      <c r="BC103" s="86">
        <f>'FVE SO01 - SO 01_FVE'!F38</f>
        <v>0</v>
      </c>
      <c r="BD103" s="88">
        <f>'FVE SO01 - SO 01_FVE'!F39</f>
        <v>0</v>
      </c>
      <c r="BT103" s="25" t="s">
        <v>86</v>
      </c>
      <c r="BV103" s="25" t="s">
        <v>75</v>
      </c>
      <c r="BW103" s="25" t="s">
        <v>108</v>
      </c>
      <c r="BX103" s="25" t="s">
        <v>81</v>
      </c>
      <c r="CL103" s="25" t="s">
        <v>1</v>
      </c>
    </row>
    <row r="104" spans="1:90" s="3" customFormat="1" ht="35.25" customHeight="1">
      <c r="A104" s="83" t="s">
        <v>82</v>
      </c>
      <c r="B104" s="48"/>
      <c r="C104" s="9"/>
      <c r="D104" s="9"/>
      <c r="E104" s="198" t="s">
        <v>109</v>
      </c>
      <c r="F104" s="198"/>
      <c r="G104" s="198"/>
      <c r="H104" s="198"/>
      <c r="I104" s="198"/>
      <c r="J104" s="9"/>
      <c r="K104" s="198" t="s">
        <v>110</v>
      </c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203">
        <f>'Přípojka vody SO01 - Příp...'!J32</f>
        <v>0</v>
      </c>
      <c r="AH104" s="204"/>
      <c r="AI104" s="204"/>
      <c r="AJ104" s="204"/>
      <c r="AK104" s="204"/>
      <c r="AL104" s="204"/>
      <c r="AM104" s="204"/>
      <c r="AN104" s="203">
        <f t="shared" si="0"/>
        <v>0</v>
      </c>
      <c r="AO104" s="204"/>
      <c r="AP104" s="204"/>
      <c r="AQ104" s="84" t="s">
        <v>85</v>
      </c>
      <c r="AR104" s="48"/>
      <c r="AS104" s="85">
        <v>0</v>
      </c>
      <c r="AT104" s="86">
        <f t="shared" si="1"/>
        <v>0</v>
      </c>
      <c r="AU104" s="87">
        <f>'Přípojka vody SO01 - Příp...'!P125</f>
        <v>0</v>
      </c>
      <c r="AV104" s="86">
        <f>'Přípojka vody SO01 - Příp...'!J35</f>
        <v>0</v>
      </c>
      <c r="AW104" s="86">
        <f>'Přípojka vody SO01 - Příp...'!J36</f>
        <v>0</v>
      </c>
      <c r="AX104" s="86">
        <f>'Přípojka vody SO01 - Příp...'!J37</f>
        <v>0</v>
      </c>
      <c r="AY104" s="86">
        <f>'Přípojka vody SO01 - Příp...'!J38</f>
        <v>0</v>
      </c>
      <c r="AZ104" s="86">
        <f>'Přípojka vody SO01 - Příp...'!F35</f>
        <v>0</v>
      </c>
      <c r="BA104" s="86">
        <f>'Přípojka vody SO01 - Příp...'!F36</f>
        <v>0</v>
      </c>
      <c r="BB104" s="86">
        <f>'Přípojka vody SO01 - Příp...'!F37</f>
        <v>0</v>
      </c>
      <c r="BC104" s="86">
        <f>'Přípojka vody SO01 - Příp...'!F38</f>
        <v>0</v>
      </c>
      <c r="BD104" s="88">
        <f>'Přípojka vody SO01 - Příp...'!F39</f>
        <v>0</v>
      </c>
      <c r="BT104" s="25" t="s">
        <v>86</v>
      </c>
      <c r="BV104" s="25" t="s">
        <v>75</v>
      </c>
      <c r="BW104" s="25" t="s">
        <v>111</v>
      </c>
      <c r="BX104" s="25" t="s">
        <v>81</v>
      </c>
      <c r="CL104" s="25" t="s">
        <v>1</v>
      </c>
    </row>
    <row r="105" spans="1:90" s="3" customFormat="1" ht="35.25" customHeight="1">
      <c r="A105" s="83" t="s">
        <v>82</v>
      </c>
      <c r="B105" s="48"/>
      <c r="C105" s="9"/>
      <c r="D105" s="9"/>
      <c r="E105" s="198" t="s">
        <v>112</v>
      </c>
      <c r="F105" s="198"/>
      <c r="G105" s="198"/>
      <c r="H105" s="198"/>
      <c r="I105" s="198"/>
      <c r="J105" s="9"/>
      <c r="K105" s="198" t="s">
        <v>113</v>
      </c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203">
        <f>'Přípojka kanal SO01 - Pří...'!J32</f>
        <v>0</v>
      </c>
      <c r="AH105" s="204"/>
      <c r="AI105" s="204"/>
      <c r="AJ105" s="204"/>
      <c r="AK105" s="204"/>
      <c r="AL105" s="204"/>
      <c r="AM105" s="204"/>
      <c r="AN105" s="203">
        <f t="shared" si="0"/>
        <v>0</v>
      </c>
      <c r="AO105" s="204"/>
      <c r="AP105" s="204"/>
      <c r="AQ105" s="84" t="s">
        <v>85</v>
      </c>
      <c r="AR105" s="48"/>
      <c r="AS105" s="85">
        <v>0</v>
      </c>
      <c r="AT105" s="86">
        <f t="shared" si="1"/>
        <v>0</v>
      </c>
      <c r="AU105" s="87">
        <f>'Přípojka kanal SO01 - Pří...'!P125</f>
        <v>0</v>
      </c>
      <c r="AV105" s="86">
        <f>'Přípojka kanal SO01 - Pří...'!J35</f>
        <v>0</v>
      </c>
      <c r="AW105" s="86">
        <f>'Přípojka kanal SO01 - Pří...'!J36</f>
        <v>0</v>
      </c>
      <c r="AX105" s="86">
        <f>'Přípojka kanal SO01 - Pří...'!J37</f>
        <v>0</v>
      </c>
      <c r="AY105" s="86">
        <f>'Přípojka kanal SO01 - Pří...'!J38</f>
        <v>0</v>
      </c>
      <c r="AZ105" s="86">
        <f>'Přípojka kanal SO01 - Pří...'!F35</f>
        <v>0</v>
      </c>
      <c r="BA105" s="86">
        <f>'Přípojka kanal SO01 - Pří...'!F36</f>
        <v>0</v>
      </c>
      <c r="BB105" s="86">
        <f>'Přípojka kanal SO01 - Pří...'!F37</f>
        <v>0</v>
      </c>
      <c r="BC105" s="86">
        <f>'Přípojka kanal SO01 - Pří...'!F38</f>
        <v>0</v>
      </c>
      <c r="BD105" s="88">
        <f>'Přípojka kanal SO01 - Pří...'!F39</f>
        <v>0</v>
      </c>
      <c r="BT105" s="25" t="s">
        <v>86</v>
      </c>
      <c r="BV105" s="25" t="s">
        <v>75</v>
      </c>
      <c r="BW105" s="25" t="s">
        <v>114</v>
      </c>
      <c r="BX105" s="25" t="s">
        <v>81</v>
      </c>
      <c r="CL105" s="25" t="s">
        <v>1</v>
      </c>
    </row>
    <row r="106" spans="1:90" s="3" customFormat="1" ht="35.25" customHeight="1">
      <c r="A106" s="83" t="s">
        <v>82</v>
      </c>
      <c r="B106" s="48"/>
      <c r="C106" s="9"/>
      <c r="D106" s="9"/>
      <c r="E106" s="198" t="s">
        <v>115</v>
      </c>
      <c r="F106" s="198"/>
      <c r="G106" s="198"/>
      <c r="H106" s="198"/>
      <c r="I106" s="198"/>
      <c r="J106" s="9"/>
      <c r="K106" s="198" t="s">
        <v>116</v>
      </c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203">
        <f>'Dešťová kanal SO01 - Dešť...'!J32</f>
        <v>0</v>
      </c>
      <c r="AH106" s="204"/>
      <c r="AI106" s="204"/>
      <c r="AJ106" s="204"/>
      <c r="AK106" s="204"/>
      <c r="AL106" s="204"/>
      <c r="AM106" s="204"/>
      <c r="AN106" s="203">
        <f t="shared" si="0"/>
        <v>0</v>
      </c>
      <c r="AO106" s="204"/>
      <c r="AP106" s="204"/>
      <c r="AQ106" s="84" t="s">
        <v>85</v>
      </c>
      <c r="AR106" s="48"/>
      <c r="AS106" s="85">
        <v>0</v>
      </c>
      <c r="AT106" s="86">
        <f t="shared" si="1"/>
        <v>0</v>
      </c>
      <c r="AU106" s="87">
        <f>'Dešťová kanal SO01 - Dešť...'!P128</f>
        <v>0</v>
      </c>
      <c r="AV106" s="86">
        <f>'Dešťová kanal SO01 - Dešť...'!J35</f>
        <v>0</v>
      </c>
      <c r="AW106" s="86">
        <f>'Dešťová kanal SO01 - Dešť...'!J36</f>
        <v>0</v>
      </c>
      <c r="AX106" s="86">
        <f>'Dešťová kanal SO01 - Dešť...'!J37</f>
        <v>0</v>
      </c>
      <c r="AY106" s="86">
        <f>'Dešťová kanal SO01 - Dešť...'!J38</f>
        <v>0</v>
      </c>
      <c r="AZ106" s="86">
        <f>'Dešťová kanal SO01 - Dešť...'!F35</f>
        <v>0</v>
      </c>
      <c r="BA106" s="86">
        <f>'Dešťová kanal SO01 - Dešť...'!F36</f>
        <v>0</v>
      </c>
      <c r="BB106" s="86">
        <f>'Dešťová kanal SO01 - Dešť...'!F37</f>
        <v>0</v>
      </c>
      <c r="BC106" s="86">
        <f>'Dešťová kanal SO01 - Dešť...'!F38</f>
        <v>0</v>
      </c>
      <c r="BD106" s="88">
        <f>'Dešťová kanal SO01 - Dešť...'!F39</f>
        <v>0</v>
      </c>
      <c r="BT106" s="25" t="s">
        <v>86</v>
      </c>
      <c r="BV106" s="25" t="s">
        <v>75</v>
      </c>
      <c r="BW106" s="25" t="s">
        <v>117</v>
      </c>
      <c r="BX106" s="25" t="s">
        <v>81</v>
      </c>
      <c r="CL106" s="25" t="s">
        <v>1</v>
      </c>
    </row>
    <row r="107" spans="1:90" s="3" customFormat="1" ht="35.25" customHeight="1">
      <c r="A107" s="83" t="s">
        <v>82</v>
      </c>
      <c r="B107" s="48"/>
      <c r="C107" s="9"/>
      <c r="D107" s="9"/>
      <c r="E107" s="198" t="s">
        <v>118</v>
      </c>
      <c r="F107" s="198"/>
      <c r="G107" s="198"/>
      <c r="H107" s="198"/>
      <c r="I107" s="198"/>
      <c r="J107" s="9"/>
      <c r="K107" s="198" t="s">
        <v>119</v>
      </c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203">
        <f>'Rozvod vody SO01 - Voda k...'!J32</f>
        <v>0</v>
      </c>
      <c r="AH107" s="204"/>
      <c r="AI107" s="204"/>
      <c r="AJ107" s="204"/>
      <c r="AK107" s="204"/>
      <c r="AL107" s="204"/>
      <c r="AM107" s="204"/>
      <c r="AN107" s="203">
        <f t="shared" si="0"/>
        <v>0</v>
      </c>
      <c r="AO107" s="204"/>
      <c r="AP107" s="204"/>
      <c r="AQ107" s="84" t="s">
        <v>85</v>
      </c>
      <c r="AR107" s="48"/>
      <c r="AS107" s="85">
        <v>0</v>
      </c>
      <c r="AT107" s="86">
        <f t="shared" si="1"/>
        <v>0</v>
      </c>
      <c r="AU107" s="87">
        <f>'Rozvod vody SO01 - Voda k...'!P125</f>
        <v>0</v>
      </c>
      <c r="AV107" s="86">
        <f>'Rozvod vody SO01 - Voda k...'!J35</f>
        <v>0</v>
      </c>
      <c r="AW107" s="86">
        <f>'Rozvod vody SO01 - Voda k...'!J36</f>
        <v>0</v>
      </c>
      <c r="AX107" s="86">
        <f>'Rozvod vody SO01 - Voda k...'!J37</f>
        <v>0</v>
      </c>
      <c r="AY107" s="86">
        <f>'Rozvod vody SO01 - Voda k...'!J38</f>
        <v>0</v>
      </c>
      <c r="AZ107" s="86">
        <f>'Rozvod vody SO01 - Voda k...'!F35</f>
        <v>0</v>
      </c>
      <c r="BA107" s="86">
        <f>'Rozvod vody SO01 - Voda k...'!F36</f>
        <v>0</v>
      </c>
      <c r="BB107" s="86">
        <f>'Rozvod vody SO01 - Voda k...'!F37</f>
        <v>0</v>
      </c>
      <c r="BC107" s="86">
        <f>'Rozvod vody SO01 - Voda k...'!F38</f>
        <v>0</v>
      </c>
      <c r="BD107" s="88">
        <f>'Rozvod vody SO01 - Voda k...'!F39</f>
        <v>0</v>
      </c>
      <c r="BT107" s="25" t="s">
        <v>86</v>
      </c>
      <c r="BV107" s="25" t="s">
        <v>75</v>
      </c>
      <c r="BW107" s="25" t="s">
        <v>120</v>
      </c>
      <c r="BX107" s="25" t="s">
        <v>81</v>
      </c>
      <c r="CL107" s="25" t="s">
        <v>1</v>
      </c>
    </row>
    <row r="108" spans="1:90" s="3" customFormat="1" ht="23.25" customHeight="1">
      <c r="A108" s="83" t="s">
        <v>82</v>
      </c>
      <c r="B108" s="48"/>
      <c r="C108" s="9"/>
      <c r="D108" s="9"/>
      <c r="E108" s="198" t="s">
        <v>121</v>
      </c>
      <c r="F108" s="198"/>
      <c r="G108" s="198"/>
      <c r="H108" s="198"/>
      <c r="I108" s="198"/>
      <c r="J108" s="9"/>
      <c r="K108" s="198" t="s">
        <v>122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203">
        <f>'Vrty TČ SO01 - Vrty TČ vč...'!J32</f>
        <v>0</v>
      </c>
      <c r="AH108" s="204"/>
      <c r="AI108" s="204"/>
      <c r="AJ108" s="204"/>
      <c r="AK108" s="204"/>
      <c r="AL108" s="204"/>
      <c r="AM108" s="204"/>
      <c r="AN108" s="203">
        <f t="shared" si="0"/>
        <v>0</v>
      </c>
      <c r="AO108" s="204"/>
      <c r="AP108" s="204"/>
      <c r="AQ108" s="84" t="s">
        <v>85</v>
      </c>
      <c r="AR108" s="48"/>
      <c r="AS108" s="85">
        <v>0</v>
      </c>
      <c r="AT108" s="86">
        <f t="shared" si="1"/>
        <v>0</v>
      </c>
      <c r="AU108" s="87">
        <f>'Vrty TČ SO01 - Vrty TČ vč...'!P131</f>
        <v>0</v>
      </c>
      <c r="AV108" s="86">
        <f>'Vrty TČ SO01 - Vrty TČ vč...'!J35</f>
        <v>0</v>
      </c>
      <c r="AW108" s="86">
        <f>'Vrty TČ SO01 - Vrty TČ vč...'!J36</f>
        <v>0</v>
      </c>
      <c r="AX108" s="86">
        <f>'Vrty TČ SO01 - Vrty TČ vč...'!J37</f>
        <v>0</v>
      </c>
      <c r="AY108" s="86">
        <f>'Vrty TČ SO01 - Vrty TČ vč...'!J38</f>
        <v>0</v>
      </c>
      <c r="AZ108" s="86">
        <f>'Vrty TČ SO01 - Vrty TČ vč...'!F35</f>
        <v>0</v>
      </c>
      <c r="BA108" s="86">
        <f>'Vrty TČ SO01 - Vrty TČ vč...'!F36</f>
        <v>0</v>
      </c>
      <c r="BB108" s="86">
        <f>'Vrty TČ SO01 - Vrty TČ vč...'!F37</f>
        <v>0</v>
      </c>
      <c r="BC108" s="86">
        <f>'Vrty TČ SO01 - Vrty TČ vč...'!F38</f>
        <v>0</v>
      </c>
      <c r="BD108" s="88">
        <f>'Vrty TČ SO01 - Vrty TČ vč...'!F39</f>
        <v>0</v>
      </c>
      <c r="BT108" s="25" t="s">
        <v>86</v>
      </c>
      <c r="BV108" s="25" t="s">
        <v>75</v>
      </c>
      <c r="BW108" s="25" t="s">
        <v>123</v>
      </c>
      <c r="BX108" s="25" t="s">
        <v>81</v>
      </c>
      <c r="CL108" s="25" t="s">
        <v>1</v>
      </c>
    </row>
    <row r="109" spans="1:90" s="3" customFormat="1" ht="16.5" customHeight="1">
      <c r="A109" s="83" t="s">
        <v>82</v>
      </c>
      <c r="B109" s="48"/>
      <c r="C109" s="9"/>
      <c r="D109" s="9"/>
      <c r="E109" s="198" t="s">
        <v>124</v>
      </c>
      <c r="F109" s="198"/>
      <c r="G109" s="198"/>
      <c r="H109" s="198"/>
      <c r="I109" s="198"/>
      <c r="J109" s="9"/>
      <c r="K109" s="198" t="s">
        <v>125</v>
      </c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203">
        <f>'00556 - SO02 RD'!J32</f>
        <v>0</v>
      </c>
      <c r="AH109" s="204"/>
      <c r="AI109" s="204"/>
      <c r="AJ109" s="204"/>
      <c r="AK109" s="204"/>
      <c r="AL109" s="204"/>
      <c r="AM109" s="204"/>
      <c r="AN109" s="203">
        <f t="shared" si="0"/>
        <v>0</v>
      </c>
      <c r="AO109" s="204"/>
      <c r="AP109" s="204"/>
      <c r="AQ109" s="84" t="s">
        <v>85</v>
      </c>
      <c r="AR109" s="48"/>
      <c r="AS109" s="85">
        <v>0</v>
      </c>
      <c r="AT109" s="86">
        <f t="shared" si="1"/>
        <v>0</v>
      </c>
      <c r="AU109" s="87">
        <f>'00556 - SO02 RD'!P162</f>
        <v>0</v>
      </c>
      <c r="AV109" s="86">
        <f>'00556 - SO02 RD'!J35</f>
        <v>0</v>
      </c>
      <c r="AW109" s="86">
        <f>'00556 - SO02 RD'!J36</f>
        <v>0</v>
      </c>
      <c r="AX109" s="86">
        <f>'00556 - SO02 RD'!J37</f>
        <v>0</v>
      </c>
      <c r="AY109" s="86">
        <f>'00556 - SO02 RD'!J38</f>
        <v>0</v>
      </c>
      <c r="AZ109" s="86">
        <f>'00556 - SO02 RD'!F35</f>
        <v>0</v>
      </c>
      <c r="BA109" s="86">
        <f>'00556 - SO02 RD'!F36</f>
        <v>0</v>
      </c>
      <c r="BB109" s="86">
        <f>'00556 - SO02 RD'!F37</f>
        <v>0</v>
      </c>
      <c r="BC109" s="86">
        <f>'00556 - SO02 RD'!F38</f>
        <v>0</v>
      </c>
      <c r="BD109" s="88">
        <f>'00556 - SO02 RD'!F39</f>
        <v>0</v>
      </c>
      <c r="BT109" s="25" t="s">
        <v>86</v>
      </c>
      <c r="BV109" s="25" t="s">
        <v>75</v>
      </c>
      <c r="BW109" s="25" t="s">
        <v>126</v>
      </c>
      <c r="BX109" s="25" t="s">
        <v>81</v>
      </c>
      <c r="CL109" s="25" t="s">
        <v>1</v>
      </c>
    </row>
    <row r="110" spans="1:90" s="3" customFormat="1" ht="23.25" customHeight="1">
      <c r="A110" s="83" t="s">
        <v>82</v>
      </c>
      <c r="B110" s="48"/>
      <c r="C110" s="9"/>
      <c r="D110" s="9"/>
      <c r="E110" s="198" t="s">
        <v>127</v>
      </c>
      <c r="F110" s="198"/>
      <c r="G110" s="198"/>
      <c r="H110" s="198"/>
      <c r="I110" s="198"/>
      <c r="J110" s="9"/>
      <c r="K110" s="198" t="s">
        <v>128</v>
      </c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203">
        <f>'Silnoproud SO02 - silnopr...'!J32</f>
        <v>0</v>
      </c>
      <c r="AH110" s="204"/>
      <c r="AI110" s="204"/>
      <c r="AJ110" s="204"/>
      <c r="AK110" s="204"/>
      <c r="AL110" s="204"/>
      <c r="AM110" s="204"/>
      <c r="AN110" s="203">
        <f t="shared" si="0"/>
        <v>0</v>
      </c>
      <c r="AO110" s="204"/>
      <c r="AP110" s="204"/>
      <c r="AQ110" s="84" t="s">
        <v>85</v>
      </c>
      <c r="AR110" s="48"/>
      <c r="AS110" s="85">
        <v>0</v>
      </c>
      <c r="AT110" s="86">
        <f t="shared" si="1"/>
        <v>0</v>
      </c>
      <c r="AU110" s="87">
        <f>'Silnoproud SO02 - silnopr...'!P121</f>
        <v>0</v>
      </c>
      <c r="AV110" s="86">
        <f>'Silnoproud SO02 - silnopr...'!J35</f>
        <v>0</v>
      </c>
      <c r="AW110" s="86">
        <f>'Silnoproud SO02 - silnopr...'!J36</f>
        <v>0</v>
      </c>
      <c r="AX110" s="86">
        <f>'Silnoproud SO02 - silnopr...'!J37</f>
        <v>0</v>
      </c>
      <c r="AY110" s="86">
        <f>'Silnoproud SO02 - silnopr...'!J38</f>
        <v>0</v>
      </c>
      <c r="AZ110" s="86">
        <f>'Silnoproud SO02 - silnopr...'!F35</f>
        <v>0</v>
      </c>
      <c r="BA110" s="86">
        <f>'Silnoproud SO02 - silnopr...'!F36</f>
        <v>0</v>
      </c>
      <c r="BB110" s="86">
        <f>'Silnoproud SO02 - silnopr...'!F37</f>
        <v>0</v>
      </c>
      <c r="BC110" s="86">
        <f>'Silnoproud SO02 - silnopr...'!F38</f>
        <v>0</v>
      </c>
      <c r="BD110" s="88">
        <f>'Silnoproud SO02 - silnopr...'!F39</f>
        <v>0</v>
      </c>
      <c r="BT110" s="25" t="s">
        <v>86</v>
      </c>
      <c r="BV110" s="25" t="s">
        <v>75</v>
      </c>
      <c r="BW110" s="25" t="s">
        <v>129</v>
      </c>
      <c r="BX110" s="25" t="s">
        <v>81</v>
      </c>
      <c r="CL110" s="25" t="s">
        <v>1</v>
      </c>
    </row>
    <row r="111" spans="1:90" s="3" customFormat="1" ht="23.25" customHeight="1">
      <c r="A111" s="83" t="s">
        <v>82</v>
      </c>
      <c r="B111" s="48"/>
      <c r="C111" s="9"/>
      <c r="D111" s="9"/>
      <c r="E111" s="198" t="s">
        <v>130</v>
      </c>
      <c r="F111" s="198"/>
      <c r="G111" s="198"/>
      <c r="H111" s="198"/>
      <c r="I111" s="198"/>
      <c r="J111" s="9"/>
      <c r="K111" s="198" t="s">
        <v>131</v>
      </c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203">
        <f>'Slaboproud 1 - SO02 - spo...'!J32</f>
        <v>0</v>
      </c>
      <c r="AH111" s="204"/>
      <c r="AI111" s="204"/>
      <c r="AJ111" s="204"/>
      <c r="AK111" s="204"/>
      <c r="AL111" s="204"/>
      <c r="AM111" s="204"/>
      <c r="AN111" s="203">
        <f t="shared" si="0"/>
        <v>0</v>
      </c>
      <c r="AO111" s="204"/>
      <c r="AP111" s="204"/>
      <c r="AQ111" s="84" t="s">
        <v>85</v>
      </c>
      <c r="AR111" s="48"/>
      <c r="AS111" s="85">
        <v>0</v>
      </c>
      <c r="AT111" s="86">
        <f t="shared" si="1"/>
        <v>0</v>
      </c>
      <c r="AU111" s="87">
        <f>'Slaboproud 1 - SO02 - spo...'!P121</f>
        <v>0</v>
      </c>
      <c r="AV111" s="86">
        <f>'Slaboproud 1 - SO02 - spo...'!J35</f>
        <v>0</v>
      </c>
      <c r="AW111" s="86">
        <f>'Slaboproud 1 - SO02 - spo...'!J36</f>
        <v>0</v>
      </c>
      <c r="AX111" s="86">
        <f>'Slaboproud 1 - SO02 - spo...'!J37</f>
        <v>0</v>
      </c>
      <c r="AY111" s="86">
        <f>'Slaboproud 1 - SO02 - spo...'!J38</f>
        <v>0</v>
      </c>
      <c r="AZ111" s="86">
        <f>'Slaboproud 1 - SO02 - spo...'!F35</f>
        <v>0</v>
      </c>
      <c r="BA111" s="86">
        <f>'Slaboproud 1 - SO02 - spo...'!F36</f>
        <v>0</v>
      </c>
      <c r="BB111" s="86">
        <f>'Slaboproud 1 - SO02 - spo...'!F37</f>
        <v>0</v>
      </c>
      <c r="BC111" s="86">
        <f>'Slaboproud 1 - SO02 - spo...'!F38</f>
        <v>0</v>
      </c>
      <c r="BD111" s="88">
        <f>'Slaboproud 1 - SO02 - spo...'!F39</f>
        <v>0</v>
      </c>
      <c r="BT111" s="25" t="s">
        <v>86</v>
      </c>
      <c r="BV111" s="25" t="s">
        <v>75</v>
      </c>
      <c r="BW111" s="25" t="s">
        <v>132</v>
      </c>
      <c r="BX111" s="25" t="s">
        <v>81</v>
      </c>
      <c r="CL111" s="25" t="s">
        <v>1</v>
      </c>
    </row>
    <row r="112" spans="1:90" s="3" customFormat="1" ht="23.25" customHeight="1">
      <c r="A112" s="83" t="s">
        <v>82</v>
      </c>
      <c r="B112" s="48"/>
      <c r="C112" s="9"/>
      <c r="D112" s="9"/>
      <c r="E112" s="198" t="s">
        <v>133</v>
      </c>
      <c r="F112" s="198"/>
      <c r="G112" s="198"/>
      <c r="H112" s="198"/>
      <c r="I112" s="198"/>
      <c r="J112" s="9"/>
      <c r="K112" s="198" t="s">
        <v>134</v>
      </c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203">
        <f>'Slaboproud 2 - SO 02 - LAN'!J32</f>
        <v>0</v>
      </c>
      <c r="AH112" s="204"/>
      <c r="AI112" s="204"/>
      <c r="AJ112" s="204"/>
      <c r="AK112" s="204"/>
      <c r="AL112" s="204"/>
      <c r="AM112" s="204"/>
      <c r="AN112" s="203">
        <f t="shared" si="0"/>
        <v>0</v>
      </c>
      <c r="AO112" s="204"/>
      <c r="AP112" s="204"/>
      <c r="AQ112" s="84" t="s">
        <v>85</v>
      </c>
      <c r="AR112" s="48"/>
      <c r="AS112" s="85">
        <v>0</v>
      </c>
      <c r="AT112" s="86">
        <f t="shared" si="1"/>
        <v>0</v>
      </c>
      <c r="AU112" s="87">
        <f>'Slaboproud 2 - SO 02 - LAN'!P121</f>
        <v>0</v>
      </c>
      <c r="AV112" s="86">
        <f>'Slaboproud 2 - SO 02 - LAN'!J35</f>
        <v>0</v>
      </c>
      <c r="AW112" s="86">
        <f>'Slaboproud 2 - SO 02 - LAN'!J36</f>
        <v>0</v>
      </c>
      <c r="AX112" s="86">
        <f>'Slaboproud 2 - SO 02 - LAN'!J37</f>
        <v>0</v>
      </c>
      <c r="AY112" s="86">
        <f>'Slaboproud 2 - SO 02 - LAN'!J38</f>
        <v>0</v>
      </c>
      <c r="AZ112" s="86">
        <f>'Slaboproud 2 - SO 02 - LAN'!F35</f>
        <v>0</v>
      </c>
      <c r="BA112" s="86">
        <f>'Slaboproud 2 - SO 02 - LAN'!F36</f>
        <v>0</v>
      </c>
      <c r="BB112" s="86">
        <f>'Slaboproud 2 - SO 02 - LAN'!F37</f>
        <v>0</v>
      </c>
      <c r="BC112" s="86">
        <f>'Slaboproud 2 - SO 02 - LAN'!F38</f>
        <v>0</v>
      </c>
      <c r="BD112" s="88">
        <f>'Slaboproud 2 - SO 02 - LAN'!F39</f>
        <v>0</v>
      </c>
      <c r="BT112" s="25" t="s">
        <v>86</v>
      </c>
      <c r="BV112" s="25" t="s">
        <v>75</v>
      </c>
      <c r="BW112" s="25" t="s">
        <v>135</v>
      </c>
      <c r="BX112" s="25" t="s">
        <v>81</v>
      </c>
      <c r="CL112" s="25" t="s">
        <v>1</v>
      </c>
    </row>
    <row r="113" spans="1:90" s="3" customFormat="1" ht="23.25" customHeight="1">
      <c r="A113" s="83" t="s">
        <v>82</v>
      </c>
      <c r="B113" s="48"/>
      <c r="C113" s="9"/>
      <c r="D113" s="9"/>
      <c r="E113" s="198" t="s">
        <v>136</v>
      </c>
      <c r="F113" s="198"/>
      <c r="G113" s="198"/>
      <c r="H113" s="198"/>
      <c r="I113" s="198"/>
      <c r="J113" s="9"/>
      <c r="K113" s="198" t="s">
        <v>137</v>
      </c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203">
        <f>'Slaboproud 3 - SO 02 - ka...'!J32</f>
        <v>0</v>
      </c>
      <c r="AH113" s="204"/>
      <c r="AI113" s="204"/>
      <c r="AJ113" s="204"/>
      <c r="AK113" s="204"/>
      <c r="AL113" s="204"/>
      <c r="AM113" s="204"/>
      <c r="AN113" s="203">
        <f t="shared" si="0"/>
        <v>0</v>
      </c>
      <c r="AO113" s="204"/>
      <c r="AP113" s="204"/>
      <c r="AQ113" s="84" t="s">
        <v>85</v>
      </c>
      <c r="AR113" s="48"/>
      <c r="AS113" s="85">
        <v>0</v>
      </c>
      <c r="AT113" s="86">
        <f t="shared" si="1"/>
        <v>0</v>
      </c>
      <c r="AU113" s="87">
        <f>'Slaboproud 3 - SO 02 - ka...'!P121</f>
        <v>0</v>
      </c>
      <c r="AV113" s="86">
        <f>'Slaboproud 3 - SO 02 - ka...'!J35</f>
        <v>0</v>
      </c>
      <c r="AW113" s="86">
        <f>'Slaboproud 3 - SO 02 - ka...'!J36</f>
        <v>0</v>
      </c>
      <c r="AX113" s="86">
        <f>'Slaboproud 3 - SO 02 - ka...'!J37</f>
        <v>0</v>
      </c>
      <c r="AY113" s="86">
        <f>'Slaboproud 3 - SO 02 - ka...'!J38</f>
        <v>0</v>
      </c>
      <c r="AZ113" s="86">
        <f>'Slaboproud 3 - SO 02 - ka...'!F35</f>
        <v>0</v>
      </c>
      <c r="BA113" s="86">
        <f>'Slaboproud 3 - SO 02 - ka...'!F36</f>
        <v>0</v>
      </c>
      <c r="BB113" s="86">
        <f>'Slaboproud 3 - SO 02 - ka...'!F37</f>
        <v>0</v>
      </c>
      <c r="BC113" s="86">
        <f>'Slaboproud 3 - SO 02 - ka...'!F38</f>
        <v>0</v>
      </c>
      <c r="BD113" s="88">
        <f>'Slaboproud 3 - SO 02 - ka...'!F39</f>
        <v>0</v>
      </c>
      <c r="BT113" s="25" t="s">
        <v>86</v>
      </c>
      <c r="BV113" s="25" t="s">
        <v>75</v>
      </c>
      <c r="BW113" s="25" t="s">
        <v>138</v>
      </c>
      <c r="BX113" s="25" t="s">
        <v>81</v>
      </c>
      <c r="CL113" s="25" t="s">
        <v>1</v>
      </c>
    </row>
    <row r="114" spans="1:90" s="3" customFormat="1" ht="23.25" customHeight="1">
      <c r="A114" s="83" t="s">
        <v>82</v>
      </c>
      <c r="B114" s="48"/>
      <c r="C114" s="9"/>
      <c r="D114" s="9"/>
      <c r="E114" s="198" t="s">
        <v>139</v>
      </c>
      <c r="F114" s="198"/>
      <c r="G114" s="198"/>
      <c r="H114" s="198"/>
      <c r="I114" s="198"/>
      <c r="J114" s="9"/>
      <c r="K114" s="198" t="s">
        <v>140</v>
      </c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203">
        <f>'Slaboproud 4 - SO 02 - PZTS'!J32</f>
        <v>0</v>
      </c>
      <c r="AH114" s="204"/>
      <c r="AI114" s="204"/>
      <c r="AJ114" s="204"/>
      <c r="AK114" s="204"/>
      <c r="AL114" s="204"/>
      <c r="AM114" s="204"/>
      <c r="AN114" s="203">
        <f t="shared" si="0"/>
        <v>0</v>
      </c>
      <c r="AO114" s="204"/>
      <c r="AP114" s="204"/>
      <c r="AQ114" s="84" t="s">
        <v>85</v>
      </c>
      <c r="AR114" s="48"/>
      <c r="AS114" s="85">
        <v>0</v>
      </c>
      <c r="AT114" s="86">
        <f t="shared" si="1"/>
        <v>0</v>
      </c>
      <c r="AU114" s="87">
        <f>'Slaboproud 4 - SO 02 - PZTS'!P121</f>
        <v>0</v>
      </c>
      <c r="AV114" s="86">
        <f>'Slaboproud 4 - SO 02 - PZTS'!J35</f>
        <v>0</v>
      </c>
      <c r="AW114" s="86">
        <f>'Slaboproud 4 - SO 02 - PZTS'!J36</f>
        <v>0</v>
      </c>
      <c r="AX114" s="86">
        <f>'Slaboproud 4 - SO 02 - PZTS'!J37</f>
        <v>0</v>
      </c>
      <c r="AY114" s="86">
        <f>'Slaboproud 4 - SO 02 - PZTS'!J38</f>
        <v>0</v>
      </c>
      <c r="AZ114" s="86">
        <f>'Slaboproud 4 - SO 02 - PZTS'!F35</f>
        <v>0</v>
      </c>
      <c r="BA114" s="86">
        <f>'Slaboproud 4 - SO 02 - PZTS'!F36</f>
        <v>0</v>
      </c>
      <c r="BB114" s="86">
        <f>'Slaboproud 4 - SO 02 - PZTS'!F37</f>
        <v>0</v>
      </c>
      <c r="BC114" s="86">
        <f>'Slaboproud 4 - SO 02 - PZTS'!F38</f>
        <v>0</v>
      </c>
      <c r="BD114" s="88">
        <f>'Slaboproud 4 - SO 02 - PZTS'!F39</f>
        <v>0</v>
      </c>
      <c r="BT114" s="25" t="s">
        <v>86</v>
      </c>
      <c r="BV114" s="25" t="s">
        <v>75</v>
      </c>
      <c r="BW114" s="25" t="s">
        <v>141</v>
      </c>
      <c r="BX114" s="25" t="s">
        <v>81</v>
      </c>
      <c r="CL114" s="25" t="s">
        <v>1</v>
      </c>
    </row>
    <row r="115" spans="1:90" s="3" customFormat="1" ht="23.25" customHeight="1">
      <c r="A115" s="83" t="s">
        <v>82</v>
      </c>
      <c r="B115" s="48"/>
      <c r="C115" s="9"/>
      <c r="D115" s="9"/>
      <c r="E115" s="198" t="s">
        <v>142</v>
      </c>
      <c r="F115" s="198"/>
      <c r="G115" s="198"/>
      <c r="H115" s="198"/>
      <c r="I115" s="198"/>
      <c r="J115" s="9"/>
      <c r="K115" s="198" t="s">
        <v>143</v>
      </c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203">
        <f>'Slaboproud 5 - SO 02 - do...'!J32</f>
        <v>0</v>
      </c>
      <c r="AH115" s="204"/>
      <c r="AI115" s="204"/>
      <c r="AJ115" s="204"/>
      <c r="AK115" s="204"/>
      <c r="AL115" s="204"/>
      <c r="AM115" s="204"/>
      <c r="AN115" s="203">
        <f t="shared" si="0"/>
        <v>0</v>
      </c>
      <c r="AO115" s="204"/>
      <c r="AP115" s="204"/>
      <c r="AQ115" s="84" t="s">
        <v>85</v>
      </c>
      <c r="AR115" s="48"/>
      <c r="AS115" s="85">
        <v>0</v>
      </c>
      <c r="AT115" s="86">
        <f t="shared" si="1"/>
        <v>0</v>
      </c>
      <c r="AU115" s="87">
        <f>'Slaboproud 5 - SO 02 - do...'!P121</f>
        <v>0</v>
      </c>
      <c r="AV115" s="86">
        <f>'Slaboproud 5 - SO 02 - do...'!J35</f>
        <v>0</v>
      </c>
      <c r="AW115" s="86">
        <f>'Slaboproud 5 - SO 02 - do...'!J36</f>
        <v>0</v>
      </c>
      <c r="AX115" s="86">
        <f>'Slaboproud 5 - SO 02 - do...'!J37</f>
        <v>0</v>
      </c>
      <c r="AY115" s="86">
        <f>'Slaboproud 5 - SO 02 - do...'!J38</f>
        <v>0</v>
      </c>
      <c r="AZ115" s="86">
        <f>'Slaboproud 5 - SO 02 - do...'!F35</f>
        <v>0</v>
      </c>
      <c r="BA115" s="86">
        <f>'Slaboproud 5 - SO 02 - do...'!F36</f>
        <v>0</v>
      </c>
      <c r="BB115" s="86">
        <f>'Slaboproud 5 - SO 02 - do...'!F37</f>
        <v>0</v>
      </c>
      <c r="BC115" s="86">
        <f>'Slaboproud 5 - SO 02 - do...'!F38</f>
        <v>0</v>
      </c>
      <c r="BD115" s="88">
        <f>'Slaboproud 5 - SO 02 - do...'!F39</f>
        <v>0</v>
      </c>
      <c r="BT115" s="25" t="s">
        <v>86</v>
      </c>
      <c r="BV115" s="25" t="s">
        <v>75</v>
      </c>
      <c r="BW115" s="25" t="s">
        <v>144</v>
      </c>
      <c r="BX115" s="25" t="s">
        <v>81</v>
      </c>
      <c r="CL115" s="25" t="s">
        <v>1</v>
      </c>
    </row>
    <row r="116" spans="1:90" s="3" customFormat="1" ht="23.25" customHeight="1">
      <c r="A116" s="83" t="s">
        <v>82</v>
      </c>
      <c r="B116" s="48"/>
      <c r="C116" s="9"/>
      <c r="D116" s="9"/>
      <c r="E116" s="198" t="s">
        <v>145</v>
      </c>
      <c r="F116" s="198"/>
      <c r="G116" s="198"/>
      <c r="H116" s="198"/>
      <c r="I116" s="198"/>
      <c r="J116" s="9"/>
      <c r="K116" s="198" t="s">
        <v>146</v>
      </c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203">
        <f>'FVE SO02 - SO 02_FVE'!J32</f>
        <v>0</v>
      </c>
      <c r="AH116" s="204"/>
      <c r="AI116" s="204"/>
      <c r="AJ116" s="204"/>
      <c r="AK116" s="204"/>
      <c r="AL116" s="204"/>
      <c r="AM116" s="204"/>
      <c r="AN116" s="203">
        <f t="shared" si="0"/>
        <v>0</v>
      </c>
      <c r="AO116" s="204"/>
      <c r="AP116" s="204"/>
      <c r="AQ116" s="84" t="s">
        <v>85</v>
      </c>
      <c r="AR116" s="48"/>
      <c r="AS116" s="85">
        <v>0</v>
      </c>
      <c r="AT116" s="86">
        <f t="shared" si="1"/>
        <v>0</v>
      </c>
      <c r="AU116" s="87">
        <f>'FVE SO02 - SO 02_FVE'!P127</f>
        <v>0</v>
      </c>
      <c r="AV116" s="86">
        <f>'FVE SO02 - SO 02_FVE'!J35</f>
        <v>0</v>
      </c>
      <c r="AW116" s="86">
        <f>'FVE SO02 - SO 02_FVE'!J36</f>
        <v>0</v>
      </c>
      <c r="AX116" s="86">
        <f>'FVE SO02 - SO 02_FVE'!J37</f>
        <v>0</v>
      </c>
      <c r="AY116" s="86">
        <f>'FVE SO02 - SO 02_FVE'!J38</f>
        <v>0</v>
      </c>
      <c r="AZ116" s="86">
        <f>'FVE SO02 - SO 02_FVE'!F35</f>
        <v>0</v>
      </c>
      <c r="BA116" s="86">
        <f>'FVE SO02 - SO 02_FVE'!F36</f>
        <v>0</v>
      </c>
      <c r="BB116" s="86">
        <f>'FVE SO02 - SO 02_FVE'!F37</f>
        <v>0</v>
      </c>
      <c r="BC116" s="86">
        <f>'FVE SO02 - SO 02_FVE'!F38</f>
        <v>0</v>
      </c>
      <c r="BD116" s="88">
        <f>'FVE SO02 - SO 02_FVE'!F39</f>
        <v>0</v>
      </c>
      <c r="BT116" s="25" t="s">
        <v>86</v>
      </c>
      <c r="BV116" s="25" t="s">
        <v>75</v>
      </c>
      <c r="BW116" s="25" t="s">
        <v>147</v>
      </c>
      <c r="BX116" s="25" t="s">
        <v>81</v>
      </c>
      <c r="CL116" s="25" t="s">
        <v>1</v>
      </c>
    </row>
    <row r="117" spans="1:90" s="3" customFormat="1" ht="35.25" customHeight="1">
      <c r="A117" s="83" t="s">
        <v>82</v>
      </c>
      <c r="B117" s="48"/>
      <c r="C117" s="9"/>
      <c r="D117" s="9"/>
      <c r="E117" s="198" t="s">
        <v>148</v>
      </c>
      <c r="F117" s="198"/>
      <c r="G117" s="198"/>
      <c r="H117" s="198"/>
      <c r="I117" s="198"/>
      <c r="J117" s="9"/>
      <c r="K117" s="198" t="s">
        <v>110</v>
      </c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203">
        <f>'Přípojka vody SO02 - Příp...'!J32</f>
        <v>0</v>
      </c>
      <c r="AH117" s="204"/>
      <c r="AI117" s="204"/>
      <c r="AJ117" s="204"/>
      <c r="AK117" s="204"/>
      <c r="AL117" s="204"/>
      <c r="AM117" s="204"/>
      <c r="AN117" s="203">
        <f t="shared" si="0"/>
        <v>0</v>
      </c>
      <c r="AO117" s="204"/>
      <c r="AP117" s="204"/>
      <c r="AQ117" s="84" t="s">
        <v>85</v>
      </c>
      <c r="AR117" s="48"/>
      <c r="AS117" s="85">
        <v>0</v>
      </c>
      <c r="AT117" s="86">
        <f t="shared" si="1"/>
        <v>0</v>
      </c>
      <c r="AU117" s="87">
        <f>'Přípojka vody SO02 - Příp...'!P125</f>
        <v>0</v>
      </c>
      <c r="AV117" s="86">
        <f>'Přípojka vody SO02 - Příp...'!J35</f>
        <v>0</v>
      </c>
      <c r="AW117" s="86">
        <f>'Přípojka vody SO02 - Příp...'!J36</f>
        <v>0</v>
      </c>
      <c r="AX117" s="86">
        <f>'Přípojka vody SO02 - Příp...'!J37</f>
        <v>0</v>
      </c>
      <c r="AY117" s="86">
        <f>'Přípojka vody SO02 - Příp...'!J38</f>
        <v>0</v>
      </c>
      <c r="AZ117" s="86">
        <f>'Přípojka vody SO02 - Příp...'!F35</f>
        <v>0</v>
      </c>
      <c r="BA117" s="86">
        <f>'Přípojka vody SO02 - Příp...'!F36</f>
        <v>0</v>
      </c>
      <c r="BB117" s="86">
        <f>'Přípojka vody SO02 - Příp...'!F37</f>
        <v>0</v>
      </c>
      <c r="BC117" s="86">
        <f>'Přípojka vody SO02 - Příp...'!F38</f>
        <v>0</v>
      </c>
      <c r="BD117" s="88">
        <f>'Přípojka vody SO02 - Příp...'!F39</f>
        <v>0</v>
      </c>
      <c r="BT117" s="25" t="s">
        <v>86</v>
      </c>
      <c r="BV117" s="25" t="s">
        <v>75</v>
      </c>
      <c r="BW117" s="25" t="s">
        <v>149</v>
      </c>
      <c r="BX117" s="25" t="s">
        <v>81</v>
      </c>
      <c r="CL117" s="25" t="s">
        <v>1</v>
      </c>
    </row>
    <row r="118" spans="1:90" s="3" customFormat="1" ht="35.25" customHeight="1">
      <c r="A118" s="83" t="s">
        <v>82</v>
      </c>
      <c r="B118" s="48"/>
      <c r="C118" s="9"/>
      <c r="D118" s="9"/>
      <c r="E118" s="198" t="s">
        <v>150</v>
      </c>
      <c r="F118" s="198"/>
      <c r="G118" s="198"/>
      <c r="H118" s="198"/>
      <c r="I118" s="198"/>
      <c r="J118" s="9"/>
      <c r="K118" s="198" t="s">
        <v>113</v>
      </c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203">
        <f>'Přípojka kanal SO02 - Pří...'!J32</f>
        <v>0</v>
      </c>
      <c r="AH118" s="204"/>
      <c r="AI118" s="204"/>
      <c r="AJ118" s="204"/>
      <c r="AK118" s="204"/>
      <c r="AL118" s="204"/>
      <c r="AM118" s="204"/>
      <c r="AN118" s="203">
        <f t="shared" si="0"/>
        <v>0</v>
      </c>
      <c r="AO118" s="204"/>
      <c r="AP118" s="204"/>
      <c r="AQ118" s="84" t="s">
        <v>85</v>
      </c>
      <c r="AR118" s="48"/>
      <c r="AS118" s="85">
        <v>0</v>
      </c>
      <c r="AT118" s="86">
        <f t="shared" si="1"/>
        <v>0</v>
      </c>
      <c r="AU118" s="87">
        <f>'Přípojka kanal SO02 - Pří...'!P128</f>
        <v>0</v>
      </c>
      <c r="AV118" s="86">
        <f>'Přípojka kanal SO02 - Pří...'!J35</f>
        <v>0</v>
      </c>
      <c r="AW118" s="86">
        <f>'Přípojka kanal SO02 - Pří...'!J36</f>
        <v>0</v>
      </c>
      <c r="AX118" s="86">
        <f>'Přípojka kanal SO02 - Pří...'!J37</f>
        <v>0</v>
      </c>
      <c r="AY118" s="86">
        <f>'Přípojka kanal SO02 - Pří...'!J38</f>
        <v>0</v>
      </c>
      <c r="AZ118" s="86">
        <f>'Přípojka kanal SO02 - Pří...'!F35</f>
        <v>0</v>
      </c>
      <c r="BA118" s="86">
        <f>'Přípojka kanal SO02 - Pří...'!F36</f>
        <v>0</v>
      </c>
      <c r="BB118" s="86">
        <f>'Přípojka kanal SO02 - Pří...'!F37</f>
        <v>0</v>
      </c>
      <c r="BC118" s="86">
        <f>'Přípojka kanal SO02 - Pří...'!F38</f>
        <v>0</v>
      </c>
      <c r="BD118" s="88">
        <f>'Přípojka kanal SO02 - Pří...'!F39</f>
        <v>0</v>
      </c>
      <c r="BT118" s="25" t="s">
        <v>86</v>
      </c>
      <c r="BV118" s="25" t="s">
        <v>75</v>
      </c>
      <c r="BW118" s="25" t="s">
        <v>151</v>
      </c>
      <c r="BX118" s="25" t="s">
        <v>81</v>
      </c>
      <c r="CL118" s="25" t="s">
        <v>1</v>
      </c>
    </row>
    <row r="119" spans="1:90" s="3" customFormat="1" ht="35.25" customHeight="1">
      <c r="A119" s="83" t="s">
        <v>82</v>
      </c>
      <c r="B119" s="48"/>
      <c r="C119" s="9"/>
      <c r="D119" s="9"/>
      <c r="E119" s="198" t="s">
        <v>152</v>
      </c>
      <c r="F119" s="198"/>
      <c r="G119" s="198"/>
      <c r="H119" s="198"/>
      <c r="I119" s="198"/>
      <c r="J119" s="9"/>
      <c r="K119" s="198" t="s">
        <v>116</v>
      </c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203">
        <f>'Dešťová kanal SO02 - Dešť...'!J32</f>
        <v>0</v>
      </c>
      <c r="AH119" s="204"/>
      <c r="AI119" s="204"/>
      <c r="AJ119" s="204"/>
      <c r="AK119" s="204"/>
      <c r="AL119" s="204"/>
      <c r="AM119" s="204"/>
      <c r="AN119" s="203">
        <f t="shared" si="0"/>
        <v>0</v>
      </c>
      <c r="AO119" s="204"/>
      <c r="AP119" s="204"/>
      <c r="AQ119" s="84" t="s">
        <v>85</v>
      </c>
      <c r="AR119" s="48"/>
      <c r="AS119" s="85">
        <v>0</v>
      </c>
      <c r="AT119" s="86">
        <f t="shared" si="1"/>
        <v>0</v>
      </c>
      <c r="AU119" s="87">
        <f>'Dešťová kanal SO02 - Dešť...'!P128</f>
        <v>0</v>
      </c>
      <c r="AV119" s="86">
        <f>'Dešťová kanal SO02 - Dešť...'!J35</f>
        <v>0</v>
      </c>
      <c r="AW119" s="86">
        <f>'Dešťová kanal SO02 - Dešť...'!J36</f>
        <v>0</v>
      </c>
      <c r="AX119" s="86">
        <f>'Dešťová kanal SO02 - Dešť...'!J37</f>
        <v>0</v>
      </c>
      <c r="AY119" s="86">
        <f>'Dešťová kanal SO02 - Dešť...'!J38</f>
        <v>0</v>
      </c>
      <c r="AZ119" s="86">
        <f>'Dešťová kanal SO02 - Dešť...'!F35</f>
        <v>0</v>
      </c>
      <c r="BA119" s="86">
        <f>'Dešťová kanal SO02 - Dešť...'!F36</f>
        <v>0</v>
      </c>
      <c r="BB119" s="86">
        <f>'Dešťová kanal SO02 - Dešť...'!F37</f>
        <v>0</v>
      </c>
      <c r="BC119" s="86">
        <f>'Dešťová kanal SO02 - Dešť...'!F38</f>
        <v>0</v>
      </c>
      <c r="BD119" s="88">
        <f>'Dešťová kanal SO02 - Dešť...'!F39</f>
        <v>0</v>
      </c>
      <c r="BT119" s="25" t="s">
        <v>86</v>
      </c>
      <c r="BV119" s="25" t="s">
        <v>75</v>
      </c>
      <c r="BW119" s="25" t="s">
        <v>153</v>
      </c>
      <c r="BX119" s="25" t="s">
        <v>81</v>
      </c>
      <c r="CL119" s="25" t="s">
        <v>1</v>
      </c>
    </row>
    <row r="120" spans="1:90" s="3" customFormat="1" ht="35.25" customHeight="1">
      <c r="A120" s="83" t="s">
        <v>82</v>
      </c>
      <c r="B120" s="48"/>
      <c r="C120" s="9"/>
      <c r="D120" s="9"/>
      <c r="E120" s="198" t="s">
        <v>154</v>
      </c>
      <c r="F120" s="198"/>
      <c r="G120" s="198"/>
      <c r="H120" s="198"/>
      <c r="I120" s="198"/>
      <c r="J120" s="9"/>
      <c r="K120" s="198" t="s">
        <v>119</v>
      </c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203">
        <f>'Rozvod vody SO02 - Voda k...'!J32</f>
        <v>0</v>
      </c>
      <c r="AH120" s="204"/>
      <c r="AI120" s="204"/>
      <c r="AJ120" s="204"/>
      <c r="AK120" s="204"/>
      <c r="AL120" s="204"/>
      <c r="AM120" s="204"/>
      <c r="AN120" s="203">
        <f t="shared" si="0"/>
        <v>0</v>
      </c>
      <c r="AO120" s="204"/>
      <c r="AP120" s="204"/>
      <c r="AQ120" s="84" t="s">
        <v>85</v>
      </c>
      <c r="AR120" s="48"/>
      <c r="AS120" s="85">
        <v>0</v>
      </c>
      <c r="AT120" s="86">
        <f t="shared" si="1"/>
        <v>0</v>
      </c>
      <c r="AU120" s="87">
        <f>'Rozvod vody SO02 - Voda k...'!P125</f>
        <v>0</v>
      </c>
      <c r="AV120" s="86">
        <f>'Rozvod vody SO02 - Voda k...'!J35</f>
        <v>0</v>
      </c>
      <c r="AW120" s="86">
        <f>'Rozvod vody SO02 - Voda k...'!J36</f>
        <v>0</v>
      </c>
      <c r="AX120" s="86">
        <f>'Rozvod vody SO02 - Voda k...'!J37</f>
        <v>0</v>
      </c>
      <c r="AY120" s="86">
        <f>'Rozvod vody SO02 - Voda k...'!J38</f>
        <v>0</v>
      </c>
      <c r="AZ120" s="86">
        <f>'Rozvod vody SO02 - Voda k...'!F35</f>
        <v>0</v>
      </c>
      <c r="BA120" s="86">
        <f>'Rozvod vody SO02 - Voda k...'!F36</f>
        <v>0</v>
      </c>
      <c r="BB120" s="86">
        <f>'Rozvod vody SO02 - Voda k...'!F37</f>
        <v>0</v>
      </c>
      <c r="BC120" s="86">
        <f>'Rozvod vody SO02 - Voda k...'!F38</f>
        <v>0</v>
      </c>
      <c r="BD120" s="88">
        <f>'Rozvod vody SO02 - Voda k...'!F39</f>
        <v>0</v>
      </c>
      <c r="BT120" s="25" t="s">
        <v>86</v>
      </c>
      <c r="BV120" s="25" t="s">
        <v>75</v>
      </c>
      <c r="BW120" s="25" t="s">
        <v>155</v>
      </c>
      <c r="BX120" s="25" t="s">
        <v>81</v>
      </c>
      <c r="CL120" s="25" t="s">
        <v>1</v>
      </c>
    </row>
    <row r="121" spans="1:90" s="3" customFormat="1" ht="23.25" customHeight="1">
      <c r="A121" s="83" t="s">
        <v>82</v>
      </c>
      <c r="B121" s="48"/>
      <c r="C121" s="9"/>
      <c r="D121" s="9"/>
      <c r="E121" s="198" t="s">
        <v>156</v>
      </c>
      <c r="F121" s="198"/>
      <c r="G121" s="198"/>
      <c r="H121" s="198"/>
      <c r="I121" s="198"/>
      <c r="J121" s="9"/>
      <c r="K121" s="198" t="s">
        <v>122</v>
      </c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203">
        <f>'Vrty TČ SO02 - Vrty TČ vč...'!J32</f>
        <v>0</v>
      </c>
      <c r="AH121" s="204"/>
      <c r="AI121" s="204"/>
      <c r="AJ121" s="204"/>
      <c r="AK121" s="204"/>
      <c r="AL121" s="204"/>
      <c r="AM121" s="204"/>
      <c r="AN121" s="203">
        <f t="shared" si="0"/>
        <v>0</v>
      </c>
      <c r="AO121" s="204"/>
      <c r="AP121" s="204"/>
      <c r="AQ121" s="84" t="s">
        <v>85</v>
      </c>
      <c r="AR121" s="48"/>
      <c r="AS121" s="85">
        <v>0</v>
      </c>
      <c r="AT121" s="86">
        <f t="shared" si="1"/>
        <v>0</v>
      </c>
      <c r="AU121" s="87">
        <f>'Vrty TČ SO02 - Vrty TČ vč...'!P131</f>
        <v>0</v>
      </c>
      <c r="AV121" s="86">
        <f>'Vrty TČ SO02 - Vrty TČ vč...'!J35</f>
        <v>0</v>
      </c>
      <c r="AW121" s="86">
        <f>'Vrty TČ SO02 - Vrty TČ vč...'!J36</f>
        <v>0</v>
      </c>
      <c r="AX121" s="86">
        <f>'Vrty TČ SO02 - Vrty TČ vč...'!J37</f>
        <v>0</v>
      </c>
      <c r="AY121" s="86">
        <f>'Vrty TČ SO02 - Vrty TČ vč...'!J38</f>
        <v>0</v>
      </c>
      <c r="AZ121" s="86">
        <f>'Vrty TČ SO02 - Vrty TČ vč...'!F35</f>
        <v>0</v>
      </c>
      <c r="BA121" s="86">
        <f>'Vrty TČ SO02 - Vrty TČ vč...'!F36</f>
        <v>0</v>
      </c>
      <c r="BB121" s="86">
        <f>'Vrty TČ SO02 - Vrty TČ vč...'!F37</f>
        <v>0</v>
      </c>
      <c r="BC121" s="86">
        <f>'Vrty TČ SO02 - Vrty TČ vč...'!F38</f>
        <v>0</v>
      </c>
      <c r="BD121" s="88">
        <f>'Vrty TČ SO02 - Vrty TČ vč...'!F39</f>
        <v>0</v>
      </c>
      <c r="BT121" s="25" t="s">
        <v>86</v>
      </c>
      <c r="BV121" s="25" t="s">
        <v>75</v>
      </c>
      <c r="BW121" s="25" t="s">
        <v>157</v>
      </c>
      <c r="BX121" s="25" t="s">
        <v>81</v>
      </c>
      <c r="CL121" s="25" t="s">
        <v>1</v>
      </c>
    </row>
    <row r="122" spans="1:90" s="3" customFormat="1" ht="23.25" customHeight="1">
      <c r="A122" s="83" t="s">
        <v>82</v>
      </c>
      <c r="B122" s="48"/>
      <c r="C122" s="9"/>
      <c r="D122" s="9"/>
      <c r="E122" s="198" t="s">
        <v>158</v>
      </c>
      <c r="F122" s="198"/>
      <c r="G122" s="198"/>
      <c r="H122" s="198"/>
      <c r="I122" s="198"/>
      <c r="J122" s="9"/>
      <c r="K122" s="198" t="s">
        <v>159</v>
      </c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203">
        <f>'Přípojka el. NN - Přípojk...'!J32</f>
        <v>0</v>
      </c>
      <c r="AH122" s="204"/>
      <c r="AI122" s="204"/>
      <c r="AJ122" s="204"/>
      <c r="AK122" s="204"/>
      <c r="AL122" s="204"/>
      <c r="AM122" s="204"/>
      <c r="AN122" s="203">
        <f t="shared" si="0"/>
        <v>0</v>
      </c>
      <c r="AO122" s="204"/>
      <c r="AP122" s="204"/>
      <c r="AQ122" s="84" t="s">
        <v>85</v>
      </c>
      <c r="AR122" s="48"/>
      <c r="AS122" s="85">
        <v>0</v>
      </c>
      <c r="AT122" s="86">
        <f t="shared" si="1"/>
        <v>0</v>
      </c>
      <c r="AU122" s="87">
        <f>'Přípojka el. NN - Přípojk...'!P124</f>
        <v>0</v>
      </c>
      <c r="AV122" s="86">
        <f>'Přípojka el. NN - Přípojk...'!J35</f>
        <v>0</v>
      </c>
      <c r="AW122" s="86">
        <f>'Přípojka el. NN - Přípojk...'!J36</f>
        <v>0</v>
      </c>
      <c r="AX122" s="86">
        <f>'Přípojka el. NN - Přípojk...'!J37</f>
        <v>0</v>
      </c>
      <c r="AY122" s="86">
        <f>'Přípojka el. NN - Přípojk...'!J38</f>
        <v>0</v>
      </c>
      <c r="AZ122" s="86">
        <f>'Přípojka el. NN - Přípojk...'!F35</f>
        <v>0</v>
      </c>
      <c r="BA122" s="86">
        <f>'Přípojka el. NN - Přípojk...'!F36</f>
        <v>0</v>
      </c>
      <c r="BB122" s="86">
        <f>'Přípojka el. NN - Přípojk...'!F37</f>
        <v>0</v>
      </c>
      <c r="BC122" s="86">
        <f>'Přípojka el. NN - Přípojk...'!F38</f>
        <v>0</v>
      </c>
      <c r="BD122" s="88">
        <f>'Přípojka el. NN - Přípojk...'!F39</f>
        <v>0</v>
      </c>
      <c r="BT122" s="25" t="s">
        <v>86</v>
      </c>
      <c r="BV122" s="25" t="s">
        <v>75</v>
      </c>
      <c r="BW122" s="25" t="s">
        <v>160</v>
      </c>
      <c r="BX122" s="25" t="s">
        <v>81</v>
      </c>
      <c r="CL122" s="25" t="s">
        <v>1</v>
      </c>
    </row>
    <row r="123" spans="1:90" s="3" customFormat="1" ht="16.5" customHeight="1">
      <c r="A123" s="83" t="s">
        <v>82</v>
      </c>
      <c r="B123" s="48"/>
      <c r="C123" s="9"/>
      <c r="D123" s="9"/>
      <c r="E123" s="198" t="s">
        <v>161</v>
      </c>
      <c r="F123" s="198"/>
      <c r="G123" s="198"/>
      <c r="H123" s="198"/>
      <c r="I123" s="198"/>
      <c r="J123" s="9"/>
      <c r="K123" s="198" t="s">
        <v>162</v>
      </c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203">
        <f>'00557 - SO03, SO04 - pergoly'!J32</f>
        <v>0</v>
      </c>
      <c r="AH123" s="204"/>
      <c r="AI123" s="204"/>
      <c r="AJ123" s="204"/>
      <c r="AK123" s="204"/>
      <c r="AL123" s="204"/>
      <c r="AM123" s="204"/>
      <c r="AN123" s="203">
        <f t="shared" si="0"/>
        <v>0</v>
      </c>
      <c r="AO123" s="204"/>
      <c r="AP123" s="204"/>
      <c r="AQ123" s="84" t="s">
        <v>85</v>
      </c>
      <c r="AR123" s="48"/>
      <c r="AS123" s="85">
        <v>0</v>
      </c>
      <c r="AT123" s="86">
        <f t="shared" si="1"/>
        <v>0</v>
      </c>
      <c r="AU123" s="87">
        <f>'00557 - SO03, SO04 - pergoly'!P128</f>
        <v>0</v>
      </c>
      <c r="AV123" s="86">
        <f>'00557 - SO03, SO04 - pergoly'!J35</f>
        <v>0</v>
      </c>
      <c r="AW123" s="86">
        <f>'00557 - SO03, SO04 - pergoly'!J36</f>
        <v>0</v>
      </c>
      <c r="AX123" s="86">
        <f>'00557 - SO03, SO04 - pergoly'!J37</f>
        <v>0</v>
      </c>
      <c r="AY123" s="86">
        <f>'00557 - SO03, SO04 - pergoly'!J38</f>
        <v>0</v>
      </c>
      <c r="AZ123" s="86">
        <f>'00557 - SO03, SO04 - pergoly'!F35</f>
        <v>0</v>
      </c>
      <c r="BA123" s="86">
        <f>'00557 - SO03, SO04 - pergoly'!F36</f>
        <v>0</v>
      </c>
      <c r="BB123" s="86">
        <f>'00557 - SO03, SO04 - pergoly'!F37</f>
        <v>0</v>
      </c>
      <c r="BC123" s="86">
        <f>'00557 - SO03, SO04 - pergoly'!F38</f>
        <v>0</v>
      </c>
      <c r="BD123" s="88">
        <f>'00557 - SO03, SO04 - pergoly'!F39</f>
        <v>0</v>
      </c>
      <c r="BT123" s="25" t="s">
        <v>86</v>
      </c>
      <c r="BV123" s="25" t="s">
        <v>75</v>
      </c>
      <c r="BW123" s="25" t="s">
        <v>163</v>
      </c>
      <c r="BX123" s="25" t="s">
        <v>81</v>
      </c>
      <c r="CL123" s="25" t="s">
        <v>1</v>
      </c>
    </row>
    <row r="124" spans="1:90" s="3" customFormat="1" ht="23.25" customHeight="1">
      <c r="A124" s="83" t="s">
        <v>82</v>
      </c>
      <c r="B124" s="48"/>
      <c r="C124" s="9"/>
      <c r="D124" s="9"/>
      <c r="E124" s="198" t="s">
        <v>164</v>
      </c>
      <c r="F124" s="198"/>
      <c r="G124" s="198"/>
      <c r="H124" s="198"/>
      <c r="I124" s="198"/>
      <c r="J124" s="9"/>
      <c r="K124" s="198" t="s">
        <v>165</v>
      </c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203">
        <f>'Silnoproud SO03 - elektro...'!J32</f>
        <v>0</v>
      </c>
      <c r="AH124" s="204"/>
      <c r="AI124" s="204"/>
      <c r="AJ124" s="204"/>
      <c r="AK124" s="204"/>
      <c r="AL124" s="204"/>
      <c r="AM124" s="204"/>
      <c r="AN124" s="203">
        <f t="shared" si="0"/>
        <v>0</v>
      </c>
      <c r="AO124" s="204"/>
      <c r="AP124" s="204"/>
      <c r="AQ124" s="84" t="s">
        <v>85</v>
      </c>
      <c r="AR124" s="48"/>
      <c r="AS124" s="85">
        <v>0</v>
      </c>
      <c r="AT124" s="86">
        <f t="shared" si="1"/>
        <v>0</v>
      </c>
      <c r="AU124" s="87">
        <f>'Silnoproud SO03 - elektro...'!P124</f>
        <v>0</v>
      </c>
      <c r="AV124" s="86">
        <f>'Silnoproud SO03 - elektro...'!J35</f>
        <v>0</v>
      </c>
      <c r="AW124" s="86">
        <f>'Silnoproud SO03 - elektro...'!J36</f>
        <v>0</v>
      </c>
      <c r="AX124" s="86">
        <f>'Silnoproud SO03 - elektro...'!J37</f>
        <v>0</v>
      </c>
      <c r="AY124" s="86">
        <f>'Silnoproud SO03 - elektro...'!J38</f>
        <v>0</v>
      </c>
      <c r="AZ124" s="86">
        <f>'Silnoproud SO03 - elektro...'!F35</f>
        <v>0</v>
      </c>
      <c r="BA124" s="86">
        <f>'Silnoproud SO03 - elektro...'!F36</f>
        <v>0</v>
      </c>
      <c r="BB124" s="86">
        <f>'Silnoproud SO03 - elektro...'!F37</f>
        <v>0</v>
      </c>
      <c r="BC124" s="86">
        <f>'Silnoproud SO03 - elektro...'!F38</f>
        <v>0</v>
      </c>
      <c r="BD124" s="88">
        <f>'Silnoproud SO03 - elektro...'!F39</f>
        <v>0</v>
      </c>
      <c r="BT124" s="25" t="s">
        <v>86</v>
      </c>
      <c r="BV124" s="25" t="s">
        <v>75</v>
      </c>
      <c r="BW124" s="25" t="s">
        <v>166</v>
      </c>
      <c r="BX124" s="25" t="s">
        <v>81</v>
      </c>
      <c r="CL124" s="25" t="s">
        <v>1</v>
      </c>
    </row>
    <row r="125" spans="1:90" s="3" customFormat="1" ht="23.25" customHeight="1">
      <c r="A125" s="83" t="s">
        <v>82</v>
      </c>
      <c r="B125" s="48"/>
      <c r="C125" s="9"/>
      <c r="D125" s="9"/>
      <c r="E125" s="198" t="s">
        <v>167</v>
      </c>
      <c r="F125" s="198"/>
      <c r="G125" s="198"/>
      <c r="H125" s="198"/>
      <c r="I125" s="198"/>
      <c r="J125" s="9"/>
      <c r="K125" s="198" t="s">
        <v>165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203">
        <f>'Silnoproud SO04 - elektro...'!J32</f>
        <v>0</v>
      </c>
      <c r="AH125" s="204"/>
      <c r="AI125" s="204"/>
      <c r="AJ125" s="204"/>
      <c r="AK125" s="204"/>
      <c r="AL125" s="204"/>
      <c r="AM125" s="204"/>
      <c r="AN125" s="203">
        <f t="shared" si="0"/>
        <v>0</v>
      </c>
      <c r="AO125" s="204"/>
      <c r="AP125" s="204"/>
      <c r="AQ125" s="84" t="s">
        <v>85</v>
      </c>
      <c r="AR125" s="48"/>
      <c r="AS125" s="85">
        <v>0</v>
      </c>
      <c r="AT125" s="86">
        <f t="shared" si="1"/>
        <v>0</v>
      </c>
      <c r="AU125" s="87">
        <f>'Silnoproud SO04 - elektro...'!P124</f>
        <v>0</v>
      </c>
      <c r="AV125" s="86">
        <f>'Silnoproud SO04 - elektro...'!J35</f>
        <v>0</v>
      </c>
      <c r="AW125" s="86">
        <f>'Silnoproud SO04 - elektro...'!J36</f>
        <v>0</v>
      </c>
      <c r="AX125" s="86">
        <f>'Silnoproud SO04 - elektro...'!J37</f>
        <v>0</v>
      </c>
      <c r="AY125" s="86">
        <f>'Silnoproud SO04 - elektro...'!J38</f>
        <v>0</v>
      </c>
      <c r="AZ125" s="86">
        <f>'Silnoproud SO04 - elektro...'!F35</f>
        <v>0</v>
      </c>
      <c r="BA125" s="86">
        <f>'Silnoproud SO04 - elektro...'!F36</f>
        <v>0</v>
      </c>
      <c r="BB125" s="86">
        <f>'Silnoproud SO04 - elektro...'!F37</f>
        <v>0</v>
      </c>
      <c r="BC125" s="86">
        <f>'Silnoproud SO04 - elektro...'!F38</f>
        <v>0</v>
      </c>
      <c r="BD125" s="88">
        <f>'Silnoproud SO04 - elektro...'!F39</f>
        <v>0</v>
      </c>
      <c r="BT125" s="25" t="s">
        <v>86</v>
      </c>
      <c r="BV125" s="25" t="s">
        <v>75</v>
      </c>
      <c r="BW125" s="25" t="s">
        <v>168</v>
      </c>
      <c r="BX125" s="25" t="s">
        <v>81</v>
      </c>
      <c r="CL125" s="25" t="s">
        <v>1</v>
      </c>
    </row>
    <row r="126" spans="1:90" s="3" customFormat="1" ht="16.5" customHeight="1">
      <c r="A126" s="83" t="s">
        <v>82</v>
      </c>
      <c r="B126" s="48"/>
      <c r="C126" s="9"/>
      <c r="D126" s="9"/>
      <c r="E126" s="198" t="s">
        <v>169</v>
      </c>
      <c r="F126" s="198"/>
      <c r="G126" s="198"/>
      <c r="H126" s="198"/>
      <c r="I126" s="198"/>
      <c r="J126" s="9"/>
      <c r="K126" s="198" t="s">
        <v>170</v>
      </c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203">
        <f>'00558 - Zpevněné plochy, ...'!J32</f>
        <v>0</v>
      </c>
      <c r="AH126" s="204"/>
      <c r="AI126" s="204"/>
      <c r="AJ126" s="204"/>
      <c r="AK126" s="204"/>
      <c r="AL126" s="204"/>
      <c r="AM126" s="204"/>
      <c r="AN126" s="203">
        <f t="shared" si="0"/>
        <v>0</v>
      </c>
      <c r="AO126" s="204"/>
      <c r="AP126" s="204"/>
      <c r="AQ126" s="84" t="s">
        <v>85</v>
      </c>
      <c r="AR126" s="48"/>
      <c r="AS126" s="85">
        <v>0</v>
      </c>
      <c r="AT126" s="86">
        <f t="shared" si="1"/>
        <v>0</v>
      </c>
      <c r="AU126" s="87">
        <f>'00558 - Zpevněné plochy, ...'!P127</f>
        <v>0</v>
      </c>
      <c r="AV126" s="86">
        <f>'00558 - Zpevněné plochy, ...'!J35</f>
        <v>0</v>
      </c>
      <c r="AW126" s="86">
        <f>'00558 - Zpevněné plochy, ...'!J36</f>
        <v>0</v>
      </c>
      <c r="AX126" s="86">
        <f>'00558 - Zpevněné plochy, ...'!J37</f>
        <v>0</v>
      </c>
      <c r="AY126" s="86">
        <f>'00558 - Zpevněné plochy, ...'!J38</f>
        <v>0</v>
      </c>
      <c r="AZ126" s="86">
        <f>'00558 - Zpevněné plochy, ...'!F35</f>
        <v>0</v>
      </c>
      <c r="BA126" s="86">
        <f>'00558 - Zpevněné plochy, ...'!F36</f>
        <v>0</v>
      </c>
      <c r="BB126" s="86">
        <f>'00558 - Zpevněné plochy, ...'!F37</f>
        <v>0</v>
      </c>
      <c r="BC126" s="86">
        <f>'00558 - Zpevněné plochy, ...'!F38</f>
        <v>0</v>
      </c>
      <c r="BD126" s="88">
        <f>'00558 - Zpevněné plochy, ...'!F39</f>
        <v>0</v>
      </c>
      <c r="BT126" s="25" t="s">
        <v>86</v>
      </c>
      <c r="BV126" s="25" t="s">
        <v>75</v>
      </c>
      <c r="BW126" s="25" t="s">
        <v>171</v>
      </c>
      <c r="BX126" s="25" t="s">
        <v>81</v>
      </c>
      <c r="CL126" s="25" t="s">
        <v>1</v>
      </c>
    </row>
    <row r="127" spans="1:90" s="3" customFormat="1" ht="16.5" customHeight="1">
      <c r="A127" s="83" t="s">
        <v>82</v>
      </c>
      <c r="B127" s="48"/>
      <c r="C127" s="9"/>
      <c r="D127" s="9"/>
      <c r="E127" s="198" t="s">
        <v>172</v>
      </c>
      <c r="F127" s="198"/>
      <c r="G127" s="198"/>
      <c r="H127" s="198"/>
      <c r="I127" s="198"/>
      <c r="J127" s="9"/>
      <c r="K127" s="198" t="s">
        <v>172</v>
      </c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203">
        <f>'VRN - VRN'!J32</f>
        <v>0</v>
      </c>
      <c r="AH127" s="204"/>
      <c r="AI127" s="204"/>
      <c r="AJ127" s="204"/>
      <c r="AK127" s="204"/>
      <c r="AL127" s="204"/>
      <c r="AM127" s="204"/>
      <c r="AN127" s="203">
        <f t="shared" si="0"/>
        <v>0</v>
      </c>
      <c r="AO127" s="204"/>
      <c r="AP127" s="204"/>
      <c r="AQ127" s="84" t="s">
        <v>85</v>
      </c>
      <c r="AR127" s="48"/>
      <c r="AS127" s="89">
        <v>0</v>
      </c>
      <c r="AT127" s="90">
        <f t="shared" si="1"/>
        <v>0</v>
      </c>
      <c r="AU127" s="91">
        <f>'VRN - VRN'!P125</f>
        <v>0</v>
      </c>
      <c r="AV127" s="90">
        <f>'VRN - VRN'!J35</f>
        <v>0</v>
      </c>
      <c r="AW127" s="90">
        <f>'VRN - VRN'!J36</f>
        <v>0</v>
      </c>
      <c r="AX127" s="90">
        <f>'VRN - VRN'!J37</f>
        <v>0</v>
      </c>
      <c r="AY127" s="90">
        <f>'VRN - VRN'!J38</f>
        <v>0</v>
      </c>
      <c r="AZ127" s="90">
        <f>'VRN - VRN'!F35</f>
        <v>0</v>
      </c>
      <c r="BA127" s="90">
        <f>'VRN - VRN'!F36</f>
        <v>0</v>
      </c>
      <c r="BB127" s="90">
        <f>'VRN - VRN'!F37</f>
        <v>0</v>
      </c>
      <c r="BC127" s="90">
        <f>'VRN - VRN'!F38</f>
        <v>0</v>
      </c>
      <c r="BD127" s="92">
        <f>'VRN - VRN'!F39</f>
        <v>0</v>
      </c>
      <c r="BT127" s="25" t="s">
        <v>86</v>
      </c>
      <c r="BV127" s="25" t="s">
        <v>75</v>
      </c>
      <c r="BW127" s="25" t="s">
        <v>173</v>
      </c>
      <c r="BX127" s="25" t="s">
        <v>81</v>
      </c>
      <c r="CL127" s="25" t="s">
        <v>1</v>
      </c>
    </row>
    <row r="128" spans="1:90" s="1" customFormat="1" ht="30" customHeight="1">
      <c r="B128" s="32"/>
      <c r="AR128" s="32"/>
    </row>
    <row r="129" spans="2:44" s="1" customFormat="1" ht="7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32"/>
    </row>
  </sheetData>
  <sheetProtection algorithmName="SHA-512" hashValue="IXfpNQmYspIcx570+vRR0fhwq+PT/FWqTWCYIP1XXQulxlHWKoYAliJpHeTI/jGrUkZZeTMzXM/hhNV58gkbbQ==" saltValue="lg+H6bcbZc4JgZMQkOx+uuGtJOqWwFN70nn4Gi3+DE0CD+6O+93/ps7oc7EM6UhBQ7FpHDngcE3/S33BruYJ/g==" spinCount="100000" sheet="1" objects="1" scenarios="1" formatColumns="0" formatRows="0"/>
  <mergeCells count="17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G108:AM108"/>
    <mergeCell ref="AN108:AP108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S89:AT91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L85:AJ85"/>
    <mergeCell ref="I92:AF92"/>
    <mergeCell ref="K99:AF99"/>
    <mergeCell ref="E99:I99"/>
    <mergeCell ref="K100:AF100"/>
    <mergeCell ref="E100:I100"/>
    <mergeCell ref="E101:I101"/>
    <mergeCell ref="K101:AF101"/>
    <mergeCell ref="K102:AF102"/>
    <mergeCell ref="E102:I102"/>
    <mergeCell ref="K103:AF103"/>
    <mergeCell ref="E103:I103"/>
    <mergeCell ref="AM87:AN87"/>
    <mergeCell ref="AM89:AP89"/>
    <mergeCell ref="AM90:AP90"/>
    <mergeCell ref="AG92:AM92"/>
    <mergeCell ref="C92:G92"/>
    <mergeCell ref="D95:H95"/>
    <mergeCell ref="J95:AF95"/>
    <mergeCell ref="E96:I96"/>
    <mergeCell ref="K96:AF96"/>
    <mergeCell ref="E97:I97"/>
    <mergeCell ref="K97:AF97"/>
    <mergeCell ref="E98:I98"/>
    <mergeCell ref="K98:AF98"/>
    <mergeCell ref="AN94:AP94"/>
    <mergeCell ref="K104:AF104"/>
    <mergeCell ref="E104:I104"/>
    <mergeCell ref="K105:AF105"/>
    <mergeCell ref="E105:I105"/>
    <mergeCell ref="K106:AF106"/>
    <mergeCell ref="E106:I106"/>
    <mergeCell ref="E107:I107"/>
    <mergeCell ref="K107:AF107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0:AM100"/>
    <mergeCell ref="AG94:AM94"/>
    <mergeCell ref="E108:I108"/>
    <mergeCell ref="K108:AF108"/>
    <mergeCell ref="E109:I109"/>
    <mergeCell ref="K109:AF109"/>
    <mergeCell ref="E110:I110"/>
    <mergeCell ref="K110:AF110"/>
    <mergeCell ref="K111:AF111"/>
    <mergeCell ref="E111:I111"/>
    <mergeCell ref="E112:I112"/>
    <mergeCell ref="K112:AF112"/>
    <mergeCell ref="E113:I113"/>
    <mergeCell ref="K113:AF113"/>
    <mergeCell ref="E114:I114"/>
    <mergeCell ref="K114:AF114"/>
    <mergeCell ref="E115:I115"/>
    <mergeCell ref="K115:AF115"/>
    <mergeCell ref="K116:AF116"/>
    <mergeCell ref="E116:I116"/>
    <mergeCell ref="K117:AF117"/>
    <mergeCell ref="E117:I117"/>
    <mergeCell ref="K118:AF118"/>
    <mergeCell ref="E118:I118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E123:I123"/>
    <mergeCell ref="K123:AF123"/>
    <mergeCell ref="E124:I124"/>
    <mergeCell ref="K124:AF124"/>
    <mergeCell ref="E125:I125"/>
    <mergeCell ref="K125:AF125"/>
    <mergeCell ref="E126:I126"/>
    <mergeCell ref="K126:AF126"/>
    <mergeCell ref="E127:I127"/>
    <mergeCell ref="K127:AF127"/>
  </mergeCells>
  <hyperlinks>
    <hyperlink ref="A96" location="'00555 - SO01 RD'!C2" display="/" xr:uid="{00000000-0004-0000-0000-000000000000}"/>
    <hyperlink ref="A97" location="'Silnoproud SO01 - silnopr...'!C2" display="/" xr:uid="{00000000-0004-0000-0000-000001000000}"/>
    <hyperlink ref="A98" location="'Slaboproud  1 - SO01 - sp...'!C2" display="/" xr:uid="{00000000-0004-0000-0000-000002000000}"/>
    <hyperlink ref="A99" location="'Slaboproud  2 - SO 01 - LAN'!C2" display="/" xr:uid="{00000000-0004-0000-0000-000003000000}"/>
    <hyperlink ref="A100" location="'Slaboproud  3 - SO 01 - k...'!C2" display="/" xr:uid="{00000000-0004-0000-0000-000004000000}"/>
    <hyperlink ref="A101" location="'Slaboproud  4 - SO 01 - PZTS'!C2" display="/" xr:uid="{00000000-0004-0000-0000-000005000000}"/>
    <hyperlink ref="A102" location="'Slaboproud  5 - SO 01 - d...'!C2" display="/" xr:uid="{00000000-0004-0000-0000-000006000000}"/>
    <hyperlink ref="A103" location="'FVE SO01 - SO 01_FVE'!C2" display="/" xr:uid="{00000000-0004-0000-0000-000007000000}"/>
    <hyperlink ref="A104" location="'Přípojka vody SO01 - Příp...'!C2" display="/" xr:uid="{00000000-0004-0000-0000-000008000000}"/>
    <hyperlink ref="A105" location="'Přípojka kanal SO01 - Pří...'!C2" display="/" xr:uid="{00000000-0004-0000-0000-000009000000}"/>
    <hyperlink ref="A106" location="'Dešťová kanal SO01 - Dešť...'!C2" display="/" xr:uid="{00000000-0004-0000-0000-00000A000000}"/>
    <hyperlink ref="A107" location="'Rozvod vody SO01 - Voda k...'!C2" display="/" xr:uid="{00000000-0004-0000-0000-00000B000000}"/>
    <hyperlink ref="A108" location="'Vrty TČ SO01 - Vrty TČ vč...'!C2" display="/" xr:uid="{00000000-0004-0000-0000-00000C000000}"/>
    <hyperlink ref="A109" location="'00556 - SO02 RD'!C2" display="/" xr:uid="{00000000-0004-0000-0000-00000D000000}"/>
    <hyperlink ref="A110" location="'Silnoproud SO02 - silnopr...'!C2" display="/" xr:uid="{00000000-0004-0000-0000-00000E000000}"/>
    <hyperlink ref="A111" location="'Slaboproud 1 - SO02 - spo...'!C2" display="/" xr:uid="{00000000-0004-0000-0000-00000F000000}"/>
    <hyperlink ref="A112" location="'Slaboproud 2 - SO 02 - LAN'!C2" display="/" xr:uid="{00000000-0004-0000-0000-000010000000}"/>
    <hyperlink ref="A113" location="'Slaboproud 3 - SO 02 - ka...'!C2" display="/" xr:uid="{00000000-0004-0000-0000-000011000000}"/>
    <hyperlink ref="A114" location="'Slaboproud 4 - SO 02 - PZTS'!C2" display="/" xr:uid="{00000000-0004-0000-0000-000012000000}"/>
    <hyperlink ref="A115" location="'Slaboproud 5 - SO 02 - do...'!C2" display="/" xr:uid="{00000000-0004-0000-0000-000013000000}"/>
    <hyperlink ref="A116" location="'FVE SO02 - SO 02_FVE'!C2" display="/" xr:uid="{00000000-0004-0000-0000-000014000000}"/>
    <hyperlink ref="A117" location="'Přípojka vody SO02 - Příp...'!C2" display="/" xr:uid="{00000000-0004-0000-0000-000015000000}"/>
    <hyperlink ref="A118" location="'Přípojka kanal SO02 - Pří...'!C2" display="/" xr:uid="{00000000-0004-0000-0000-000016000000}"/>
    <hyperlink ref="A119" location="'Dešťová kanal SO02 - Dešť...'!C2" display="/" xr:uid="{00000000-0004-0000-0000-000017000000}"/>
    <hyperlink ref="A120" location="'Rozvod vody SO02 - Voda k...'!C2" display="/" xr:uid="{00000000-0004-0000-0000-000018000000}"/>
    <hyperlink ref="A121" location="'Vrty TČ SO02 - Vrty TČ vč...'!C2" display="/" xr:uid="{00000000-0004-0000-0000-000019000000}"/>
    <hyperlink ref="A122" location="'Přípojka el. NN - Přípojk...'!C2" display="/" xr:uid="{00000000-0004-0000-0000-00001A000000}"/>
    <hyperlink ref="A123" location="'00557 - SO03, SO04 - pergoly'!C2" display="/" xr:uid="{00000000-0004-0000-0000-00001B000000}"/>
    <hyperlink ref="A124" location="'Silnoproud SO03 - elektro...'!C2" display="/" xr:uid="{00000000-0004-0000-0000-00001C000000}"/>
    <hyperlink ref="A125" location="'Silnoproud SO04 - elektro...'!C2" display="/" xr:uid="{00000000-0004-0000-0000-00001D000000}"/>
    <hyperlink ref="A126" location="'00558 - Zpevněné plochy, ...'!C2" display="/" xr:uid="{00000000-0004-0000-0000-00001E000000}"/>
    <hyperlink ref="A127" location="'VRN - VRN'!C2" display="/" xr:uid="{00000000-0004-0000-00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90"/>
  <sheetViews>
    <sheetView showGridLines="0" topLeftCell="A1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178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ROUND(J162,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ROUND((SUM(BE162:BE2289)),  2)</f>
        <v>0</v>
      </c>
      <c r="I35" s="96">
        <v>0.21</v>
      </c>
      <c r="J35" s="86">
        <f>ROUND(((SUM(BE162:BE2289))*I35),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ROUND((SUM(BF162:BF2289)),  2)</f>
        <v>0</v>
      </c>
      <c r="I36" s="96">
        <v>0.12</v>
      </c>
      <c r="J36" s="86">
        <f>ROUND(((SUM(BF162:BF2289))*I36),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ROUND((SUM(BG162:BG2289)),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ROUND((SUM(BH162:BH2289)),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ROUND((SUM(BI162:BI2289)),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00555 - SO01 RD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J162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184</v>
      </c>
      <c r="E99" s="110"/>
      <c r="F99" s="110"/>
      <c r="G99" s="110"/>
      <c r="H99" s="110"/>
      <c r="I99" s="110"/>
      <c r="J99" s="111">
        <f>J163</f>
        <v>0</v>
      </c>
      <c r="L99" s="108"/>
    </row>
    <row r="100" spans="2:47" s="9" customFormat="1" ht="20" customHeight="1">
      <c r="B100" s="112"/>
      <c r="D100" s="113" t="s">
        <v>185</v>
      </c>
      <c r="E100" s="114"/>
      <c r="F100" s="114"/>
      <c r="G100" s="114"/>
      <c r="H100" s="114"/>
      <c r="I100" s="114"/>
      <c r="J100" s="115">
        <f>J164</f>
        <v>0</v>
      </c>
      <c r="L100" s="112"/>
    </row>
    <row r="101" spans="2:47" s="9" customFormat="1" ht="20" customHeight="1">
      <c r="B101" s="112"/>
      <c r="D101" s="113" t="s">
        <v>186</v>
      </c>
      <c r="E101" s="114"/>
      <c r="F101" s="114"/>
      <c r="G101" s="114"/>
      <c r="H101" s="114"/>
      <c r="I101" s="114"/>
      <c r="J101" s="115">
        <f>J193</f>
        <v>0</v>
      </c>
      <c r="L101" s="112"/>
    </row>
    <row r="102" spans="2:47" s="9" customFormat="1" ht="20" customHeight="1">
      <c r="B102" s="112"/>
      <c r="D102" s="113" t="s">
        <v>187</v>
      </c>
      <c r="E102" s="114"/>
      <c r="F102" s="114"/>
      <c r="G102" s="114"/>
      <c r="H102" s="114"/>
      <c r="I102" s="114"/>
      <c r="J102" s="115">
        <f>J304</f>
        <v>0</v>
      </c>
      <c r="L102" s="112"/>
    </row>
    <row r="103" spans="2:47" s="9" customFormat="1" ht="20" customHeight="1">
      <c r="B103" s="112"/>
      <c r="D103" s="113" t="s">
        <v>188</v>
      </c>
      <c r="E103" s="114"/>
      <c r="F103" s="114"/>
      <c r="G103" s="114"/>
      <c r="H103" s="114"/>
      <c r="I103" s="114"/>
      <c r="J103" s="115">
        <f>J395</f>
        <v>0</v>
      </c>
      <c r="L103" s="112"/>
    </row>
    <row r="104" spans="2:47" s="9" customFormat="1" ht="20" customHeight="1">
      <c r="B104" s="112"/>
      <c r="D104" s="113" t="s">
        <v>189</v>
      </c>
      <c r="E104" s="114"/>
      <c r="F104" s="114"/>
      <c r="G104" s="114"/>
      <c r="H104" s="114"/>
      <c r="I104" s="114"/>
      <c r="J104" s="115">
        <f>J420</f>
        <v>0</v>
      </c>
      <c r="L104" s="112"/>
    </row>
    <row r="105" spans="2:47" s="9" customFormat="1" ht="20" customHeight="1">
      <c r="B105" s="112"/>
      <c r="D105" s="113" t="s">
        <v>190</v>
      </c>
      <c r="E105" s="114"/>
      <c r="F105" s="114"/>
      <c r="G105" s="114"/>
      <c r="H105" s="114"/>
      <c r="I105" s="114"/>
      <c r="J105" s="115">
        <f>J441</f>
        <v>0</v>
      </c>
      <c r="L105" s="112"/>
    </row>
    <row r="106" spans="2:47" s="9" customFormat="1" ht="20" customHeight="1">
      <c r="B106" s="112"/>
      <c r="D106" s="113" t="s">
        <v>191</v>
      </c>
      <c r="E106" s="114"/>
      <c r="F106" s="114"/>
      <c r="G106" s="114"/>
      <c r="H106" s="114"/>
      <c r="I106" s="114"/>
      <c r="J106" s="115">
        <f>J925</f>
        <v>0</v>
      </c>
      <c r="L106" s="112"/>
    </row>
    <row r="107" spans="2:47" s="9" customFormat="1" ht="20" customHeight="1">
      <c r="B107" s="112"/>
      <c r="D107" s="113" t="s">
        <v>192</v>
      </c>
      <c r="E107" s="114"/>
      <c r="F107" s="114"/>
      <c r="G107" s="114"/>
      <c r="H107" s="114"/>
      <c r="I107" s="114"/>
      <c r="J107" s="115">
        <f>J927</f>
        <v>0</v>
      </c>
      <c r="L107" s="112"/>
    </row>
    <row r="108" spans="2:47" s="9" customFormat="1" ht="20" customHeight="1">
      <c r="B108" s="112"/>
      <c r="D108" s="113" t="s">
        <v>193</v>
      </c>
      <c r="E108" s="114"/>
      <c r="F108" s="114"/>
      <c r="G108" s="114"/>
      <c r="H108" s="114"/>
      <c r="I108" s="114"/>
      <c r="J108" s="115">
        <f>J981</f>
        <v>0</v>
      </c>
      <c r="L108" s="112"/>
    </row>
    <row r="109" spans="2:47" s="8" customFormat="1" ht="25" customHeight="1">
      <c r="B109" s="108"/>
      <c r="D109" s="109" t="s">
        <v>194</v>
      </c>
      <c r="E109" s="110"/>
      <c r="F109" s="110"/>
      <c r="G109" s="110"/>
      <c r="H109" s="110"/>
      <c r="I109" s="110"/>
      <c r="J109" s="111">
        <f>J983</f>
        <v>0</v>
      </c>
      <c r="L109" s="108"/>
    </row>
    <row r="110" spans="2:47" s="9" customFormat="1" ht="20" customHeight="1">
      <c r="B110" s="112"/>
      <c r="D110" s="113" t="s">
        <v>195</v>
      </c>
      <c r="E110" s="114"/>
      <c r="F110" s="114"/>
      <c r="G110" s="114"/>
      <c r="H110" s="114"/>
      <c r="I110" s="114"/>
      <c r="J110" s="115">
        <f>J984</f>
        <v>0</v>
      </c>
      <c r="L110" s="112"/>
    </row>
    <row r="111" spans="2:47" s="9" customFormat="1" ht="20" customHeight="1">
      <c r="B111" s="112"/>
      <c r="D111" s="113" t="s">
        <v>196</v>
      </c>
      <c r="E111" s="114"/>
      <c r="F111" s="114"/>
      <c r="G111" s="114"/>
      <c r="H111" s="114"/>
      <c r="I111" s="114"/>
      <c r="J111" s="115">
        <f>J1095</f>
        <v>0</v>
      </c>
      <c r="L111" s="112"/>
    </row>
    <row r="112" spans="2:47" s="9" customFormat="1" ht="20" customHeight="1">
      <c r="B112" s="112"/>
      <c r="D112" s="113" t="s">
        <v>197</v>
      </c>
      <c r="E112" s="114"/>
      <c r="F112" s="114"/>
      <c r="G112" s="114"/>
      <c r="H112" s="114"/>
      <c r="I112" s="114"/>
      <c r="J112" s="115">
        <f>J1169</f>
        <v>0</v>
      </c>
      <c r="L112" s="112"/>
    </row>
    <row r="113" spans="2:12" s="9" customFormat="1" ht="20" customHeight="1">
      <c r="B113" s="112"/>
      <c r="D113" s="113" t="s">
        <v>198</v>
      </c>
      <c r="E113" s="114"/>
      <c r="F113" s="114"/>
      <c r="G113" s="114"/>
      <c r="H113" s="114"/>
      <c r="I113" s="114"/>
      <c r="J113" s="115">
        <f>J1211</f>
        <v>0</v>
      </c>
      <c r="L113" s="112"/>
    </row>
    <row r="114" spans="2:12" s="9" customFormat="1" ht="20" customHeight="1">
      <c r="B114" s="112"/>
      <c r="D114" s="113" t="s">
        <v>199</v>
      </c>
      <c r="E114" s="114"/>
      <c r="F114" s="114"/>
      <c r="G114" s="114"/>
      <c r="H114" s="114"/>
      <c r="I114" s="114"/>
      <c r="J114" s="115">
        <f>J1280</f>
        <v>0</v>
      </c>
      <c r="L114" s="112"/>
    </row>
    <row r="115" spans="2:12" s="9" customFormat="1" ht="20" customHeight="1">
      <c r="B115" s="112"/>
      <c r="D115" s="113" t="s">
        <v>200</v>
      </c>
      <c r="E115" s="114"/>
      <c r="F115" s="114"/>
      <c r="G115" s="114"/>
      <c r="H115" s="114"/>
      <c r="I115" s="114"/>
      <c r="J115" s="115">
        <f>J1284</f>
        <v>0</v>
      </c>
      <c r="L115" s="112"/>
    </row>
    <row r="116" spans="2:12" s="9" customFormat="1" ht="20" customHeight="1">
      <c r="B116" s="112"/>
      <c r="D116" s="113" t="s">
        <v>201</v>
      </c>
      <c r="E116" s="114"/>
      <c r="F116" s="114"/>
      <c r="G116" s="114"/>
      <c r="H116" s="114"/>
      <c r="I116" s="114"/>
      <c r="J116" s="115">
        <f>J1345</f>
        <v>0</v>
      </c>
      <c r="L116" s="112"/>
    </row>
    <row r="117" spans="2:12" s="9" customFormat="1" ht="20" customHeight="1">
      <c r="B117" s="112"/>
      <c r="D117" s="113" t="s">
        <v>202</v>
      </c>
      <c r="E117" s="114"/>
      <c r="F117" s="114"/>
      <c r="G117" s="114"/>
      <c r="H117" s="114"/>
      <c r="I117" s="114"/>
      <c r="J117" s="115">
        <f>J1350</f>
        <v>0</v>
      </c>
      <c r="L117" s="112"/>
    </row>
    <row r="118" spans="2:12" s="9" customFormat="1" ht="14.75" customHeight="1">
      <c r="B118" s="112"/>
      <c r="D118" s="113" t="s">
        <v>203</v>
      </c>
      <c r="E118" s="114"/>
      <c r="F118" s="114"/>
      <c r="G118" s="114"/>
      <c r="H118" s="114"/>
      <c r="I118" s="114"/>
      <c r="J118" s="115">
        <f>J1351</f>
        <v>0</v>
      </c>
      <c r="L118" s="112"/>
    </row>
    <row r="119" spans="2:12" s="9" customFormat="1" ht="14.75" customHeight="1">
      <c r="B119" s="112"/>
      <c r="D119" s="113" t="s">
        <v>204</v>
      </c>
      <c r="E119" s="114"/>
      <c r="F119" s="114"/>
      <c r="G119" s="114"/>
      <c r="H119" s="114"/>
      <c r="I119" s="114"/>
      <c r="J119" s="115">
        <f>J1359</f>
        <v>0</v>
      </c>
      <c r="L119" s="112"/>
    </row>
    <row r="120" spans="2:12" s="9" customFormat="1" ht="14.75" customHeight="1">
      <c r="B120" s="112"/>
      <c r="D120" s="113" t="s">
        <v>205</v>
      </c>
      <c r="E120" s="114"/>
      <c r="F120" s="114"/>
      <c r="G120" s="114"/>
      <c r="H120" s="114"/>
      <c r="I120" s="114"/>
      <c r="J120" s="115">
        <f>J1368</f>
        <v>0</v>
      </c>
      <c r="L120" s="112"/>
    </row>
    <row r="121" spans="2:12" s="9" customFormat="1" ht="14.75" customHeight="1">
      <c r="B121" s="112"/>
      <c r="D121" s="113" t="s">
        <v>206</v>
      </c>
      <c r="E121" s="114"/>
      <c r="F121" s="114"/>
      <c r="G121" s="114"/>
      <c r="H121" s="114"/>
      <c r="I121" s="114"/>
      <c r="J121" s="115">
        <f>J1376</f>
        <v>0</v>
      </c>
      <c r="L121" s="112"/>
    </row>
    <row r="122" spans="2:12" s="9" customFormat="1" ht="14.75" customHeight="1">
      <c r="B122" s="112"/>
      <c r="D122" s="113" t="s">
        <v>207</v>
      </c>
      <c r="E122" s="114"/>
      <c r="F122" s="114"/>
      <c r="G122" s="114"/>
      <c r="H122" s="114"/>
      <c r="I122" s="114"/>
      <c r="J122" s="115">
        <f>J1387</f>
        <v>0</v>
      </c>
      <c r="L122" s="112"/>
    </row>
    <row r="123" spans="2:12" s="9" customFormat="1" ht="14.75" customHeight="1">
      <c r="B123" s="112"/>
      <c r="D123" s="113" t="s">
        <v>208</v>
      </c>
      <c r="E123" s="114"/>
      <c r="F123" s="114"/>
      <c r="G123" s="114"/>
      <c r="H123" s="114"/>
      <c r="I123" s="114"/>
      <c r="J123" s="115">
        <f>J1408</f>
        <v>0</v>
      </c>
      <c r="L123" s="112"/>
    </row>
    <row r="124" spans="2:12" s="9" customFormat="1" ht="14.75" customHeight="1">
      <c r="B124" s="112"/>
      <c r="D124" s="113" t="s">
        <v>209</v>
      </c>
      <c r="E124" s="114"/>
      <c r="F124" s="114"/>
      <c r="G124" s="114"/>
      <c r="H124" s="114"/>
      <c r="I124" s="114"/>
      <c r="J124" s="115">
        <f>J1417</f>
        <v>0</v>
      </c>
      <c r="L124" s="112"/>
    </row>
    <row r="125" spans="2:12" s="9" customFormat="1" ht="14.75" customHeight="1">
      <c r="B125" s="112"/>
      <c r="D125" s="113" t="s">
        <v>210</v>
      </c>
      <c r="E125" s="114"/>
      <c r="F125" s="114"/>
      <c r="G125" s="114"/>
      <c r="H125" s="114"/>
      <c r="I125" s="114"/>
      <c r="J125" s="115">
        <f>J1429</f>
        <v>0</v>
      </c>
      <c r="L125" s="112"/>
    </row>
    <row r="126" spans="2:12" s="9" customFormat="1" ht="20" customHeight="1">
      <c r="B126" s="112"/>
      <c r="D126" s="113" t="s">
        <v>211</v>
      </c>
      <c r="E126" s="114"/>
      <c r="F126" s="114"/>
      <c r="G126" s="114"/>
      <c r="H126" s="114"/>
      <c r="I126" s="114"/>
      <c r="J126" s="115">
        <f>J1439</f>
        <v>0</v>
      </c>
      <c r="L126" s="112"/>
    </row>
    <row r="127" spans="2:12" s="9" customFormat="1" ht="14.75" customHeight="1">
      <c r="B127" s="112"/>
      <c r="D127" s="113" t="s">
        <v>212</v>
      </c>
      <c r="E127" s="114"/>
      <c r="F127" s="114"/>
      <c r="G127" s="114"/>
      <c r="H127" s="114"/>
      <c r="I127" s="114"/>
      <c r="J127" s="115">
        <f>J1440</f>
        <v>0</v>
      </c>
      <c r="L127" s="112"/>
    </row>
    <row r="128" spans="2:12" s="9" customFormat="1" ht="14.75" customHeight="1">
      <c r="B128" s="112"/>
      <c r="D128" s="113" t="s">
        <v>213</v>
      </c>
      <c r="E128" s="114"/>
      <c r="F128" s="114"/>
      <c r="G128" s="114"/>
      <c r="H128" s="114"/>
      <c r="I128" s="114"/>
      <c r="J128" s="115">
        <f>J1475</f>
        <v>0</v>
      </c>
      <c r="L128" s="112"/>
    </row>
    <row r="129" spans="2:12" s="9" customFormat="1" ht="20" customHeight="1">
      <c r="B129" s="112"/>
      <c r="D129" s="113" t="s">
        <v>214</v>
      </c>
      <c r="E129" s="114"/>
      <c r="F129" s="114"/>
      <c r="G129" s="114"/>
      <c r="H129" s="114"/>
      <c r="I129" s="114"/>
      <c r="J129" s="115">
        <f>J1511</f>
        <v>0</v>
      </c>
      <c r="L129" s="112"/>
    </row>
    <row r="130" spans="2:12" s="9" customFormat="1" ht="20" customHeight="1">
      <c r="B130" s="112"/>
      <c r="D130" s="113" t="s">
        <v>215</v>
      </c>
      <c r="E130" s="114"/>
      <c r="F130" s="114"/>
      <c r="G130" s="114"/>
      <c r="H130" s="114"/>
      <c r="I130" s="114"/>
      <c r="J130" s="115">
        <f>J1554</f>
        <v>0</v>
      </c>
      <c r="L130" s="112"/>
    </row>
    <row r="131" spans="2:12" s="9" customFormat="1" ht="20" customHeight="1">
      <c r="B131" s="112"/>
      <c r="D131" s="113" t="s">
        <v>216</v>
      </c>
      <c r="E131" s="114"/>
      <c r="F131" s="114"/>
      <c r="G131" s="114"/>
      <c r="H131" s="114"/>
      <c r="I131" s="114"/>
      <c r="J131" s="115">
        <f>J1637</f>
        <v>0</v>
      </c>
      <c r="L131" s="112"/>
    </row>
    <row r="132" spans="2:12" s="9" customFormat="1" ht="20" customHeight="1">
      <c r="B132" s="112"/>
      <c r="D132" s="113" t="s">
        <v>217</v>
      </c>
      <c r="E132" s="114"/>
      <c r="F132" s="114"/>
      <c r="G132" s="114"/>
      <c r="H132" s="114"/>
      <c r="I132" s="114"/>
      <c r="J132" s="115">
        <f>J1666</f>
        <v>0</v>
      </c>
      <c r="L132" s="112"/>
    </row>
    <row r="133" spans="2:12" s="9" customFormat="1" ht="20" customHeight="1">
      <c r="B133" s="112"/>
      <c r="D133" s="113" t="s">
        <v>218</v>
      </c>
      <c r="E133" s="114"/>
      <c r="F133" s="114"/>
      <c r="G133" s="114"/>
      <c r="H133" s="114"/>
      <c r="I133" s="114"/>
      <c r="J133" s="115">
        <f>J1683</f>
        <v>0</v>
      </c>
      <c r="L133" s="112"/>
    </row>
    <row r="134" spans="2:12" s="9" customFormat="1" ht="20" customHeight="1">
      <c r="B134" s="112"/>
      <c r="D134" s="113" t="s">
        <v>219</v>
      </c>
      <c r="E134" s="114"/>
      <c r="F134" s="114"/>
      <c r="G134" s="114"/>
      <c r="H134" s="114"/>
      <c r="I134" s="114"/>
      <c r="J134" s="115">
        <f>J1749</f>
        <v>0</v>
      </c>
      <c r="L134" s="112"/>
    </row>
    <row r="135" spans="2:12" s="9" customFormat="1" ht="20" customHeight="1">
      <c r="B135" s="112"/>
      <c r="D135" s="113" t="s">
        <v>220</v>
      </c>
      <c r="E135" s="114"/>
      <c r="F135" s="114"/>
      <c r="G135" s="114"/>
      <c r="H135" s="114"/>
      <c r="I135" s="114"/>
      <c r="J135" s="115">
        <f>J1775</f>
        <v>0</v>
      </c>
      <c r="L135" s="112"/>
    </row>
    <row r="136" spans="2:12" s="9" customFormat="1" ht="20" customHeight="1">
      <c r="B136" s="112"/>
      <c r="D136" s="113" t="s">
        <v>221</v>
      </c>
      <c r="E136" s="114"/>
      <c r="F136" s="114"/>
      <c r="G136" s="114"/>
      <c r="H136" s="114"/>
      <c r="I136" s="114"/>
      <c r="J136" s="115">
        <f>J1886</f>
        <v>0</v>
      </c>
      <c r="L136" s="112"/>
    </row>
    <row r="137" spans="2:12" s="9" customFormat="1" ht="20" customHeight="1">
      <c r="B137" s="112"/>
      <c r="D137" s="113" t="s">
        <v>222</v>
      </c>
      <c r="E137" s="114"/>
      <c r="F137" s="114"/>
      <c r="G137" s="114"/>
      <c r="H137" s="114"/>
      <c r="I137" s="114"/>
      <c r="J137" s="115">
        <f>J1958</f>
        <v>0</v>
      </c>
      <c r="L137" s="112"/>
    </row>
    <row r="138" spans="2:12" s="9" customFormat="1" ht="20" customHeight="1">
      <c r="B138" s="112"/>
      <c r="D138" s="113" t="s">
        <v>223</v>
      </c>
      <c r="E138" s="114"/>
      <c r="F138" s="114"/>
      <c r="G138" s="114"/>
      <c r="H138" s="114"/>
      <c r="I138" s="114"/>
      <c r="J138" s="115">
        <f>J2103</f>
        <v>0</v>
      </c>
      <c r="L138" s="112"/>
    </row>
    <row r="139" spans="2:12" s="9" customFormat="1" ht="20" customHeight="1">
      <c r="B139" s="112"/>
      <c r="D139" s="113" t="s">
        <v>224</v>
      </c>
      <c r="E139" s="114"/>
      <c r="F139" s="114"/>
      <c r="G139" s="114"/>
      <c r="H139" s="114"/>
      <c r="I139" s="114"/>
      <c r="J139" s="115">
        <f>J2136</f>
        <v>0</v>
      </c>
      <c r="L139" s="112"/>
    </row>
    <row r="140" spans="2:12" s="9" customFormat="1" ht="20" customHeight="1">
      <c r="B140" s="112"/>
      <c r="D140" s="113" t="s">
        <v>225</v>
      </c>
      <c r="E140" s="114"/>
      <c r="F140" s="114"/>
      <c r="G140" s="114"/>
      <c r="H140" s="114"/>
      <c r="I140" s="114"/>
      <c r="J140" s="115">
        <f>J2279</f>
        <v>0</v>
      </c>
      <c r="L140" s="112"/>
    </row>
    <row r="141" spans="2:12" s="1" customFormat="1" ht="21.75" customHeight="1">
      <c r="B141" s="32"/>
      <c r="L141" s="32"/>
    </row>
    <row r="142" spans="2:12" s="1" customFormat="1" ht="7" customHeight="1"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32"/>
    </row>
    <row r="146" spans="2:12" s="1" customFormat="1" ht="7" customHeight="1">
      <c r="B146" s="46"/>
      <c r="C146" s="47"/>
      <c r="D146" s="47"/>
      <c r="E146" s="47"/>
      <c r="F146" s="47"/>
      <c r="G146" s="47"/>
      <c r="H146" s="47"/>
      <c r="I146" s="47"/>
      <c r="J146" s="47"/>
      <c r="K146" s="47"/>
      <c r="L146" s="32"/>
    </row>
    <row r="147" spans="2:12" s="1" customFormat="1" ht="25" customHeight="1">
      <c r="B147" s="32"/>
      <c r="C147" s="21" t="s">
        <v>226</v>
      </c>
      <c r="L147" s="32"/>
    </row>
    <row r="148" spans="2:12" s="1" customFormat="1" ht="7" customHeight="1">
      <c r="B148" s="32"/>
      <c r="L148" s="32"/>
    </row>
    <row r="149" spans="2:12" s="1" customFormat="1" ht="12" customHeight="1">
      <c r="B149" s="32"/>
      <c r="C149" s="27" t="s">
        <v>16</v>
      </c>
      <c r="L149" s="32"/>
    </row>
    <row r="150" spans="2:12" s="1" customFormat="1" ht="16.5" customHeight="1">
      <c r="B150" s="32"/>
      <c r="E150" s="241" t="str">
        <f>E7</f>
        <v>Rozšíření kom.soc. služeb CSS Stod</v>
      </c>
      <c r="F150" s="242"/>
      <c r="G150" s="242"/>
      <c r="H150" s="242"/>
      <c r="L150" s="32"/>
    </row>
    <row r="151" spans="2:12" ht="12" customHeight="1">
      <c r="B151" s="20"/>
      <c r="C151" s="27" t="s">
        <v>175</v>
      </c>
      <c r="L151" s="20"/>
    </row>
    <row r="152" spans="2:12" s="1" customFormat="1" ht="16.5" customHeight="1">
      <c r="B152" s="32"/>
      <c r="E152" s="241" t="s">
        <v>176</v>
      </c>
      <c r="F152" s="240"/>
      <c r="G152" s="240"/>
      <c r="H152" s="240"/>
      <c r="L152" s="32"/>
    </row>
    <row r="153" spans="2:12" s="1" customFormat="1" ht="12" customHeight="1">
      <c r="B153" s="32"/>
      <c r="C153" s="27" t="s">
        <v>177</v>
      </c>
      <c r="L153" s="32"/>
    </row>
    <row r="154" spans="2:12" s="1" customFormat="1" ht="16.5" customHeight="1">
      <c r="B154" s="32"/>
      <c r="E154" s="205" t="str">
        <f>E11</f>
        <v>00555 - SO01 RD</v>
      </c>
      <c r="F154" s="240"/>
      <c r="G154" s="240"/>
      <c r="H154" s="240"/>
      <c r="L154" s="32"/>
    </row>
    <row r="155" spans="2:12" s="1" customFormat="1" ht="7" customHeight="1">
      <c r="B155" s="32"/>
      <c r="L155" s="32"/>
    </row>
    <row r="156" spans="2:12" s="1" customFormat="1" ht="12" customHeight="1">
      <c r="B156" s="32"/>
      <c r="C156" s="27" t="s">
        <v>20</v>
      </c>
      <c r="F156" s="25" t="str">
        <f>F14</f>
        <v xml:space="preserve"> </v>
      </c>
      <c r="I156" s="27" t="s">
        <v>22</v>
      </c>
      <c r="J156" s="52" t="str">
        <f>IF(J14="","",J14)</f>
        <v>27. 10. 2024</v>
      </c>
      <c r="L156" s="32"/>
    </row>
    <row r="157" spans="2:12" s="1" customFormat="1" ht="7" customHeight="1">
      <c r="B157" s="32"/>
      <c r="L157" s="32"/>
    </row>
    <row r="158" spans="2:12" s="1" customFormat="1" ht="15.25" customHeight="1">
      <c r="B158" s="32"/>
      <c r="C158" s="27" t="s">
        <v>24</v>
      </c>
      <c r="F158" s="25" t="str">
        <f>E17</f>
        <v xml:space="preserve"> </v>
      </c>
      <c r="I158" s="27" t="s">
        <v>29</v>
      </c>
      <c r="J158" s="30" t="str">
        <f>E23</f>
        <v xml:space="preserve"> </v>
      </c>
      <c r="L158" s="32"/>
    </row>
    <row r="159" spans="2:12" s="1" customFormat="1" ht="15.25" customHeight="1">
      <c r="B159" s="32"/>
      <c r="C159" s="27" t="s">
        <v>27</v>
      </c>
      <c r="F159" s="25" t="str">
        <f>IF(E20="","",E20)</f>
        <v>Vyplň údaj</v>
      </c>
      <c r="I159" s="27" t="s">
        <v>31</v>
      </c>
      <c r="J159" s="30" t="str">
        <f>E26</f>
        <v xml:space="preserve"> </v>
      </c>
      <c r="L159" s="32"/>
    </row>
    <row r="160" spans="2:12" s="1" customFormat="1" ht="10.25" customHeight="1">
      <c r="B160" s="32"/>
      <c r="L160" s="32"/>
    </row>
    <row r="161" spans="2:65" s="10" customFormat="1" ht="29.25" customHeight="1">
      <c r="B161" s="116"/>
      <c r="C161" s="117" t="s">
        <v>227</v>
      </c>
      <c r="D161" s="118" t="s">
        <v>58</v>
      </c>
      <c r="E161" s="118" t="s">
        <v>54</v>
      </c>
      <c r="F161" s="118" t="s">
        <v>55</v>
      </c>
      <c r="G161" s="118" t="s">
        <v>228</v>
      </c>
      <c r="H161" s="118" t="s">
        <v>229</v>
      </c>
      <c r="I161" s="118" t="s">
        <v>230</v>
      </c>
      <c r="J161" s="119" t="s">
        <v>181</v>
      </c>
      <c r="K161" s="120" t="s">
        <v>231</v>
      </c>
      <c r="L161" s="116"/>
      <c r="M161" s="59" t="s">
        <v>1</v>
      </c>
      <c r="N161" s="60" t="s">
        <v>37</v>
      </c>
      <c r="O161" s="60" t="s">
        <v>232</v>
      </c>
      <c r="P161" s="60" t="s">
        <v>233</v>
      </c>
      <c r="Q161" s="60" t="s">
        <v>234</v>
      </c>
      <c r="R161" s="60" t="s">
        <v>235</v>
      </c>
      <c r="S161" s="60" t="s">
        <v>236</v>
      </c>
      <c r="T161" s="61" t="s">
        <v>237</v>
      </c>
    </row>
    <row r="162" spans="2:65" s="1" customFormat="1" ht="22.75" customHeight="1">
      <c r="B162" s="32"/>
      <c r="C162" s="64" t="s">
        <v>238</v>
      </c>
      <c r="J162" s="121">
        <f>BK162</f>
        <v>0</v>
      </c>
      <c r="L162" s="32"/>
      <c r="M162" s="62"/>
      <c r="N162" s="53"/>
      <c r="O162" s="53"/>
      <c r="P162" s="122">
        <f>P163+P983</f>
        <v>0</v>
      </c>
      <c r="Q162" s="53"/>
      <c r="R162" s="122">
        <f>R163+R983</f>
        <v>1358.4774868700001</v>
      </c>
      <c r="S162" s="53"/>
      <c r="T162" s="123">
        <f>T163+T983</f>
        <v>3.3021400000000003E-3</v>
      </c>
      <c r="AT162" s="17" t="s">
        <v>72</v>
      </c>
      <c r="AU162" s="17" t="s">
        <v>183</v>
      </c>
      <c r="BK162" s="124">
        <f>BK163+BK983</f>
        <v>0</v>
      </c>
    </row>
    <row r="163" spans="2:65" s="11" customFormat="1" ht="26" customHeight="1">
      <c r="B163" s="125"/>
      <c r="D163" s="126" t="s">
        <v>72</v>
      </c>
      <c r="E163" s="127" t="s">
        <v>239</v>
      </c>
      <c r="F163" s="127" t="s">
        <v>240</v>
      </c>
      <c r="I163" s="128"/>
      <c r="J163" s="129">
        <f>BK163</f>
        <v>0</v>
      </c>
      <c r="L163" s="125"/>
      <c r="M163" s="130"/>
      <c r="P163" s="131">
        <f>P164+P193+P304+P395+P420+P441+P925+P927+P981</f>
        <v>0</v>
      </c>
      <c r="R163" s="131">
        <f>R164+R193+R304+R395+R420+R441+R925+R927+R981</f>
        <v>1314.3824914900001</v>
      </c>
      <c r="T163" s="132">
        <f>T164+T193+T304+T395+T420+T441+T925+T927+T981</f>
        <v>2.70214E-3</v>
      </c>
      <c r="AR163" s="126" t="s">
        <v>80</v>
      </c>
      <c r="AT163" s="133" t="s">
        <v>72</v>
      </c>
      <c r="AU163" s="133" t="s">
        <v>73</v>
      </c>
      <c r="AY163" s="126" t="s">
        <v>241</v>
      </c>
      <c r="BK163" s="134">
        <f>BK164+BK193+BK304+BK395+BK420+BK441+BK925+BK927+BK981</f>
        <v>0</v>
      </c>
    </row>
    <row r="164" spans="2:65" s="11" customFormat="1" ht="22.75" customHeight="1">
      <c r="B164" s="125"/>
      <c r="D164" s="126" t="s">
        <v>72</v>
      </c>
      <c r="E164" s="135" t="s">
        <v>80</v>
      </c>
      <c r="F164" s="135" t="s">
        <v>242</v>
      </c>
      <c r="I164" s="128"/>
      <c r="J164" s="136">
        <f>BK164</f>
        <v>0</v>
      </c>
      <c r="L164" s="125"/>
      <c r="M164" s="130"/>
      <c r="P164" s="131">
        <f>SUM(P165:P192)</f>
        <v>0</v>
      </c>
      <c r="R164" s="131">
        <f>SUM(R165:R192)</f>
        <v>0</v>
      </c>
      <c r="T164" s="132">
        <f>SUM(T165:T192)</f>
        <v>0</v>
      </c>
      <c r="AR164" s="126" t="s">
        <v>80</v>
      </c>
      <c r="AT164" s="133" t="s">
        <v>72</v>
      </c>
      <c r="AU164" s="133" t="s">
        <v>80</v>
      </c>
      <c r="AY164" s="126" t="s">
        <v>241</v>
      </c>
      <c r="BK164" s="134">
        <f>SUM(BK165:BK192)</f>
        <v>0</v>
      </c>
    </row>
    <row r="165" spans="2:65" s="1" customFormat="1" ht="24.25" customHeight="1">
      <c r="B165" s="32"/>
      <c r="C165" s="137" t="s">
        <v>80</v>
      </c>
      <c r="D165" s="137" t="s">
        <v>243</v>
      </c>
      <c r="E165" s="138" t="s">
        <v>244</v>
      </c>
      <c r="F165" s="139" t="s">
        <v>245</v>
      </c>
      <c r="G165" s="140" t="s">
        <v>246</v>
      </c>
      <c r="H165" s="141">
        <v>792.61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39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247</v>
      </c>
      <c r="AT165" s="149" t="s">
        <v>243</v>
      </c>
      <c r="AU165" s="149" t="s">
        <v>86</v>
      </c>
      <c r="AY165" s="17" t="s">
        <v>241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247</v>
      </c>
      <c r="BM165" s="149" t="s">
        <v>248</v>
      </c>
    </row>
    <row r="166" spans="2:65" s="12" customFormat="1" ht="12">
      <c r="B166" s="151"/>
      <c r="D166" s="152" t="s">
        <v>249</v>
      </c>
      <c r="E166" s="153" t="s">
        <v>1</v>
      </c>
      <c r="F166" s="154" t="s">
        <v>250</v>
      </c>
      <c r="H166" s="155">
        <v>792.61</v>
      </c>
      <c r="I166" s="156"/>
      <c r="L166" s="151"/>
      <c r="M166" s="157"/>
      <c r="T166" s="158"/>
      <c r="AT166" s="153" t="s">
        <v>249</v>
      </c>
      <c r="AU166" s="153" t="s">
        <v>86</v>
      </c>
      <c r="AV166" s="12" t="s">
        <v>86</v>
      </c>
      <c r="AW166" s="12" t="s">
        <v>30</v>
      </c>
      <c r="AX166" s="12" t="s">
        <v>73</v>
      </c>
      <c r="AY166" s="153" t="s">
        <v>241</v>
      </c>
    </row>
    <row r="167" spans="2:65" s="13" customFormat="1" ht="12">
      <c r="B167" s="159"/>
      <c r="D167" s="152" t="s">
        <v>249</v>
      </c>
      <c r="E167" s="160" t="s">
        <v>1</v>
      </c>
      <c r="F167" s="161" t="s">
        <v>251</v>
      </c>
      <c r="H167" s="162">
        <v>792.61</v>
      </c>
      <c r="I167" s="163"/>
      <c r="L167" s="159"/>
      <c r="M167" s="164"/>
      <c r="T167" s="165"/>
      <c r="AT167" s="160" t="s">
        <v>249</v>
      </c>
      <c r="AU167" s="160" t="s">
        <v>86</v>
      </c>
      <c r="AV167" s="13" t="s">
        <v>247</v>
      </c>
      <c r="AW167" s="13" t="s">
        <v>30</v>
      </c>
      <c r="AX167" s="13" t="s">
        <v>80</v>
      </c>
      <c r="AY167" s="160" t="s">
        <v>241</v>
      </c>
    </row>
    <row r="168" spans="2:65" s="1" customFormat="1" ht="33" customHeight="1">
      <c r="B168" s="32"/>
      <c r="C168" s="137" t="s">
        <v>86</v>
      </c>
      <c r="D168" s="137" t="s">
        <v>243</v>
      </c>
      <c r="E168" s="138" t="s">
        <v>252</v>
      </c>
      <c r="F168" s="139" t="s">
        <v>253</v>
      </c>
      <c r="G168" s="140" t="s">
        <v>254</v>
      </c>
      <c r="H168" s="141">
        <v>5.1749999999999998</v>
      </c>
      <c r="I168" s="142"/>
      <c r="J168" s="143">
        <f>ROUND(I168*H168,2)</f>
        <v>0</v>
      </c>
      <c r="K168" s="144"/>
      <c r="L168" s="32"/>
      <c r="M168" s="145" t="s">
        <v>1</v>
      </c>
      <c r="N168" s="146" t="s">
        <v>39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247</v>
      </c>
      <c r="AT168" s="149" t="s">
        <v>243</v>
      </c>
      <c r="AU168" s="149" t="s">
        <v>86</v>
      </c>
      <c r="AY168" s="17" t="s">
        <v>241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86</v>
      </c>
      <c r="BK168" s="150">
        <f>ROUND(I168*H168,2)</f>
        <v>0</v>
      </c>
      <c r="BL168" s="17" t="s">
        <v>247</v>
      </c>
      <c r="BM168" s="149" t="s">
        <v>255</v>
      </c>
    </row>
    <row r="169" spans="2:65" s="12" customFormat="1" ht="12">
      <c r="B169" s="151"/>
      <c r="D169" s="152" t="s">
        <v>249</v>
      </c>
      <c r="E169" s="153" t="s">
        <v>1</v>
      </c>
      <c r="F169" s="154" t="s">
        <v>256</v>
      </c>
      <c r="H169" s="155">
        <v>5.1749999999999998</v>
      </c>
      <c r="I169" s="156"/>
      <c r="L169" s="151"/>
      <c r="M169" s="157"/>
      <c r="T169" s="158"/>
      <c r="AT169" s="153" t="s">
        <v>249</v>
      </c>
      <c r="AU169" s="153" t="s">
        <v>86</v>
      </c>
      <c r="AV169" s="12" t="s">
        <v>86</v>
      </c>
      <c r="AW169" s="12" t="s">
        <v>30</v>
      </c>
      <c r="AX169" s="12" t="s">
        <v>73</v>
      </c>
      <c r="AY169" s="153" t="s">
        <v>241</v>
      </c>
    </row>
    <row r="170" spans="2:65" s="13" customFormat="1" ht="12">
      <c r="B170" s="159"/>
      <c r="D170" s="152" t="s">
        <v>249</v>
      </c>
      <c r="E170" s="160" t="s">
        <v>1</v>
      </c>
      <c r="F170" s="161" t="s">
        <v>257</v>
      </c>
      <c r="H170" s="162">
        <v>5.1749999999999998</v>
      </c>
      <c r="I170" s="163"/>
      <c r="L170" s="159"/>
      <c r="M170" s="164"/>
      <c r="T170" s="165"/>
      <c r="AT170" s="160" t="s">
        <v>249</v>
      </c>
      <c r="AU170" s="160" t="s">
        <v>86</v>
      </c>
      <c r="AV170" s="13" t="s">
        <v>247</v>
      </c>
      <c r="AW170" s="13" t="s">
        <v>30</v>
      </c>
      <c r="AX170" s="13" t="s">
        <v>80</v>
      </c>
      <c r="AY170" s="160" t="s">
        <v>241</v>
      </c>
    </row>
    <row r="171" spans="2:65" s="1" customFormat="1" ht="33" customHeight="1">
      <c r="B171" s="32"/>
      <c r="C171" s="137" t="s">
        <v>258</v>
      </c>
      <c r="D171" s="137" t="s">
        <v>243</v>
      </c>
      <c r="E171" s="138" t="s">
        <v>259</v>
      </c>
      <c r="F171" s="139" t="s">
        <v>260</v>
      </c>
      <c r="G171" s="140" t="s">
        <v>254</v>
      </c>
      <c r="H171" s="141">
        <v>463.15699999999998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39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247</v>
      </c>
      <c r="AT171" s="149" t="s">
        <v>243</v>
      </c>
      <c r="AU171" s="149" t="s">
        <v>86</v>
      </c>
      <c r="AY171" s="17" t="s">
        <v>241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86</v>
      </c>
      <c r="BK171" s="150">
        <f>ROUND(I171*H171,2)</f>
        <v>0</v>
      </c>
      <c r="BL171" s="17" t="s">
        <v>247</v>
      </c>
      <c r="BM171" s="149" t="s">
        <v>261</v>
      </c>
    </row>
    <row r="172" spans="2:65" s="12" customFormat="1" ht="12">
      <c r="B172" s="151"/>
      <c r="D172" s="152" t="s">
        <v>249</v>
      </c>
      <c r="E172" s="153" t="s">
        <v>1</v>
      </c>
      <c r="F172" s="154" t="s">
        <v>262</v>
      </c>
      <c r="H172" s="155">
        <v>463.15699999999998</v>
      </c>
      <c r="I172" s="156"/>
      <c r="L172" s="151"/>
      <c r="M172" s="157"/>
      <c r="T172" s="158"/>
      <c r="AT172" s="153" t="s">
        <v>249</v>
      </c>
      <c r="AU172" s="153" t="s">
        <v>86</v>
      </c>
      <c r="AV172" s="12" t="s">
        <v>86</v>
      </c>
      <c r="AW172" s="12" t="s">
        <v>30</v>
      </c>
      <c r="AX172" s="12" t="s">
        <v>73</v>
      </c>
      <c r="AY172" s="153" t="s">
        <v>241</v>
      </c>
    </row>
    <row r="173" spans="2:65" s="13" customFormat="1" ht="12">
      <c r="B173" s="159"/>
      <c r="D173" s="152" t="s">
        <v>249</v>
      </c>
      <c r="E173" s="160" t="s">
        <v>1</v>
      </c>
      <c r="F173" s="161" t="s">
        <v>263</v>
      </c>
      <c r="H173" s="162">
        <v>463.15699999999998</v>
      </c>
      <c r="I173" s="163"/>
      <c r="L173" s="159"/>
      <c r="M173" s="164"/>
      <c r="T173" s="165"/>
      <c r="AT173" s="160" t="s">
        <v>249</v>
      </c>
      <c r="AU173" s="160" t="s">
        <v>86</v>
      </c>
      <c r="AV173" s="13" t="s">
        <v>247</v>
      </c>
      <c r="AW173" s="13" t="s">
        <v>30</v>
      </c>
      <c r="AX173" s="13" t="s">
        <v>80</v>
      </c>
      <c r="AY173" s="160" t="s">
        <v>241</v>
      </c>
    </row>
    <row r="174" spans="2:65" s="1" customFormat="1" ht="24.25" customHeight="1">
      <c r="B174" s="32"/>
      <c r="C174" s="137" t="s">
        <v>247</v>
      </c>
      <c r="D174" s="137" t="s">
        <v>243</v>
      </c>
      <c r="E174" s="138" t="s">
        <v>264</v>
      </c>
      <c r="F174" s="139" t="s">
        <v>265</v>
      </c>
      <c r="G174" s="140" t="s">
        <v>254</v>
      </c>
      <c r="H174" s="141">
        <v>55.35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39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247</v>
      </c>
      <c r="AT174" s="149" t="s">
        <v>243</v>
      </c>
      <c r="AU174" s="149" t="s">
        <v>86</v>
      </c>
      <c r="AY174" s="17" t="s">
        <v>241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86</v>
      </c>
      <c r="BK174" s="150">
        <f>ROUND(I174*H174,2)</f>
        <v>0</v>
      </c>
      <c r="BL174" s="17" t="s">
        <v>247</v>
      </c>
      <c r="BM174" s="149" t="s">
        <v>266</v>
      </c>
    </row>
    <row r="175" spans="2:65" s="12" customFormat="1" ht="12">
      <c r="B175" s="151"/>
      <c r="D175" s="152" t="s">
        <v>249</v>
      </c>
      <c r="E175" s="153" t="s">
        <v>1</v>
      </c>
      <c r="F175" s="154" t="s">
        <v>267</v>
      </c>
      <c r="H175" s="155">
        <v>55.35</v>
      </c>
      <c r="I175" s="156"/>
      <c r="L175" s="151"/>
      <c r="M175" s="157"/>
      <c r="T175" s="158"/>
      <c r="AT175" s="153" t="s">
        <v>249</v>
      </c>
      <c r="AU175" s="153" t="s">
        <v>86</v>
      </c>
      <c r="AV175" s="12" t="s">
        <v>86</v>
      </c>
      <c r="AW175" s="12" t="s">
        <v>30</v>
      </c>
      <c r="AX175" s="12" t="s">
        <v>73</v>
      </c>
      <c r="AY175" s="153" t="s">
        <v>241</v>
      </c>
    </row>
    <row r="176" spans="2:65" s="13" customFormat="1" ht="12">
      <c r="B176" s="159"/>
      <c r="D176" s="152" t="s">
        <v>249</v>
      </c>
      <c r="E176" s="160" t="s">
        <v>1</v>
      </c>
      <c r="F176" s="161" t="s">
        <v>268</v>
      </c>
      <c r="H176" s="162">
        <v>55.35</v>
      </c>
      <c r="I176" s="163"/>
      <c r="L176" s="159"/>
      <c r="M176" s="164"/>
      <c r="T176" s="165"/>
      <c r="AT176" s="160" t="s">
        <v>249</v>
      </c>
      <c r="AU176" s="160" t="s">
        <v>86</v>
      </c>
      <c r="AV176" s="13" t="s">
        <v>247</v>
      </c>
      <c r="AW176" s="13" t="s">
        <v>30</v>
      </c>
      <c r="AX176" s="13" t="s">
        <v>80</v>
      </c>
      <c r="AY176" s="160" t="s">
        <v>241</v>
      </c>
    </row>
    <row r="177" spans="2:65" s="1" customFormat="1" ht="33" customHeight="1">
      <c r="B177" s="32"/>
      <c r="C177" s="137" t="s">
        <v>269</v>
      </c>
      <c r="D177" s="137" t="s">
        <v>243</v>
      </c>
      <c r="E177" s="138" t="s">
        <v>270</v>
      </c>
      <c r="F177" s="139" t="s">
        <v>271</v>
      </c>
      <c r="G177" s="140" t="s">
        <v>254</v>
      </c>
      <c r="H177" s="141">
        <v>407.80700000000002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39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247</v>
      </c>
      <c r="AT177" s="149" t="s">
        <v>243</v>
      </c>
      <c r="AU177" s="149" t="s">
        <v>86</v>
      </c>
      <c r="AY177" s="17" t="s">
        <v>241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86</v>
      </c>
      <c r="BK177" s="150">
        <f>ROUND(I177*H177,2)</f>
        <v>0</v>
      </c>
      <c r="BL177" s="17" t="s">
        <v>247</v>
      </c>
      <c r="BM177" s="149" t="s">
        <v>272</v>
      </c>
    </row>
    <row r="178" spans="2:65" s="12" customFormat="1" ht="12">
      <c r="B178" s="151"/>
      <c r="D178" s="152" t="s">
        <v>249</v>
      </c>
      <c r="E178" s="153" t="s">
        <v>1</v>
      </c>
      <c r="F178" s="154" t="s">
        <v>273</v>
      </c>
      <c r="H178" s="155">
        <v>407.80700000000002</v>
      </c>
      <c r="I178" s="156"/>
      <c r="L178" s="151"/>
      <c r="M178" s="157"/>
      <c r="T178" s="158"/>
      <c r="AT178" s="153" t="s">
        <v>249</v>
      </c>
      <c r="AU178" s="153" t="s">
        <v>86</v>
      </c>
      <c r="AV178" s="12" t="s">
        <v>86</v>
      </c>
      <c r="AW178" s="12" t="s">
        <v>30</v>
      </c>
      <c r="AX178" s="12" t="s">
        <v>73</v>
      </c>
      <c r="AY178" s="153" t="s">
        <v>241</v>
      </c>
    </row>
    <row r="179" spans="2:65" s="13" customFormat="1" ht="12">
      <c r="B179" s="159"/>
      <c r="D179" s="152" t="s">
        <v>249</v>
      </c>
      <c r="E179" s="160" t="s">
        <v>1</v>
      </c>
      <c r="F179" s="161" t="s">
        <v>251</v>
      </c>
      <c r="H179" s="162">
        <v>407.80700000000002</v>
      </c>
      <c r="I179" s="163"/>
      <c r="L179" s="159"/>
      <c r="M179" s="164"/>
      <c r="T179" s="165"/>
      <c r="AT179" s="160" t="s">
        <v>249</v>
      </c>
      <c r="AU179" s="160" t="s">
        <v>86</v>
      </c>
      <c r="AV179" s="13" t="s">
        <v>247</v>
      </c>
      <c r="AW179" s="13" t="s">
        <v>30</v>
      </c>
      <c r="AX179" s="13" t="s">
        <v>80</v>
      </c>
      <c r="AY179" s="160" t="s">
        <v>241</v>
      </c>
    </row>
    <row r="180" spans="2:65" s="1" customFormat="1" ht="37.75" customHeight="1">
      <c r="B180" s="32"/>
      <c r="C180" s="137" t="s">
        <v>274</v>
      </c>
      <c r="D180" s="137" t="s">
        <v>243</v>
      </c>
      <c r="E180" s="138" t="s">
        <v>275</v>
      </c>
      <c r="F180" s="139" t="s">
        <v>276</v>
      </c>
      <c r="G180" s="140" t="s">
        <v>254</v>
      </c>
      <c r="H180" s="141">
        <v>6117.1049999999996</v>
      </c>
      <c r="I180" s="142"/>
      <c r="J180" s="143">
        <f>ROUND(I180*H180,2)</f>
        <v>0</v>
      </c>
      <c r="K180" s="144"/>
      <c r="L180" s="32"/>
      <c r="M180" s="145" t="s">
        <v>1</v>
      </c>
      <c r="N180" s="146" t="s">
        <v>39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247</v>
      </c>
      <c r="AT180" s="149" t="s">
        <v>243</v>
      </c>
      <c r="AU180" s="149" t="s">
        <v>86</v>
      </c>
      <c r="AY180" s="17" t="s">
        <v>241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86</v>
      </c>
      <c r="BK180" s="150">
        <f>ROUND(I180*H180,2)</f>
        <v>0</v>
      </c>
      <c r="BL180" s="17" t="s">
        <v>247</v>
      </c>
      <c r="BM180" s="149" t="s">
        <v>277</v>
      </c>
    </row>
    <row r="181" spans="2:65" s="12" customFormat="1" ht="12">
      <c r="B181" s="151"/>
      <c r="D181" s="152" t="s">
        <v>249</v>
      </c>
      <c r="E181" s="153" t="s">
        <v>1</v>
      </c>
      <c r="F181" s="154" t="s">
        <v>278</v>
      </c>
      <c r="H181" s="155">
        <v>6117.1049999999996</v>
      </c>
      <c r="I181" s="156"/>
      <c r="L181" s="151"/>
      <c r="M181" s="157"/>
      <c r="T181" s="158"/>
      <c r="AT181" s="153" t="s">
        <v>249</v>
      </c>
      <c r="AU181" s="153" t="s">
        <v>86</v>
      </c>
      <c r="AV181" s="12" t="s">
        <v>86</v>
      </c>
      <c r="AW181" s="12" t="s">
        <v>30</v>
      </c>
      <c r="AX181" s="12" t="s">
        <v>73</v>
      </c>
      <c r="AY181" s="153" t="s">
        <v>241</v>
      </c>
    </row>
    <row r="182" spans="2:65" s="13" customFormat="1" ht="12">
      <c r="B182" s="159"/>
      <c r="D182" s="152" t="s">
        <v>249</v>
      </c>
      <c r="E182" s="160" t="s">
        <v>1</v>
      </c>
      <c r="F182" s="161" t="s">
        <v>251</v>
      </c>
      <c r="H182" s="162">
        <v>6117.1049999999996</v>
      </c>
      <c r="I182" s="163"/>
      <c r="L182" s="159"/>
      <c r="M182" s="164"/>
      <c r="T182" s="165"/>
      <c r="AT182" s="160" t="s">
        <v>249</v>
      </c>
      <c r="AU182" s="160" t="s">
        <v>86</v>
      </c>
      <c r="AV182" s="13" t="s">
        <v>247</v>
      </c>
      <c r="AW182" s="13" t="s">
        <v>30</v>
      </c>
      <c r="AX182" s="13" t="s">
        <v>80</v>
      </c>
      <c r="AY182" s="160" t="s">
        <v>241</v>
      </c>
    </row>
    <row r="183" spans="2:65" s="1" customFormat="1" ht="33" customHeight="1">
      <c r="B183" s="32"/>
      <c r="C183" s="137" t="s">
        <v>279</v>
      </c>
      <c r="D183" s="137" t="s">
        <v>243</v>
      </c>
      <c r="E183" s="138" t="s">
        <v>280</v>
      </c>
      <c r="F183" s="139" t="s">
        <v>281</v>
      </c>
      <c r="G183" s="140" t="s">
        <v>282</v>
      </c>
      <c r="H183" s="141">
        <v>734.053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39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247</v>
      </c>
      <c r="AT183" s="149" t="s">
        <v>243</v>
      </c>
      <c r="AU183" s="149" t="s">
        <v>86</v>
      </c>
      <c r="AY183" s="17" t="s">
        <v>241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86</v>
      </c>
      <c r="BK183" s="150">
        <f>ROUND(I183*H183,2)</f>
        <v>0</v>
      </c>
      <c r="BL183" s="17" t="s">
        <v>247</v>
      </c>
      <c r="BM183" s="149" t="s">
        <v>283</v>
      </c>
    </row>
    <row r="184" spans="2:65" s="12" customFormat="1" ht="12">
      <c r="B184" s="151"/>
      <c r="D184" s="152" t="s">
        <v>249</v>
      </c>
      <c r="E184" s="153" t="s">
        <v>1</v>
      </c>
      <c r="F184" s="154" t="s">
        <v>284</v>
      </c>
      <c r="H184" s="155">
        <v>734.053</v>
      </c>
      <c r="I184" s="156"/>
      <c r="L184" s="151"/>
      <c r="M184" s="157"/>
      <c r="T184" s="158"/>
      <c r="AT184" s="153" t="s">
        <v>249</v>
      </c>
      <c r="AU184" s="153" t="s">
        <v>86</v>
      </c>
      <c r="AV184" s="12" t="s">
        <v>86</v>
      </c>
      <c r="AW184" s="12" t="s">
        <v>30</v>
      </c>
      <c r="AX184" s="12" t="s">
        <v>73</v>
      </c>
      <c r="AY184" s="153" t="s">
        <v>241</v>
      </c>
    </row>
    <row r="185" spans="2:65" s="13" customFormat="1" ht="12">
      <c r="B185" s="159"/>
      <c r="D185" s="152" t="s">
        <v>249</v>
      </c>
      <c r="E185" s="160" t="s">
        <v>1</v>
      </c>
      <c r="F185" s="161" t="s">
        <v>251</v>
      </c>
      <c r="H185" s="162">
        <v>734.053</v>
      </c>
      <c r="I185" s="163"/>
      <c r="L185" s="159"/>
      <c r="M185" s="164"/>
      <c r="T185" s="165"/>
      <c r="AT185" s="160" t="s">
        <v>249</v>
      </c>
      <c r="AU185" s="160" t="s">
        <v>86</v>
      </c>
      <c r="AV185" s="13" t="s">
        <v>247</v>
      </c>
      <c r="AW185" s="13" t="s">
        <v>30</v>
      </c>
      <c r="AX185" s="13" t="s">
        <v>80</v>
      </c>
      <c r="AY185" s="160" t="s">
        <v>241</v>
      </c>
    </row>
    <row r="186" spans="2:65" s="1" customFormat="1" ht="24.25" customHeight="1">
      <c r="B186" s="32"/>
      <c r="C186" s="137" t="s">
        <v>285</v>
      </c>
      <c r="D186" s="137" t="s">
        <v>243</v>
      </c>
      <c r="E186" s="138" t="s">
        <v>286</v>
      </c>
      <c r="F186" s="139" t="s">
        <v>287</v>
      </c>
      <c r="G186" s="140" t="s">
        <v>254</v>
      </c>
      <c r="H186" s="141">
        <v>55.35</v>
      </c>
      <c r="I186" s="142"/>
      <c r="J186" s="143">
        <f>ROUND(I186*H186,2)</f>
        <v>0</v>
      </c>
      <c r="K186" s="144"/>
      <c r="L186" s="32"/>
      <c r="M186" s="145" t="s">
        <v>1</v>
      </c>
      <c r="N186" s="146" t="s">
        <v>39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247</v>
      </c>
      <c r="AT186" s="149" t="s">
        <v>243</v>
      </c>
      <c r="AU186" s="149" t="s">
        <v>86</v>
      </c>
      <c r="AY186" s="17" t="s">
        <v>241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86</v>
      </c>
      <c r="BK186" s="150">
        <f>ROUND(I186*H186,2)</f>
        <v>0</v>
      </c>
      <c r="BL186" s="17" t="s">
        <v>247</v>
      </c>
      <c r="BM186" s="149" t="s">
        <v>288</v>
      </c>
    </row>
    <row r="187" spans="2:65" s="12" customFormat="1" ht="12">
      <c r="B187" s="151"/>
      <c r="D187" s="152" t="s">
        <v>249</v>
      </c>
      <c r="E187" s="153" t="s">
        <v>1</v>
      </c>
      <c r="F187" s="154" t="s">
        <v>267</v>
      </c>
      <c r="H187" s="155">
        <v>55.35</v>
      </c>
      <c r="I187" s="156"/>
      <c r="L187" s="151"/>
      <c r="M187" s="157"/>
      <c r="T187" s="158"/>
      <c r="AT187" s="153" t="s">
        <v>249</v>
      </c>
      <c r="AU187" s="153" t="s">
        <v>86</v>
      </c>
      <c r="AV187" s="12" t="s">
        <v>86</v>
      </c>
      <c r="AW187" s="12" t="s">
        <v>30</v>
      </c>
      <c r="AX187" s="12" t="s">
        <v>73</v>
      </c>
      <c r="AY187" s="153" t="s">
        <v>241</v>
      </c>
    </row>
    <row r="188" spans="2:65" s="14" customFormat="1" ht="12">
      <c r="B188" s="166"/>
      <c r="D188" s="152" t="s">
        <v>249</v>
      </c>
      <c r="E188" s="167" t="s">
        <v>1</v>
      </c>
      <c r="F188" s="168" t="s">
        <v>289</v>
      </c>
      <c r="H188" s="169">
        <v>55.35</v>
      </c>
      <c r="I188" s="170"/>
      <c r="L188" s="166"/>
      <c r="M188" s="171"/>
      <c r="T188" s="172"/>
      <c r="AT188" s="167" t="s">
        <v>249</v>
      </c>
      <c r="AU188" s="167" t="s">
        <v>86</v>
      </c>
      <c r="AV188" s="14" t="s">
        <v>258</v>
      </c>
      <c r="AW188" s="14" t="s">
        <v>30</v>
      </c>
      <c r="AX188" s="14" t="s">
        <v>73</v>
      </c>
      <c r="AY188" s="167" t="s">
        <v>241</v>
      </c>
    </row>
    <row r="189" spans="2:65" s="13" customFormat="1" ht="12">
      <c r="B189" s="159"/>
      <c r="D189" s="152" t="s">
        <v>249</v>
      </c>
      <c r="E189" s="160" t="s">
        <v>1</v>
      </c>
      <c r="F189" s="161" t="s">
        <v>251</v>
      </c>
      <c r="H189" s="162">
        <v>55.35</v>
      </c>
      <c r="I189" s="163"/>
      <c r="L189" s="159"/>
      <c r="M189" s="164"/>
      <c r="T189" s="165"/>
      <c r="AT189" s="160" t="s">
        <v>249</v>
      </c>
      <c r="AU189" s="160" t="s">
        <v>86</v>
      </c>
      <c r="AV189" s="13" t="s">
        <v>247</v>
      </c>
      <c r="AW189" s="13" t="s">
        <v>30</v>
      </c>
      <c r="AX189" s="13" t="s">
        <v>80</v>
      </c>
      <c r="AY189" s="160" t="s">
        <v>241</v>
      </c>
    </row>
    <row r="190" spans="2:65" s="1" customFormat="1" ht="24.25" customHeight="1">
      <c r="B190" s="32"/>
      <c r="C190" s="137" t="s">
        <v>290</v>
      </c>
      <c r="D190" s="137" t="s">
        <v>243</v>
      </c>
      <c r="E190" s="138" t="s">
        <v>291</v>
      </c>
      <c r="F190" s="139" t="s">
        <v>292</v>
      </c>
      <c r="G190" s="140" t="s">
        <v>246</v>
      </c>
      <c r="H190" s="141">
        <v>362.29500000000002</v>
      </c>
      <c r="I190" s="142"/>
      <c r="J190" s="143">
        <f>ROUND(I190*H190,2)</f>
        <v>0</v>
      </c>
      <c r="K190" s="144"/>
      <c r="L190" s="32"/>
      <c r="M190" s="145" t="s">
        <v>1</v>
      </c>
      <c r="N190" s="146" t="s">
        <v>39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247</v>
      </c>
      <c r="AT190" s="149" t="s">
        <v>243</v>
      </c>
      <c r="AU190" s="149" t="s">
        <v>86</v>
      </c>
      <c r="AY190" s="17" t="s">
        <v>241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86</v>
      </c>
      <c r="BK190" s="150">
        <f>ROUND(I190*H190,2)</f>
        <v>0</v>
      </c>
      <c r="BL190" s="17" t="s">
        <v>247</v>
      </c>
      <c r="BM190" s="149" t="s">
        <v>293</v>
      </c>
    </row>
    <row r="191" spans="2:65" s="12" customFormat="1" ht="12">
      <c r="B191" s="151"/>
      <c r="D191" s="152" t="s">
        <v>249</v>
      </c>
      <c r="E191" s="153" t="s">
        <v>1</v>
      </c>
      <c r="F191" s="154" t="s">
        <v>294</v>
      </c>
      <c r="H191" s="155">
        <v>362.29500000000002</v>
      </c>
      <c r="I191" s="156"/>
      <c r="L191" s="151"/>
      <c r="M191" s="157"/>
      <c r="T191" s="158"/>
      <c r="AT191" s="153" t="s">
        <v>249</v>
      </c>
      <c r="AU191" s="153" t="s">
        <v>86</v>
      </c>
      <c r="AV191" s="12" t="s">
        <v>86</v>
      </c>
      <c r="AW191" s="12" t="s">
        <v>30</v>
      </c>
      <c r="AX191" s="12" t="s">
        <v>73</v>
      </c>
      <c r="AY191" s="153" t="s">
        <v>241</v>
      </c>
    </row>
    <row r="192" spans="2:65" s="13" customFormat="1" ht="12">
      <c r="B192" s="159"/>
      <c r="D192" s="152" t="s">
        <v>249</v>
      </c>
      <c r="E192" s="160" t="s">
        <v>1</v>
      </c>
      <c r="F192" s="161" t="s">
        <v>251</v>
      </c>
      <c r="H192" s="162">
        <v>362.29500000000002</v>
      </c>
      <c r="I192" s="163"/>
      <c r="L192" s="159"/>
      <c r="M192" s="164"/>
      <c r="T192" s="165"/>
      <c r="AT192" s="160" t="s">
        <v>249</v>
      </c>
      <c r="AU192" s="160" t="s">
        <v>86</v>
      </c>
      <c r="AV192" s="13" t="s">
        <v>247</v>
      </c>
      <c r="AW192" s="13" t="s">
        <v>30</v>
      </c>
      <c r="AX192" s="13" t="s">
        <v>80</v>
      </c>
      <c r="AY192" s="160" t="s">
        <v>241</v>
      </c>
    </row>
    <row r="193" spans="2:65" s="11" customFormat="1" ht="22.75" customHeight="1">
      <c r="B193" s="125"/>
      <c r="D193" s="126" t="s">
        <v>72</v>
      </c>
      <c r="E193" s="135" t="s">
        <v>86</v>
      </c>
      <c r="F193" s="135" t="s">
        <v>295</v>
      </c>
      <c r="I193" s="128"/>
      <c r="J193" s="136">
        <f>BK193</f>
        <v>0</v>
      </c>
      <c r="L193" s="125"/>
      <c r="M193" s="130"/>
      <c r="P193" s="131">
        <f>SUM(P194:P303)</f>
        <v>0</v>
      </c>
      <c r="R193" s="131">
        <f>SUM(R194:R303)</f>
        <v>1015.7977839499998</v>
      </c>
      <c r="T193" s="132">
        <f>SUM(T194:T303)</f>
        <v>0</v>
      </c>
      <c r="AR193" s="126" t="s">
        <v>80</v>
      </c>
      <c r="AT193" s="133" t="s">
        <v>72</v>
      </c>
      <c r="AU193" s="133" t="s">
        <v>80</v>
      </c>
      <c r="AY193" s="126" t="s">
        <v>241</v>
      </c>
      <c r="BK193" s="134">
        <f>SUM(BK194:BK303)</f>
        <v>0</v>
      </c>
    </row>
    <row r="194" spans="2:65" s="1" customFormat="1" ht="37.75" customHeight="1">
      <c r="B194" s="32"/>
      <c r="C194" s="137" t="s">
        <v>296</v>
      </c>
      <c r="D194" s="137" t="s">
        <v>243</v>
      </c>
      <c r="E194" s="138" t="s">
        <v>297</v>
      </c>
      <c r="F194" s="139" t="s">
        <v>298</v>
      </c>
      <c r="G194" s="140" t="s">
        <v>299</v>
      </c>
      <c r="H194" s="141">
        <v>146.75</v>
      </c>
      <c r="I194" s="142"/>
      <c r="J194" s="143">
        <f>ROUND(I194*H194,2)</f>
        <v>0</v>
      </c>
      <c r="K194" s="144"/>
      <c r="L194" s="32"/>
      <c r="M194" s="145" t="s">
        <v>1</v>
      </c>
      <c r="N194" s="146" t="s">
        <v>39</v>
      </c>
      <c r="P194" s="147">
        <f>O194*H194</f>
        <v>0</v>
      </c>
      <c r="Q194" s="147">
        <v>0.14466000000000001</v>
      </c>
      <c r="R194" s="147">
        <f>Q194*H194</f>
        <v>21.228855000000003</v>
      </c>
      <c r="S194" s="147">
        <v>0</v>
      </c>
      <c r="T194" s="148">
        <f>S194*H194</f>
        <v>0</v>
      </c>
      <c r="AR194" s="149" t="s">
        <v>247</v>
      </c>
      <c r="AT194" s="149" t="s">
        <v>243</v>
      </c>
      <c r="AU194" s="149" t="s">
        <v>86</v>
      </c>
      <c r="AY194" s="17" t="s">
        <v>241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86</v>
      </c>
      <c r="BK194" s="150">
        <f>ROUND(I194*H194,2)</f>
        <v>0</v>
      </c>
      <c r="BL194" s="17" t="s">
        <v>247</v>
      </c>
      <c r="BM194" s="149" t="s">
        <v>300</v>
      </c>
    </row>
    <row r="195" spans="2:65" s="12" customFormat="1" ht="12">
      <c r="B195" s="151"/>
      <c r="D195" s="152" t="s">
        <v>249</v>
      </c>
      <c r="E195" s="153" t="s">
        <v>1</v>
      </c>
      <c r="F195" s="154" t="s">
        <v>301</v>
      </c>
      <c r="H195" s="155">
        <v>125.95</v>
      </c>
      <c r="I195" s="156"/>
      <c r="L195" s="151"/>
      <c r="M195" s="157"/>
      <c r="T195" s="158"/>
      <c r="AT195" s="153" t="s">
        <v>249</v>
      </c>
      <c r="AU195" s="153" t="s">
        <v>86</v>
      </c>
      <c r="AV195" s="12" t="s">
        <v>86</v>
      </c>
      <c r="AW195" s="12" t="s">
        <v>30</v>
      </c>
      <c r="AX195" s="12" t="s">
        <v>73</v>
      </c>
      <c r="AY195" s="153" t="s">
        <v>241</v>
      </c>
    </row>
    <row r="196" spans="2:65" s="12" customFormat="1" ht="12">
      <c r="B196" s="151"/>
      <c r="D196" s="152" t="s">
        <v>249</v>
      </c>
      <c r="E196" s="153" t="s">
        <v>1</v>
      </c>
      <c r="F196" s="154" t="s">
        <v>302</v>
      </c>
      <c r="H196" s="155">
        <v>20.8</v>
      </c>
      <c r="I196" s="156"/>
      <c r="L196" s="151"/>
      <c r="M196" s="157"/>
      <c r="T196" s="158"/>
      <c r="AT196" s="153" t="s">
        <v>249</v>
      </c>
      <c r="AU196" s="153" t="s">
        <v>86</v>
      </c>
      <c r="AV196" s="12" t="s">
        <v>86</v>
      </c>
      <c r="AW196" s="12" t="s">
        <v>30</v>
      </c>
      <c r="AX196" s="12" t="s">
        <v>73</v>
      </c>
      <c r="AY196" s="153" t="s">
        <v>241</v>
      </c>
    </row>
    <row r="197" spans="2:65" s="14" customFormat="1" ht="12">
      <c r="B197" s="166"/>
      <c r="D197" s="152" t="s">
        <v>249</v>
      </c>
      <c r="E197" s="167" t="s">
        <v>1</v>
      </c>
      <c r="F197" s="168" t="s">
        <v>303</v>
      </c>
      <c r="H197" s="169">
        <v>146.75</v>
      </c>
      <c r="I197" s="170"/>
      <c r="L197" s="166"/>
      <c r="M197" s="171"/>
      <c r="T197" s="172"/>
      <c r="AT197" s="167" t="s">
        <v>249</v>
      </c>
      <c r="AU197" s="167" t="s">
        <v>86</v>
      </c>
      <c r="AV197" s="14" t="s">
        <v>258</v>
      </c>
      <c r="AW197" s="14" t="s">
        <v>30</v>
      </c>
      <c r="AX197" s="14" t="s">
        <v>73</v>
      </c>
      <c r="AY197" s="167" t="s">
        <v>241</v>
      </c>
    </row>
    <row r="198" spans="2:65" s="13" customFormat="1" ht="12">
      <c r="B198" s="159"/>
      <c r="D198" s="152" t="s">
        <v>249</v>
      </c>
      <c r="E198" s="160" t="s">
        <v>1</v>
      </c>
      <c r="F198" s="161" t="s">
        <v>251</v>
      </c>
      <c r="H198" s="162">
        <v>146.75</v>
      </c>
      <c r="I198" s="163"/>
      <c r="L198" s="159"/>
      <c r="M198" s="164"/>
      <c r="T198" s="165"/>
      <c r="AT198" s="160" t="s">
        <v>249</v>
      </c>
      <c r="AU198" s="160" t="s">
        <v>86</v>
      </c>
      <c r="AV198" s="13" t="s">
        <v>247</v>
      </c>
      <c r="AW198" s="13" t="s">
        <v>30</v>
      </c>
      <c r="AX198" s="13" t="s">
        <v>80</v>
      </c>
      <c r="AY198" s="160" t="s">
        <v>241</v>
      </c>
    </row>
    <row r="199" spans="2:65" s="1" customFormat="1" ht="37.75" customHeight="1">
      <c r="B199" s="32"/>
      <c r="C199" s="137" t="s">
        <v>304</v>
      </c>
      <c r="D199" s="137" t="s">
        <v>243</v>
      </c>
      <c r="E199" s="138" t="s">
        <v>305</v>
      </c>
      <c r="F199" s="139" t="s">
        <v>306</v>
      </c>
      <c r="G199" s="140" t="s">
        <v>299</v>
      </c>
      <c r="H199" s="141">
        <v>96.8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39</v>
      </c>
      <c r="P199" s="147">
        <f>O199*H199</f>
        <v>0</v>
      </c>
      <c r="Q199" s="147">
        <v>0.20449000000000001</v>
      </c>
      <c r="R199" s="147">
        <f>Q199*H199</f>
        <v>19.794632</v>
      </c>
      <c r="S199" s="147">
        <v>0</v>
      </c>
      <c r="T199" s="148">
        <f>S199*H199</f>
        <v>0</v>
      </c>
      <c r="AR199" s="149" t="s">
        <v>247</v>
      </c>
      <c r="AT199" s="149" t="s">
        <v>243</v>
      </c>
      <c r="AU199" s="149" t="s">
        <v>86</v>
      </c>
      <c r="AY199" s="17" t="s">
        <v>241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86</v>
      </c>
      <c r="BK199" s="150">
        <f>ROUND(I199*H199,2)</f>
        <v>0</v>
      </c>
      <c r="BL199" s="17" t="s">
        <v>247</v>
      </c>
      <c r="BM199" s="149" t="s">
        <v>307</v>
      </c>
    </row>
    <row r="200" spans="2:65" s="12" customFormat="1" ht="12">
      <c r="B200" s="151"/>
      <c r="D200" s="152" t="s">
        <v>249</v>
      </c>
      <c r="E200" s="153" t="s">
        <v>1</v>
      </c>
      <c r="F200" s="154" t="s">
        <v>308</v>
      </c>
      <c r="H200" s="155">
        <v>74.900000000000006</v>
      </c>
      <c r="I200" s="156"/>
      <c r="L200" s="151"/>
      <c r="M200" s="157"/>
      <c r="T200" s="158"/>
      <c r="AT200" s="153" t="s">
        <v>249</v>
      </c>
      <c r="AU200" s="153" t="s">
        <v>86</v>
      </c>
      <c r="AV200" s="12" t="s">
        <v>86</v>
      </c>
      <c r="AW200" s="12" t="s">
        <v>30</v>
      </c>
      <c r="AX200" s="12" t="s">
        <v>73</v>
      </c>
      <c r="AY200" s="153" t="s">
        <v>241</v>
      </c>
    </row>
    <row r="201" spans="2:65" s="14" customFormat="1" ht="12">
      <c r="B201" s="166"/>
      <c r="D201" s="152" t="s">
        <v>249</v>
      </c>
      <c r="E201" s="167" t="s">
        <v>1</v>
      </c>
      <c r="F201" s="168" t="s">
        <v>309</v>
      </c>
      <c r="H201" s="169">
        <v>74.900000000000006</v>
      </c>
      <c r="I201" s="170"/>
      <c r="L201" s="166"/>
      <c r="M201" s="171"/>
      <c r="T201" s="172"/>
      <c r="AT201" s="167" t="s">
        <v>249</v>
      </c>
      <c r="AU201" s="167" t="s">
        <v>86</v>
      </c>
      <c r="AV201" s="14" t="s">
        <v>258</v>
      </c>
      <c r="AW201" s="14" t="s">
        <v>30</v>
      </c>
      <c r="AX201" s="14" t="s">
        <v>73</v>
      </c>
      <c r="AY201" s="167" t="s">
        <v>241</v>
      </c>
    </row>
    <row r="202" spans="2:65" s="12" customFormat="1" ht="12">
      <c r="B202" s="151"/>
      <c r="D202" s="152" t="s">
        <v>249</v>
      </c>
      <c r="E202" s="153" t="s">
        <v>1</v>
      </c>
      <c r="F202" s="154" t="s">
        <v>310</v>
      </c>
      <c r="H202" s="155">
        <v>21.9</v>
      </c>
      <c r="I202" s="156"/>
      <c r="L202" s="151"/>
      <c r="M202" s="157"/>
      <c r="T202" s="158"/>
      <c r="AT202" s="153" t="s">
        <v>249</v>
      </c>
      <c r="AU202" s="153" t="s">
        <v>86</v>
      </c>
      <c r="AV202" s="12" t="s">
        <v>86</v>
      </c>
      <c r="AW202" s="12" t="s">
        <v>30</v>
      </c>
      <c r="AX202" s="12" t="s">
        <v>73</v>
      </c>
      <c r="AY202" s="153" t="s">
        <v>241</v>
      </c>
    </row>
    <row r="203" spans="2:65" s="14" customFormat="1" ht="12">
      <c r="B203" s="166"/>
      <c r="D203" s="152" t="s">
        <v>249</v>
      </c>
      <c r="E203" s="167" t="s">
        <v>1</v>
      </c>
      <c r="F203" s="168" t="s">
        <v>303</v>
      </c>
      <c r="H203" s="169">
        <v>21.9</v>
      </c>
      <c r="I203" s="170"/>
      <c r="L203" s="166"/>
      <c r="M203" s="171"/>
      <c r="T203" s="172"/>
      <c r="AT203" s="167" t="s">
        <v>249</v>
      </c>
      <c r="AU203" s="167" t="s">
        <v>86</v>
      </c>
      <c r="AV203" s="14" t="s">
        <v>258</v>
      </c>
      <c r="AW203" s="14" t="s">
        <v>30</v>
      </c>
      <c r="AX203" s="14" t="s">
        <v>73</v>
      </c>
      <c r="AY203" s="167" t="s">
        <v>241</v>
      </c>
    </row>
    <row r="204" spans="2:65" s="13" customFormat="1" ht="12">
      <c r="B204" s="159"/>
      <c r="D204" s="152" t="s">
        <v>249</v>
      </c>
      <c r="E204" s="160" t="s">
        <v>1</v>
      </c>
      <c r="F204" s="161" t="s">
        <v>251</v>
      </c>
      <c r="H204" s="162">
        <v>96.800000000000011</v>
      </c>
      <c r="I204" s="163"/>
      <c r="L204" s="159"/>
      <c r="M204" s="164"/>
      <c r="T204" s="165"/>
      <c r="AT204" s="160" t="s">
        <v>249</v>
      </c>
      <c r="AU204" s="160" t="s">
        <v>86</v>
      </c>
      <c r="AV204" s="13" t="s">
        <v>247</v>
      </c>
      <c r="AW204" s="13" t="s">
        <v>30</v>
      </c>
      <c r="AX204" s="13" t="s">
        <v>80</v>
      </c>
      <c r="AY204" s="160" t="s">
        <v>241</v>
      </c>
    </row>
    <row r="205" spans="2:65" s="1" customFormat="1" ht="24.25" customHeight="1">
      <c r="B205" s="32"/>
      <c r="C205" s="137" t="s">
        <v>8</v>
      </c>
      <c r="D205" s="137" t="s">
        <v>243</v>
      </c>
      <c r="E205" s="138" t="s">
        <v>311</v>
      </c>
      <c r="F205" s="139" t="s">
        <v>312</v>
      </c>
      <c r="G205" s="140" t="s">
        <v>246</v>
      </c>
      <c r="H205" s="141">
        <v>109.12</v>
      </c>
      <c r="I205" s="142"/>
      <c r="J205" s="143">
        <f>ROUND(I205*H205,2)</f>
        <v>0</v>
      </c>
      <c r="K205" s="144"/>
      <c r="L205" s="32"/>
      <c r="M205" s="145" t="s">
        <v>1</v>
      </c>
      <c r="N205" s="146" t="s">
        <v>39</v>
      </c>
      <c r="P205" s="147">
        <f>O205*H205</f>
        <v>0</v>
      </c>
      <c r="Q205" s="147">
        <v>1.3999999999999999E-4</v>
      </c>
      <c r="R205" s="147">
        <f>Q205*H205</f>
        <v>1.52768E-2</v>
      </c>
      <c r="S205" s="147">
        <v>0</v>
      </c>
      <c r="T205" s="148">
        <f>S205*H205</f>
        <v>0</v>
      </c>
      <c r="AR205" s="149" t="s">
        <v>247</v>
      </c>
      <c r="AT205" s="149" t="s">
        <v>243</v>
      </c>
      <c r="AU205" s="149" t="s">
        <v>86</v>
      </c>
      <c r="AY205" s="17" t="s">
        <v>241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86</v>
      </c>
      <c r="BK205" s="150">
        <f>ROUND(I205*H205,2)</f>
        <v>0</v>
      </c>
      <c r="BL205" s="17" t="s">
        <v>247</v>
      </c>
      <c r="BM205" s="149" t="s">
        <v>313</v>
      </c>
    </row>
    <row r="206" spans="2:65" s="12" customFormat="1" ht="12">
      <c r="B206" s="151"/>
      <c r="D206" s="152" t="s">
        <v>249</v>
      </c>
      <c r="E206" s="153" t="s">
        <v>1</v>
      </c>
      <c r="F206" s="154" t="s">
        <v>314</v>
      </c>
      <c r="H206" s="155">
        <v>16</v>
      </c>
      <c r="I206" s="156"/>
      <c r="L206" s="151"/>
      <c r="M206" s="157"/>
      <c r="T206" s="158"/>
      <c r="AT206" s="153" t="s">
        <v>249</v>
      </c>
      <c r="AU206" s="153" t="s">
        <v>86</v>
      </c>
      <c r="AV206" s="12" t="s">
        <v>86</v>
      </c>
      <c r="AW206" s="12" t="s">
        <v>30</v>
      </c>
      <c r="AX206" s="12" t="s">
        <v>73</v>
      </c>
      <c r="AY206" s="153" t="s">
        <v>241</v>
      </c>
    </row>
    <row r="207" spans="2:65" s="12" customFormat="1" ht="12">
      <c r="B207" s="151"/>
      <c r="D207" s="152" t="s">
        <v>249</v>
      </c>
      <c r="E207" s="153" t="s">
        <v>1</v>
      </c>
      <c r="F207" s="154" t="s">
        <v>315</v>
      </c>
      <c r="H207" s="155">
        <v>57.42</v>
      </c>
      <c r="I207" s="156"/>
      <c r="L207" s="151"/>
      <c r="M207" s="157"/>
      <c r="T207" s="158"/>
      <c r="AT207" s="153" t="s">
        <v>249</v>
      </c>
      <c r="AU207" s="153" t="s">
        <v>86</v>
      </c>
      <c r="AV207" s="12" t="s">
        <v>86</v>
      </c>
      <c r="AW207" s="12" t="s">
        <v>30</v>
      </c>
      <c r="AX207" s="12" t="s">
        <v>73</v>
      </c>
      <c r="AY207" s="153" t="s">
        <v>241</v>
      </c>
    </row>
    <row r="208" spans="2:65" s="12" customFormat="1" ht="12">
      <c r="B208" s="151"/>
      <c r="D208" s="152" t="s">
        <v>249</v>
      </c>
      <c r="E208" s="153" t="s">
        <v>1</v>
      </c>
      <c r="F208" s="154" t="s">
        <v>316</v>
      </c>
      <c r="H208" s="155">
        <v>35.700000000000003</v>
      </c>
      <c r="I208" s="156"/>
      <c r="L208" s="151"/>
      <c r="M208" s="157"/>
      <c r="T208" s="158"/>
      <c r="AT208" s="153" t="s">
        <v>249</v>
      </c>
      <c r="AU208" s="153" t="s">
        <v>86</v>
      </c>
      <c r="AV208" s="12" t="s">
        <v>86</v>
      </c>
      <c r="AW208" s="12" t="s">
        <v>30</v>
      </c>
      <c r="AX208" s="12" t="s">
        <v>73</v>
      </c>
      <c r="AY208" s="153" t="s">
        <v>241</v>
      </c>
    </row>
    <row r="209" spans="2:65" s="13" customFormat="1" ht="12">
      <c r="B209" s="159"/>
      <c r="D209" s="152" t="s">
        <v>249</v>
      </c>
      <c r="E209" s="160" t="s">
        <v>1</v>
      </c>
      <c r="F209" s="161" t="s">
        <v>317</v>
      </c>
      <c r="H209" s="162">
        <v>109.12</v>
      </c>
      <c r="I209" s="163"/>
      <c r="L209" s="159"/>
      <c r="M209" s="164"/>
      <c r="T209" s="165"/>
      <c r="AT209" s="160" t="s">
        <v>249</v>
      </c>
      <c r="AU209" s="160" t="s">
        <v>86</v>
      </c>
      <c r="AV209" s="13" t="s">
        <v>247</v>
      </c>
      <c r="AW209" s="13" t="s">
        <v>30</v>
      </c>
      <c r="AX209" s="13" t="s">
        <v>80</v>
      </c>
      <c r="AY209" s="160" t="s">
        <v>241</v>
      </c>
    </row>
    <row r="210" spans="2:65" s="1" customFormat="1" ht="24.25" customHeight="1">
      <c r="B210" s="32"/>
      <c r="C210" s="173" t="s">
        <v>318</v>
      </c>
      <c r="D210" s="173" t="s">
        <v>319</v>
      </c>
      <c r="E210" s="174" t="s">
        <v>320</v>
      </c>
      <c r="F210" s="175" t="s">
        <v>321</v>
      </c>
      <c r="G210" s="176" t="s">
        <v>246</v>
      </c>
      <c r="H210" s="177">
        <v>148.64099999999999</v>
      </c>
      <c r="I210" s="178"/>
      <c r="J210" s="179">
        <f>ROUND(I210*H210,2)</f>
        <v>0</v>
      </c>
      <c r="K210" s="180"/>
      <c r="L210" s="181"/>
      <c r="M210" s="182" t="s">
        <v>1</v>
      </c>
      <c r="N210" s="183" t="s">
        <v>39</v>
      </c>
      <c r="P210" s="147">
        <f>O210*H210</f>
        <v>0</v>
      </c>
      <c r="Q210" s="147">
        <v>2.9999999999999997E-4</v>
      </c>
      <c r="R210" s="147">
        <f>Q210*H210</f>
        <v>4.4592299999999994E-2</v>
      </c>
      <c r="S210" s="147">
        <v>0</v>
      </c>
      <c r="T210" s="148">
        <f>S210*H210</f>
        <v>0</v>
      </c>
      <c r="AR210" s="149" t="s">
        <v>285</v>
      </c>
      <c r="AT210" s="149" t="s">
        <v>319</v>
      </c>
      <c r="AU210" s="149" t="s">
        <v>86</v>
      </c>
      <c r="AY210" s="17" t="s">
        <v>241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86</v>
      </c>
      <c r="BK210" s="150">
        <f>ROUND(I210*H210,2)</f>
        <v>0</v>
      </c>
      <c r="BL210" s="17" t="s">
        <v>247</v>
      </c>
      <c r="BM210" s="149" t="s">
        <v>322</v>
      </c>
    </row>
    <row r="211" spans="2:65" s="12" customFormat="1" ht="12">
      <c r="B211" s="151"/>
      <c r="D211" s="152" t="s">
        <v>249</v>
      </c>
      <c r="E211" s="153" t="s">
        <v>1</v>
      </c>
      <c r="F211" s="154" t="s">
        <v>323</v>
      </c>
      <c r="H211" s="155">
        <v>148.64099999999999</v>
      </c>
      <c r="I211" s="156"/>
      <c r="L211" s="151"/>
      <c r="M211" s="157"/>
      <c r="T211" s="158"/>
      <c r="AT211" s="153" t="s">
        <v>249</v>
      </c>
      <c r="AU211" s="153" t="s">
        <v>86</v>
      </c>
      <c r="AV211" s="12" t="s">
        <v>86</v>
      </c>
      <c r="AW211" s="12" t="s">
        <v>30</v>
      </c>
      <c r="AX211" s="12" t="s">
        <v>80</v>
      </c>
      <c r="AY211" s="153" t="s">
        <v>241</v>
      </c>
    </row>
    <row r="212" spans="2:65" s="1" customFormat="1" ht="24.25" customHeight="1">
      <c r="B212" s="32"/>
      <c r="C212" s="137" t="s">
        <v>324</v>
      </c>
      <c r="D212" s="137" t="s">
        <v>243</v>
      </c>
      <c r="E212" s="138" t="s">
        <v>325</v>
      </c>
      <c r="F212" s="139" t="s">
        <v>326</v>
      </c>
      <c r="G212" s="140" t="s">
        <v>327</v>
      </c>
      <c r="H212" s="141">
        <v>8</v>
      </c>
      <c r="I212" s="142"/>
      <c r="J212" s="143">
        <f>ROUND(I212*H212,2)</f>
        <v>0</v>
      </c>
      <c r="K212" s="144"/>
      <c r="L212" s="32"/>
      <c r="M212" s="145" t="s">
        <v>1</v>
      </c>
      <c r="N212" s="146" t="s">
        <v>39</v>
      </c>
      <c r="P212" s="147">
        <f>O212*H212</f>
        <v>0</v>
      </c>
      <c r="Q212" s="147">
        <v>3.3E-3</v>
      </c>
      <c r="R212" s="147">
        <f>Q212*H212</f>
        <v>2.64E-2</v>
      </c>
      <c r="S212" s="147">
        <v>0</v>
      </c>
      <c r="T212" s="148">
        <f>S212*H212</f>
        <v>0</v>
      </c>
      <c r="AR212" s="149" t="s">
        <v>247</v>
      </c>
      <c r="AT212" s="149" t="s">
        <v>243</v>
      </c>
      <c r="AU212" s="149" t="s">
        <v>86</v>
      </c>
      <c r="AY212" s="17" t="s">
        <v>241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86</v>
      </c>
      <c r="BK212" s="150">
        <f>ROUND(I212*H212,2)</f>
        <v>0</v>
      </c>
      <c r="BL212" s="17" t="s">
        <v>247</v>
      </c>
      <c r="BM212" s="149" t="s">
        <v>328</v>
      </c>
    </row>
    <row r="213" spans="2:65" s="12" customFormat="1" ht="12">
      <c r="B213" s="151"/>
      <c r="D213" s="152" t="s">
        <v>249</v>
      </c>
      <c r="E213" s="153" t="s">
        <v>1</v>
      </c>
      <c r="F213" s="154" t="s">
        <v>329</v>
      </c>
      <c r="H213" s="155">
        <v>8</v>
      </c>
      <c r="I213" s="156"/>
      <c r="L213" s="151"/>
      <c r="M213" s="157"/>
      <c r="T213" s="158"/>
      <c r="AT213" s="153" t="s">
        <v>249</v>
      </c>
      <c r="AU213" s="153" t="s">
        <v>86</v>
      </c>
      <c r="AV213" s="12" t="s">
        <v>86</v>
      </c>
      <c r="AW213" s="12" t="s">
        <v>30</v>
      </c>
      <c r="AX213" s="12" t="s">
        <v>73</v>
      </c>
      <c r="AY213" s="153" t="s">
        <v>241</v>
      </c>
    </row>
    <row r="214" spans="2:65" s="13" customFormat="1" ht="12">
      <c r="B214" s="159"/>
      <c r="D214" s="152" t="s">
        <v>249</v>
      </c>
      <c r="E214" s="160" t="s">
        <v>1</v>
      </c>
      <c r="F214" s="161" t="s">
        <v>251</v>
      </c>
      <c r="H214" s="162">
        <v>8</v>
      </c>
      <c r="I214" s="163"/>
      <c r="L214" s="159"/>
      <c r="M214" s="164"/>
      <c r="T214" s="165"/>
      <c r="AT214" s="160" t="s">
        <v>249</v>
      </c>
      <c r="AU214" s="160" t="s">
        <v>86</v>
      </c>
      <c r="AV214" s="13" t="s">
        <v>247</v>
      </c>
      <c r="AW214" s="13" t="s">
        <v>30</v>
      </c>
      <c r="AX214" s="13" t="s">
        <v>80</v>
      </c>
      <c r="AY214" s="160" t="s">
        <v>241</v>
      </c>
    </row>
    <row r="215" spans="2:65" s="1" customFormat="1" ht="37.75" customHeight="1">
      <c r="B215" s="32"/>
      <c r="C215" s="137" t="s">
        <v>330</v>
      </c>
      <c r="D215" s="137" t="s">
        <v>243</v>
      </c>
      <c r="E215" s="138" t="s">
        <v>331</v>
      </c>
      <c r="F215" s="139" t="s">
        <v>332</v>
      </c>
      <c r="G215" s="140" t="s">
        <v>327</v>
      </c>
      <c r="H215" s="141">
        <v>4</v>
      </c>
      <c r="I215" s="142"/>
      <c r="J215" s="143">
        <f>ROUND(I215*H215,2)</f>
        <v>0</v>
      </c>
      <c r="K215" s="144"/>
      <c r="L215" s="32"/>
      <c r="M215" s="145" t="s">
        <v>1</v>
      </c>
      <c r="N215" s="146" t="s">
        <v>39</v>
      </c>
      <c r="P215" s="147">
        <f>O215*H215</f>
        <v>0</v>
      </c>
      <c r="Q215" s="147">
        <v>1.0000000000000001E-5</v>
      </c>
      <c r="R215" s="147">
        <f>Q215*H215</f>
        <v>4.0000000000000003E-5</v>
      </c>
      <c r="S215" s="147">
        <v>0</v>
      </c>
      <c r="T215" s="148">
        <f>S215*H215</f>
        <v>0</v>
      </c>
      <c r="AR215" s="149" t="s">
        <v>247</v>
      </c>
      <c r="AT215" s="149" t="s">
        <v>243</v>
      </c>
      <c r="AU215" s="149" t="s">
        <v>86</v>
      </c>
      <c r="AY215" s="17" t="s">
        <v>241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86</v>
      </c>
      <c r="BK215" s="150">
        <f>ROUND(I215*H215,2)</f>
        <v>0</v>
      </c>
      <c r="BL215" s="17" t="s">
        <v>247</v>
      </c>
      <c r="BM215" s="149" t="s">
        <v>333</v>
      </c>
    </row>
    <row r="216" spans="2:65" s="1" customFormat="1" ht="37.75" customHeight="1">
      <c r="B216" s="32"/>
      <c r="C216" s="137" t="s">
        <v>334</v>
      </c>
      <c r="D216" s="137" t="s">
        <v>243</v>
      </c>
      <c r="E216" s="138" t="s">
        <v>335</v>
      </c>
      <c r="F216" s="139" t="s">
        <v>336</v>
      </c>
      <c r="G216" s="140" t="s">
        <v>327</v>
      </c>
      <c r="H216" s="141">
        <v>4</v>
      </c>
      <c r="I216" s="142"/>
      <c r="J216" s="143">
        <f>ROUND(I216*H216,2)</f>
        <v>0</v>
      </c>
      <c r="K216" s="144"/>
      <c r="L216" s="32"/>
      <c r="M216" s="145" t="s">
        <v>1</v>
      </c>
      <c r="N216" s="146" t="s">
        <v>39</v>
      </c>
      <c r="P216" s="147">
        <f>O216*H216</f>
        <v>0</v>
      </c>
      <c r="Q216" s="147">
        <v>1.0000000000000001E-5</v>
      </c>
      <c r="R216" s="147">
        <f>Q216*H216</f>
        <v>4.0000000000000003E-5</v>
      </c>
      <c r="S216" s="147">
        <v>0</v>
      </c>
      <c r="T216" s="148">
        <f>S216*H216</f>
        <v>0</v>
      </c>
      <c r="AR216" s="149" t="s">
        <v>247</v>
      </c>
      <c r="AT216" s="149" t="s">
        <v>243</v>
      </c>
      <c r="AU216" s="149" t="s">
        <v>86</v>
      </c>
      <c r="AY216" s="17" t="s">
        <v>241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86</v>
      </c>
      <c r="BK216" s="150">
        <f>ROUND(I216*H216,2)</f>
        <v>0</v>
      </c>
      <c r="BL216" s="17" t="s">
        <v>247</v>
      </c>
      <c r="BM216" s="149" t="s">
        <v>337</v>
      </c>
    </row>
    <row r="217" spans="2:65" s="1" customFormat="1" ht="24.25" customHeight="1">
      <c r="B217" s="32"/>
      <c r="C217" s="137" t="s">
        <v>338</v>
      </c>
      <c r="D217" s="137" t="s">
        <v>243</v>
      </c>
      <c r="E217" s="138" t="s">
        <v>339</v>
      </c>
      <c r="F217" s="139" t="s">
        <v>340</v>
      </c>
      <c r="G217" s="140" t="s">
        <v>246</v>
      </c>
      <c r="H217" s="141">
        <v>112.35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39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247</v>
      </c>
      <c r="AT217" s="149" t="s">
        <v>243</v>
      </c>
      <c r="AU217" s="149" t="s">
        <v>86</v>
      </c>
      <c r="AY217" s="17" t="s">
        <v>241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86</v>
      </c>
      <c r="BK217" s="150">
        <f>ROUND(I217*H217,2)</f>
        <v>0</v>
      </c>
      <c r="BL217" s="17" t="s">
        <v>247</v>
      </c>
      <c r="BM217" s="149" t="s">
        <v>341</v>
      </c>
    </row>
    <row r="218" spans="2:65" s="12" customFormat="1" ht="12">
      <c r="B218" s="151"/>
      <c r="D218" s="152" t="s">
        <v>249</v>
      </c>
      <c r="E218" s="153" t="s">
        <v>1</v>
      </c>
      <c r="F218" s="154" t="s">
        <v>342</v>
      </c>
      <c r="H218" s="155">
        <v>112.35</v>
      </c>
      <c r="I218" s="156"/>
      <c r="L218" s="151"/>
      <c r="M218" s="157"/>
      <c r="T218" s="158"/>
      <c r="AT218" s="153" t="s">
        <v>249</v>
      </c>
      <c r="AU218" s="153" t="s">
        <v>86</v>
      </c>
      <c r="AV218" s="12" t="s">
        <v>86</v>
      </c>
      <c r="AW218" s="12" t="s">
        <v>30</v>
      </c>
      <c r="AX218" s="12" t="s">
        <v>73</v>
      </c>
      <c r="AY218" s="153" t="s">
        <v>241</v>
      </c>
    </row>
    <row r="219" spans="2:65" s="14" customFormat="1" ht="12">
      <c r="B219" s="166"/>
      <c r="D219" s="152" t="s">
        <v>249</v>
      </c>
      <c r="E219" s="167" t="s">
        <v>1</v>
      </c>
      <c r="F219" s="168" t="s">
        <v>309</v>
      </c>
      <c r="H219" s="169">
        <v>112.35</v>
      </c>
      <c r="I219" s="170"/>
      <c r="L219" s="166"/>
      <c r="M219" s="171"/>
      <c r="T219" s="172"/>
      <c r="AT219" s="167" t="s">
        <v>249</v>
      </c>
      <c r="AU219" s="167" t="s">
        <v>86</v>
      </c>
      <c r="AV219" s="14" t="s">
        <v>258</v>
      </c>
      <c r="AW219" s="14" t="s">
        <v>30</v>
      </c>
      <c r="AX219" s="14" t="s">
        <v>73</v>
      </c>
      <c r="AY219" s="167" t="s">
        <v>241</v>
      </c>
    </row>
    <row r="220" spans="2:65" s="13" customFormat="1" ht="12">
      <c r="B220" s="159"/>
      <c r="D220" s="152" t="s">
        <v>249</v>
      </c>
      <c r="E220" s="160" t="s">
        <v>1</v>
      </c>
      <c r="F220" s="161" t="s">
        <v>251</v>
      </c>
      <c r="H220" s="162">
        <v>112.35</v>
      </c>
      <c r="I220" s="163"/>
      <c r="L220" s="159"/>
      <c r="M220" s="164"/>
      <c r="T220" s="165"/>
      <c r="AT220" s="160" t="s">
        <v>249</v>
      </c>
      <c r="AU220" s="160" t="s">
        <v>86</v>
      </c>
      <c r="AV220" s="13" t="s">
        <v>247</v>
      </c>
      <c r="AW220" s="13" t="s">
        <v>30</v>
      </c>
      <c r="AX220" s="13" t="s">
        <v>80</v>
      </c>
      <c r="AY220" s="160" t="s">
        <v>241</v>
      </c>
    </row>
    <row r="221" spans="2:65" s="1" customFormat="1" ht="24.25" customHeight="1">
      <c r="B221" s="32"/>
      <c r="C221" s="137" t="s">
        <v>343</v>
      </c>
      <c r="D221" s="137" t="s">
        <v>243</v>
      </c>
      <c r="E221" s="138" t="s">
        <v>344</v>
      </c>
      <c r="F221" s="139" t="s">
        <v>345</v>
      </c>
      <c r="G221" s="140" t="s">
        <v>299</v>
      </c>
      <c r="H221" s="141">
        <v>6.9</v>
      </c>
      <c r="I221" s="142"/>
      <c r="J221" s="143">
        <f>ROUND(I221*H221,2)</f>
        <v>0</v>
      </c>
      <c r="K221" s="144"/>
      <c r="L221" s="32"/>
      <c r="M221" s="145" t="s">
        <v>1</v>
      </c>
      <c r="N221" s="146" t="s">
        <v>39</v>
      </c>
      <c r="P221" s="147">
        <f>O221*H221</f>
        <v>0</v>
      </c>
      <c r="Q221" s="147">
        <v>3.0699999999999998E-3</v>
      </c>
      <c r="R221" s="147">
        <f>Q221*H221</f>
        <v>2.1183E-2</v>
      </c>
      <c r="S221" s="147">
        <v>0</v>
      </c>
      <c r="T221" s="148">
        <f>S221*H221</f>
        <v>0</v>
      </c>
      <c r="AR221" s="149" t="s">
        <v>247</v>
      </c>
      <c r="AT221" s="149" t="s">
        <v>243</v>
      </c>
      <c r="AU221" s="149" t="s">
        <v>86</v>
      </c>
      <c r="AY221" s="17" t="s">
        <v>241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86</v>
      </c>
      <c r="BK221" s="150">
        <f>ROUND(I221*H221,2)</f>
        <v>0</v>
      </c>
      <c r="BL221" s="17" t="s">
        <v>247</v>
      </c>
      <c r="BM221" s="149" t="s">
        <v>346</v>
      </c>
    </row>
    <row r="222" spans="2:65" s="12" customFormat="1" ht="12">
      <c r="B222" s="151"/>
      <c r="D222" s="152" t="s">
        <v>249</v>
      </c>
      <c r="E222" s="153" t="s">
        <v>1</v>
      </c>
      <c r="F222" s="154" t="s">
        <v>347</v>
      </c>
      <c r="H222" s="155">
        <v>6.9</v>
      </c>
      <c r="I222" s="156"/>
      <c r="L222" s="151"/>
      <c r="M222" s="157"/>
      <c r="T222" s="158"/>
      <c r="AT222" s="153" t="s">
        <v>249</v>
      </c>
      <c r="AU222" s="153" t="s">
        <v>86</v>
      </c>
      <c r="AV222" s="12" t="s">
        <v>86</v>
      </c>
      <c r="AW222" s="12" t="s">
        <v>30</v>
      </c>
      <c r="AX222" s="12" t="s">
        <v>73</v>
      </c>
      <c r="AY222" s="153" t="s">
        <v>241</v>
      </c>
    </row>
    <row r="223" spans="2:65" s="13" customFormat="1" ht="12">
      <c r="B223" s="159"/>
      <c r="D223" s="152" t="s">
        <v>249</v>
      </c>
      <c r="E223" s="160" t="s">
        <v>1</v>
      </c>
      <c r="F223" s="161" t="s">
        <v>348</v>
      </c>
      <c r="H223" s="162">
        <v>6.9</v>
      </c>
      <c r="I223" s="163"/>
      <c r="L223" s="159"/>
      <c r="M223" s="164"/>
      <c r="T223" s="165"/>
      <c r="AT223" s="160" t="s">
        <v>249</v>
      </c>
      <c r="AU223" s="160" t="s">
        <v>86</v>
      </c>
      <c r="AV223" s="13" t="s">
        <v>247</v>
      </c>
      <c r="AW223" s="13" t="s">
        <v>30</v>
      </c>
      <c r="AX223" s="13" t="s">
        <v>80</v>
      </c>
      <c r="AY223" s="160" t="s">
        <v>241</v>
      </c>
    </row>
    <row r="224" spans="2:65" s="1" customFormat="1" ht="24.25" customHeight="1">
      <c r="B224" s="32"/>
      <c r="C224" s="137" t="s">
        <v>349</v>
      </c>
      <c r="D224" s="137" t="s">
        <v>243</v>
      </c>
      <c r="E224" s="138" t="s">
        <v>350</v>
      </c>
      <c r="F224" s="139" t="s">
        <v>351</v>
      </c>
      <c r="G224" s="140" t="s">
        <v>254</v>
      </c>
      <c r="H224" s="141">
        <v>40.481000000000002</v>
      </c>
      <c r="I224" s="142"/>
      <c r="J224" s="143">
        <f>ROUND(I224*H224,2)</f>
        <v>0</v>
      </c>
      <c r="K224" s="144"/>
      <c r="L224" s="32"/>
      <c r="M224" s="145" t="s">
        <v>1</v>
      </c>
      <c r="N224" s="146" t="s">
        <v>39</v>
      </c>
      <c r="P224" s="147">
        <f>O224*H224</f>
        <v>0</v>
      </c>
      <c r="Q224" s="147">
        <v>2.16</v>
      </c>
      <c r="R224" s="147">
        <f>Q224*H224</f>
        <v>87.438960000000009</v>
      </c>
      <c r="S224" s="147">
        <v>0</v>
      </c>
      <c r="T224" s="148">
        <f>S224*H224</f>
        <v>0</v>
      </c>
      <c r="AR224" s="149" t="s">
        <v>247</v>
      </c>
      <c r="AT224" s="149" t="s">
        <v>243</v>
      </c>
      <c r="AU224" s="149" t="s">
        <v>86</v>
      </c>
      <c r="AY224" s="17" t="s">
        <v>241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86</v>
      </c>
      <c r="BK224" s="150">
        <f>ROUND(I224*H224,2)</f>
        <v>0</v>
      </c>
      <c r="BL224" s="17" t="s">
        <v>247</v>
      </c>
      <c r="BM224" s="149" t="s">
        <v>352</v>
      </c>
    </row>
    <row r="225" spans="2:65" s="12" customFormat="1" ht="12">
      <c r="B225" s="151"/>
      <c r="D225" s="152" t="s">
        <v>249</v>
      </c>
      <c r="E225" s="153" t="s">
        <v>1</v>
      </c>
      <c r="F225" s="154" t="s">
        <v>353</v>
      </c>
      <c r="H225" s="155">
        <v>40.481000000000002</v>
      </c>
      <c r="I225" s="156"/>
      <c r="L225" s="151"/>
      <c r="M225" s="157"/>
      <c r="T225" s="158"/>
      <c r="AT225" s="153" t="s">
        <v>249</v>
      </c>
      <c r="AU225" s="153" t="s">
        <v>86</v>
      </c>
      <c r="AV225" s="12" t="s">
        <v>86</v>
      </c>
      <c r="AW225" s="12" t="s">
        <v>30</v>
      </c>
      <c r="AX225" s="12" t="s">
        <v>73</v>
      </c>
      <c r="AY225" s="153" t="s">
        <v>241</v>
      </c>
    </row>
    <row r="226" spans="2:65" s="13" customFormat="1" ht="24">
      <c r="B226" s="159"/>
      <c r="D226" s="152" t="s">
        <v>249</v>
      </c>
      <c r="E226" s="160" t="s">
        <v>1</v>
      </c>
      <c r="F226" s="161" t="s">
        <v>354</v>
      </c>
      <c r="H226" s="162">
        <v>40.481000000000002</v>
      </c>
      <c r="I226" s="163"/>
      <c r="L226" s="159"/>
      <c r="M226" s="164"/>
      <c r="T226" s="165"/>
      <c r="AT226" s="160" t="s">
        <v>249</v>
      </c>
      <c r="AU226" s="160" t="s">
        <v>86</v>
      </c>
      <c r="AV226" s="13" t="s">
        <v>247</v>
      </c>
      <c r="AW226" s="13" t="s">
        <v>30</v>
      </c>
      <c r="AX226" s="13" t="s">
        <v>80</v>
      </c>
      <c r="AY226" s="160" t="s">
        <v>241</v>
      </c>
    </row>
    <row r="227" spans="2:65" s="1" customFormat="1" ht="24.25" customHeight="1">
      <c r="B227" s="32"/>
      <c r="C227" s="137" t="s">
        <v>355</v>
      </c>
      <c r="D227" s="137" t="s">
        <v>243</v>
      </c>
      <c r="E227" s="138" t="s">
        <v>356</v>
      </c>
      <c r="F227" s="139" t="s">
        <v>357</v>
      </c>
      <c r="G227" s="140" t="s">
        <v>246</v>
      </c>
      <c r="H227" s="141">
        <v>323.84500000000003</v>
      </c>
      <c r="I227" s="142"/>
      <c r="J227" s="143">
        <f>ROUND(I227*H227,2)</f>
        <v>0</v>
      </c>
      <c r="K227" s="144"/>
      <c r="L227" s="32"/>
      <c r="M227" s="145" t="s">
        <v>1</v>
      </c>
      <c r="N227" s="146" t="s">
        <v>39</v>
      </c>
      <c r="P227" s="147">
        <f>O227*H227</f>
        <v>0</v>
      </c>
      <c r="Q227" s="147">
        <v>1E-4</v>
      </c>
      <c r="R227" s="147">
        <f>Q227*H227</f>
        <v>3.2384500000000004E-2</v>
      </c>
      <c r="S227" s="147">
        <v>0</v>
      </c>
      <c r="T227" s="148">
        <f>S227*H227</f>
        <v>0</v>
      </c>
      <c r="AR227" s="149" t="s">
        <v>247</v>
      </c>
      <c r="AT227" s="149" t="s">
        <v>243</v>
      </c>
      <c r="AU227" s="149" t="s">
        <v>86</v>
      </c>
      <c r="AY227" s="17" t="s">
        <v>241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86</v>
      </c>
      <c r="BK227" s="150">
        <f>ROUND(I227*H227,2)</f>
        <v>0</v>
      </c>
      <c r="BL227" s="17" t="s">
        <v>247</v>
      </c>
      <c r="BM227" s="149" t="s">
        <v>358</v>
      </c>
    </row>
    <row r="228" spans="2:65" s="12" customFormat="1" ht="12">
      <c r="B228" s="151"/>
      <c r="D228" s="152" t="s">
        <v>249</v>
      </c>
      <c r="E228" s="153" t="s">
        <v>1</v>
      </c>
      <c r="F228" s="154" t="s">
        <v>359</v>
      </c>
      <c r="H228" s="155">
        <v>323.84500000000003</v>
      </c>
      <c r="I228" s="156"/>
      <c r="L228" s="151"/>
      <c r="M228" s="157"/>
      <c r="T228" s="158"/>
      <c r="AT228" s="153" t="s">
        <v>249</v>
      </c>
      <c r="AU228" s="153" t="s">
        <v>86</v>
      </c>
      <c r="AV228" s="12" t="s">
        <v>86</v>
      </c>
      <c r="AW228" s="12" t="s">
        <v>30</v>
      </c>
      <c r="AX228" s="12" t="s">
        <v>73</v>
      </c>
      <c r="AY228" s="153" t="s">
        <v>241</v>
      </c>
    </row>
    <row r="229" spans="2:65" s="13" customFormat="1" ht="12">
      <c r="B229" s="159"/>
      <c r="D229" s="152" t="s">
        <v>249</v>
      </c>
      <c r="E229" s="160" t="s">
        <v>1</v>
      </c>
      <c r="F229" s="161" t="s">
        <v>360</v>
      </c>
      <c r="H229" s="162">
        <v>323.84500000000003</v>
      </c>
      <c r="I229" s="163"/>
      <c r="L229" s="159"/>
      <c r="M229" s="164"/>
      <c r="T229" s="165"/>
      <c r="AT229" s="160" t="s">
        <v>249</v>
      </c>
      <c r="AU229" s="160" t="s">
        <v>86</v>
      </c>
      <c r="AV229" s="13" t="s">
        <v>247</v>
      </c>
      <c r="AW229" s="13" t="s">
        <v>30</v>
      </c>
      <c r="AX229" s="13" t="s">
        <v>80</v>
      </c>
      <c r="AY229" s="160" t="s">
        <v>241</v>
      </c>
    </row>
    <row r="230" spans="2:65" s="1" customFormat="1" ht="24.25" customHeight="1">
      <c r="B230" s="32"/>
      <c r="C230" s="173" t="s">
        <v>7</v>
      </c>
      <c r="D230" s="173" t="s">
        <v>319</v>
      </c>
      <c r="E230" s="174" t="s">
        <v>361</v>
      </c>
      <c r="F230" s="175" t="s">
        <v>362</v>
      </c>
      <c r="G230" s="176" t="s">
        <v>246</v>
      </c>
      <c r="H230" s="177">
        <v>372.42200000000003</v>
      </c>
      <c r="I230" s="178"/>
      <c r="J230" s="179">
        <f>ROUND(I230*H230,2)</f>
        <v>0</v>
      </c>
      <c r="K230" s="180"/>
      <c r="L230" s="181"/>
      <c r="M230" s="182" t="s">
        <v>1</v>
      </c>
      <c r="N230" s="183" t="s">
        <v>39</v>
      </c>
      <c r="P230" s="147">
        <f>O230*H230</f>
        <v>0</v>
      </c>
      <c r="Q230" s="147">
        <v>2.1000000000000001E-4</v>
      </c>
      <c r="R230" s="147">
        <f>Q230*H230</f>
        <v>7.8208620000000006E-2</v>
      </c>
      <c r="S230" s="147">
        <v>0</v>
      </c>
      <c r="T230" s="148">
        <f>S230*H230</f>
        <v>0</v>
      </c>
      <c r="AR230" s="149" t="s">
        <v>285</v>
      </c>
      <c r="AT230" s="149" t="s">
        <v>319</v>
      </c>
      <c r="AU230" s="149" t="s">
        <v>86</v>
      </c>
      <c r="AY230" s="17" t="s">
        <v>241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86</v>
      </c>
      <c r="BK230" s="150">
        <f>ROUND(I230*H230,2)</f>
        <v>0</v>
      </c>
      <c r="BL230" s="17" t="s">
        <v>247</v>
      </c>
      <c r="BM230" s="149" t="s">
        <v>363</v>
      </c>
    </row>
    <row r="231" spans="2:65" s="12" customFormat="1" ht="12">
      <c r="B231" s="151"/>
      <c r="D231" s="152" t="s">
        <v>249</v>
      </c>
      <c r="E231" s="153" t="s">
        <v>1</v>
      </c>
      <c r="F231" s="154" t="s">
        <v>364</v>
      </c>
      <c r="H231" s="155">
        <v>372.42200000000003</v>
      </c>
      <c r="I231" s="156"/>
      <c r="L231" s="151"/>
      <c r="M231" s="157"/>
      <c r="T231" s="158"/>
      <c r="AT231" s="153" t="s">
        <v>249</v>
      </c>
      <c r="AU231" s="153" t="s">
        <v>86</v>
      </c>
      <c r="AV231" s="12" t="s">
        <v>86</v>
      </c>
      <c r="AW231" s="12" t="s">
        <v>30</v>
      </c>
      <c r="AX231" s="12" t="s">
        <v>73</v>
      </c>
      <c r="AY231" s="153" t="s">
        <v>241</v>
      </c>
    </row>
    <row r="232" spans="2:65" s="13" customFormat="1" ht="12">
      <c r="B232" s="159"/>
      <c r="D232" s="152" t="s">
        <v>249</v>
      </c>
      <c r="E232" s="160" t="s">
        <v>1</v>
      </c>
      <c r="F232" s="161" t="s">
        <v>251</v>
      </c>
      <c r="H232" s="162">
        <v>372.42200000000003</v>
      </c>
      <c r="I232" s="163"/>
      <c r="L232" s="159"/>
      <c r="M232" s="164"/>
      <c r="T232" s="165"/>
      <c r="AT232" s="160" t="s">
        <v>249</v>
      </c>
      <c r="AU232" s="160" t="s">
        <v>86</v>
      </c>
      <c r="AV232" s="13" t="s">
        <v>247</v>
      </c>
      <c r="AW232" s="13" t="s">
        <v>30</v>
      </c>
      <c r="AX232" s="13" t="s">
        <v>80</v>
      </c>
      <c r="AY232" s="160" t="s">
        <v>241</v>
      </c>
    </row>
    <row r="233" spans="2:65" s="1" customFormat="1" ht="16.5" customHeight="1">
      <c r="B233" s="32"/>
      <c r="C233" s="137" t="s">
        <v>365</v>
      </c>
      <c r="D233" s="137" t="s">
        <v>243</v>
      </c>
      <c r="E233" s="138" t="s">
        <v>366</v>
      </c>
      <c r="F233" s="139" t="s">
        <v>367</v>
      </c>
      <c r="G233" s="140" t="s">
        <v>246</v>
      </c>
      <c r="H233" s="141">
        <v>323.84500000000003</v>
      </c>
      <c r="I233" s="142"/>
      <c r="J233" s="143">
        <f>ROUND(I233*H233,2)</f>
        <v>0</v>
      </c>
      <c r="K233" s="144"/>
      <c r="L233" s="32"/>
      <c r="M233" s="145" t="s">
        <v>1</v>
      </c>
      <c r="N233" s="146" t="s">
        <v>39</v>
      </c>
      <c r="P233" s="147">
        <f>O233*H233</f>
        <v>0</v>
      </c>
      <c r="Q233" s="147">
        <v>1.2999999999999999E-4</v>
      </c>
      <c r="R233" s="147">
        <f>Q233*H233</f>
        <v>4.2099850000000001E-2</v>
      </c>
      <c r="S233" s="147">
        <v>0</v>
      </c>
      <c r="T233" s="148">
        <f>S233*H233</f>
        <v>0</v>
      </c>
      <c r="AR233" s="149" t="s">
        <v>247</v>
      </c>
      <c r="AT233" s="149" t="s">
        <v>243</v>
      </c>
      <c r="AU233" s="149" t="s">
        <v>86</v>
      </c>
      <c r="AY233" s="17" t="s">
        <v>241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86</v>
      </c>
      <c r="BK233" s="150">
        <f>ROUND(I233*H233,2)</f>
        <v>0</v>
      </c>
      <c r="BL233" s="17" t="s">
        <v>247</v>
      </c>
      <c r="BM233" s="149" t="s">
        <v>368</v>
      </c>
    </row>
    <row r="234" spans="2:65" s="12" customFormat="1" ht="12">
      <c r="B234" s="151"/>
      <c r="D234" s="152" t="s">
        <v>249</v>
      </c>
      <c r="E234" s="153" t="s">
        <v>1</v>
      </c>
      <c r="F234" s="154" t="s">
        <v>359</v>
      </c>
      <c r="H234" s="155">
        <v>323.84500000000003</v>
      </c>
      <c r="I234" s="156"/>
      <c r="L234" s="151"/>
      <c r="M234" s="157"/>
      <c r="T234" s="158"/>
      <c r="AT234" s="153" t="s">
        <v>249</v>
      </c>
      <c r="AU234" s="153" t="s">
        <v>86</v>
      </c>
      <c r="AV234" s="12" t="s">
        <v>86</v>
      </c>
      <c r="AW234" s="12" t="s">
        <v>30</v>
      </c>
      <c r="AX234" s="12" t="s">
        <v>73</v>
      </c>
      <c r="AY234" s="153" t="s">
        <v>241</v>
      </c>
    </row>
    <row r="235" spans="2:65" s="13" customFormat="1" ht="12">
      <c r="B235" s="159"/>
      <c r="D235" s="152" t="s">
        <v>249</v>
      </c>
      <c r="E235" s="160" t="s">
        <v>1</v>
      </c>
      <c r="F235" s="161" t="s">
        <v>369</v>
      </c>
      <c r="H235" s="162">
        <v>323.84500000000003</v>
      </c>
      <c r="I235" s="163"/>
      <c r="L235" s="159"/>
      <c r="M235" s="164"/>
      <c r="T235" s="165"/>
      <c r="AT235" s="160" t="s">
        <v>249</v>
      </c>
      <c r="AU235" s="160" t="s">
        <v>86</v>
      </c>
      <c r="AV235" s="13" t="s">
        <v>247</v>
      </c>
      <c r="AW235" s="13" t="s">
        <v>30</v>
      </c>
      <c r="AX235" s="13" t="s">
        <v>80</v>
      </c>
      <c r="AY235" s="160" t="s">
        <v>241</v>
      </c>
    </row>
    <row r="236" spans="2:65" s="1" customFormat="1" ht="16.5" customHeight="1">
      <c r="B236" s="32"/>
      <c r="C236" s="137" t="s">
        <v>370</v>
      </c>
      <c r="D236" s="137" t="s">
        <v>243</v>
      </c>
      <c r="E236" s="138" t="s">
        <v>371</v>
      </c>
      <c r="F236" s="139" t="s">
        <v>372</v>
      </c>
      <c r="G236" s="140" t="s">
        <v>246</v>
      </c>
      <c r="H236" s="141">
        <v>23.1</v>
      </c>
      <c r="I236" s="142"/>
      <c r="J236" s="143">
        <f>ROUND(I236*H236,2)</f>
        <v>0</v>
      </c>
      <c r="K236" s="144"/>
      <c r="L236" s="32"/>
      <c r="M236" s="145" t="s">
        <v>1</v>
      </c>
      <c r="N236" s="146" t="s">
        <v>39</v>
      </c>
      <c r="P236" s="147">
        <f>O236*H236</f>
        <v>0</v>
      </c>
      <c r="Q236" s="147">
        <v>2.47E-3</v>
      </c>
      <c r="R236" s="147">
        <f>Q236*H236</f>
        <v>5.7057000000000004E-2</v>
      </c>
      <c r="S236" s="147">
        <v>0</v>
      </c>
      <c r="T236" s="148">
        <f>S236*H236</f>
        <v>0</v>
      </c>
      <c r="AR236" s="149" t="s">
        <v>247</v>
      </c>
      <c r="AT236" s="149" t="s">
        <v>243</v>
      </c>
      <c r="AU236" s="149" t="s">
        <v>86</v>
      </c>
      <c r="AY236" s="17" t="s">
        <v>241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86</v>
      </c>
      <c r="BK236" s="150">
        <f>ROUND(I236*H236,2)</f>
        <v>0</v>
      </c>
      <c r="BL236" s="17" t="s">
        <v>247</v>
      </c>
      <c r="BM236" s="149" t="s">
        <v>373</v>
      </c>
    </row>
    <row r="237" spans="2:65" s="12" customFormat="1" ht="24">
      <c r="B237" s="151"/>
      <c r="D237" s="152" t="s">
        <v>249</v>
      </c>
      <c r="E237" s="153" t="s">
        <v>1</v>
      </c>
      <c r="F237" s="154" t="s">
        <v>374</v>
      </c>
      <c r="H237" s="155">
        <v>23.1</v>
      </c>
      <c r="I237" s="156"/>
      <c r="L237" s="151"/>
      <c r="M237" s="157"/>
      <c r="T237" s="158"/>
      <c r="AT237" s="153" t="s">
        <v>249</v>
      </c>
      <c r="AU237" s="153" t="s">
        <v>86</v>
      </c>
      <c r="AV237" s="12" t="s">
        <v>86</v>
      </c>
      <c r="AW237" s="12" t="s">
        <v>30</v>
      </c>
      <c r="AX237" s="12" t="s">
        <v>73</v>
      </c>
      <c r="AY237" s="153" t="s">
        <v>241</v>
      </c>
    </row>
    <row r="238" spans="2:65" s="13" customFormat="1" ht="12">
      <c r="B238" s="159"/>
      <c r="D238" s="152" t="s">
        <v>249</v>
      </c>
      <c r="E238" s="160" t="s">
        <v>1</v>
      </c>
      <c r="F238" s="161" t="s">
        <v>375</v>
      </c>
      <c r="H238" s="162">
        <v>23.1</v>
      </c>
      <c r="I238" s="163"/>
      <c r="L238" s="159"/>
      <c r="M238" s="164"/>
      <c r="T238" s="165"/>
      <c r="AT238" s="160" t="s">
        <v>249</v>
      </c>
      <c r="AU238" s="160" t="s">
        <v>86</v>
      </c>
      <c r="AV238" s="13" t="s">
        <v>247</v>
      </c>
      <c r="AW238" s="13" t="s">
        <v>30</v>
      </c>
      <c r="AX238" s="13" t="s">
        <v>80</v>
      </c>
      <c r="AY238" s="160" t="s">
        <v>241</v>
      </c>
    </row>
    <row r="239" spans="2:65" s="1" customFormat="1" ht="16.5" customHeight="1">
      <c r="B239" s="32"/>
      <c r="C239" s="137" t="s">
        <v>376</v>
      </c>
      <c r="D239" s="137" t="s">
        <v>243</v>
      </c>
      <c r="E239" s="138" t="s">
        <v>377</v>
      </c>
      <c r="F239" s="139" t="s">
        <v>378</v>
      </c>
      <c r="G239" s="140" t="s">
        <v>246</v>
      </c>
      <c r="H239" s="141">
        <v>23.1</v>
      </c>
      <c r="I239" s="142"/>
      <c r="J239" s="143">
        <f>ROUND(I239*H239,2)</f>
        <v>0</v>
      </c>
      <c r="K239" s="144"/>
      <c r="L239" s="32"/>
      <c r="M239" s="145" t="s">
        <v>1</v>
      </c>
      <c r="N239" s="146" t="s">
        <v>39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247</v>
      </c>
      <c r="AT239" s="149" t="s">
        <v>243</v>
      </c>
      <c r="AU239" s="149" t="s">
        <v>86</v>
      </c>
      <c r="AY239" s="17" t="s">
        <v>241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86</v>
      </c>
      <c r="BK239" s="150">
        <f>ROUND(I239*H239,2)</f>
        <v>0</v>
      </c>
      <c r="BL239" s="17" t="s">
        <v>247</v>
      </c>
      <c r="BM239" s="149" t="s">
        <v>379</v>
      </c>
    </row>
    <row r="240" spans="2:65" s="12" customFormat="1" ht="24">
      <c r="B240" s="151"/>
      <c r="D240" s="152" t="s">
        <v>249</v>
      </c>
      <c r="E240" s="153" t="s">
        <v>1</v>
      </c>
      <c r="F240" s="154" t="s">
        <v>374</v>
      </c>
      <c r="H240" s="155">
        <v>23.1</v>
      </c>
      <c r="I240" s="156"/>
      <c r="L240" s="151"/>
      <c r="M240" s="157"/>
      <c r="T240" s="158"/>
      <c r="AT240" s="153" t="s">
        <v>249</v>
      </c>
      <c r="AU240" s="153" t="s">
        <v>86</v>
      </c>
      <c r="AV240" s="12" t="s">
        <v>86</v>
      </c>
      <c r="AW240" s="12" t="s">
        <v>30</v>
      </c>
      <c r="AX240" s="12" t="s">
        <v>73</v>
      </c>
      <c r="AY240" s="153" t="s">
        <v>241</v>
      </c>
    </row>
    <row r="241" spans="2:65" s="13" customFormat="1" ht="12">
      <c r="B241" s="159"/>
      <c r="D241" s="152" t="s">
        <v>249</v>
      </c>
      <c r="E241" s="160" t="s">
        <v>1</v>
      </c>
      <c r="F241" s="161" t="s">
        <v>380</v>
      </c>
      <c r="H241" s="162">
        <v>23.1</v>
      </c>
      <c r="I241" s="163"/>
      <c r="L241" s="159"/>
      <c r="M241" s="164"/>
      <c r="T241" s="165"/>
      <c r="AT241" s="160" t="s">
        <v>249</v>
      </c>
      <c r="AU241" s="160" t="s">
        <v>86</v>
      </c>
      <c r="AV241" s="13" t="s">
        <v>247</v>
      </c>
      <c r="AW241" s="13" t="s">
        <v>30</v>
      </c>
      <c r="AX241" s="13" t="s">
        <v>80</v>
      </c>
      <c r="AY241" s="160" t="s">
        <v>241</v>
      </c>
    </row>
    <row r="242" spans="2:65" s="1" customFormat="1" ht="33" customHeight="1">
      <c r="B242" s="32"/>
      <c r="C242" s="137" t="s">
        <v>381</v>
      </c>
      <c r="D242" s="137" t="s">
        <v>243</v>
      </c>
      <c r="E242" s="138" t="s">
        <v>382</v>
      </c>
      <c r="F242" s="139" t="s">
        <v>383</v>
      </c>
      <c r="G242" s="140" t="s">
        <v>254</v>
      </c>
      <c r="H242" s="141">
        <v>24.288</v>
      </c>
      <c r="I242" s="142"/>
      <c r="J242" s="143">
        <f>ROUND(I242*H242,2)</f>
        <v>0</v>
      </c>
      <c r="K242" s="144"/>
      <c r="L242" s="32"/>
      <c r="M242" s="145" t="s">
        <v>1</v>
      </c>
      <c r="N242" s="146" t="s">
        <v>39</v>
      </c>
      <c r="P242" s="147">
        <f>O242*H242</f>
        <v>0</v>
      </c>
      <c r="Q242" s="147">
        <v>2.3010199999999998</v>
      </c>
      <c r="R242" s="147">
        <f>Q242*H242</f>
        <v>55.887173759999996</v>
      </c>
      <c r="S242" s="147">
        <v>0</v>
      </c>
      <c r="T242" s="148">
        <f>S242*H242</f>
        <v>0</v>
      </c>
      <c r="AR242" s="149" t="s">
        <v>247</v>
      </c>
      <c r="AT242" s="149" t="s">
        <v>243</v>
      </c>
      <c r="AU242" s="149" t="s">
        <v>86</v>
      </c>
      <c r="AY242" s="17" t="s">
        <v>241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86</v>
      </c>
      <c r="BK242" s="150">
        <f>ROUND(I242*H242,2)</f>
        <v>0</v>
      </c>
      <c r="BL242" s="17" t="s">
        <v>247</v>
      </c>
      <c r="BM242" s="149" t="s">
        <v>384</v>
      </c>
    </row>
    <row r="243" spans="2:65" s="12" customFormat="1" ht="12">
      <c r="B243" s="151"/>
      <c r="D243" s="152" t="s">
        <v>249</v>
      </c>
      <c r="E243" s="153" t="s">
        <v>1</v>
      </c>
      <c r="F243" s="154" t="s">
        <v>385</v>
      </c>
      <c r="H243" s="155">
        <v>24.288</v>
      </c>
      <c r="I243" s="156"/>
      <c r="L243" s="151"/>
      <c r="M243" s="157"/>
      <c r="T243" s="158"/>
      <c r="AT243" s="153" t="s">
        <v>249</v>
      </c>
      <c r="AU243" s="153" t="s">
        <v>86</v>
      </c>
      <c r="AV243" s="12" t="s">
        <v>86</v>
      </c>
      <c r="AW243" s="12" t="s">
        <v>30</v>
      </c>
      <c r="AX243" s="12" t="s">
        <v>73</v>
      </c>
      <c r="AY243" s="153" t="s">
        <v>241</v>
      </c>
    </row>
    <row r="244" spans="2:65" s="13" customFormat="1" ht="12">
      <c r="B244" s="159"/>
      <c r="D244" s="152" t="s">
        <v>249</v>
      </c>
      <c r="E244" s="160" t="s">
        <v>1</v>
      </c>
      <c r="F244" s="161" t="s">
        <v>386</v>
      </c>
      <c r="H244" s="162">
        <v>24.288</v>
      </c>
      <c r="I244" s="163"/>
      <c r="L244" s="159"/>
      <c r="M244" s="164"/>
      <c r="T244" s="165"/>
      <c r="AT244" s="160" t="s">
        <v>249</v>
      </c>
      <c r="AU244" s="160" t="s">
        <v>86</v>
      </c>
      <c r="AV244" s="13" t="s">
        <v>247</v>
      </c>
      <c r="AW244" s="13" t="s">
        <v>30</v>
      </c>
      <c r="AX244" s="13" t="s">
        <v>80</v>
      </c>
      <c r="AY244" s="160" t="s">
        <v>241</v>
      </c>
    </row>
    <row r="245" spans="2:65" s="1" customFormat="1" ht="24.25" customHeight="1">
      <c r="B245" s="32"/>
      <c r="C245" s="137" t="s">
        <v>387</v>
      </c>
      <c r="D245" s="137" t="s">
        <v>243</v>
      </c>
      <c r="E245" s="138" t="s">
        <v>388</v>
      </c>
      <c r="F245" s="139" t="s">
        <v>389</v>
      </c>
      <c r="G245" s="140" t="s">
        <v>390</v>
      </c>
      <c r="H245" s="141">
        <v>1</v>
      </c>
      <c r="I245" s="142"/>
      <c r="J245" s="143">
        <f>ROUND(I245*H245,2)</f>
        <v>0</v>
      </c>
      <c r="K245" s="144"/>
      <c r="L245" s="32"/>
      <c r="M245" s="145" t="s">
        <v>1</v>
      </c>
      <c r="N245" s="146" t="s">
        <v>39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247</v>
      </c>
      <c r="AT245" s="149" t="s">
        <v>243</v>
      </c>
      <c r="AU245" s="149" t="s">
        <v>86</v>
      </c>
      <c r="AY245" s="17" t="s">
        <v>241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86</v>
      </c>
      <c r="BK245" s="150">
        <f>ROUND(I245*H245,2)</f>
        <v>0</v>
      </c>
      <c r="BL245" s="17" t="s">
        <v>247</v>
      </c>
      <c r="BM245" s="149" t="s">
        <v>391</v>
      </c>
    </row>
    <row r="246" spans="2:65" s="1" customFormat="1" ht="24.25" customHeight="1">
      <c r="B246" s="32"/>
      <c r="C246" s="137" t="s">
        <v>392</v>
      </c>
      <c r="D246" s="137" t="s">
        <v>243</v>
      </c>
      <c r="E246" s="138" t="s">
        <v>393</v>
      </c>
      <c r="F246" s="139" t="s">
        <v>394</v>
      </c>
      <c r="G246" s="140" t="s">
        <v>254</v>
      </c>
      <c r="H246" s="141">
        <v>64.244</v>
      </c>
      <c r="I246" s="142"/>
      <c r="J246" s="143">
        <f>ROUND(I246*H246,2)</f>
        <v>0</v>
      </c>
      <c r="K246" s="144"/>
      <c r="L246" s="32"/>
      <c r="M246" s="145" t="s">
        <v>1</v>
      </c>
      <c r="N246" s="146" t="s">
        <v>39</v>
      </c>
      <c r="P246" s="147">
        <f>O246*H246</f>
        <v>0</v>
      </c>
      <c r="Q246" s="147">
        <v>2.5018699999999998</v>
      </c>
      <c r="R246" s="147">
        <f>Q246*H246</f>
        <v>160.73013627999998</v>
      </c>
      <c r="S246" s="147">
        <v>0</v>
      </c>
      <c r="T246" s="148">
        <f>S246*H246</f>
        <v>0</v>
      </c>
      <c r="AR246" s="149" t="s">
        <v>247</v>
      </c>
      <c r="AT246" s="149" t="s">
        <v>243</v>
      </c>
      <c r="AU246" s="149" t="s">
        <v>86</v>
      </c>
      <c r="AY246" s="17" t="s">
        <v>241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86</v>
      </c>
      <c r="BK246" s="150">
        <f>ROUND(I246*H246,2)</f>
        <v>0</v>
      </c>
      <c r="BL246" s="17" t="s">
        <v>247</v>
      </c>
      <c r="BM246" s="149" t="s">
        <v>395</v>
      </c>
    </row>
    <row r="247" spans="2:65" s="12" customFormat="1" ht="12">
      <c r="B247" s="151"/>
      <c r="D247" s="152" t="s">
        <v>249</v>
      </c>
      <c r="E247" s="153" t="s">
        <v>1</v>
      </c>
      <c r="F247" s="154" t="s">
        <v>396</v>
      </c>
      <c r="H247" s="155">
        <v>64.769000000000005</v>
      </c>
      <c r="I247" s="156"/>
      <c r="L247" s="151"/>
      <c r="M247" s="157"/>
      <c r="T247" s="158"/>
      <c r="AT247" s="153" t="s">
        <v>249</v>
      </c>
      <c r="AU247" s="153" t="s">
        <v>86</v>
      </c>
      <c r="AV247" s="12" t="s">
        <v>86</v>
      </c>
      <c r="AW247" s="12" t="s">
        <v>30</v>
      </c>
      <c r="AX247" s="12" t="s">
        <v>73</v>
      </c>
      <c r="AY247" s="153" t="s">
        <v>241</v>
      </c>
    </row>
    <row r="248" spans="2:65" s="12" customFormat="1" ht="12">
      <c r="B248" s="151"/>
      <c r="D248" s="152" t="s">
        <v>249</v>
      </c>
      <c r="E248" s="153" t="s">
        <v>1</v>
      </c>
      <c r="F248" s="154" t="s">
        <v>397</v>
      </c>
      <c r="H248" s="155">
        <v>-0.52500000000000002</v>
      </c>
      <c r="I248" s="156"/>
      <c r="L248" s="151"/>
      <c r="M248" s="157"/>
      <c r="T248" s="158"/>
      <c r="AT248" s="153" t="s">
        <v>249</v>
      </c>
      <c r="AU248" s="153" t="s">
        <v>86</v>
      </c>
      <c r="AV248" s="12" t="s">
        <v>86</v>
      </c>
      <c r="AW248" s="12" t="s">
        <v>30</v>
      </c>
      <c r="AX248" s="12" t="s">
        <v>73</v>
      </c>
      <c r="AY248" s="153" t="s">
        <v>241</v>
      </c>
    </row>
    <row r="249" spans="2:65" s="13" customFormat="1" ht="12">
      <c r="B249" s="159"/>
      <c r="D249" s="152" t="s">
        <v>249</v>
      </c>
      <c r="E249" s="160" t="s">
        <v>1</v>
      </c>
      <c r="F249" s="161" t="s">
        <v>398</v>
      </c>
      <c r="H249" s="162">
        <v>64.244</v>
      </c>
      <c r="I249" s="163"/>
      <c r="L249" s="159"/>
      <c r="M249" s="164"/>
      <c r="T249" s="165"/>
      <c r="AT249" s="160" t="s">
        <v>249</v>
      </c>
      <c r="AU249" s="160" t="s">
        <v>86</v>
      </c>
      <c r="AV249" s="13" t="s">
        <v>247</v>
      </c>
      <c r="AW249" s="13" t="s">
        <v>30</v>
      </c>
      <c r="AX249" s="13" t="s">
        <v>80</v>
      </c>
      <c r="AY249" s="160" t="s">
        <v>241</v>
      </c>
    </row>
    <row r="250" spans="2:65" s="1" customFormat="1" ht="21.75" customHeight="1">
      <c r="B250" s="32"/>
      <c r="C250" s="137" t="s">
        <v>399</v>
      </c>
      <c r="D250" s="137" t="s">
        <v>243</v>
      </c>
      <c r="E250" s="138" t="s">
        <v>400</v>
      </c>
      <c r="F250" s="139" t="s">
        <v>401</v>
      </c>
      <c r="G250" s="140" t="s">
        <v>282</v>
      </c>
      <c r="H250" s="141">
        <v>9.3559999999999999</v>
      </c>
      <c r="I250" s="142"/>
      <c r="J250" s="143">
        <f>ROUND(I250*H250,2)</f>
        <v>0</v>
      </c>
      <c r="K250" s="144"/>
      <c r="L250" s="32"/>
      <c r="M250" s="145" t="s">
        <v>1</v>
      </c>
      <c r="N250" s="146" t="s">
        <v>39</v>
      </c>
      <c r="P250" s="147">
        <f>O250*H250</f>
        <v>0</v>
      </c>
      <c r="Q250" s="147">
        <v>1.0606199999999999</v>
      </c>
      <c r="R250" s="147">
        <f>Q250*H250</f>
        <v>9.9231607199999985</v>
      </c>
      <c r="S250" s="147">
        <v>0</v>
      </c>
      <c r="T250" s="148">
        <f>S250*H250</f>
        <v>0</v>
      </c>
      <c r="AR250" s="149" t="s">
        <v>247</v>
      </c>
      <c r="AT250" s="149" t="s">
        <v>243</v>
      </c>
      <c r="AU250" s="149" t="s">
        <v>86</v>
      </c>
      <c r="AY250" s="17" t="s">
        <v>241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86</v>
      </c>
      <c r="BK250" s="150">
        <f>ROUND(I250*H250,2)</f>
        <v>0</v>
      </c>
      <c r="BL250" s="17" t="s">
        <v>247</v>
      </c>
      <c r="BM250" s="149" t="s">
        <v>402</v>
      </c>
    </row>
    <row r="251" spans="2:65" s="12" customFormat="1" ht="12">
      <c r="B251" s="151"/>
      <c r="D251" s="152" t="s">
        <v>249</v>
      </c>
      <c r="E251" s="153" t="s">
        <v>1</v>
      </c>
      <c r="F251" s="154" t="s">
        <v>403</v>
      </c>
      <c r="H251" s="155">
        <v>9.3559999999999999</v>
      </c>
      <c r="I251" s="156"/>
      <c r="L251" s="151"/>
      <c r="M251" s="157"/>
      <c r="T251" s="158"/>
      <c r="AT251" s="153" t="s">
        <v>249</v>
      </c>
      <c r="AU251" s="153" t="s">
        <v>86</v>
      </c>
      <c r="AV251" s="12" t="s">
        <v>86</v>
      </c>
      <c r="AW251" s="12" t="s">
        <v>30</v>
      </c>
      <c r="AX251" s="12" t="s">
        <v>73</v>
      </c>
      <c r="AY251" s="153" t="s">
        <v>241</v>
      </c>
    </row>
    <row r="252" spans="2:65" s="13" customFormat="1" ht="12">
      <c r="B252" s="159"/>
      <c r="D252" s="152" t="s">
        <v>249</v>
      </c>
      <c r="E252" s="160" t="s">
        <v>1</v>
      </c>
      <c r="F252" s="161" t="s">
        <v>404</v>
      </c>
      <c r="H252" s="162">
        <v>9.3559999999999999</v>
      </c>
      <c r="I252" s="163"/>
      <c r="L252" s="159"/>
      <c r="M252" s="164"/>
      <c r="T252" s="165"/>
      <c r="AT252" s="160" t="s">
        <v>249</v>
      </c>
      <c r="AU252" s="160" t="s">
        <v>86</v>
      </c>
      <c r="AV252" s="13" t="s">
        <v>247</v>
      </c>
      <c r="AW252" s="13" t="s">
        <v>30</v>
      </c>
      <c r="AX252" s="13" t="s">
        <v>80</v>
      </c>
      <c r="AY252" s="160" t="s">
        <v>241</v>
      </c>
    </row>
    <row r="253" spans="2:65" s="1" customFormat="1" ht="24.25" customHeight="1">
      <c r="B253" s="32"/>
      <c r="C253" s="137" t="s">
        <v>405</v>
      </c>
      <c r="D253" s="137" t="s">
        <v>243</v>
      </c>
      <c r="E253" s="138" t="s">
        <v>406</v>
      </c>
      <c r="F253" s="139" t="s">
        <v>407</v>
      </c>
      <c r="G253" s="140" t="s">
        <v>254</v>
      </c>
      <c r="H253" s="141">
        <v>1.5840000000000001</v>
      </c>
      <c r="I253" s="142"/>
      <c r="J253" s="143">
        <f>ROUND(I253*H253,2)</f>
        <v>0</v>
      </c>
      <c r="K253" s="144"/>
      <c r="L253" s="32"/>
      <c r="M253" s="145" t="s">
        <v>1</v>
      </c>
      <c r="N253" s="146" t="s">
        <v>39</v>
      </c>
      <c r="P253" s="147">
        <f>O253*H253</f>
        <v>0</v>
      </c>
      <c r="Q253" s="147">
        <v>2.5018699999999998</v>
      </c>
      <c r="R253" s="147">
        <f>Q253*H253</f>
        <v>3.9629620800000001</v>
      </c>
      <c r="S253" s="147">
        <v>0</v>
      </c>
      <c r="T253" s="148">
        <f>S253*H253</f>
        <v>0</v>
      </c>
      <c r="AR253" s="149" t="s">
        <v>247</v>
      </c>
      <c r="AT253" s="149" t="s">
        <v>243</v>
      </c>
      <c r="AU253" s="149" t="s">
        <v>86</v>
      </c>
      <c r="AY253" s="17" t="s">
        <v>241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86</v>
      </c>
      <c r="BK253" s="150">
        <f>ROUND(I253*H253,2)</f>
        <v>0</v>
      </c>
      <c r="BL253" s="17" t="s">
        <v>247</v>
      </c>
      <c r="BM253" s="149" t="s">
        <v>408</v>
      </c>
    </row>
    <row r="254" spans="2:65" s="12" customFormat="1" ht="12">
      <c r="B254" s="151"/>
      <c r="D254" s="152" t="s">
        <v>249</v>
      </c>
      <c r="E254" s="153" t="s">
        <v>1</v>
      </c>
      <c r="F254" s="154" t="s">
        <v>409</v>
      </c>
      <c r="H254" s="155">
        <v>1.5840000000000001</v>
      </c>
      <c r="I254" s="156"/>
      <c r="L254" s="151"/>
      <c r="M254" s="157"/>
      <c r="T254" s="158"/>
      <c r="AT254" s="153" t="s">
        <v>249</v>
      </c>
      <c r="AU254" s="153" t="s">
        <v>86</v>
      </c>
      <c r="AV254" s="12" t="s">
        <v>86</v>
      </c>
      <c r="AW254" s="12" t="s">
        <v>30</v>
      </c>
      <c r="AX254" s="12" t="s">
        <v>73</v>
      </c>
      <c r="AY254" s="153" t="s">
        <v>241</v>
      </c>
    </row>
    <row r="255" spans="2:65" s="13" customFormat="1" ht="12">
      <c r="B255" s="159"/>
      <c r="D255" s="152" t="s">
        <v>249</v>
      </c>
      <c r="E255" s="160" t="s">
        <v>1</v>
      </c>
      <c r="F255" s="161" t="s">
        <v>251</v>
      </c>
      <c r="H255" s="162">
        <v>1.5840000000000001</v>
      </c>
      <c r="I255" s="163"/>
      <c r="L255" s="159"/>
      <c r="M255" s="164"/>
      <c r="T255" s="165"/>
      <c r="AT255" s="160" t="s">
        <v>249</v>
      </c>
      <c r="AU255" s="160" t="s">
        <v>86</v>
      </c>
      <c r="AV255" s="13" t="s">
        <v>247</v>
      </c>
      <c r="AW255" s="13" t="s">
        <v>30</v>
      </c>
      <c r="AX255" s="13" t="s">
        <v>80</v>
      </c>
      <c r="AY255" s="160" t="s">
        <v>241</v>
      </c>
    </row>
    <row r="256" spans="2:65" s="1" customFormat="1" ht="21.75" customHeight="1">
      <c r="B256" s="32"/>
      <c r="C256" s="137" t="s">
        <v>410</v>
      </c>
      <c r="D256" s="137" t="s">
        <v>243</v>
      </c>
      <c r="E256" s="138" t="s">
        <v>411</v>
      </c>
      <c r="F256" s="139" t="s">
        <v>412</v>
      </c>
      <c r="G256" s="140" t="s">
        <v>282</v>
      </c>
      <c r="H256" s="141">
        <v>0.20599999999999999</v>
      </c>
      <c r="I256" s="142"/>
      <c r="J256" s="143">
        <f>ROUND(I256*H256,2)</f>
        <v>0</v>
      </c>
      <c r="K256" s="144"/>
      <c r="L256" s="32"/>
      <c r="M256" s="145" t="s">
        <v>1</v>
      </c>
      <c r="N256" s="146" t="s">
        <v>39</v>
      </c>
      <c r="P256" s="147">
        <f>O256*H256</f>
        <v>0</v>
      </c>
      <c r="Q256" s="147">
        <v>1.0606199999999999</v>
      </c>
      <c r="R256" s="147">
        <f>Q256*H256</f>
        <v>0.21848771999999997</v>
      </c>
      <c r="S256" s="147">
        <v>0</v>
      </c>
      <c r="T256" s="148">
        <f>S256*H256</f>
        <v>0</v>
      </c>
      <c r="AR256" s="149" t="s">
        <v>247</v>
      </c>
      <c r="AT256" s="149" t="s">
        <v>243</v>
      </c>
      <c r="AU256" s="149" t="s">
        <v>86</v>
      </c>
      <c r="AY256" s="17" t="s">
        <v>241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86</v>
      </c>
      <c r="BK256" s="150">
        <f>ROUND(I256*H256,2)</f>
        <v>0</v>
      </c>
      <c r="BL256" s="17" t="s">
        <v>247</v>
      </c>
      <c r="BM256" s="149" t="s">
        <v>413</v>
      </c>
    </row>
    <row r="257" spans="2:65" s="12" customFormat="1" ht="12">
      <c r="B257" s="151"/>
      <c r="D257" s="152" t="s">
        <v>249</v>
      </c>
      <c r="E257" s="153" t="s">
        <v>1</v>
      </c>
      <c r="F257" s="154" t="s">
        <v>414</v>
      </c>
      <c r="H257" s="155">
        <v>0.20599999999999999</v>
      </c>
      <c r="I257" s="156"/>
      <c r="L257" s="151"/>
      <c r="M257" s="157"/>
      <c r="T257" s="158"/>
      <c r="AT257" s="153" t="s">
        <v>249</v>
      </c>
      <c r="AU257" s="153" t="s">
        <v>86</v>
      </c>
      <c r="AV257" s="12" t="s">
        <v>86</v>
      </c>
      <c r="AW257" s="12" t="s">
        <v>30</v>
      </c>
      <c r="AX257" s="12" t="s">
        <v>73</v>
      </c>
      <c r="AY257" s="153" t="s">
        <v>241</v>
      </c>
    </row>
    <row r="258" spans="2:65" s="13" customFormat="1" ht="12">
      <c r="B258" s="159"/>
      <c r="D258" s="152" t="s">
        <v>249</v>
      </c>
      <c r="E258" s="160" t="s">
        <v>1</v>
      </c>
      <c r="F258" s="161" t="s">
        <v>251</v>
      </c>
      <c r="H258" s="162">
        <v>0.20599999999999999</v>
      </c>
      <c r="I258" s="163"/>
      <c r="L258" s="159"/>
      <c r="M258" s="164"/>
      <c r="T258" s="165"/>
      <c r="AT258" s="160" t="s">
        <v>249</v>
      </c>
      <c r="AU258" s="160" t="s">
        <v>86</v>
      </c>
      <c r="AV258" s="13" t="s">
        <v>247</v>
      </c>
      <c r="AW258" s="13" t="s">
        <v>30</v>
      </c>
      <c r="AX258" s="13" t="s">
        <v>80</v>
      </c>
      <c r="AY258" s="160" t="s">
        <v>241</v>
      </c>
    </row>
    <row r="259" spans="2:65" s="1" customFormat="1" ht="16.5" customHeight="1">
      <c r="B259" s="32"/>
      <c r="C259" s="137" t="s">
        <v>415</v>
      </c>
      <c r="D259" s="137" t="s">
        <v>243</v>
      </c>
      <c r="E259" s="138" t="s">
        <v>416</v>
      </c>
      <c r="F259" s="139" t="s">
        <v>417</v>
      </c>
      <c r="G259" s="140" t="s">
        <v>246</v>
      </c>
      <c r="H259" s="141">
        <v>7.92</v>
      </c>
      <c r="I259" s="142"/>
      <c r="J259" s="143">
        <f>ROUND(I259*H259,2)</f>
        <v>0</v>
      </c>
      <c r="K259" s="144"/>
      <c r="L259" s="32"/>
      <c r="M259" s="145" t="s">
        <v>1</v>
      </c>
      <c r="N259" s="146" t="s">
        <v>39</v>
      </c>
      <c r="P259" s="147">
        <f>O259*H259</f>
        <v>0</v>
      </c>
      <c r="Q259" s="147">
        <v>2.64E-3</v>
      </c>
      <c r="R259" s="147">
        <f>Q259*H259</f>
        <v>2.0908799999999998E-2</v>
      </c>
      <c r="S259" s="147">
        <v>0</v>
      </c>
      <c r="T259" s="148">
        <f>S259*H259</f>
        <v>0</v>
      </c>
      <c r="AR259" s="149" t="s">
        <v>247</v>
      </c>
      <c r="AT259" s="149" t="s">
        <v>243</v>
      </c>
      <c r="AU259" s="149" t="s">
        <v>86</v>
      </c>
      <c r="AY259" s="17" t="s">
        <v>241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86</v>
      </c>
      <c r="BK259" s="150">
        <f>ROUND(I259*H259,2)</f>
        <v>0</v>
      </c>
      <c r="BL259" s="17" t="s">
        <v>247</v>
      </c>
      <c r="BM259" s="149" t="s">
        <v>418</v>
      </c>
    </row>
    <row r="260" spans="2:65" s="12" customFormat="1" ht="12">
      <c r="B260" s="151"/>
      <c r="D260" s="152" t="s">
        <v>249</v>
      </c>
      <c r="E260" s="153" t="s">
        <v>1</v>
      </c>
      <c r="F260" s="154" t="s">
        <v>419</v>
      </c>
      <c r="H260" s="155">
        <v>7.92</v>
      </c>
      <c r="I260" s="156"/>
      <c r="L260" s="151"/>
      <c r="M260" s="157"/>
      <c r="T260" s="158"/>
      <c r="AT260" s="153" t="s">
        <v>249</v>
      </c>
      <c r="AU260" s="153" t="s">
        <v>86</v>
      </c>
      <c r="AV260" s="12" t="s">
        <v>86</v>
      </c>
      <c r="AW260" s="12" t="s">
        <v>30</v>
      </c>
      <c r="AX260" s="12" t="s">
        <v>73</v>
      </c>
      <c r="AY260" s="153" t="s">
        <v>241</v>
      </c>
    </row>
    <row r="261" spans="2:65" s="13" customFormat="1" ht="12">
      <c r="B261" s="159"/>
      <c r="D261" s="152" t="s">
        <v>249</v>
      </c>
      <c r="E261" s="160" t="s">
        <v>1</v>
      </c>
      <c r="F261" s="161" t="s">
        <v>251</v>
      </c>
      <c r="H261" s="162">
        <v>7.92</v>
      </c>
      <c r="I261" s="163"/>
      <c r="L261" s="159"/>
      <c r="M261" s="164"/>
      <c r="T261" s="165"/>
      <c r="AT261" s="160" t="s">
        <v>249</v>
      </c>
      <c r="AU261" s="160" t="s">
        <v>86</v>
      </c>
      <c r="AV261" s="13" t="s">
        <v>247</v>
      </c>
      <c r="AW261" s="13" t="s">
        <v>30</v>
      </c>
      <c r="AX261" s="13" t="s">
        <v>80</v>
      </c>
      <c r="AY261" s="160" t="s">
        <v>241</v>
      </c>
    </row>
    <row r="262" spans="2:65" s="1" customFormat="1" ht="16.5" customHeight="1">
      <c r="B262" s="32"/>
      <c r="C262" s="137" t="s">
        <v>420</v>
      </c>
      <c r="D262" s="137" t="s">
        <v>243</v>
      </c>
      <c r="E262" s="138" t="s">
        <v>421</v>
      </c>
      <c r="F262" s="139" t="s">
        <v>422</v>
      </c>
      <c r="G262" s="140" t="s">
        <v>246</v>
      </c>
      <c r="H262" s="141">
        <v>7.92</v>
      </c>
      <c r="I262" s="142"/>
      <c r="J262" s="143">
        <f>ROUND(I262*H262,2)</f>
        <v>0</v>
      </c>
      <c r="K262" s="144"/>
      <c r="L262" s="32"/>
      <c r="M262" s="145" t="s">
        <v>1</v>
      </c>
      <c r="N262" s="146" t="s">
        <v>39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247</v>
      </c>
      <c r="AT262" s="149" t="s">
        <v>243</v>
      </c>
      <c r="AU262" s="149" t="s">
        <v>86</v>
      </c>
      <c r="AY262" s="17" t="s">
        <v>241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86</v>
      </c>
      <c r="BK262" s="150">
        <f>ROUND(I262*H262,2)</f>
        <v>0</v>
      </c>
      <c r="BL262" s="17" t="s">
        <v>247</v>
      </c>
      <c r="BM262" s="149" t="s">
        <v>423</v>
      </c>
    </row>
    <row r="263" spans="2:65" s="12" customFormat="1" ht="12">
      <c r="B263" s="151"/>
      <c r="D263" s="152" t="s">
        <v>249</v>
      </c>
      <c r="E263" s="153" t="s">
        <v>1</v>
      </c>
      <c r="F263" s="154" t="s">
        <v>419</v>
      </c>
      <c r="H263" s="155">
        <v>7.92</v>
      </c>
      <c r="I263" s="156"/>
      <c r="L263" s="151"/>
      <c r="M263" s="157"/>
      <c r="T263" s="158"/>
      <c r="AT263" s="153" t="s">
        <v>249</v>
      </c>
      <c r="AU263" s="153" t="s">
        <v>86</v>
      </c>
      <c r="AV263" s="12" t="s">
        <v>86</v>
      </c>
      <c r="AW263" s="12" t="s">
        <v>30</v>
      </c>
      <c r="AX263" s="12" t="s">
        <v>73</v>
      </c>
      <c r="AY263" s="153" t="s">
        <v>241</v>
      </c>
    </row>
    <row r="264" spans="2:65" s="13" customFormat="1" ht="12">
      <c r="B264" s="159"/>
      <c r="D264" s="152" t="s">
        <v>249</v>
      </c>
      <c r="E264" s="160" t="s">
        <v>1</v>
      </c>
      <c r="F264" s="161" t="s">
        <v>251</v>
      </c>
      <c r="H264" s="162">
        <v>7.92</v>
      </c>
      <c r="I264" s="163"/>
      <c r="L264" s="159"/>
      <c r="M264" s="164"/>
      <c r="T264" s="165"/>
      <c r="AT264" s="160" t="s">
        <v>249</v>
      </c>
      <c r="AU264" s="160" t="s">
        <v>86</v>
      </c>
      <c r="AV264" s="13" t="s">
        <v>247</v>
      </c>
      <c r="AW264" s="13" t="s">
        <v>30</v>
      </c>
      <c r="AX264" s="13" t="s">
        <v>80</v>
      </c>
      <c r="AY264" s="160" t="s">
        <v>241</v>
      </c>
    </row>
    <row r="265" spans="2:65" s="1" customFormat="1" ht="24.25" customHeight="1">
      <c r="B265" s="32"/>
      <c r="C265" s="137" t="s">
        <v>424</v>
      </c>
      <c r="D265" s="137" t="s">
        <v>243</v>
      </c>
      <c r="E265" s="138" t="s">
        <v>425</v>
      </c>
      <c r="F265" s="139" t="s">
        <v>426</v>
      </c>
      <c r="G265" s="140" t="s">
        <v>254</v>
      </c>
      <c r="H265" s="141">
        <v>194.46799999999999</v>
      </c>
      <c r="I265" s="142"/>
      <c r="J265" s="143">
        <f>ROUND(I265*H265,2)</f>
        <v>0</v>
      </c>
      <c r="K265" s="144"/>
      <c r="L265" s="32"/>
      <c r="M265" s="145" t="s">
        <v>1</v>
      </c>
      <c r="N265" s="146" t="s">
        <v>39</v>
      </c>
      <c r="P265" s="147">
        <f>O265*H265</f>
        <v>0</v>
      </c>
      <c r="Q265" s="147">
        <v>2.16</v>
      </c>
      <c r="R265" s="147">
        <f>Q265*H265</f>
        <v>420.05088000000001</v>
      </c>
      <c r="S265" s="147">
        <v>0</v>
      </c>
      <c r="T265" s="148">
        <f>S265*H265</f>
        <v>0</v>
      </c>
      <c r="AR265" s="149" t="s">
        <v>247</v>
      </c>
      <c r="AT265" s="149" t="s">
        <v>243</v>
      </c>
      <c r="AU265" s="149" t="s">
        <v>86</v>
      </c>
      <c r="AY265" s="17" t="s">
        <v>241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86</v>
      </c>
      <c r="BK265" s="150">
        <f>ROUND(I265*H265,2)</f>
        <v>0</v>
      </c>
      <c r="BL265" s="17" t="s">
        <v>247</v>
      </c>
      <c r="BM265" s="149" t="s">
        <v>427</v>
      </c>
    </row>
    <row r="266" spans="2:65" s="12" customFormat="1" ht="12">
      <c r="B266" s="151"/>
      <c r="D266" s="152" t="s">
        <v>249</v>
      </c>
      <c r="E266" s="153" t="s">
        <v>1</v>
      </c>
      <c r="F266" s="154" t="s">
        <v>428</v>
      </c>
      <c r="H266" s="155">
        <v>133.95400000000001</v>
      </c>
      <c r="I266" s="156"/>
      <c r="L266" s="151"/>
      <c r="M266" s="157"/>
      <c r="T266" s="158"/>
      <c r="AT266" s="153" t="s">
        <v>249</v>
      </c>
      <c r="AU266" s="153" t="s">
        <v>86</v>
      </c>
      <c r="AV266" s="12" t="s">
        <v>86</v>
      </c>
      <c r="AW266" s="12" t="s">
        <v>30</v>
      </c>
      <c r="AX266" s="12" t="s">
        <v>73</v>
      </c>
      <c r="AY266" s="153" t="s">
        <v>241</v>
      </c>
    </row>
    <row r="267" spans="2:65" s="12" customFormat="1" ht="12">
      <c r="B267" s="151"/>
      <c r="D267" s="152" t="s">
        <v>249</v>
      </c>
      <c r="E267" s="153" t="s">
        <v>1</v>
      </c>
      <c r="F267" s="154" t="s">
        <v>429</v>
      </c>
      <c r="H267" s="155">
        <v>35.539000000000001</v>
      </c>
      <c r="I267" s="156"/>
      <c r="L267" s="151"/>
      <c r="M267" s="157"/>
      <c r="T267" s="158"/>
      <c r="AT267" s="153" t="s">
        <v>249</v>
      </c>
      <c r="AU267" s="153" t="s">
        <v>86</v>
      </c>
      <c r="AV267" s="12" t="s">
        <v>86</v>
      </c>
      <c r="AW267" s="12" t="s">
        <v>30</v>
      </c>
      <c r="AX267" s="12" t="s">
        <v>73</v>
      </c>
      <c r="AY267" s="153" t="s">
        <v>241</v>
      </c>
    </row>
    <row r="268" spans="2:65" s="12" customFormat="1" ht="12">
      <c r="B268" s="151"/>
      <c r="D268" s="152" t="s">
        <v>249</v>
      </c>
      <c r="E268" s="153" t="s">
        <v>1</v>
      </c>
      <c r="F268" s="154" t="s">
        <v>430</v>
      </c>
      <c r="H268" s="155">
        <v>13.669</v>
      </c>
      <c r="I268" s="156"/>
      <c r="L268" s="151"/>
      <c r="M268" s="157"/>
      <c r="T268" s="158"/>
      <c r="AT268" s="153" t="s">
        <v>249</v>
      </c>
      <c r="AU268" s="153" t="s">
        <v>86</v>
      </c>
      <c r="AV268" s="12" t="s">
        <v>86</v>
      </c>
      <c r="AW268" s="12" t="s">
        <v>30</v>
      </c>
      <c r="AX268" s="12" t="s">
        <v>73</v>
      </c>
      <c r="AY268" s="153" t="s">
        <v>241</v>
      </c>
    </row>
    <row r="269" spans="2:65" s="12" customFormat="1" ht="12">
      <c r="B269" s="151"/>
      <c r="D269" s="152" t="s">
        <v>249</v>
      </c>
      <c r="E269" s="153" t="s">
        <v>1</v>
      </c>
      <c r="F269" s="154" t="s">
        <v>431</v>
      </c>
      <c r="H269" s="155">
        <v>11.305999999999999</v>
      </c>
      <c r="I269" s="156"/>
      <c r="L269" s="151"/>
      <c r="M269" s="157"/>
      <c r="T269" s="158"/>
      <c r="AT269" s="153" t="s">
        <v>249</v>
      </c>
      <c r="AU269" s="153" t="s">
        <v>86</v>
      </c>
      <c r="AV269" s="12" t="s">
        <v>86</v>
      </c>
      <c r="AW269" s="12" t="s">
        <v>30</v>
      </c>
      <c r="AX269" s="12" t="s">
        <v>73</v>
      </c>
      <c r="AY269" s="153" t="s">
        <v>241</v>
      </c>
    </row>
    <row r="270" spans="2:65" s="13" customFormat="1" ht="12">
      <c r="B270" s="159"/>
      <c r="D270" s="152" t="s">
        <v>249</v>
      </c>
      <c r="E270" s="160" t="s">
        <v>1</v>
      </c>
      <c r="F270" s="161" t="s">
        <v>432</v>
      </c>
      <c r="H270" s="162">
        <v>194.46800000000002</v>
      </c>
      <c r="I270" s="163"/>
      <c r="L270" s="159"/>
      <c r="M270" s="164"/>
      <c r="T270" s="165"/>
      <c r="AT270" s="160" t="s">
        <v>249</v>
      </c>
      <c r="AU270" s="160" t="s">
        <v>86</v>
      </c>
      <c r="AV270" s="13" t="s">
        <v>247</v>
      </c>
      <c r="AW270" s="13" t="s">
        <v>30</v>
      </c>
      <c r="AX270" s="13" t="s">
        <v>80</v>
      </c>
      <c r="AY270" s="160" t="s">
        <v>241</v>
      </c>
    </row>
    <row r="271" spans="2:65" s="1" customFormat="1" ht="16.5" customHeight="1">
      <c r="B271" s="32"/>
      <c r="C271" s="137" t="s">
        <v>433</v>
      </c>
      <c r="D271" s="137" t="s">
        <v>243</v>
      </c>
      <c r="E271" s="138" t="s">
        <v>371</v>
      </c>
      <c r="F271" s="139" t="s">
        <v>372</v>
      </c>
      <c r="G271" s="140" t="s">
        <v>246</v>
      </c>
      <c r="H271" s="141">
        <v>18.850000000000001</v>
      </c>
      <c r="I271" s="142"/>
      <c r="J271" s="143">
        <f>ROUND(I271*H271,2)</f>
        <v>0</v>
      </c>
      <c r="K271" s="144"/>
      <c r="L271" s="32"/>
      <c r="M271" s="145" t="s">
        <v>1</v>
      </c>
      <c r="N271" s="146" t="s">
        <v>39</v>
      </c>
      <c r="P271" s="147">
        <f>O271*H271</f>
        <v>0</v>
      </c>
      <c r="Q271" s="147">
        <v>2.47E-3</v>
      </c>
      <c r="R271" s="147">
        <f>Q271*H271</f>
        <v>4.6559500000000004E-2</v>
      </c>
      <c r="S271" s="147">
        <v>0</v>
      </c>
      <c r="T271" s="148">
        <f>S271*H271</f>
        <v>0</v>
      </c>
      <c r="AR271" s="149" t="s">
        <v>247</v>
      </c>
      <c r="AT271" s="149" t="s">
        <v>243</v>
      </c>
      <c r="AU271" s="149" t="s">
        <v>86</v>
      </c>
      <c r="AY271" s="17" t="s">
        <v>241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86</v>
      </c>
      <c r="BK271" s="150">
        <f>ROUND(I271*H271,2)</f>
        <v>0</v>
      </c>
      <c r="BL271" s="17" t="s">
        <v>247</v>
      </c>
      <c r="BM271" s="149" t="s">
        <v>434</v>
      </c>
    </row>
    <row r="272" spans="2:65" s="12" customFormat="1" ht="24">
      <c r="B272" s="151"/>
      <c r="D272" s="152" t="s">
        <v>249</v>
      </c>
      <c r="E272" s="153" t="s">
        <v>1</v>
      </c>
      <c r="F272" s="154" t="s">
        <v>435</v>
      </c>
      <c r="H272" s="155">
        <v>18.850000000000001</v>
      </c>
      <c r="I272" s="156"/>
      <c r="L272" s="151"/>
      <c r="M272" s="157"/>
      <c r="T272" s="158"/>
      <c r="AT272" s="153" t="s">
        <v>249</v>
      </c>
      <c r="AU272" s="153" t="s">
        <v>86</v>
      </c>
      <c r="AV272" s="12" t="s">
        <v>86</v>
      </c>
      <c r="AW272" s="12" t="s">
        <v>30</v>
      </c>
      <c r="AX272" s="12" t="s">
        <v>73</v>
      </c>
      <c r="AY272" s="153" t="s">
        <v>241</v>
      </c>
    </row>
    <row r="273" spans="2:65" s="13" customFormat="1" ht="12">
      <c r="B273" s="159"/>
      <c r="D273" s="152" t="s">
        <v>249</v>
      </c>
      <c r="E273" s="160" t="s">
        <v>1</v>
      </c>
      <c r="F273" s="161" t="s">
        <v>436</v>
      </c>
      <c r="H273" s="162">
        <v>18.850000000000001</v>
      </c>
      <c r="I273" s="163"/>
      <c r="L273" s="159"/>
      <c r="M273" s="164"/>
      <c r="T273" s="165"/>
      <c r="AT273" s="160" t="s">
        <v>249</v>
      </c>
      <c r="AU273" s="160" t="s">
        <v>86</v>
      </c>
      <c r="AV273" s="13" t="s">
        <v>247</v>
      </c>
      <c r="AW273" s="13" t="s">
        <v>30</v>
      </c>
      <c r="AX273" s="13" t="s">
        <v>80</v>
      </c>
      <c r="AY273" s="160" t="s">
        <v>241</v>
      </c>
    </row>
    <row r="274" spans="2:65" s="1" customFormat="1" ht="16.5" customHeight="1">
      <c r="B274" s="32"/>
      <c r="C274" s="137" t="s">
        <v>437</v>
      </c>
      <c r="D274" s="137" t="s">
        <v>243</v>
      </c>
      <c r="E274" s="138" t="s">
        <v>377</v>
      </c>
      <c r="F274" s="139" t="s">
        <v>378</v>
      </c>
      <c r="G274" s="140" t="s">
        <v>246</v>
      </c>
      <c r="H274" s="141">
        <v>18.850000000000001</v>
      </c>
      <c r="I274" s="142"/>
      <c r="J274" s="143">
        <f>ROUND(I274*H274,2)</f>
        <v>0</v>
      </c>
      <c r="K274" s="144"/>
      <c r="L274" s="32"/>
      <c r="M274" s="145" t="s">
        <v>1</v>
      </c>
      <c r="N274" s="146" t="s">
        <v>39</v>
      </c>
      <c r="P274" s="147">
        <f>O274*H274</f>
        <v>0</v>
      </c>
      <c r="Q274" s="147">
        <v>0</v>
      </c>
      <c r="R274" s="147">
        <f>Q274*H274</f>
        <v>0</v>
      </c>
      <c r="S274" s="147">
        <v>0</v>
      </c>
      <c r="T274" s="148">
        <f>S274*H274</f>
        <v>0</v>
      </c>
      <c r="AR274" s="149" t="s">
        <v>247</v>
      </c>
      <c r="AT274" s="149" t="s">
        <v>243</v>
      </c>
      <c r="AU274" s="149" t="s">
        <v>86</v>
      </c>
      <c r="AY274" s="17" t="s">
        <v>241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86</v>
      </c>
      <c r="BK274" s="150">
        <f>ROUND(I274*H274,2)</f>
        <v>0</v>
      </c>
      <c r="BL274" s="17" t="s">
        <v>247</v>
      </c>
      <c r="BM274" s="149" t="s">
        <v>438</v>
      </c>
    </row>
    <row r="275" spans="2:65" s="12" customFormat="1" ht="24">
      <c r="B275" s="151"/>
      <c r="D275" s="152" t="s">
        <v>249</v>
      </c>
      <c r="E275" s="153" t="s">
        <v>1</v>
      </c>
      <c r="F275" s="154" t="s">
        <v>435</v>
      </c>
      <c r="H275" s="155">
        <v>18.850000000000001</v>
      </c>
      <c r="I275" s="156"/>
      <c r="L275" s="151"/>
      <c r="M275" s="157"/>
      <c r="T275" s="158"/>
      <c r="AT275" s="153" t="s">
        <v>249</v>
      </c>
      <c r="AU275" s="153" t="s">
        <v>86</v>
      </c>
      <c r="AV275" s="12" t="s">
        <v>86</v>
      </c>
      <c r="AW275" s="12" t="s">
        <v>30</v>
      </c>
      <c r="AX275" s="12" t="s">
        <v>73</v>
      </c>
      <c r="AY275" s="153" t="s">
        <v>241</v>
      </c>
    </row>
    <row r="276" spans="2:65" s="13" customFormat="1" ht="12">
      <c r="B276" s="159"/>
      <c r="D276" s="152" t="s">
        <v>249</v>
      </c>
      <c r="E276" s="160" t="s">
        <v>1</v>
      </c>
      <c r="F276" s="161" t="s">
        <v>439</v>
      </c>
      <c r="H276" s="162">
        <v>18.850000000000001</v>
      </c>
      <c r="I276" s="163"/>
      <c r="L276" s="159"/>
      <c r="M276" s="164"/>
      <c r="T276" s="165"/>
      <c r="AT276" s="160" t="s">
        <v>249</v>
      </c>
      <c r="AU276" s="160" t="s">
        <v>86</v>
      </c>
      <c r="AV276" s="13" t="s">
        <v>247</v>
      </c>
      <c r="AW276" s="13" t="s">
        <v>30</v>
      </c>
      <c r="AX276" s="13" t="s">
        <v>80</v>
      </c>
      <c r="AY276" s="160" t="s">
        <v>241</v>
      </c>
    </row>
    <row r="277" spans="2:65" s="1" customFormat="1" ht="24.25" customHeight="1">
      <c r="B277" s="32"/>
      <c r="C277" s="137" t="s">
        <v>440</v>
      </c>
      <c r="D277" s="137" t="s">
        <v>243</v>
      </c>
      <c r="E277" s="138" t="s">
        <v>441</v>
      </c>
      <c r="F277" s="139" t="s">
        <v>442</v>
      </c>
      <c r="G277" s="140" t="s">
        <v>254</v>
      </c>
      <c r="H277" s="141">
        <v>60.444000000000003</v>
      </c>
      <c r="I277" s="142"/>
      <c r="J277" s="143">
        <f>ROUND(I277*H277,2)</f>
        <v>0</v>
      </c>
      <c r="K277" s="144"/>
      <c r="L277" s="32"/>
      <c r="M277" s="145" t="s">
        <v>1</v>
      </c>
      <c r="N277" s="146" t="s">
        <v>39</v>
      </c>
      <c r="P277" s="147">
        <f>O277*H277</f>
        <v>0</v>
      </c>
      <c r="Q277" s="147">
        <v>2.5018699999999998</v>
      </c>
      <c r="R277" s="147">
        <f>Q277*H277</f>
        <v>151.22303027999999</v>
      </c>
      <c r="S277" s="147">
        <v>0</v>
      </c>
      <c r="T277" s="148">
        <f>S277*H277</f>
        <v>0</v>
      </c>
      <c r="AR277" s="149" t="s">
        <v>247</v>
      </c>
      <c r="AT277" s="149" t="s">
        <v>243</v>
      </c>
      <c r="AU277" s="149" t="s">
        <v>86</v>
      </c>
      <c r="AY277" s="17" t="s">
        <v>241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86</v>
      </c>
      <c r="BK277" s="150">
        <f>ROUND(I277*H277,2)</f>
        <v>0</v>
      </c>
      <c r="BL277" s="17" t="s">
        <v>247</v>
      </c>
      <c r="BM277" s="149" t="s">
        <v>443</v>
      </c>
    </row>
    <row r="278" spans="2:65" s="12" customFormat="1" ht="12">
      <c r="B278" s="151"/>
      <c r="D278" s="152" t="s">
        <v>249</v>
      </c>
      <c r="E278" s="153" t="s">
        <v>1</v>
      </c>
      <c r="F278" s="154" t="s">
        <v>444</v>
      </c>
      <c r="H278" s="155">
        <v>61.073999999999998</v>
      </c>
      <c r="I278" s="156"/>
      <c r="L278" s="151"/>
      <c r="M278" s="157"/>
      <c r="T278" s="158"/>
      <c r="AT278" s="153" t="s">
        <v>249</v>
      </c>
      <c r="AU278" s="153" t="s">
        <v>86</v>
      </c>
      <c r="AV278" s="12" t="s">
        <v>86</v>
      </c>
      <c r="AW278" s="12" t="s">
        <v>30</v>
      </c>
      <c r="AX278" s="12" t="s">
        <v>73</v>
      </c>
      <c r="AY278" s="153" t="s">
        <v>241</v>
      </c>
    </row>
    <row r="279" spans="2:65" s="12" customFormat="1" ht="12">
      <c r="B279" s="151"/>
      <c r="D279" s="152" t="s">
        <v>249</v>
      </c>
      <c r="E279" s="153" t="s">
        <v>1</v>
      </c>
      <c r="F279" s="154" t="s">
        <v>445</v>
      </c>
      <c r="H279" s="155">
        <v>-0.63</v>
      </c>
      <c r="I279" s="156"/>
      <c r="L279" s="151"/>
      <c r="M279" s="157"/>
      <c r="T279" s="158"/>
      <c r="AT279" s="153" t="s">
        <v>249</v>
      </c>
      <c r="AU279" s="153" t="s">
        <v>86</v>
      </c>
      <c r="AV279" s="12" t="s">
        <v>86</v>
      </c>
      <c r="AW279" s="12" t="s">
        <v>30</v>
      </c>
      <c r="AX279" s="12" t="s">
        <v>73</v>
      </c>
      <c r="AY279" s="153" t="s">
        <v>241</v>
      </c>
    </row>
    <row r="280" spans="2:65" s="13" customFormat="1" ht="12">
      <c r="B280" s="159"/>
      <c r="D280" s="152" t="s">
        <v>249</v>
      </c>
      <c r="E280" s="160" t="s">
        <v>1</v>
      </c>
      <c r="F280" s="161" t="s">
        <v>446</v>
      </c>
      <c r="H280" s="162">
        <v>60.443999999999996</v>
      </c>
      <c r="I280" s="163"/>
      <c r="L280" s="159"/>
      <c r="M280" s="164"/>
      <c r="T280" s="165"/>
      <c r="AT280" s="160" t="s">
        <v>249</v>
      </c>
      <c r="AU280" s="160" t="s">
        <v>86</v>
      </c>
      <c r="AV280" s="13" t="s">
        <v>247</v>
      </c>
      <c r="AW280" s="13" t="s">
        <v>30</v>
      </c>
      <c r="AX280" s="13" t="s">
        <v>80</v>
      </c>
      <c r="AY280" s="160" t="s">
        <v>241</v>
      </c>
    </row>
    <row r="281" spans="2:65" s="1" customFormat="1" ht="21.75" customHeight="1">
      <c r="B281" s="32"/>
      <c r="C281" s="137" t="s">
        <v>447</v>
      </c>
      <c r="D281" s="137" t="s">
        <v>243</v>
      </c>
      <c r="E281" s="138" t="s">
        <v>400</v>
      </c>
      <c r="F281" s="139" t="s">
        <v>401</v>
      </c>
      <c r="G281" s="140" t="s">
        <v>282</v>
      </c>
      <c r="H281" s="141">
        <v>8.9819999999999993</v>
      </c>
      <c r="I281" s="142"/>
      <c r="J281" s="143">
        <f>ROUND(I281*H281,2)</f>
        <v>0</v>
      </c>
      <c r="K281" s="144"/>
      <c r="L281" s="32"/>
      <c r="M281" s="145" t="s">
        <v>1</v>
      </c>
      <c r="N281" s="146" t="s">
        <v>39</v>
      </c>
      <c r="P281" s="147">
        <f>O281*H281</f>
        <v>0</v>
      </c>
      <c r="Q281" s="147">
        <v>1.0606199999999999</v>
      </c>
      <c r="R281" s="147">
        <f>Q281*H281</f>
        <v>9.526488839999999</v>
      </c>
      <c r="S281" s="147">
        <v>0</v>
      </c>
      <c r="T281" s="148">
        <f>S281*H281</f>
        <v>0</v>
      </c>
      <c r="AR281" s="149" t="s">
        <v>247</v>
      </c>
      <c r="AT281" s="149" t="s">
        <v>243</v>
      </c>
      <c r="AU281" s="149" t="s">
        <v>86</v>
      </c>
      <c r="AY281" s="17" t="s">
        <v>241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86</v>
      </c>
      <c r="BK281" s="150">
        <f>ROUND(I281*H281,2)</f>
        <v>0</v>
      </c>
      <c r="BL281" s="17" t="s">
        <v>247</v>
      </c>
      <c r="BM281" s="149" t="s">
        <v>448</v>
      </c>
    </row>
    <row r="282" spans="2:65" s="12" customFormat="1" ht="12">
      <c r="B282" s="151"/>
      <c r="D282" s="152" t="s">
        <v>249</v>
      </c>
      <c r="E282" s="153" t="s">
        <v>1</v>
      </c>
      <c r="F282" s="154" t="s">
        <v>449</v>
      </c>
      <c r="H282" s="155">
        <v>8.9819999999999993</v>
      </c>
      <c r="I282" s="156"/>
      <c r="L282" s="151"/>
      <c r="M282" s="157"/>
      <c r="T282" s="158"/>
      <c r="AT282" s="153" t="s">
        <v>249</v>
      </c>
      <c r="AU282" s="153" t="s">
        <v>86</v>
      </c>
      <c r="AV282" s="12" t="s">
        <v>86</v>
      </c>
      <c r="AW282" s="12" t="s">
        <v>30</v>
      </c>
      <c r="AX282" s="12" t="s">
        <v>73</v>
      </c>
      <c r="AY282" s="153" t="s">
        <v>241</v>
      </c>
    </row>
    <row r="283" spans="2:65" s="13" customFormat="1" ht="12">
      <c r="B283" s="159"/>
      <c r="D283" s="152" t="s">
        <v>249</v>
      </c>
      <c r="E283" s="160" t="s">
        <v>1</v>
      </c>
      <c r="F283" s="161" t="s">
        <v>450</v>
      </c>
      <c r="H283" s="162">
        <v>8.9819999999999993</v>
      </c>
      <c r="I283" s="163"/>
      <c r="L283" s="159"/>
      <c r="M283" s="164"/>
      <c r="T283" s="165"/>
      <c r="AT283" s="160" t="s">
        <v>249</v>
      </c>
      <c r="AU283" s="160" t="s">
        <v>86</v>
      </c>
      <c r="AV283" s="13" t="s">
        <v>247</v>
      </c>
      <c r="AW283" s="13" t="s">
        <v>30</v>
      </c>
      <c r="AX283" s="13" t="s">
        <v>80</v>
      </c>
      <c r="AY283" s="160" t="s">
        <v>241</v>
      </c>
    </row>
    <row r="284" spans="2:65" s="1" customFormat="1" ht="33" customHeight="1">
      <c r="B284" s="32"/>
      <c r="C284" s="137" t="s">
        <v>451</v>
      </c>
      <c r="D284" s="137" t="s">
        <v>243</v>
      </c>
      <c r="E284" s="138" t="s">
        <v>452</v>
      </c>
      <c r="F284" s="139" t="s">
        <v>453</v>
      </c>
      <c r="G284" s="140" t="s">
        <v>246</v>
      </c>
      <c r="H284" s="141">
        <v>103.65</v>
      </c>
      <c r="I284" s="142"/>
      <c r="J284" s="143">
        <f>ROUND(I284*H284,2)</f>
        <v>0</v>
      </c>
      <c r="K284" s="144"/>
      <c r="L284" s="32"/>
      <c r="M284" s="145" t="s">
        <v>1</v>
      </c>
      <c r="N284" s="146" t="s">
        <v>39</v>
      </c>
      <c r="P284" s="147">
        <f>O284*H284</f>
        <v>0</v>
      </c>
      <c r="Q284" s="147">
        <v>0.69347000000000003</v>
      </c>
      <c r="R284" s="147">
        <f>Q284*H284</f>
        <v>71.878165500000009</v>
      </c>
      <c r="S284" s="147">
        <v>0</v>
      </c>
      <c r="T284" s="148">
        <f>S284*H284</f>
        <v>0</v>
      </c>
      <c r="AR284" s="149" t="s">
        <v>247</v>
      </c>
      <c r="AT284" s="149" t="s">
        <v>243</v>
      </c>
      <c r="AU284" s="149" t="s">
        <v>86</v>
      </c>
      <c r="AY284" s="17" t="s">
        <v>241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86</v>
      </c>
      <c r="BK284" s="150">
        <f>ROUND(I284*H284,2)</f>
        <v>0</v>
      </c>
      <c r="BL284" s="17" t="s">
        <v>247</v>
      </c>
      <c r="BM284" s="149" t="s">
        <v>454</v>
      </c>
    </row>
    <row r="285" spans="2:65" s="12" customFormat="1" ht="24">
      <c r="B285" s="151"/>
      <c r="D285" s="152" t="s">
        <v>249</v>
      </c>
      <c r="E285" s="153" t="s">
        <v>1</v>
      </c>
      <c r="F285" s="154" t="s">
        <v>455</v>
      </c>
      <c r="H285" s="155">
        <v>67.2</v>
      </c>
      <c r="I285" s="156"/>
      <c r="L285" s="151"/>
      <c r="M285" s="157"/>
      <c r="T285" s="158"/>
      <c r="AT285" s="153" t="s">
        <v>249</v>
      </c>
      <c r="AU285" s="153" t="s">
        <v>86</v>
      </c>
      <c r="AV285" s="12" t="s">
        <v>86</v>
      </c>
      <c r="AW285" s="12" t="s">
        <v>30</v>
      </c>
      <c r="AX285" s="12" t="s">
        <v>73</v>
      </c>
      <c r="AY285" s="153" t="s">
        <v>241</v>
      </c>
    </row>
    <row r="286" spans="2:65" s="12" customFormat="1" ht="12">
      <c r="B286" s="151"/>
      <c r="D286" s="152" t="s">
        <v>249</v>
      </c>
      <c r="E286" s="153" t="s">
        <v>1</v>
      </c>
      <c r="F286" s="154" t="s">
        <v>456</v>
      </c>
      <c r="H286" s="155">
        <v>36.450000000000003</v>
      </c>
      <c r="I286" s="156"/>
      <c r="L286" s="151"/>
      <c r="M286" s="157"/>
      <c r="T286" s="158"/>
      <c r="AT286" s="153" t="s">
        <v>249</v>
      </c>
      <c r="AU286" s="153" t="s">
        <v>86</v>
      </c>
      <c r="AV286" s="12" t="s">
        <v>86</v>
      </c>
      <c r="AW286" s="12" t="s">
        <v>30</v>
      </c>
      <c r="AX286" s="12" t="s">
        <v>73</v>
      </c>
      <c r="AY286" s="153" t="s">
        <v>241</v>
      </c>
    </row>
    <row r="287" spans="2:65" s="13" customFormat="1" ht="12">
      <c r="B287" s="159"/>
      <c r="D287" s="152" t="s">
        <v>249</v>
      </c>
      <c r="E287" s="160" t="s">
        <v>1</v>
      </c>
      <c r="F287" s="161" t="s">
        <v>251</v>
      </c>
      <c r="H287" s="162">
        <v>103.65</v>
      </c>
      <c r="I287" s="163"/>
      <c r="L287" s="159"/>
      <c r="M287" s="164"/>
      <c r="T287" s="165"/>
      <c r="AT287" s="160" t="s">
        <v>249</v>
      </c>
      <c r="AU287" s="160" t="s">
        <v>86</v>
      </c>
      <c r="AV287" s="13" t="s">
        <v>247</v>
      </c>
      <c r="AW287" s="13" t="s">
        <v>30</v>
      </c>
      <c r="AX287" s="13" t="s">
        <v>80</v>
      </c>
      <c r="AY287" s="160" t="s">
        <v>241</v>
      </c>
    </row>
    <row r="288" spans="2:65" s="1" customFormat="1" ht="33" customHeight="1">
      <c r="B288" s="32"/>
      <c r="C288" s="137" t="s">
        <v>457</v>
      </c>
      <c r="D288" s="137" t="s">
        <v>243</v>
      </c>
      <c r="E288" s="138" t="s">
        <v>458</v>
      </c>
      <c r="F288" s="139" t="s">
        <v>459</v>
      </c>
      <c r="G288" s="140" t="s">
        <v>246</v>
      </c>
      <c r="H288" s="141">
        <v>3.45</v>
      </c>
      <c r="I288" s="142"/>
      <c r="J288" s="143">
        <f>ROUND(I288*H288,2)</f>
        <v>0</v>
      </c>
      <c r="K288" s="144"/>
      <c r="L288" s="32"/>
      <c r="M288" s="145" t="s">
        <v>1</v>
      </c>
      <c r="N288" s="146" t="s">
        <v>39</v>
      </c>
      <c r="P288" s="147">
        <f>O288*H288</f>
        <v>0</v>
      </c>
      <c r="Q288" s="147">
        <v>0.93198000000000003</v>
      </c>
      <c r="R288" s="147">
        <f>Q288*H288</f>
        <v>3.2153310000000004</v>
      </c>
      <c r="S288" s="147">
        <v>0</v>
      </c>
      <c r="T288" s="148">
        <f>S288*H288</f>
        <v>0</v>
      </c>
      <c r="AR288" s="149" t="s">
        <v>247</v>
      </c>
      <c r="AT288" s="149" t="s">
        <v>243</v>
      </c>
      <c r="AU288" s="149" t="s">
        <v>86</v>
      </c>
      <c r="AY288" s="17" t="s">
        <v>241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86</v>
      </c>
      <c r="BK288" s="150">
        <f>ROUND(I288*H288,2)</f>
        <v>0</v>
      </c>
      <c r="BL288" s="17" t="s">
        <v>247</v>
      </c>
      <c r="BM288" s="149" t="s">
        <v>460</v>
      </c>
    </row>
    <row r="289" spans="2:65" s="12" customFormat="1" ht="12">
      <c r="B289" s="151"/>
      <c r="D289" s="152" t="s">
        <v>249</v>
      </c>
      <c r="E289" s="153" t="s">
        <v>1</v>
      </c>
      <c r="F289" s="154" t="s">
        <v>461</v>
      </c>
      <c r="H289" s="155">
        <v>3.45</v>
      </c>
      <c r="I289" s="156"/>
      <c r="L289" s="151"/>
      <c r="M289" s="157"/>
      <c r="T289" s="158"/>
      <c r="AT289" s="153" t="s">
        <v>249</v>
      </c>
      <c r="AU289" s="153" t="s">
        <v>86</v>
      </c>
      <c r="AV289" s="12" t="s">
        <v>86</v>
      </c>
      <c r="AW289" s="12" t="s">
        <v>30</v>
      </c>
      <c r="AX289" s="12" t="s">
        <v>73</v>
      </c>
      <c r="AY289" s="153" t="s">
        <v>241</v>
      </c>
    </row>
    <row r="290" spans="2:65" s="13" customFormat="1" ht="12">
      <c r="B290" s="159"/>
      <c r="D290" s="152" t="s">
        <v>249</v>
      </c>
      <c r="E290" s="160" t="s">
        <v>1</v>
      </c>
      <c r="F290" s="161" t="s">
        <v>462</v>
      </c>
      <c r="H290" s="162">
        <v>3.45</v>
      </c>
      <c r="I290" s="163"/>
      <c r="L290" s="159"/>
      <c r="M290" s="164"/>
      <c r="T290" s="165"/>
      <c r="AT290" s="160" t="s">
        <v>249</v>
      </c>
      <c r="AU290" s="160" t="s">
        <v>86</v>
      </c>
      <c r="AV290" s="13" t="s">
        <v>247</v>
      </c>
      <c r="AW290" s="13" t="s">
        <v>30</v>
      </c>
      <c r="AX290" s="13" t="s">
        <v>80</v>
      </c>
      <c r="AY290" s="160" t="s">
        <v>241</v>
      </c>
    </row>
    <row r="291" spans="2:65" s="1" customFormat="1" ht="24.25" customHeight="1">
      <c r="B291" s="32"/>
      <c r="C291" s="137" t="s">
        <v>463</v>
      </c>
      <c r="D291" s="137" t="s">
        <v>243</v>
      </c>
      <c r="E291" s="138" t="s">
        <v>464</v>
      </c>
      <c r="F291" s="139" t="s">
        <v>465</v>
      </c>
      <c r="G291" s="140" t="s">
        <v>282</v>
      </c>
      <c r="H291" s="141">
        <v>0.316</v>
      </c>
      <c r="I291" s="142"/>
      <c r="J291" s="143">
        <f>ROUND(I291*H291,2)</f>
        <v>0</v>
      </c>
      <c r="K291" s="144"/>
      <c r="L291" s="32"/>
      <c r="M291" s="145" t="s">
        <v>1</v>
      </c>
      <c r="N291" s="146" t="s">
        <v>39</v>
      </c>
      <c r="P291" s="147">
        <f>O291*H291</f>
        <v>0</v>
      </c>
      <c r="Q291" s="147">
        <v>1.0593999999999999</v>
      </c>
      <c r="R291" s="147">
        <f>Q291*H291</f>
        <v>0.33477039999999997</v>
      </c>
      <c r="S291" s="147">
        <v>0</v>
      </c>
      <c r="T291" s="148">
        <f>S291*H291</f>
        <v>0</v>
      </c>
      <c r="AR291" s="149" t="s">
        <v>247</v>
      </c>
      <c r="AT291" s="149" t="s">
        <v>243</v>
      </c>
      <c r="AU291" s="149" t="s">
        <v>86</v>
      </c>
      <c r="AY291" s="17" t="s">
        <v>241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86</v>
      </c>
      <c r="BK291" s="150">
        <f>ROUND(I291*H291,2)</f>
        <v>0</v>
      </c>
      <c r="BL291" s="17" t="s">
        <v>247</v>
      </c>
      <c r="BM291" s="149" t="s">
        <v>466</v>
      </c>
    </row>
    <row r="292" spans="2:65" s="15" customFormat="1" ht="12">
      <c r="B292" s="184"/>
      <c r="D292" s="152" t="s">
        <v>249</v>
      </c>
      <c r="E292" s="185" t="s">
        <v>1</v>
      </c>
      <c r="F292" s="186" t="s">
        <v>467</v>
      </c>
      <c r="H292" s="185" t="s">
        <v>1</v>
      </c>
      <c r="I292" s="187"/>
      <c r="L292" s="184"/>
      <c r="M292" s="188"/>
      <c r="T292" s="189"/>
      <c r="AT292" s="185" t="s">
        <v>249</v>
      </c>
      <c r="AU292" s="185" t="s">
        <v>86</v>
      </c>
      <c r="AV292" s="15" t="s">
        <v>80</v>
      </c>
      <c r="AW292" s="15" t="s">
        <v>30</v>
      </c>
      <c r="AX292" s="15" t="s">
        <v>73</v>
      </c>
      <c r="AY292" s="185" t="s">
        <v>241</v>
      </c>
    </row>
    <row r="293" spans="2:65" s="15" customFormat="1" ht="24">
      <c r="B293" s="184"/>
      <c r="D293" s="152" t="s">
        <v>249</v>
      </c>
      <c r="E293" s="185" t="s">
        <v>1</v>
      </c>
      <c r="F293" s="186" t="s">
        <v>468</v>
      </c>
      <c r="H293" s="185" t="s">
        <v>1</v>
      </c>
      <c r="I293" s="187"/>
      <c r="L293" s="184"/>
      <c r="M293" s="188"/>
      <c r="T293" s="189"/>
      <c r="AT293" s="185" t="s">
        <v>249</v>
      </c>
      <c r="AU293" s="185" t="s">
        <v>86</v>
      </c>
      <c r="AV293" s="15" t="s">
        <v>80</v>
      </c>
      <c r="AW293" s="15" t="s">
        <v>30</v>
      </c>
      <c r="AX293" s="15" t="s">
        <v>73</v>
      </c>
      <c r="AY293" s="185" t="s">
        <v>241</v>
      </c>
    </row>
    <row r="294" spans="2:65" s="12" customFormat="1" ht="24">
      <c r="B294" s="151"/>
      <c r="D294" s="152" t="s">
        <v>249</v>
      </c>
      <c r="E294" s="153" t="s">
        <v>1</v>
      </c>
      <c r="F294" s="154" t="s">
        <v>469</v>
      </c>
      <c r="H294" s="155">
        <v>0.125</v>
      </c>
      <c r="I294" s="156"/>
      <c r="L294" s="151"/>
      <c r="M294" s="157"/>
      <c r="T294" s="158"/>
      <c r="AT294" s="153" t="s">
        <v>249</v>
      </c>
      <c r="AU294" s="153" t="s">
        <v>86</v>
      </c>
      <c r="AV294" s="12" t="s">
        <v>86</v>
      </c>
      <c r="AW294" s="12" t="s">
        <v>30</v>
      </c>
      <c r="AX294" s="12" t="s">
        <v>73</v>
      </c>
      <c r="AY294" s="153" t="s">
        <v>241</v>
      </c>
    </row>
    <row r="295" spans="2:65" s="12" customFormat="1" ht="12">
      <c r="B295" s="151"/>
      <c r="D295" s="152" t="s">
        <v>249</v>
      </c>
      <c r="E295" s="153" t="s">
        <v>1</v>
      </c>
      <c r="F295" s="154" t="s">
        <v>470</v>
      </c>
      <c r="H295" s="155">
        <v>6.5000000000000002E-2</v>
      </c>
      <c r="I295" s="156"/>
      <c r="L295" s="151"/>
      <c r="M295" s="157"/>
      <c r="T295" s="158"/>
      <c r="AT295" s="153" t="s">
        <v>249</v>
      </c>
      <c r="AU295" s="153" t="s">
        <v>86</v>
      </c>
      <c r="AV295" s="12" t="s">
        <v>86</v>
      </c>
      <c r="AW295" s="12" t="s">
        <v>30</v>
      </c>
      <c r="AX295" s="12" t="s">
        <v>73</v>
      </c>
      <c r="AY295" s="153" t="s">
        <v>241</v>
      </c>
    </row>
    <row r="296" spans="2:65" s="15" customFormat="1" ht="12">
      <c r="B296" s="184"/>
      <c r="D296" s="152" t="s">
        <v>249</v>
      </c>
      <c r="E296" s="185" t="s">
        <v>1</v>
      </c>
      <c r="F296" s="186" t="s">
        <v>471</v>
      </c>
      <c r="H296" s="185" t="s">
        <v>1</v>
      </c>
      <c r="I296" s="187"/>
      <c r="L296" s="184"/>
      <c r="M296" s="188"/>
      <c r="T296" s="189"/>
      <c r="AT296" s="185" t="s">
        <v>249</v>
      </c>
      <c r="AU296" s="185" t="s">
        <v>86</v>
      </c>
      <c r="AV296" s="15" t="s">
        <v>80</v>
      </c>
      <c r="AW296" s="15" t="s">
        <v>30</v>
      </c>
      <c r="AX296" s="15" t="s">
        <v>73</v>
      </c>
      <c r="AY296" s="185" t="s">
        <v>241</v>
      </c>
    </row>
    <row r="297" spans="2:65" s="12" customFormat="1" ht="12">
      <c r="B297" s="151"/>
      <c r="D297" s="152" t="s">
        <v>249</v>
      </c>
      <c r="E297" s="153" t="s">
        <v>1</v>
      </c>
      <c r="F297" s="154" t="s">
        <v>472</v>
      </c>
      <c r="H297" s="155">
        <v>6.0000000000000001E-3</v>
      </c>
      <c r="I297" s="156"/>
      <c r="L297" s="151"/>
      <c r="M297" s="157"/>
      <c r="T297" s="158"/>
      <c r="AT297" s="153" t="s">
        <v>249</v>
      </c>
      <c r="AU297" s="153" t="s">
        <v>86</v>
      </c>
      <c r="AV297" s="12" t="s">
        <v>86</v>
      </c>
      <c r="AW297" s="12" t="s">
        <v>30</v>
      </c>
      <c r="AX297" s="12" t="s">
        <v>73</v>
      </c>
      <c r="AY297" s="153" t="s">
        <v>241</v>
      </c>
    </row>
    <row r="298" spans="2:65" s="14" customFormat="1" ht="12">
      <c r="B298" s="166"/>
      <c r="D298" s="152" t="s">
        <v>249</v>
      </c>
      <c r="E298" s="167" t="s">
        <v>1</v>
      </c>
      <c r="F298" s="168" t="s">
        <v>473</v>
      </c>
      <c r="H298" s="169">
        <v>0.19600000000000001</v>
      </c>
      <c r="I298" s="170"/>
      <c r="L298" s="166"/>
      <c r="M298" s="171"/>
      <c r="T298" s="172"/>
      <c r="AT298" s="167" t="s">
        <v>249</v>
      </c>
      <c r="AU298" s="167" t="s">
        <v>86</v>
      </c>
      <c r="AV298" s="14" t="s">
        <v>258</v>
      </c>
      <c r="AW298" s="14" t="s">
        <v>30</v>
      </c>
      <c r="AX298" s="14" t="s">
        <v>73</v>
      </c>
      <c r="AY298" s="167" t="s">
        <v>241</v>
      </c>
    </row>
    <row r="299" spans="2:65" s="15" customFormat="1" ht="12">
      <c r="B299" s="184"/>
      <c r="D299" s="152" t="s">
        <v>249</v>
      </c>
      <c r="E299" s="185" t="s">
        <v>1</v>
      </c>
      <c r="F299" s="186" t="s">
        <v>474</v>
      </c>
      <c r="H299" s="185" t="s">
        <v>1</v>
      </c>
      <c r="I299" s="187"/>
      <c r="L299" s="184"/>
      <c r="M299" s="188"/>
      <c r="T299" s="189"/>
      <c r="AT299" s="185" t="s">
        <v>249</v>
      </c>
      <c r="AU299" s="185" t="s">
        <v>86</v>
      </c>
      <c r="AV299" s="15" t="s">
        <v>80</v>
      </c>
      <c r="AW299" s="15" t="s">
        <v>30</v>
      </c>
      <c r="AX299" s="15" t="s">
        <v>73</v>
      </c>
      <c r="AY299" s="185" t="s">
        <v>241</v>
      </c>
    </row>
    <row r="300" spans="2:65" s="12" customFormat="1" ht="24">
      <c r="B300" s="151"/>
      <c r="D300" s="152" t="s">
        <v>249</v>
      </c>
      <c r="E300" s="153" t="s">
        <v>1</v>
      </c>
      <c r="F300" s="154" t="s">
        <v>475</v>
      </c>
      <c r="H300" s="155">
        <v>7.9000000000000001E-2</v>
      </c>
      <c r="I300" s="156"/>
      <c r="L300" s="151"/>
      <c r="M300" s="157"/>
      <c r="T300" s="158"/>
      <c r="AT300" s="153" t="s">
        <v>249</v>
      </c>
      <c r="AU300" s="153" t="s">
        <v>86</v>
      </c>
      <c r="AV300" s="12" t="s">
        <v>86</v>
      </c>
      <c r="AW300" s="12" t="s">
        <v>30</v>
      </c>
      <c r="AX300" s="12" t="s">
        <v>73</v>
      </c>
      <c r="AY300" s="153" t="s">
        <v>241</v>
      </c>
    </row>
    <row r="301" spans="2:65" s="12" customFormat="1" ht="12">
      <c r="B301" s="151"/>
      <c r="D301" s="152" t="s">
        <v>249</v>
      </c>
      <c r="E301" s="153" t="s">
        <v>1</v>
      </c>
      <c r="F301" s="154" t="s">
        <v>476</v>
      </c>
      <c r="H301" s="155">
        <v>4.1000000000000002E-2</v>
      </c>
      <c r="I301" s="156"/>
      <c r="L301" s="151"/>
      <c r="M301" s="157"/>
      <c r="T301" s="158"/>
      <c r="AT301" s="153" t="s">
        <v>249</v>
      </c>
      <c r="AU301" s="153" t="s">
        <v>86</v>
      </c>
      <c r="AV301" s="12" t="s">
        <v>86</v>
      </c>
      <c r="AW301" s="12" t="s">
        <v>30</v>
      </c>
      <c r="AX301" s="12" t="s">
        <v>73</v>
      </c>
      <c r="AY301" s="153" t="s">
        <v>241</v>
      </c>
    </row>
    <row r="302" spans="2:65" s="14" customFormat="1" ht="12">
      <c r="B302" s="166"/>
      <c r="D302" s="152" t="s">
        <v>249</v>
      </c>
      <c r="E302" s="167" t="s">
        <v>1</v>
      </c>
      <c r="F302" s="168" t="s">
        <v>477</v>
      </c>
      <c r="H302" s="169">
        <v>0.12</v>
      </c>
      <c r="I302" s="170"/>
      <c r="L302" s="166"/>
      <c r="M302" s="171"/>
      <c r="T302" s="172"/>
      <c r="AT302" s="167" t="s">
        <v>249</v>
      </c>
      <c r="AU302" s="167" t="s">
        <v>86</v>
      </c>
      <c r="AV302" s="14" t="s">
        <v>258</v>
      </c>
      <c r="AW302" s="14" t="s">
        <v>30</v>
      </c>
      <c r="AX302" s="14" t="s">
        <v>73</v>
      </c>
      <c r="AY302" s="167" t="s">
        <v>241</v>
      </c>
    </row>
    <row r="303" spans="2:65" s="13" customFormat="1" ht="12">
      <c r="B303" s="159"/>
      <c r="D303" s="152" t="s">
        <v>249</v>
      </c>
      <c r="E303" s="160" t="s">
        <v>1</v>
      </c>
      <c r="F303" s="161" t="s">
        <v>251</v>
      </c>
      <c r="H303" s="162">
        <v>0.316</v>
      </c>
      <c r="I303" s="163"/>
      <c r="L303" s="159"/>
      <c r="M303" s="164"/>
      <c r="T303" s="165"/>
      <c r="AT303" s="160" t="s">
        <v>249</v>
      </c>
      <c r="AU303" s="160" t="s">
        <v>86</v>
      </c>
      <c r="AV303" s="13" t="s">
        <v>247</v>
      </c>
      <c r="AW303" s="13" t="s">
        <v>30</v>
      </c>
      <c r="AX303" s="13" t="s">
        <v>80</v>
      </c>
      <c r="AY303" s="160" t="s">
        <v>241</v>
      </c>
    </row>
    <row r="304" spans="2:65" s="11" customFormat="1" ht="22.75" customHeight="1">
      <c r="B304" s="125"/>
      <c r="D304" s="126" t="s">
        <v>72</v>
      </c>
      <c r="E304" s="135" t="s">
        <v>258</v>
      </c>
      <c r="F304" s="135" t="s">
        <v>478</v>
      </c>
      <c r="I304" s="128"/>
      <c r="J304" s="136">
        <f>BK304</f>
        <v>0</v>
      </c>
      <c r="L304" s="125"/>
      <c r="M304" s="130"/>
      <c r="P304" s="131">
        <f>SUM(P305:P394)</f>
        <v>0</v>
      </c>
      <c r="R304" s="131">
        <f>SUM(R305:R394)</f>
        <v>110.90494638</v>
      </c>
      <c r="T304" s="132">
        <f>SUM(T305:T394)</f>
        <v>0</v>
      </c>
      <c r="AR304" s="126" t="s">
        <v>80</v>
      </c>
      <c r="AT304" s="133" t="s">
        <v>72</v>
      </c>
      <c r="AU304" s="133" t="s">
        <v>80</v>
      </c>
      <c r="AY304" s="126" t="s">
        <v>241</v>
      </c>
      <c r="BK304" s="134">
        <f>SUM(BK305:BK394)</f>
        <v>0</v>
      </c>
    </row>
    <row r="305" spans="2:65" s="1" customFormat="1" ht="24.25" customHeight="1">
      <c r="B305" s="32"/>
      <c r="C305" s="137" t="s">
        <v>479</v>
      </c>
      <c r="D305" s="137" t="s">
        <v>243</v>
      </c>
      <c r="E305" s="138" t="s">
        <v>480</v>
      </c>
      <c r="F305" s="139" t="s">
        <v>481</v>
      </c>
      <c r="G305" s="140" t="s">
        <v>299</v>
      </c>
      <c r="H305" s="141">
        <v>3</v>
      </c>
      <c r="I305" s="142"/>
      <c r="J305" s="143">
        <f>ROUND(I305*H305,2)</f>
        <v>0</v>
      </c>
      <c r="K305" s="144"/>
      <c r="L305" s="32"/>
      <c r="M305" s="145" t="s">
        <v>1</v>
      </c>
      <c r="N305" s="146" t="s">
        <v>39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247</v>
      </c>
      <c r="AT305" s="149" t="s">
        <v>243</v>
      </c>
      <c r="AU305" s="149" t="s">
        <v>86</v>
      </c>
      <c r="AY305" s="17" t="s">
        <v>241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86</v>
      </c>
      <c r="BK305" s="150">
        <f>ROUND(I305*H305,2)</f>
        <v>0</v>
      </c>
      <c r="BL305" s="17" t="s">
        <v>247</v>
      </c>
      <c r="BM305" s="149" t="s">
        <v>482</v>
      </c>
    </row>
    <row r="306" spans="2:65" s="12" customFormat="1" ht="12">
      <c r="B306" s="151"/>
      <c r="D306" s="152" t="s">
        <v>249</v>
      </c>
      <c r="E306" s="153" t="s">
        <v>1</v>
      </c>
      <c r="F306" s="154" t="s">
        <v>483</v>
      </c>
      <c r="H306" s="155">
        <v>3</v>
      </c>
      <c r="I306" s="156"/>
      <c r="L306" s="151"/>
      <c r="M306" s="157"/>
      <c r="T306" s="158"/>
      <c r="AT306" s="153" t="s">
        <v>249</v>
      </c>
      <c r="AU306" s="153" t="s">
        <v>86</v>
      </c>
      <c r="AV306" s="12" t="s">
        <v>86</v>
      </c>
      <c r="AW306" s="12" t="s">
        <v>30</v>
      </c>
      <c r="AX306" s="12" t="s">
        <v>73</v>
      </c>
      <c r="AY306" s="153" t="s">
        <v>241</v>
      </c>
    </row>
    <row r="307" spans="2:65" s="13" customFormat="1" ht="12">
      <c r="B307" s="159"/>
      <c r="D307" s="152" t="s">
        <v>249</v>
      </c>
      <c r="E307" s="160" t="s">
        <v>1</v>
      </c>
      <c r="F307" s="161" t="s">
        <v>484</v>
      </c>
      <c r="H307" s="162">
        <v>3</v>
      </c>
      <c r="I307" s="163"/>
      <c r="L307" s="159"/>
      <c r="M307" s="164"/>
      <c r="T307" s="165"/>
      <c r="AT307" s="160" t="s">
        <v>249</v>
      </c>
      <c r="AU307" s="160" t="s">
        <v>86</v>
      </c>
      <c r="AV307" s="13" t="s">
        <v>247</v>
      </c>
      <c r="AW307" s="13" t="s">
        <v>30</v>
      </c>
      <c r="AX307" s="13" t="s">
        <v>80</v>
      </c>
      <c r="AY307" s="160" t="s">
        <v>241</v>
      </c>
    </row>
    <row r="308" spans="2:65" s="1" customFormat="1" ht="33" customHeight="1">
      <c r="B308" s="32"/>
      <c r="C308" s="137" t="s">
        <v>485</v>
      </c>
      <c r="D308" s="137" t="s">
        <v>243</v>
      </c>
      <c r="E308" s="138" t="s">
        <v>486</v>
      </c>
      <c r="F308" s="139" t="s">
        <v>487</v>
      </c>
      <c r="G308" s="140" t="s">
        <v>299</v>
      </c>
      <c r="H308" s="141">
        <v>1.5</v>
      </c>
      <c r="I308" s="142"/>
      <c r="J308" s="143">
        <f>ROUND(I308*H308,2)</f>
        <v>0</v>
      </c>
      <c r="K308" s="144"/>
      <c r="L308" s="32"/>
      <c r="M308" s="145" t="s">
        <v>1</v>
      </c>
      <c r="N308" s="146" t="s">
        <v>39</v>
      </c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AR308" s="149" t="s">
        <v>247</v>
      </c>
      <c r="AT308" s="149" t="s">
        <v>243</v>
      </c>
      <c r="AU308" s="149" t="s">
        <v>86</v>
      </c>
      <c r="AY308" s="17" t="s">
        <v>241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86</v>
      </c>
      <c r="BK308" s="150">
        <f>ROUND(I308*H308,2)</f>
        <v>0</v>
      </c>
      <c r="BL308" s="17" t="s">
        <v>247</v>
      </c>
      <c r="BM308" s="149" t="s">
        <v>488</v>
      </c>
    </row>
    <row r="309" spans="2:65" s="12" customFormat="1" ht="12">
      <c r="B309" s="151"/>
      <c r="D309" s="152" t="s">
        <v>249</v>
      </c>
      <c r="E309" s="153" t="s">
        <v>1</v>
      </c>
      <c r="F309" s="154" t="s">
        <v>489</v>
      </c>
      <c r="H309" s="155">
        <v>1.5</v>
      </c>
      <c r="I309" s="156"/>
      <c r="L309" s="151"/>
      <c r="M309" s="157"/>
      <c r="T309" s="158"/>
      <c r="AT309" s="153" t="s">
        <v>249</v>
      </c>
      <c r="AU309" s="153" t="s">
        <v>86</v>
      </c>
      <c r="AV309" s="12" t="s">
        <v>86</v>
      </c>
      <c r="AW309" s="12" t="s">
        <v>30</v>
      </c>
      <c r="AX309" s="12" t="s">
        <v>73</v>
      </c>
      <c r="AY309" s="153" t="s">
        <v>241</v>
      </c>
    </row>
    <row r="310" spans="2:65" s="13" customFormat="1" ht="12">
      <c r="B310" s="159"/>
      <c r="D310" s="152" t="s">
        <v>249</v>
      </c>
      <c r="E310" s="160" t="s">
        <v>1</v>
      </c>
      <c r="F310" s="161" t="s">
        <v>484</v>
      </c>
      <c r="H310" s="162">
        <v>1.5</v>
      </c>
      <c r="I310" s="163"/>
      <c r="L310" s="159"/>
      <c r="M310" s="164"/>
      <c r="T310" s="165"/>
      <c r="AT310" s="160" t="s">
        <v>249</v>
      </c>
      <c r="AU310" s="160" t="s">
        <v>86</v>
      </c>
      <c r="AV310" s="13" t="s">
        <v>247</v>
      </c>
      <c r="AW310" s="13" t="s">
        <v>30</v>
      </c>
      <c r="AX310" s="13" t="s">
        <v>80</v>
      </c>
      <c r="AY310" s="160" t="s">
        <v>241</v>
      </c>
    </row>
    <row r="311" spans="2:65" s="1" customFormat="1" ht="33" customHeight="1">
      <c r="B311" s="32"/>
      <c r="C311" s="137" t="s">
        <v>490</v>
      </c>
      <c r="D311" s="137" t="s">
        <v>243</v>
      </c>
      <c r="E311" s="138" t="s">
        <v>491</v>
      </c>
      <c r="F311" s="139" t="s">
        <v>492</v>
      </c>
      <c r="G311" s="140" t="s">
        <v>299</v>
      </c>
      <c r="H311" s="141">
        <v>1</v>
      </c>
      <c r="I311" s="142"/>
      <c r="J311" s="143">
        <f>ROUND(I311*H311,2)</f>
        <v>0</v>
      </c>
      <c r="K311" s="144"/>
      <c r="L311" s="32"/>
      <c r="M311" s="145" t="s">
        <v>1</v>
      </c>
      <c r="N311" s="146" t="s">
        <v>39</v>
      </c>
      <c r="P311" s="147">
        <f>O311*H311</f>
        <v>0</v>
      </c>
      <c r="Q311" s="147">
        <v>0</v>
      </c>
      <c r="R311" s="147">
        <f>Q311*H311</f>
        <v>0</v>
      </c>
      <c r="S311" s="147">
        <v>0</v>
      </c>
      <c r="T311" s="148">
        <f>S311*H311</f>
        <v>0</v>
      </c>
      <c r="AR311" s="149" t="s">
        <v>247</v>
      </c>
      <c r="AT311" s="149" t="s">
        <v>243</v>
      </c>
      <c r="AU311" s="149" t="s">
        <v>86</v>
      </c>
      <c r="AY311" s="17" t="s">
        <v>241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86</v>
      </c>
      <c r="BK311" s="150">
        <f>ROUND(I311*H311,2)</f>
        <v>0</v>
      </c>
      <c r="BL311" s="17" t="s">
        <v>247</v>
      </c>
      <c r="BM311" s="149" t="s">
        <v>493</v>
      </c>
    </row>
    <row r="312" spans="2:65" s="12" customFormat="1" ht="12">
      <c r="B312" s="151"/>
      <c r="D312" s="152" t="s">
        <v>249</v>
      </c>
      <c r="E312" s="153" t="s">
        <v>1</v>
      </c>
      <c r="F312" s="154" t="s">
        <v>494</v>
      </c>
      <c r="H312" s="155">
        <v>0.6</v>
      </c>
      <c r="I312" s="156"/>
      <c r="L312" s="151"/>
      <c r="M312" s="157"/>
      <c r="T312" s="158"/>
      <c r="AT312" s="153" t="s">
        <v>249</v>
      </c>
      <c r="AU312" s="153" t="s">
        <v>86</v>
      </c>
      <c r="AV312" s="12" t="s">
        <v>86</v>
      </c>
      <c r="AW312" s="12" t="s">
        <v>30</v>
      </c>
      <c r="AX312" s="12" t="s">
        <v>73</v>
      </c>
      <c r="AY312" s="153" t="s">
        <v>241</v>
      </c>
    </row>
    <row r="313" spans="2:65" s="12" customFormat="1" ht="12">
      <c r="B313" s="151"/>
      <c r="D313" s="152" t="s">
        <v>249</v>
      </c>
      <c r="E313" s="153" t="s">
        <v>1</v>
      </c>
      <c r="F313" s="154" t="s">
        <v>495</v>
      </c>
      <c r="H313" s="155">
        <v>0.4</v>
      </c>
      <c r="I313" s="156"/>
      <c r="L313" s="151"/>
      <c r="M313" s="157"/>
      <c r="T313" s="158"/>
      <c r="AT313" s="153" t="s">
        <v>249</v>
      </c>
      <c r="AU313" s="153" t="s">
        <v>86</v>
      </c>
      <c r="AV313" s="12" t="s">
        <v>86</v>
      </c>
      <c r="AW313" s="12" t="s">
        <v>30</v>
      </c>
      <c r="AX313" s="12" t="s">
        <v>73</v>
      </c>
      <c r="AY313" s="153" t="s">
        <v>241</v>
      </c>
    </row>
    <row r="314" spans="2:65" s="13" customFormat="1" ht="12">
      <c r="B314" s="159"/>
      <c r="D314" s="152" t="s">
        <v>249</v>
      </c>
      <c r="E314" s="160" t="s">
        <v>1</v>
      </c>
      <c r="F314" s="161" t="s">
        <v>484</v>
      </c>
      <c r="H314" s="162">
        <v>1</v>
      </c>
      <c r="I314" s="163"/>
      <c r="L314" s="159"/>
      <c r="M314" s="164"/>
      <c r="T314" s="165"/>
      <c r="AT314" s="160" t="s">
        <v>249</v>
      </c>
      <c r="AU314" s="160" t="s">
        <v>86</v>
      </c>
      <c r="AV314" s="13" t="s">
        <v>247</v>
      </c>
      <c r="AW314" s="13" t="s">
        <v>30</v>
      </c>
      <c r="AX314" s="13" t="s">
        <v>80</v>
      </c>
      <c r="AY314" s="160" t="s">
        <v>241</v>
      </c>
    </row>
    <row r="315" spans="2:65" s="1" customFormat="1" ht="16.5" customHeight="1">
      <c r="B315" s="32"/>
      <c r="C315" s="137" t="s">
        <v>496</v>
      </c>
      <c r="D315" s="137" t="s">
        <v>243</v>
      </c>
      <c r="E315" s="138" t="s">
        <v>497</v>
      </c>
      <c r="F315" s="139" t="s">
        <v>498</v>
      </c>
      <c r="G315" s="140" t="s">
        <v>254</v>
      </c>
      <c r="H315" s="141">
        <v>47.506999999999998</v>
      </c>
      <c r="I315" s="142"/>
      <c r="J315" s="143">
        <f>ROUND(I315*H315,2)</f>
        <v>0</v>
      </c>
      <c r="K315" s="144"/>
      <c r="L315" s="32"/>
      <c r="M315" s="145" t="s">
        <v>1</v>
      </c>
      <c r="N315" s="146" t="s">
        <v>39</v>
      </c>
      <c r="P315" s="147">
        <f>O315*H315</f>
        <v>0</v>
      </c>
      <c r="Q315" s="147">
        <v>0.92188000000000003</v>
      </c>
      <c r="R315" s="147">
        <f>Q315*H315</f>
        <v>43.795753159999997</v>
      </c>
      <c r="S315" s="147">
        <v>0</v>
      </c>
      <c r="T315" s="148">
        <f>S315*H315</f>
        <v>0</v>
      </c>
      <c r="AR315" s="149" t="s">
        <v>247</v>
      </c>
      <c r="AT315" s="149" t="s">
        <v>243</v>
      </c>
      <c r="AU315" s="149" t="s">
        <v>86</v>
      </c>
      <c r="AY315" s="17" t="s">
        <v>241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86</v>
      </c>
      <c r="BK315" s="150">
        <f>ROUND(I315*H315,2)</f>
        <v>0</v>
      </c>
      <c r="BL315" s="17" t="s">
        <v>247</v>
      </c>
      <c r="BM315" s="149" t="s">
        <v>499</v>
      </c>
    </row>
    <row r="316" spans="2:65" s="12" customFormat="1" ht="12">
      <c r="B316" s="151"/>
      <c r="D316" s="152" t="s">
        <v>249</v>
      </c>
      <c r="E316" s="153" t="s">
        <v>1</v>
      </c>
      <c r="F316" s="154" t="s">
        <v>500</v>
      </c>
      <c r="H316" s="155">
        <v>10.007</v>
      </c>
      <c r="I316" s="156"/>
      <c r="L316" s="151"/>
      <c r="M316" s="157"/>
      <c r="T316" s="158"/>
      <c r="AT316" s="153" t="s">
        <v>249</v>
      </c>
      <c r="AU316" s="153" t="s">
        <v>86</v>
      </c>
      <c r="AV316" s="12" t="s">
        <v>86</v>
      </c>
      <c r="AW316" s="12" t="s">
        <v>30</v>
      </c>
      <c r="AX316" s="12" t="s">
        <v>73</v>
      </c>
      <c r="AY316" s="153" t="s">
        <v>241</v>
      </c>
    </row>
    <row r="317" spans="2:65" s="12" customFormat="1" ht="12">
      <c r="B317" s="151"/>
      <c r="D317" s="152" t="s">
        <v>249</v>
      </c>
      <c r="E317" s="153" t="s">
        <v>1</v>
      </c>
      <c r="F317" s="154" t="s">
        <v>501</v>
      </c>
      <c r="H317" s="155">
        <v>-1.069</v>
      </c>
      <c r="I317" s="156"/>
      <c r="L317" s="151"/>
      <c r="M317" s="157"/>
      <c r="T317" s="158"/>
      <c r="AT317" s="153" t="s">
        <v>249</v>
      </c>
      <c r="AU317" s="153" t="s">
        <v>86</v>
      </c>
      <c r="AV317" s="12" t="s">
        <v>86</v>
      </c>
      <c r="AW317" s="12" t="s">
        <v>30</v>
      </c>
      <c r="AX317" s="12" t="s">
        <v>73</v>
      </c>
      <c r="AY317" s="153" t="s">
        <v>241</v>
      </c>
    </row>
    <row r="318" spans="2:65" s="12" customFormat="1" ht="12">
      <c r="B318" s="151"/>
      <c r="D318" s="152" t="s">
        <v>249</v>
      </c>
      <c r="E318" s="153" t="s">
        <v>1</v>
      </c>
      <c r="F318" s="154" t="s">
        <v>502</v>
      </c>
      <c r="H318" s="155">
        <v>17.571999999999999</v>
      </c>
      <c r="I318" s="156"/>
      <c r="L318" s="151"/>
      <c r="M318" s="157"/>
      <c r="T318" s="158"/>
      <c r="AT318" s="153" t="s">
        <v>249</v>
      </c>
      <c r="AU318" s="153" t="s">
        <v>86</v>
      </c>
      <c r="AV318" s="12" t="s">
        <v>86</v>
      </c>
      <c r="AW318" s="12" t="s">
        <v>30</v>
      </c>
      <c r="AX318" s="12" t="s">
        <v>73</v>
      </c>
      <c r="AY318" s="153" t="s">
        <v>241</v>
      </c>
    </row>
    <row r="319" spans="2:65" s="12" customFormat="1" ht="12">
      <c r="B319" s="151"/>
      <c r="D319" s="152" t="s">
        <v>249</v>
      </c>
      <c r="E319" s="153" t="s">
        <v>1</v>
      </c>
      <c r="F319" s="154" t="s">
        <v>503</v>
      </c>
      <c r="H319" s="155">
        <v>1.613</v>
      </c>
      <c r="I319" s="156"/>
      <c r="L319" s="151"/>
      <c r="M319" s="157"/>
      <c r="T319" s="158"/>
      <c r="AT319" s="153" t="s">
        <v>249</v>
      </c>
      <c r="AU319" s="153" t="s">
        <v>86</v>
      </c>
      <c r="AV319" s="12" t="s">
        <v>86</v>
      </c>
      <c r="AW319" s="12" t="s">
        <v>30</v>
      </c>
      <c r="AX319" s="12" t="s">
        <v>73</v>
      </c>
      <c r="AY319" s="153" t="s">
        <v>241</v>
      </c>
    </row>
    <row r="320" spans="2:65" s="12" customFormat="1" ht="12">
      <c r="B320" s="151"/>
      <c r="D320" s="152" t="s">
        <v>249</v>
      </c>
      <c r="E320" s="153" t="s">
        <v>1</v>
      </c>
      <c r="F320" s="154" t="s">
        <v>504</v>
      </c>
      <c r="H320" s="155">
        <v>-0.92500000000000004</v>
      </c>
      <c r="I320" s="156"/>
      <c r="L320" s="151"/>
      <c r="M320" s="157"/>
      <c r="T320" s="158"/>
      <c r="AT320" s="153" t="s">
        <v>249</v>
      </c>
      <c r="AU320" s="153" t="s">
        <v>86</v>
      </c>
      <c r="AV320" s="12" t="s">
        <v>86</v>
      </c>
      <c r="AW320" s="12" t="s">
        <v>30</v>
      </c>
      <c r="AX320" s="12" t="s">
        <v>73</v>
      </c>
      <c r="AY320" s="153" t="s">
        <v>241</v>
      </c>
    </row>
    <row r="321" spans="2:65" s="12" customFormat="1" ht="12">
      <c r="B321" s="151"/>
      <c r="D321" s="152" t="s">
        <v>249</v>
      </c>
      <c r="E321" s="153" t="s">
        <v>1</v>
      </c>
      <c r="F321" s="154" t="s">
        <v>505</v>
      </c>
      <c r="H321" s="155">
        <v>-1.6040000000000001</v>
      </c>
      <c r="I321" s="156"/>
      <c r="L321" s="151"/>
      <c r="M321" s="157"/>
      <c r="T321" s="158"/>
      <c r="AT321" s="153" t="s">
        <v>249</v>
      </c>
      <c r="AU321" s="153" t="s">
        <v>86</v>
      </c>
      <c r="AV321" s="12" t="s">
        <v>86</v>
      </c>
      <c r="AW321" s="12" t="s">
        <v>30</v>
      </c>
      <c r="AX321" s="12" t="s">
        <v>73</v>
      </c>
      <c r="AY321" s="153" t="s">
        <v>241</v>
      </c>
    </row>
    <row r="322" spans="2:65" s="12" customFormat="1" ht="12">
      <c r="B322" s="151"/>
      <c r="D322" s="152" t="s">
        <v>249</v>
      </c>
      <c r="E322" s="153" t="s">
        <v>1</v>
      </c>
      <c r="F322" s="154" t="s">
        <v>500</v>
      </c>
      <c r="H322" s="155">
        <v>10.007</v>
      </c>
      <c r="I322" s="156"/>
      <c r="L322" s="151"/>
      <c r="M322" s="157"/>
      <c r="T322" s="158"/>
      <c r="AT322" s="153" t="s">
        <v>249</v>
      </c>
      <c r="AU322" s="153" t="s">
        <v>86</v>
      </c>
      <c r="AV322" s="12" t="s">
        <v>86</v>
      </c>
      <c r="AW322" s="12" t="s">
        <v>30</v>
      </c>
      <c r="AX322" s="12" t="s">
        <v>73</v>
      </c>
      <c r="AY322" s="153" t="s">
        <v>241</v>
      </c>
    </row>
    <row r="323" spans="2:65" s="12" customFormat="1" ht="12">
      <c r="B323" s="151"/>
      <c r="D323" s="152" t="s">
        <v>249</v>
      </c>
      <c r="E323" s="153" t="s">
        <v>1</v>
      </c>
      <c r="F323" s="154" t="s">
        <v>506</v>
      </c>
      <c r="H323" s="155">
        <v>-0.58799999999999997</v>
      </c>
      <c r="I323" s="156"/>
      <c r="L323" s="151"/>
      <c r="M323" s="157"/>
      <c r="T323" s="158"/>
      <c r="AT323" s="153" t="s">
        <v>249</v>
      </c>
      <c r="AU323" s="153" t="s">
        <v>86</v>
      </c>
      <c r="AV323" s="12" t="s">
        <v>86</v>
      </c>
      <c r="AW323" s="12" t="s">
        <v>30</v>
      </c>
      <c r="AX323" s="12" t="s">
        <v>73</v>
      </c>
      <c r="AY323" s="153" t="s">
        <v>241</v>
      </c>
    </row>
    <row r="324" spans="2:65" s="12" customFormat="1" ht="12">
      <c r="B324" s="151"/>
      <c r="D324" s="152" t="s">
        <v>249</v>
      </c>
      <c r="E324" s="153" t="s">
        <v>1</v>
      </c>
      <c r="F324" s="154" t="s">
        <v>502</v>
      </c>
      <c r="H324" s="155">
        <v>17.571999999999999</v>
      </c>
      <c r="I324" s="156"/>
      <c r="L324" s="151"/>
      <c r="M324" s="157"/>
      <c r="T324" s="158"/>
      <c r="AT324" s="153" t="s">
        <v>249</v>
      </c>
      <c r="AU324" s="153" t="s">
        <v>86</v>
      </c>
      <c r="AV324" s="12" t="s">
        <v>86</v>
      </c>
      <c r="AW324" s="12" t="s">
        <v>30</v>
      </c>
      <c r="AX324" s="12" t="s">
        <v>73</v>
      </c>
      <c r="AY324" s="153" t="s">
        <v>241</v>
      </c>
    </row>
    <row r="325" spans="2:65" s="12" customFormat="1" ht="12">
      <c r="B325" s="151"/>
      <c r="D325" s="152" t="s">
        <v>249</v>
      </c>
      <c r="E325" s="153" t="s">
        <v>1</v>
      </c>
      <c r="F325" s="154" t="s">
        <v>505</v>
      </c>
      <c r="H325" s="155">
        <v>-1.6040000000000001</v>
      </c>
      <c r="I325" s="156"/>
      <c r="L325" s="151"/>
      <c r="M325" s="157"/>
      <c r="T325" s="158"/>
      <c r="AT325" s="153" t="s">
        <v>249</v>
      </c>
      <c r="AU325" s="153" t="s">
        <v>86</v>
      </c>
      <c r="AV325" s="12" t="s">
        <v>86</v>
      </c>
      <c r="AW325" s="12" t="s">
        <v>30</v>
      </c>
      <c r="AX325" s="12" t="s">
        <v>73</v>
      </c>
      <c r="AY325" s="153" t="s">
        <v>241</v>
      </c>
    </row>
    <row r="326" spans="2:65" s="12" customFormat="1" ht="12">
      <c r="B326" s="151"/>
      <c r="D326" s="152" t="s">
        <v>249</v>
      </c>
      <c r="E326" s="153" t="s">
        <v>1</v>
      </c>
      <c r="F326" s="154" t="s">
        <v>507</v>
      </c>
      <c r="H326" s="155">
        <v>-3.4740000000000002</v>
      </c>
      <c r="I326" s="156"/>
      <c r="L326" s="151"/>
      <c r="M326" s="157"/>
      <c r="T326" s="158"/>
      <c r="AT326" s="153" t="s">
        <v>249</v>
      </c>
      <c r="AU326" s="153" t="s">
        <v>86</v>
      </c>
      <c r="AV326" s="12" t="s">
        <v>86</v>
      </c>
      <c r="AW326" s="12" t="s">
        <v>30</v>
      </c>
      <c r="AX326" s="12" t="s">
        <v>73</v>
      </c>
      <c r="AY326" s="153" t="s">
        <v>241</v>
      </c>
    </row>
    <row r="327" spans="2:65" s="13" customFormat="1" ht="12">
      <c r="B327" s="159"/>
      <c r="D327" s="152" t="s">
        <v>249</v>
      </c>
      <c r="E327" s="160" t="s">
        <v>1</v>
      </c>
      <c r="F327" s="161" t="s">
        <v>251</v>
      </c>
      <c r="H327" s="162">
        <v>47.506999999999991</v>
      </c>
      <c r="I327" s="163"/>
      <c r="L327" s="159"/>
      <c r="M327" s="164"/>
      <c r="T327" s="165"/>
      <c r="AT327" s="160" t="s">
        <v>249</v>
      </c>
      <c r="AU327" s="160" t="s">
        <v>86</v>
      </c>
      <c r="AV327" s="13" t="s">
        <v>247</v>
      </c>
      <c r="AW327" s="13" t="s">
        <v>30</v>
      </c>
      <c r="AX327" s="13" t="s">
        <v>80</v>
      </c>
      <c r="AY327" s="160" t="s">
        <v>241</v>
      </c>
    </row>
    <row r="328" spans="2:65" s="1" customFormat="1" ht="16.5" customHeight="1">
      <c r="B328" s="32"/>
      <c r="C328" s="137" t="s">
        <v>508</v>
      </c>
      <c r="D328" s="137" t="s">
        <v>243</v>
      </c>
      <c r="E328" s="138" t="s">
        <v>509</v>
      </c>
      <c r="F328" s="139" t="s">
        <v>510</v>
      </c>
      <c r="G328" s="140" t="s">
        <v>254</v>
      </c>
      <c r="H328" s="141">
        <v>3.407</v>
      </c>
      <c r="I328" s="142"/>
      <c r="J328" s="143">
        <f>ROUND(I328*H328,2)</f>
        <v>0</v>
      </c>
      <c r="K328" s="144"/>
      <c r="L328" s="32"/>
      <c r="M328" s="145" t="s">
        <v>1</v>
      </c>
      <c r="N328" s="146" t="s">
        <v>39</v>
      </c>
      <c r="P328" s="147">
        <f>O328*H328</f>
        <v>0</v>
      </c>
      <c r="Q328" s="147">
        <v>2.5018799999999999</v>
      </c>
      <c r="R328" s="147">
        <f>Q328*H328</f>
        <v>8.52390516</v>
      </c>
      <c r="S328" s="147">
        <v>0</v>
      </c>
      <c r="T328" s="148">
        <f>S328*H328</f>
        <v>0</v>
      </c>
      <c r="AR328" s="149" t="s">
        <v>247</v>
      </c>
      <c r="AT328" s="149" t="s">
        <v>243</v>
      </c>
      <c r="AU328" s="149" t="s">
        <v>86</v>
      </c>
      <c r="AY328" s="17" t="s">
        <v>241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86</v>
      </c>
      <c r="BK328" s="150">
        <f>ROUND(I328*H328,2)</f>
        <v>0</v>
      </c>
      <c r="BL328" s="17" t="s">
        <v>247</v>
      </c>
      <c r="BM328" s="149" t="s">
        <v>511</v>
      </c>
    </row>
    <row r="329" spans="2:65" s="12" customFormat="1" ht="12">
      <c r="B329" s="151"/>
      <c r="D329" s="152" t="s">
        <v>249</v>
      </c>
      <c r="E329" s="153" t="s">
        <v>1</v>
      </c>
      <c r="F329" s="154" t="s">
        <v>512</v>
      </c>
      <c r="H329" s="155">
        <v>0.17899999999999999</v>
      </c>
      <c r="I329" s="156"/>
      <c r="L329" s="151"/>
      <c r="M329" s="157"/>
      <c r="T329" s="158"/>
      <c r="AT329" s="153" t="s">
        <v>249</v>
      </c>
      <c r="AU329" s="153" t="s">
        <v>86</v>
      </c>
      <c r="AV329" s="12" t="s">
        <v>86</v>
      </c>
      <c r="AW329" s="12" t="s">
        <v>30</v>
      </c>
      <c r="AX329" s="12" t="s">
        <v>73</v>
      </c>
      <c r="AY329" s="153" t="s">
        <v>241</v>
      </c>
    </row>
    <row r="330" spans="2:65" s="12" customFormat="1" ht="12">
      <c r="B330" s="151"/>
      <c r="D330" s="152" t="s">
        <v>249</v>
      </c>
      <c r="E330" s="153" t="s">
        <v>1</v>
      </c>
      <c r="F330" s="154" t="s">
        <v>513</v>
      </c>
      <c r="H330" s="155">
        <v>1.3440000000000001</v>
      </c>
      <c r="I330" s="156"/>
      <c r="L330" s="151"/>
      <c r="M330" s="157"/>
      <c r="T330" s="158"/>
      <c r="AT330" s="153" t="s">
        <v>249</v>
      </c>
      <c r="AU330" s="153" t="s">
        <v>86</v>
      </c>
      <c r="AV330" s="12" t="s">
        <v>86</v>
      </c>
      <c r="AW330" s="12" t="s">
        <v>30</v>
      </c>
      <c r="AX330" s="12" t="s">
        <v>73</v>
      </c>
      <c r="AY330" s="153" t="s">
        <v>241</v>
      </c>
    </row>
    <row r="331" spans="2:65" s="12" customFormat="1" ht="12">
      <c r="B331" s="151"/>
      <c r="D331" s="152" t="s">
        <v>249</v>
      </c>
      <c r="E331" s="153" t="s">
        <v>1</v>
      </c>
      <c r="F331" s="154" t="s">
        <v>514</v>
      </c>
      <c r="H331" s="155">
        <v>0.129</v>
      </c>
      <c r="I331" s="156"/>
      <c r="L331" s="151"/>
      <c r="M331" s="157"/>
      <c r="T331" s="158"/>
      <c r="AT331" s="153" t="s">
        <v>249</v>
      </c>
      <c r="AU331" s="153" t="s">
        <v>86</v>
      </c>
      <c r="AV331" s="12" t="s">
        <v>86</v>
      </c>
      <c r="AW331" s="12" t="s">
        <v>30</v>
      </c>
      <c r="AX331" s="12" t="s">
        <v>73</v>
      </c>
      <c r="AY331" s="153" t="s">
        <v>241</v>
      </c>
    </row>
    <row r="332" spans="2:65" s="12" customFormat="1" ht="12">
      <c r="B332" s="151"/>
      <c r="D332" s="152" t="s">
        <v>249</v>
      </c>
      <c r="E332" s="153" t="s">
        <v>1</v>
      </c>
      <c r="F332" s="154" t="s">
        <v>515</v>
      </c>
      <c r="H332" s="155">
        <v>0.60099999999999998</v>
      </c>
      <c r="I332" s="156"/>
      <c r="L332" s="151"/>
      <c r="M332" s="157"/>
      <c r="T332" s="158"/>
      <c r="AT332" s="153" t="s">
        <v>249</v>
      </c>
      <c r="AU332" s="153" t="s">
        <v>86</v>
      </c>
      <c r="AV332" s="12" t="s">
        <v>86</v>
      </c>
      <c r="AW332" s="12" t="s">
        <v>30</v>
      </c>
      <c r="AX332" s="12" t="s">
        <v>73</v>
      </c>
      <c r="AY332" s="153" t="s">
        <v>241</v>
      </c>
    </row>
    <row r="333" spans="2:65" s="14" customFormat="1" ht="12">
      <c r="B333" s="166"/>
      <c r="D333" s="152" t="s">
        <v>249</v>
      </c>
      <c r="E333" s="167" t="s">
        <v>1</v>
      </c>
      <c r="F333" s="168" t="s">
        <v>516</v>
      </c>
      <c r="H333" s="169">
        <v>2.2530000000000001</v>
      </c>
      <c r="I333" s="170"/>
      <c r="L333" s="166"/>
      <c r="M333" s="171"/>
      <c r="T333" s="172"/>
      <c r="AT333" s="167" t="s">
        <v>249</v>
      </c>
      <c r="AU333" s="167" t="s">
        <v>86</v>
      </c>
      <c r="AV333" s="14" t="s">
        <v>258</v>
      </c>
      <c r="AW333" s="14" t="s">
        <v>30</v>
      </c>
      <c r="AX333" s="14" t="s">
        <v>73</v>
      </c>
      <c r="AY333" s="167" t="s">
        <v>241</v>
      </c>
    </row>
    <row r="334" spans="2:65" s="12" customFormat="1" ht="12">
      <c r="B334" s="151"/>
      <c r="D334" s="152" t="s">
        <v>249</v>
      </c>
      <c r="E334" s="153" t="s">
        <v>1</v>
      </c>
      <c r="F334" s="154" t="s">
        <v>517</v>
      </c>
      <c r="H334" s="155">
        <v>0.25700000000000001</v>
      </c>
      <c r="I334" s="156"/>
      <c r="L334" s="151"/>
      <c r="M334" s="157"/>
      <c r="T334" s="158"/>
      <c r="AT334" s="153" t="s">
        <v>249</v>
      </c>
      <c r="AU334" s="153" t="s">
        <v>86</v>
      </c>
      <c r="AV334" s="12" t="s">
        <v>86</v>
      </c>
      <c r="AW334" s="12" t="s">
        <v>30</v>
      </c>
      <c r="AX334" s="12" t="s">
        <v>73</v>
      </c>
      <c r="AY334" s="153" t="s">
        <v>241</v>
      </c>
    </row>
    <row r="335" spans="2:65" s="12" customFormat="1" ht="12">
      <c r="B335" s="151"/>
      <c r="D335" s="152" t="s">
        <v>249</v>
      </c>
      <c r="E335" s="153" t="s">
        <v>1</v>
      </c>
      <c r="F335" s="154" t="s">
        <v>518</v>
      </c>
      <c r="H335" s="155">
        <v>7.0000000000000007E-2</v>
      </c>
      <c r="I335" s="156"/>
      <c r="L335" s="151"/>
      <c r="M335" s="157"/>
      <c r="T335" s="158"/>
      <c r="AT335" s="153" t="s">
        <v>249</v>
      </c>
      <c r="AU335" s="153" t="s">
        <v>86</v>
      </c>
      <c r="AV335" s="12" t="s">
        <v>86</v>
      </c>
      <c r="AW335" s="12" t="s">
        <v>30</v>
      </c>
      <c r="AX335" s="12" t="s">
        <v>73</v>
      </c>
      <c r="AY335" s="153" t="s">
        <v>241</v>
      </c>
    </row>
    <row r="336" spans="2:65" s="12" customFormat="1" ht="12">
      <c r="B336" s="151"/>
      <c r="D336" s="152" t="s">
        <v>249</v>
      </c>
      <c r="E336" s="153" t="s">
        <v>1</v>
      </c>
      <c r="F336" s="154" t="s">
        <v>519</v>
      </c>
      <c r="H336" s="155">
        <v>0.82699999999999996</v>
      </c>
      <c r="I336" s="156"/>
      <c r="L336" s="151"/>
      <c r="M336" s="157"/>
      <c r="T336" s="158"/>
      <c r="AT336" s="153" t="s">
        <v>249</v>
      </c>
      <c r="AU336" s="153" t="s">
        <v>86</v>
      </c>
      <c r="AV336" s="12" t="s">
        <v>86</v>
      </c>
      <c r="AW336" s="12" t="s">
        <v>30</v>
      </c>
      <c r="AX336" s="12" t="s">
        <v>73</v>
      </c>
      <c r="AY336" s="153" t="s">
        <v>241</v>
      </c>
    </row>
    <row r="337" spans="2:65" s="14" customFormat="1" ht="12">
      <c r="B337" s="166"/>
      <c r="D337" s="152" t="s">
        <v>249</v>
      </c>
      <c r="E337" s="167" t="s">
        <v>1</v>
      </c>
      <c r="F337" s="168" t="s">
        <v>520</v>
      </c>
      <c r="H337" s="169">
        <v>1.1539999999999999</v>
      </c>
      <c r="I337" s="170"/>
      <c r="L337" s="166"/>
      <c r="M337" s="171"/>
      <c r="T337" s="172"/>
      <c r="AT337" s="167" t="s">
        <v>249</v>
      </c>
      <c r="AU337" s="167" t="s">
        <v>86</v>
      </c>
      <c r="AV337" s="14" t="s">
        <v>258</v>
      </c>
      <c r="AW337" s="14" t="s">
        <v>30</v>
      </c>
      <c r="AX337" s="14" t="s">
        <v>73</v>
      </c>
      <c r="AY337" s="167" t="s">
        <v>241</v>
      </c>
    </row>
    <row r="338" spans="2:65" s="13" customFormat="1" ht="12">
      <c r="B338" s="159"/>
      <c r="D338" s="152" t="s">
        <v>249</v>
      </c>
      <c r="E338" s="160" t="s">
        <v>1</v>
      </c>
      <c r="F338" s="161" t="s">
        <v>251</v>
      </c>
      <c r="H338" s="162">
        <v>3.407</v>
      </c>
      <c r="I338" s="163"/>
      <c r="L338" s="159"/>
      <c r="M338" s="164"/>
      <c r="T338" s="165"/>
      <c r="AT338" s="160" t="s">
        <v>249</v>
      </c>
      <c r="AU338" s="160" t="s">
        <v>86</v>
      </c>
      <c r="AV338" s="13" t="s">
        <v>247</v>
      </c>
      <c r="AW338" s="13" t="s">
        <v>30</v>
      </c>
      <c r="AX338" s="13" t="s">
        <v>80</v>
      </c>
      <c r="AY338" s="160" t="s">
        <v>241</v>
      </c>
    </row>
    <row r="339" spans="2:65" s="1" customFormat="1" ht="16.5" customHeight="1">
      <c r="B339" s="32"/>
      <c r="C339" s="137" t="s">
        <v>521</v>
      </c>
      <c r="D339" s="137" t="s">
        <v>243</v>
      </c>
      <c r="E339" s="138" t="s">
        <v>522</v>
      </c>
      <c r="F339" s="139" t="s">
        <v>523</v>
      </c>
      <c r="G339" s="140" t="s">
        <v>246</v>
      </c>
      <c r="H339" s="141">
        <v>31.969000000000001</v>
      </c>
      <c r="I339" s="142"/>
      <c r="J339" s="143">
        <f>ROUND(I339*H339,2)</f>
        <v>0</v>
      </c>
      <c r="K339" s="144"/>
      <c r="L339" s="32"/>
      <c r="M339" s="145" t="s">
        <v>1</v>
      </c>
      <c r="N339" s="146" t="s">
        <v>39</v>
      </c>
      <c r="P339" s="147">
        <f>O339*H339</f>
        <v>0</v>
      </c>
      <c r="Q339" s="147">
        <v>1.409E-2</v>
      </c>
      <c r="R339" s="147">
        <f>Q339*H339</f>
        <v>0.45044321000000004</v>
      </c>
      <c r="S339" s="147">
        <v>0</v>
      </c>
      <c r="T339" s="148">
        <f>S339*H339</f>
        <v>0</v>
      </c>
      <c r="AR339" s="149" t="s">
        <v>247</v>
      </c>
      <c r="AT339" s="149" t="s">
        <v>243</v>
      </c>
      <c r="AU339" s="149" t="s">
        <v>86</v>
      </c>
      <c r="AY339" s="17" t="s">
        <v>241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86</v>
      </c>
      <c r="BK339" s="150">
        <f>ROUND(I339*H339,2)</f>
        <v>0</v>
      </c>
      <c r="BL339" s="17" t="s">
        <v>247</v>
      </c>
      <c r="BM339" s="149" t="s">
        <v>524</v>
      </c>
    </row>
    <row r="340" spans="2:65" s="12" customFormat="1" ht="12">
      <c r="B340" s="151"/>
      <c r="D340" s="152" t="s">
        <v>249</v>
      </c>
      <c r="E340" s="153" t="s">
        <v>1</v>
      </c>
      <c r="F340" s="154" t="s">
        <v>525</v>
      </c>
      <c r="H340" s="155">
        <v>1.4910000000000001</v>
      </c>
      <c r="I340" s="156"/>
      <c r="L340" s="151"/>
      <c r="M340" s="157"/>
      <c r="T340" s="158"/>
      <c r="AT340" s="153" t="s">
        <v>249</v>
      </c>
      <c r="AU340" s="153" t="s">
        <v>86</v>
      </c>
      <c r="AV340" s="12" t="s">
        <v>86</v>
      </c>
      <c r="AW340" s="12" t="s">
        <v>30</v>
      </c>
      <c r="AX340" s="12" t="s">
        <v>73</v>
      </c>
      <c r="AY340" s="153" t="s">
        <v>241</v>
      </c>
    </row>
    <row r="341" spans="2:65" s="12" customFormat="1" ht="12">
      <c r="B341" s="151"/>
      <c r="D341" s="152" t="s">
        <v>249</v>
      </c>
      <c r="E341" s="153" t="s">
        <v>1</v>
      </c>
      <c r="F341" s="154" t="s">
        <v>526</v>
      </c>
      <c r="H341" s="155">
        <v>11.2</v>
      </c>
      <c r="I341" s="156"/>
      <c r="L341" s="151"/>
      <c r="M341" s="157"/>
      <c r="T341" s="158"/>
      <c r="AT341" s="153" t="s">
        <v>249</v>
      </c>
      <c r="AU341" s="153" t="s">
        <v>86</v>
      </c>
      <c r="AV341" s="12" t="s">
        <v>86</v>
      </c>
      <c r="AW341" s="12" t="s">
        <v>30</v>
      </c>
      <c r="AX341" s="12" t="s">
        <v>73</v>
      </c>
      <c r="AY341" s="153" t="s">
        <v>241</v>
      </c>
    </row>
    <row r="342" spans="2:65" s="12" customFormat="1" ht="12">
      <c r="B342" s="151"/>
      <c r="D342" s="152" t="s">
        <v>249</v>
      </c>
      <c r="E342" s="153" t="s">
        <v>1</v>
      </c>
      <c r="F342" s="154" t="s">
        <v>527</v>
      </c>
      <c r="H342" s="155">
        <v>1.071</v>
      </c>
      <c r="I342" s="156"/>
      <c r="L342" s="151"/>
      <c r="M342" s="157"/>
      <c r="T342" s="158"/>
      <c r="AT342" s="153" t="s">
        <v>249</v>
      </c>
      <c r="AU342" s="153" t="s">
        <v>86</v>
      </c>
      <c r="AV342" s="12" t="s">
        <v>86</v>
      </c>
      <c r="AW342" s="12" t="s">
        <v>30</v>
      </c>
      <c r="AX342" s="12" t="s">
        <v>73</v>
      </c>
      <c r="AY342" s="153" t="s">
        <v>241</v>
      </c>
    </row>
    <row r="343" spans="2:65" s="12" customFormat="1" ht="12">
      <c r="B343" s="151"/>
      <c r="D343" s="152" t="s">
        <v>249</v>
      </c>
      <c r="E343" s="153" t="s">
        <v>1</v>
      </c>
      <c r="F343" s="154" t="s">
        <v>528</v>
      </c>
      <c r="H343" s="155">
        <v>5.0119999999999996</v>
      </c>
      <c r="I343" s="156"/>
      <c r="L343" s="151"/>
      <c r="M343" s="157"/>
      <c r="T343" s="158"/>
      <c r="AT343" s="153" t="s">
        <v>249</v>
      </c>
      <c r="AU343" s="153" t="s">
        <v>86</v>
      </c>
      <c r="AV343" s="12" t="s">
        <v>86</v>
      </c>
      <c r="AW343" s="12" t="s">
        <v>30</v>
      </c>
      <c r="AX343" s="12" t="s">
        <v>73</v>
      </c>
      <c r="AY343" s="153" t="s">
        <v>241</v>
      </c>
    </row>
    <row r="344" spans="2:65" s="14" customFormat="1" ht="12">
      <c r="B344" s="166"/>
      <c r="D344" s="152" t="s">
        <v>249</v>
      </c>
      <c r="E344" s="167" t="s">
        <v>1</v>
      </c>
      <c r="F344" s="168" t="s">
        <v>516</v>
      </c>
      <c r="H344" s="169">
        <v>18.773999999999997</v>
      </c>
      <c r="I344" s="170"/>
      <c r="L344" s="166"/>
      <c r="M344" s="171"/>
      <c r="T344" s="172"/>
      <c r="AT344" s="167" t="s">
        <v>249</v>
      </c>
      <c r="AU344" s="167" t="s">
        <v>86</v>
      </c>
      <c r="AV344" s="14" t="s">
        <v>258</v>
      </c>
      <c r="AW344" s="14" t="s">
        <v>30</v>
      </c>
      <c r="AX344" s="14" t="s">
        <v>73</v>
      </c>
      <c r="AY344" s="167" t="s">
        <v>241</v>
      </c>
    </row>
    <row r="345" spans="2:65" s="12" customFormat="1" ht="12">
      <c r="B345" s="151"/>
      <c r="D345" s="152" t="s">
        <v>249</v>
      </c>
      <c r="E345" s="153" t="s">
        <v>1</v>
      </c>
      <c r="F345" s="154" t="s">
        <v>529</v>
      </c>
      <c r="H345" s="155">
        <v>2.94</v>
      </c>
      <c r="I345" s="156"/>
      <c r="L345" s="151"/>
      <c r="M345" s="157"/>
      <c r="T345" s="158"/>
      <c r="AT345" s="153" t="s">
        <v>249</v>
      </c>
      <c r="AU345" s="153" t="s">
        <v>86</v>
      </c>
      <c r="AV345" s="12" t="s">
        <v>86</v>
      </c>
      <c r="AW345" s="12" t="s">
        <v>30</v>
      </c>
      <c r="AX345" s="12" t="s">
        <v>73</v>
      </c>
      <c r="AY345" s="153" t="s">
        <v>241</v>
      </c>
    </row>
    <row r="346" spans="2:65" s="12" customFormat="1" ht="12">
      <c r="B346" s="151"/>
      <c r="D346" s="152" t="s">
        <v>249</v>
      </c>
      <c r="E346" s="153" t="s">
        <v>1</v>
      </c>
      <c r="F346" s="154" t="s">
        <v>530</v>
      </c>
      <c r="H346" s="155">
        <v>0.80500000000000005</v>
      </c>
      <c r="I346" s="156"/>
      <c r="L346" s="151"/>
      <c r="M346" s="157"/>
      <c r="T346" s="158"/>
      <c r="AT346" s="153" t="s">
        <v>249</v>
      </c>
      <c r="AU346" s="153" t="s">
        <v>86</v>
      </c>
      <c r="AV346" s="12" t="s">
        <v>86</v>
      </c>
      <c r="AW346" s="12" t="s">
        <v>30</v>
      </c>
      <c r="AX346" s="12" t="s">
        <v>73</v>
      </c>
      <c r="AY346" s="153" t="s">
        <v>241</v>
      </c>
    </row>
    <row r="347" spans="2:65" s="12" customFormat="1" ht="12">
      <c r="B347" s="151"/>
      <c r="D347" s="152" t="s">
        <v>249</v>
      </c>
      <c r="E347" s="153" t="s">
        <v>1</v>
      </c>
      <c r="F347" s="154" t="s">
        <v>531</v>
      </c>
      <c r="H347" s="155">
        <v>9.4499999999999993</v>
      </c>
      <c r="I347" s="156"/>
      <c r="L347" s="151"/>
      <c r="M347" s="157"/>
      <c r="T347" s="158"/>
      <c r="AT347" s="153" t="s">
        <v>249</v>
      </c>
      <c r="AU347" s="153" t="s">
        <v>86</v>
      </c>
      <c r="AV347" s="12" t="s">
        <v>86</v>
      </c>
      <c r="AW347" s="12" t="s">
        <v>30</v>
      </c>
      <c r="AX347" s="12" t="s">
        <v>73</v>
      </c>
      <c r="AY347" s="153" t="s">
        <v>241</v>
      </c>
    </row>
    <row r="348" spans="2:65" s="14" customFormat="1" ht="12">
      <c r="B348" s="166"/>
      <c r="D348" s="152" t="s">
        <v>249</v>
      </c>
      <c r="E348" s="167" t="s">
        <v>1</v>
      </c>
      <c r="F348" s="168" t="s">
        <v>520</v>
      </c>
      <c r="H348" s="169">
        <v>13.195</v>
      </c>
      <c r="I348" s="170"/>
      <c r="L348" s="166"/>
      <c r="M348" s="171"/>
      <c r="T348" s="172"/>
      <c r="AT348" s="167" t="s">
        <v>249</v>
      </c>
      <c r="AU348" s="167" t="s">
        <v>86</v>
      </c>
      <c r="AV348" s="14" t="s">
        <v>258</v>
      </c>
      <c r="AW348" s="14" t="s">
        <v>30</v>
      </c>
      <c r="AX348" s="14" t="s">
        <v>73</v>
      </c>
      <c r="AY348" s="167" t="s">
        <v>241</v>
      </c>
    </row>
    <row r="349" spans="2:65" s="13" customFormat="1" ht="12">
      <c r="B349" s="159"/>
      <c r="D349" s="152" t="s">
        <v>249</v>
      </c>
      <c r="E349" s="160" t="s">
        <v>1</v>
      </c>
      <c r="F349" s="161" t="s">
        <v>251</v>
      </c>
      <c r="H349" s="162">
        <v>31.968999999999998</v>
      </c>
      <c r="I349" s="163"/>
      <c r="L349" s="159"/>
      <c r="M349" s="164"/>
      <c r="T349" s="165"/>
      <c r="AT349" s="160" t="s">
        <v>249</v>
      </c>
      <c r="AU349" s="160" t="s">
        <v>86</v>
      </c>
      <c r="AV349" s="13" t="s">
        <v>247</v>
      </c>
      <c r="AW349" s="13" t="s">
        <v>30</v>
      </c>
      <c r="AX349" s="13" t="s">
        <v>80</v>
      </c>
      <c r="AY349" s="160" t="s">
        <v>241</v>
      </c>
    </row>
    <row r="350" spans="2:65" s="1" customFormat="1" ht="16.5" customHeight="1">
      <c r="B350" s="32"/>
      <c r="C350" s="137" t="s">
        <v>532</v>
      </c>
      <c r="D350" s="137" t="s">
        <v>243</v>
      </c>
      <c r="E350" s="138" t="s">
        <v>533</v>
      </c>
      <c r="F350" s="139" t="s">
        <v>534</v>
      </c>
      <c r="G350" s="140" t="s">
        <v>246</v>
      </c>
      <c r="H350" s="141">
        <v>31.969000000000001</v>
      </c>
      <c r="I350" s="142"/>
      <c r="J350" s="143">
        <f>ROUND(I350*H350,2)</f>
        <v>0</v>
      </c>
      <c r="K350" s="144"/>
      <c r="L350" s="32"/>
      <c r="M350" s="145" t="s">
        <v>1</v>
      </c>
      <c r="N350" s="146" t="s">
        <v>39</v>
      </c>
      <c r="P350" s="147">
        <f>O350*H350</f>
        <v>0</v>
      </c>
      <c r="Q350" s="147">
        <v>0</v>
      </c>
      <c r="R350" s="147">
        <f>Q350*H350</f>
        <v>0</v>
      </c>
      <c r="S350" s="147">
        <v>0</v>
      </c>
      <c r="T350" s="148">
        <f>S350*H350</f>
        <v>0</v>
      </c>
      <c r="AR350" s="149" t="s">
        <v>247</v>
      </c>
      <c r="AT350" s="149" t="s">
        <v>243</v>
      </c>
      <c r="AU350" s="149" t="s">
        <v>86</v>
      </c>
      <c r="AY350" s="17" t="s">
        <v>241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86</v>
      </c>
      <c r="BK350" s="150">
        <f>ROUND(I350*H350,2)</f>
        <v>0</v>
      </c>
      <c r="BL350" s="17" t="s">
        <v>247</v>
      </c>
      <c r="BM350" s="149" t="s">
        <v>535</v>
      </c>
    </row>
    <row r="351" spans="2:65" s="12" customFormat="1" ht="12">
      <c r="B351" s="151"/>
      <c r="D351" s="152" t="s">
        <v>249</v>
      </c>
      <c r="E351" s="153" t="s">
        <v>1</v>
      </c>
      <c r="F351" s="154" t="s">
        <v>525</v>
      </c>
      <c r="H351" s="155">
        <v>1.4910000000000001</v>
      </c>
      <c r="I351" s="156"/>
      <c r="L351" s="151"/>
      <c r="M351" s="157"/>
      <c r="T351" s="158"/>
      <c r="AT351" s="153" t="s">
        <v>249</v>
      </c>
      <c r="AU351" s="153" t="s">
        <v>86</v>
      </c>
      <c r="AV351" s="12" t="s">
        <v>86</v>
      </c>
      <c r="AW351" s="12" t="s">
        <v>30</v>
      </c>
      <c r="AX351" s="12" t="s">
        <v>73</v>
      </c>
      <c r="AY351" s="153" t="s">
        <v>241</v>
      </c>
    </row>
    <row r="352" spans="2:65" s="12" customFormat="1" ht="12">
      <c r="B352" s="151"/>
      <c r="D352" s="152" t="s">
        <v>249</v>
      </c>
      <c r="E352" s="153" t="s">
        <v>1</v>
      </c>
      <c r="F352" s="154" t="s">
        <v>526</v>
      </c>
      <c r="H352" s="155">
        <v>11.2</v>
      </c>
      <c r="I352" s="156"/>
      <c r="L352" s="151"/>
      <c r="M352" s="157"/>
      <c r="T352" s="158"/>
      <c r="AT352" s="153" t="s">
        <v>249</v>
      </c>
      <c r="AU352" s="153" t="s">
        <v>86</v>
      </c>
      <c r="AV352" s="12" t="s">
        <v>86</v>
      </c>
      <c r="AW352" s="12" t="s">
        <v>30</v>
      </c>
      <c r="AX352" s="12" t="s">
        <v>73</v>
      </c>
      <c r="AY352" s="153" t="s">
        <v>241</v>
      </c>
    </row>
    <row r="353" spans="2:65" s="12" customFormat="1" ht="12">
      <c r="B353" s="151"/>
      <c r="D353" s="152" t="s">
        <v>249</v>
      </c>
      <c r="E353" s="153" t="s">
        <v>1</v>
      </c>
      <c r="F353" s="154" t="s">
        <v>527</v>
      </c>
      <c r="H353" s="155">
        <v>1.071</v>
      </c>
      <c r="I353" s="156"/>
      <c r="L353" s="151"/>
      <c r="M353" s="157"/>
      <c r="T353" s="158"/>
      <c r="AT353" s="153" t="s">
        <v>249</v>
      </c>
      <c r="AU353" s="153" t="s">
        <v>86</v>
      </c>
      <c r="AV353" s="12" t="s">
        <v>86</v>
      </c>
      <c r="AW353" s="12" t="s">
        <v>30</v>
      </c>
      <c r="AX353" s="12" t="s">
        <v>73</v>
      </c>
      <c r="AY353" s="153" t="s">
        <v>241</v>
      </c>
    </row>
    <row r="354" spans="2:65" s="12" customFormat="1" ht="12">
      <c r="B354" s="151"/>
      <c r="D354" s="152" t="s">
        <v>249</v>
      </c>
      <c r="E354" s="153" t="s">
        <v>1</v>
      </c>
      <c r="F354" s="154" t="s">
        <v>528</v>
      </c>
      <c r="H354" s="155">
        <v>5.0119999999999996</v>
      </c>
      <c r="I354" s="156"/>
      <c r="L354" s="151"/>
      <c r="M354" s="157"/>
      <c r="T354" s="158"/>
      <c r="AT354" s="153" t="s">
        <v>249</v>
      </c>
      <c r="AU354" s="153" t="s">
        <v>86</v>
      </c>
      <c r="AV354" s="12" t="s">
        <v>86</v>
      </c>
      <c r="AW354" s="12" t="s">
        <v>30</v>
      </c>
      <c r="AX354" s="12" t="s">
        <v>73</v>
      </c>
      <c r="AY354" s="153" t="s">
        <v>241</v>
      </c>
    </row>
    <row r="355" spans="2:65" s="14" customFormat="1" ht="12">
      <c r="B355" s="166"/>
      <c r="D355" s="152" t="s">
        <v>249</v>
      </c>
      <c r="E355" s="167" t="s">
        <v>1</v>
      </c>
      <c r="F355" s="168" t="s">
        <v>516</v>
      </c>
      <c r="H355" s="169">
        <v>18.773999999999997</v>
      </c>
      <c r="I355" s="170"/>
      <c r="L355" s="166"/>
      <c r="M355" s="171"/>
      <c r="T355" s="172"/>
      <c r="AT355" s="167" t="s">
        <v>249</v>
      </c>
      <c r="AU355" s="167" t="s">
        <v>86</v>
      </c>
      <c r="AV355" s="14" t="s">
        <v>258</v>
      </c>
      <c r="AW355" s="14" t="s">
        <v>30</v>
      </c>
      <c r="AX355" s="14" t="s">
        <v>73</v>
      </c>
      <c r="AY355" s="167" t="s">
        <v>241</v>
      </c>
    </row>
    <row r="356" spans="2:65" s="12" customFormat="1" ht="12">
      <c r="B356" s="151"/>
      <c r="D356" s="152" t="s">
        <v>249</v>
      </c>
      <c r="E356" s="153" t="s">
        <v>1</v>
      </c>
      <c r="F356" s="154" t="s">
        <v>529</v>
      </c>
      <c r="H356" s="155">
        <v>2.94</v>
      </c>
      <c r="I356" s="156"/>
      <c r="L356" s="151"/>
      <c r="M356" s="157"/>
      <c r="T356" s="158"/>
      <c r="AT356" s="153" t="s">
        <v>249</v>
      </c>
      <c r="AU356" s="153" t="s">
        <v>86</v>
      </c>
      <c r="AV356" s="12" t="s">
        <v>86</v>
      </c>
      <c r="AW356" s="12" t="s">
        <v>30</v>
      </c>
      <c r="AX356" s="12" t="s">
        <v>73</v>
      </c>
      <c r="AY356" s="153" t="s">
        <v>241</v>
      </c>
    </row>
    <row r="357" spans="2:65" s="12" customFormat="1" ht="12">
      <c r="B357" s="151"/>
      <c r="D357" s="152" t="s">
        <v>249</v>
      </c>
      <c r="E357" s="153" t="s">
        <v>1</v>
      </c>
      <c r="F357" s="154" t="s">
        <v>530</v>
      </c>
      <c r="H357" s="155">
        <v>0.80500000000000005</v>
      </c>
      <c r="I357" s="156"/>
      <c r="L357" s="151"/>
      <c r="M357" s="157"/>
      <c r="T357" s="158"/>
      <c r="AT357" s="153" t="s">
        <v>249</v>
      </c>
      <c r="AU357" s="153" t="s">
        <v>86</v>
      </c>
      <c r="AV357" s="12" t="s">
        <v>86</v>
      </c>
      <c r="AW357" s="12" t="s">
        <v>30</v>
      </c>
      <c r="AX357" s="12" t="s">
        <v>73</v>
      </c>
      <c r="AY357" s="153" t="s">
        <v>241</v>
      </c>
    </row>
    <row r="358" spans="2:65" s="12" customFormat="1" ht="12">
      <c r="B358" s="151"/>
      <c r="D358" s="152" t="s">
        <v>249</v>
      </c>
      <c r="E358" s="153" t="s">
        <v>1</v>
      </c>
      <c r="F358" s="154" t="s">
        <v>531</v>
      </c>
      <c r="H358" s="155">
        <v>9.4499999999999993</v>
      </c>
      <c r="I358" s="156"/>
      <c r="L358" s="151"/>
      <c r="M358" s="157"/>
      <c r="T358" s="158"/>
      <c r="AT358" s="153" t="s">
        <v>249</v>
      </c>
      <c r="AU358" s="153" t="s">
        <v>86</v>
      </c>
      <c r="AV358" s="12" t="s">
        <v>86</v>
      </c>
      <c r="AW358" s="12" t="s">
        <v>30</v>
      </c>
      <c r="AX358" s="12" t="s">
        <v>73</v>
      </c>
      <c r="AY358" s="153" t="s">
        <v>241</v>
      </c>
    </row>
    <row r="359" spans="2:65" s="14" customFormat="1" ht="12">
      <c r="B359" s="166"/>
      <c r="D359" s="152" t="s">
        <v>249</v>
      </c>
      <c r="E359" s="167" t="s">
        <v>1</v>
      </c>
      <c r="F359" s="168" t="s">
        <v>520</v>
      </c>
      <c r="H359" s="169">
        <v>13.195</v>
      </c>
      <c r="I359" s="170"/>
      <c r="L359" s="166"/>
      <c r="M359" s="171"/>
      <c r="T359" s="172"/>
      <c r="AT359" s="167" t="s">
        <v>249</v>
      </c>
      <c r="AU359" s="167" t="s">
        <v>86</v>
      </c>
      <c r="AV359" s="14" t="s">
        <v>258</v>
      </c>
      <c r="AW359" s="14" t="s">
        <v>30</v>
      </c>
      <c r="AX359" s="14" t="s">
        <v>73</v>
      </c>
      <c r="AY359" s="167" t="s">
        <v>241</v>
      </c>
    </row>
    <row r="360" spans="2:65" s="13" customFormat="1" ht="12">
      <c r="B360" s="159"/>
      <c r="D360" s="152" t="s">
        <v>249</v>
      </c>
      <c r="E360" s="160" t="s">
        <v>1</v>
      </c>
      <c r="F360" s="161" t="s">
        <v>251</v>
      </c>
      <c r="H360" s="162">
        <v>31.968999999999998</v>
      </c>
      <c r="I360" s="163"/>
      <c r="L360" s="159"/>
      <c r="M360" s="164"/>
      <c r="T360" s="165"/>
      <c r="AT360" s="160" t="s">
        <v>249</v>
      </c>
      <c r="AU360" s="160" t="s">
        <v>86</v>
      </c>
      <c r="AV360" s="13" t="s">
        <v>247</v>
      </c>
      <c r="AW360" s="13" t="s">
        <v>30</v>
      </c>
      <c r="AX360" s="13" t="s">
        <v>80</v>
      </c>
      <c r="AY360" s="160" t="s">
        <v>241</v>
      </c>
    </row>
    <row r="361" spans="2:65" s="1" customFormat="1" ht="24.25" customHeight="1">
      <c r="B361" s="32"/>
      <c r="C361" s="137" t="s">
        <v>536</v>
      </c>
      <c r="D361" s="137" t="s">
        <v>243</v>
      </c>
      <c r="E361" s="138" t="s">
        <v>537</v>
      </c>
      <c r="F361" s="139" t="s">
        <v>538</v>
      </c>
      <c r="G361" s="140" t="s">
        <v>246</v>
      </c>
      <c r="H361" s="141">
        <v>292.49900000000002</v>
      </c>
      <c r="I361" s="142"/>
      <c r="J361" s="143">
        <f>ROUND(I361*H361,2)</f>
        <v>0</v>
      </c>
      <c r="K361" s="144"/>
      <c r="L361" s="32"/>
      <c r="M361" s="145" t="s">
        <v>1</v>
      </c>
      <c r="N361" s="146" t="s">
        <v>39</v>
      </c>
      <c r="P361" s="147">
        <f>O361*H361</f>
        <v>0</v>
      </c>
      <c r="Q361" s="147">
        <v>0.19425000000000001</v>
      </c>
      <c r="R361" s="147">
        <f>Q361*H361</f>
        <v>56.817930750000009</v>
      </c>
      <c r="S361" s="147">
        <v>0</v>
      </c>
      <c r="T361" s="148">
        <f>S361*H361</f>
        <v>0</v>
      </c>
      <c r="AR361" s="149" t="s">
        <v>247</v>
      </c>
      <c r="AT361" s="149" t="s">
        <v>243</v>
      </c>
      <c r="AU361" s="149" t="s">
        <v>86</v>
      </c>
      <c r="AY361" s="17" t="s">
        <v>241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86</v>
      </c>
      <c r="BK361" s="150">
        <f>ROUND(I361*H361,2)</f>
        <v>0</v>
      </c>
      <c r="BL361" s="17" t="s">
        <v>247</v>
      </c>
      <c r="BM361" s="149" t="s">
        <v>539</v>
      </c>
    </row>
    <row r="362" spans="2:65" s="12" customFormat="1" ht="12">
      <c r="B362" s="151"/>
      <c r="D362" s="152" t="s">
        <v>249</v>
      </c>
      <c r="E362" s="153" t="s">
        <v>1</v>
      </c>
      <c r="F362" s="154" t="s">
        <v>540</v>
      </c>
      <c r="H362" s="155">
        <v>64.12</v>
      </c>
      <c r="I362" s="156"/>
      <c r="L362" s="151"/>
      <c r="M362" s="157"/>
      <c r="T362" s="158"/>
      <c r="AT362" s="153" t="s">
        <v>249</v>
      </c>
      <c r="AU362" s="153" t="s">
        <v>86</v>
      </c>
      <c r="AV362" s="12" t="s">
        <v>86</v>
      </c>
      <c r="AW362" s="12" t="s">
        <v>30</v>
      </c>
      <c r="AX362" s="12" t="s">
        <v>73</v>
      </c>
      <c r="AY362" s="153" t="s">
        <v>241</v>
      </c>
    </row>
    <row r="363" spans="2:65" s="12" customFormat="1" ht="12">
      <c r="B363" s="151"/>
      <c r="D363" s="152" t="s">
        <v>249</v>
      </c>
      <c r="E363" s="153" t="s">
        <v>1</v>
      </c>
      <c r="F363" s="154" t="s">
        <v>541</v>
      </c>
      <c r="H363" s="155">
        <v>-7.88</v>
      </c>
      <c r="I363" s="156"/>
      <c r="L363" s="151"/>
      <c r="M363" s="157"/>
      <c r="T363" s="158"/>
      <c r="AT363" s="153" t="s">
        <v>249</v>
      </c>
      <c r="AU363" s="153" t="s">
        <v>86</v>
      </c>
      <c r="AV363" s="12" t="s">
        <v>86</v>
      </c>
      <c r="AW363" s="12" t="s">
        <v>30</v>
      </c>
      <c r="AX363" s="12" t="s">
        <v>73</v>
      </c>
      <c r="AY363" s="153" t="s">
        <v>241</v>
      </c>
    </row>
    <row r="364" spans="2:65" s="12" customFormat="1" ht="12">
      <c r="B364" s="151"/>
      <c r="D364" s="152" t="s">
        <v>249</v>
      </c>
      <c r="E364" s="153" t="s">
        <v>1</v>
      </c>
      <c r="F364" s="154" t="s">
        <v>542</v>
      </c>
      <c r="H364" s="155">
        <v>-1.379</v>
      </c>
      <c r="I364" s="156"/>
      <c r="L364" s="151"/>
      <c r="M364" s="157"/>
      <c r="T364" s="158"/>
      <c r="AT364" s="153" t="s">
        <v>249</v>
      </c>
      <c r="AU364" s="153" t="s">
        <v>86</v>
      </c>
      <c r="AV364" s="12" t="s">
        <v>86</v>
      </c>
      <c r="AW364" s="12" t="s">
        <v>30</v>
      </c>
      <c r="AX364" s="12" t="s">
        <v>73</v>
      </c>
      <c r="AY364" s="153" t="s">
        <v>241</v>
      </c>
    </row>
    <row r="365" spans="2:65" s="12" customFormat="1" ht="12">
      <c r="B365" s="151"/>
      <c r="D365" s="152" t="s">
        <v>249</v>
      </c>
      <c r="E365" s="153" t="s">
        <v>1</v>
      </c>
      <c r="F365" s="154" t="s">
        <v>543</v>
      </c>
      <c r="H365" s="155">
        <v>43.61</v>
      </c>
      <c r="I365" s="156"/>
      <c r="L365" s="151"/>
      <c r="M365" s="157"/>
      <c r="T365" s="158"/>
      <c r="AT365" s="153" t="s">
        <v>249</v>
      </c>
      <c r="AU365" s="153" t="s">
        <v>86</v>
      </c>
      <c r="AV365" s="12" t="s">
        <v>86</v>
      </c>
      <c r="AW365" s="12" t="s">
        <v>30</v>
      </c>
      <c r="AX365" s="12" t="s">
        <v>73</v>
      </c>
      <c r="AY365" s="153" t="s">
        <v>241</v>
      </c>
    </row>
    <row r="366" spans="2:65" s="12" customFormat="1" ht="12">
      <c r="B366" s="151"/>
      <c r="D366" s="152" t="s">
        <v>249</v>
      </c>
      <c r="E366" s="153" t="s">
        <v>1</v>
      </c>
      <c r="F366" s="154" t="s">
        <v>544</v>
      </c>
      <c r="H366" s="155">
        <v>-1.97</v>
      </c>
      <c r="I366" s="156"/>
      <c r="L366" s="151"/>
      <c r="M366" s="157"/>
      <c r="T366" s="158"/>
      <c r="AT366" s="153" t="s">
        <v>249</v>
      </c>
      <c r="AU366" s="153" t="s">
        <v>86</v>
      </c>
      <c r="AV366" s="12" t="s">
        <v>86</v>
      </c>
      <c r="AW366" s="12" t="s">
        <v>30</v>
      </c>
      <c r="AX366" s="12" t="s">
        <v>73</v>
      </c>
      <c r="AY366" s="153" t="s">
        <v>241</v>
      </c>
    </row>
    <row r="367" spans="2:65" s="12" customFormat="1" ht="12">
      <c r="B367" s="151"/>
      <c r="D367" s="152" t="s">
        <v>249</v>
      </c>
      <c r="E367" s="153" t="s">
        <v>1</v>
      </c>
      <c r="F367" s="154" t="s">
        <v>545</v>
      </c>
      <c r="H367" s="155">
        <v>-1.379</v>
      </c>
      <c r="I367" s="156"/>
      <c r="L367" s="151"/>
      <c r="M367" s="157"/>
      <c r="T367" s="158"/>
      <c r="AT367" s="153" t="s">
        <v>249</v>
      </c>
      <c r="AU367" s="153" t="s">
        <v>86</v>
      </c>
      <c r="AV367" s="12" t="s">
        <v>86</v>
      </c>
      <c r="AW367" s="12" t="s">
        <v>30</v>
      </c>
      <c r="AX367" s="12" t="s">
        <v>73</v>
      </c>
      <c r="AY367" s="153" t="s">
        <v>241</v>
      </c>
    </row>
    <row r="368" spans="2:65" s="12" customFormat="1" ht="12">
      <c r="B368" s="151"/>
      <c r="D368" s="152" t="s">
        <v>249</v>
      </c>
      <c r="E368" s="153" t="s">
        <v>1</v>
      </c>
      <c r="F368" s="154" t="s">
        <v>546</v>
      </c>
      <c r="H368" s="155">
        <v>28.56</v>
      </c>
      <c r="I368" s="156"/>
      <c r="L368" s="151"/>
      <c r="M368" s="157"/>
      <c r="T368" s="158"/>
      <c r="AT368" s="153" t="s">
        <v>249</v>
      </c>
      <c r="AU368" s="153" t="s">
        <v>86</v>
      </c>
      <c r="AV368" s="12" t="s">
        <v>86</v>
      </c>
      <c r="AW368" s="12" t="s">
        <v>30</v>
      </c>
      <c r="AX368" s="12" t="s">
        <v>73</v>
      </c>
      <c r="AY368" s="153" t="s">
        <v>241</v>
      </c>
    </row>
    <row r="369" spans="2:65" s="12" customFormat="1" ht="12">
      <c r="B369" s="151"/>
      <c r="D369" s="152" t="s">
        <v>249</v>
      </c>
      <c r="E369" s="153" t="s">
        <v>1</v>
      </c>
      <c r="F369" s="154" t="s">
        <v>547</v>
      </c>
      <c r="H369" s="155">
        <v>11.2</v>
      </c>
      <c r="I369" s="156"/>
      <c r="L369" s="151"/>
      <c r="M369" s="157"/>
      <c r="T369" s="158"/>
      <c r="AT369" s="153" t="s">
        <v>249</v>
      </c>
      <c r="AU369" s="153" t="s">
        <v>86</v>
      </c>
      <c r="AV369" s="12" t="s">
        <v>86</v>
      </c>
      <c r="AW369" s="12" t="s">
        <v>30</v>
      </c>
      <c r="AX369" s="12" t="s">
        <v>73</v>
      </c>
      <c r="AY369" s="153" t="s">
        <v>241</v>
      </c>
    </row>
    <row r="370" spans="2:65" s="12" customFormat="1" ht="12">
      <c r="B370" s="151"/>
      <c r="D370" s="152" t="s">
        <v>249</v>
      </c>
      <c r="E370" s="153" t="s">
        <v>1</v>
      </c>
      <c r="F370" s="154" t="s">
        <v>545</v>
      </c>
      <c r="H370" s="155">
        <v>-1.379</v>
      </c>
      <c r="I370" s="156"/>
      <c r="L370" s="151"/>
      <c r="M370" s="157"/>
      <c r="T370" s="158"/>
      <c r="AT370" s="153" t="s">
        <v>249</v>
      </c>
      <c r="AU370" s="153" t="s">
        <v>86</v>
      </c>
      <c r="AV370" s="12" t="s">
        <v>86</v>
      </c>
      <c r="AW370" s="12" t="s">
        <v>30</v>
      </c>
      <c r="AX370" s="12" t="s">
        <v>73</v>
      </c>
      <c r="AY370" s="153" t="s">
        <v>241</v>
      </c>
    </row>
    <row r="371" spans="2:65" s="12" customFormat="1" ht="12">
      <c r="B371" s="151"/>
      <c r="D371" s="152" t="s">
        <v>249</v>
      </c>
      <c r="E371" s="153" t="s">
        <v>1</v>
      </c>
      <c r="F371" s="154" t="s">
        <v>548</v>
      </c>
      <c r="H371" s="155">
        <v>5.18</v>
      </c>
      <c r="I371" s="156"/>
      <c r="L371" s="151"/>
      <c r="M371" s="157"/>
      <c r="T371" s="158"/>
      <c r="AT371" s="153" t="s">
        <v>249</v>
      </c>
      <c r="AU371" s="153" t="s">
        <v>86</v>
      </c>
      <c r="AV371" s="12" t="s">
        <v>86</v>
      </c>
      <c r="AW371" s="12" t="s">
        <v>30</v>
      </c>
      <c r="AX371" s="12" t="s">
        <v>73</v>
      </c>
      <c r="AY371" s="153" t="s">
        <v>241</v>
      </c>
    </row>
    <row r="372" spans="2:65" s="12" customFormat="1" ht="12">
      <c r="B372" s="151"/>
      <c r="D372" s="152" t="s">
        <v>249</v>
      </c>
      <c r="E372" s="153" t="s">
        <v>1</v>
      </c>
      <c r="F372" s="154" t="s">
        <v>549</v>
      </c>
      <c r="H372" s="155">
        <v>134.19</v>
      </c>
      <c r="I372" s="156"/>
      <c r="L372" s="151"/>
      <c r="M372" s="157"/>
      <c r="T372" s="158"/>
      <c r="AT372" s="153" t="s">
        <v>249</v>
      </c>
      <c r="AU372" s="153" t="s">
        <v>86</v>
      </c>
      <c r="AV372" s="12" t="s">
        <v>86</v>
      </c>
      <c r="AW372" s="12" t="s">
        <v>30</v>
      </c>
      <c r="AX372" s="12" t="s">
        <v>73</v>
      </c>
      <c r="AY372" s="153" t="s">
        <v>241</v>
      </c>
    </row>
    <row r="373" spans="2:65" s="12" customFormat="1" ht="12">
      <c r="B373" s="151"/>
      <c r="D373" s="152" t="s">
        <v>249</v>
      </c>
      <c r="E373" s="153" t="s">
        <v>1</v>
      </c>
      <c r="F373" s="154" t="s">
        <v>550</v>
      </c>
      <c r="H373" s="155">
        <v>-10.638</v>
      </c>
      <c r="I373" s="156"/>
      <c r="L373" s="151"/>
      <c r="M373" s="157"/>
      <c r="T373" s="158"/>
      <c r="AT373" s="153" t="s">
        <v>249</v>
      </c>
      <c r="AU373" s="153" t="s">
        <v>86</v>
      </c>
      <c r="AV373" s="12" t="s">
        <v>86</v>
      </c>
      <c r="AW373" s="12" t="s">
        <v>30</v>
      </c>
      <c r="AX373" s="12" t="s">
        <v>73</v>
      </c>
      <c r="AY373" s="153" t="s">
        <v>241</v>
      </c>
    </row>
    <row r="374" spans="2:65" s="12" customFormat="1" ht="12">
      <c r="B374" s="151"/>
      <c r="D374" s="152" t="s">
        <v>249</v>
      </c>
      <c r="E374" s="153" t="s">
        <v>1</v>
      </c>
      <c r="F374" s="154" t="s">
        <v>551</v>
      </c>
      <c r="H374" s="155">
        <v>23.94</v>
      </c>
      <c r="I374" s="156"/>
      <c r="L374" s="151"/>
      <c r="M374" s="157"/>
      <c r="T374" s="158"/>
      <c r="AT374" s="153" t="s">
        <v>249</v>
      </c>
      <c r="AU374" s="153" t="s">
        <v>86</v>
      </c>
      <c r="AV374" s="12" t="s">
        <v>86</v>
      </c>
      <c r="AW374" s="12" t="s">
        <v>30</v>
      </c>
      <c r="AX374" s="12" t="s">
        <v>73</v>
      </c>
      <c r="AY374" s="153" t="s">
        <v>241</v>
      </c>
    </row>
    <row r="375" spans="2:65" s="12" customFormat="1" ht="12">
      <c r="B375" s="151"/>
      <c r="D375" s="152" t="s">
        <v>249</v>
      </c>
      <c r="E375" s="153" t="s">
        <v>1</v>
      </c>
      <c r="F375" s="154" t="s">
        <v>552</v>
      </c>
      <c r="H375" s="155">
        <v>-1.5760000000000001</v>
      </c>
      <c r="I375" s="156"/>
      <c r="L375" s="151"/>
      <c r="M375" s="157"/>
      <c r="T375" s="158"/>
      <c r="AT375" s="153" t="s">
        <v>249</v>
      </c>
      <c r="AU375" s="153" t="s">
        <v>86</v>
      </c>
      <c r="AV375" s="12" t="s">
        <v>86</v>
      </c>
      <c r="AW375" s="12" t="s">
        <v>30</v>
      </c>
      <c r="AX375" s="12" t="s">
        <v>73</v>
      </c>
      <c r="AY375" s="153" t="s">
        <v>241</v>
      </c>
    </row>
    <row r="376" spans="2:65" s="12" customFormat="1" ht="12">
      <c r="B376" s="151"/>
      <c r="D376" s="152" t="s">
        <v>249</v>
      </c>
      <c r="E376" s="153" t="s">
        <v>1</v>
      </c>
      <c r="F376" s="154" t="s">
        <v>544</v>
      </c>
      <c r="H376" s="155">
        <v>-1.97</v>
      </c>
      <c r="I376" s="156"/>
      <c r="L376" s="151"/>
      <c r="M376" s="157"/>
      <c r="T376" s="158"/>
      <c r="AT376" s="153" t="s">
        <v>249</v>
      </c>
      <c r="AU376" s="153" t="s">
        <v>86</v>
      </c>
      <c r="AV376" s="12" t="s">
        <v>86</v>
      </c>
      <c r="AW376" s="12" t="s">
        <v>30</v>
      </c>
      <c r="AX376" s="12" t="s">
        <v>73</v>
      </c>
      <c r="AY376" s="153" t="s">
        <v>241</v>
      </c>
    </row>
    <row r="377" spans="2:65" s="12" customFormat="1" ht="12">
      <c r="B377" s="151"/>
      <c r="D377" s="152" t="s">
        <v>249</v>
      </c>
      <c r="E377" s="153" t="s">
        <v>1</v>
      </c>
      <c r="F377" s="154" t="s">
        <v>553</v>
      </c>
      <c r="H377" s="155">
        <v>3.85</v>
      </c>
      <c r="I377" s="156"/>
      <c r="L377" s="151"/>
      <c r="M377" s="157"/>
      <c r="T377" s="158"/>
      <c r="AT377" s="153" t="s">
        <v>249</v>
      </c>
      <c r="AU377" s="153" t="s">
        <v>86</v>
      </c>
      <c r="AV377" s="12" t="s">
        <v>86</v>
      </c>
      <c r="AW377" s="12" t="s">
        <v>30</v>
      </c>
      <c r="AX377" s="12" t="s">
        <v>73</v>
      </c>
      <c r="AY377" s="153" t="s">
        <v>241</v>
      </c>
    </row>
    <row r="378" spans="2:65" s="12" customFormat="1" ht="12">
      <c r="B378" s="151"/>
      <c r="D378" s="152" t="s">
        <v>249</v>
      </c>
      <c r="E378" s="153" t="s">
        <v>1</v>
      </c>
      <c r="F378" s="154" t="s">
        <v>554</v>
      </c>
      <c r="H378" s="155">
        <v>6.02</v>
      </c>
      <c r="I378" s="156"/>
      <c r="L378" s="151"/>
      <c r="M378" s="157"/>
      <c r="T378" s="158"/>
      <c r="AT378" s="153" t="s">
        <v>249</v>
      </c>
      <c r="AU378" s="153" t="s">
        <v>86</v>
      </c>
      <c r="AV378" s="12" t="s">
        <v>86</v>
      </c>
      <c r="AW378" s="12" t="s">
        <v>30</v>
      </c>
      <c r="AX378" s="12" t="s">
        <v>73</v>
      </c>
      <c r="AY378" s="153" t="s">
        <v>241</v>
      </c>
    </row>
    <row r="379" spans="2:65" s="13" customFormat="1" ht="12">
      <c r="B379" s="159"/>
      <c r="D379" s="152" t="s">
        <v>249</v>
      </c>
      <c r="E379" s="160" t="s">
        <v>1</v>
      </c>
      <c r="F379" s="161" t="s">
        <v>251</v>
      </c>
      <c r="H379" s="162">
        <v>292.49900000000002</v>
      </c>
      <c r="I379" s="163"/>
      <c r="L379" s="159"/>
      <c r="M379" s="164"/>
      <c r="T379" s="165"/>
      <c r="AT379" s="160" t="s">
        <v>249</v>
      </c>
      <c r="AU379" s="160" t="s">
        <v>86</v>
      </c>
      <c r="AV379" s="13" t="s">
        <v>247</v>
      </c>
      <c r="AW379" s="13" t="s">
        <v>30</v>
      </c>
      <c r="AX379" s="13" t="s">
        <v>80</v>
      </c>
      <c r="AY379" s="160" t="s">
        <v>241</v>
      </c>
    </row>
    <row r="380" spans="2:65" s="1" customFormat="1" ht="24.25" customHeight="1">
      <c r="B380" s="32"/>
      <c r="C380" s="137" t="s">
        <v>555</v>
      </c>
      <c r="D380" s="137" t="s">
        <v>243</v>
      </c>
      <c r="E380" s="138" t="s">
        <v>556</v>
      </c>
      <c r="F380" s="139" t="s">
        <v>557</v>
      </c>
      <c r="G380" s="140" t="s">
        <v>299</v>
      </c>
      <c r="H380" s="141">
        <v>49.6</v>
      </c>
      <c r="I380" s="142"/>
      <c r="J380" s="143">
        <f>ROUND(I380*H380,2)</f>
        <v>0</v>
      </c>
      <c r="K380" s="144"/>
      <c r="L380" s="32"/>
      <c r="M380" s="145" t="s">
        <v>1</v>
      </c>
      <c r="N380" s="146" t="s">
        <v>39</v>
      </c>
      <c r="P380" s="147">
        <f>O380*H380</f>
        <v>0</v>
      </c>
      <c r="Q380" s="147">
        <v>2.0000000000000001E-4</v>
      </c>
      <c r="R380" s="147">
        <f>Q380*H380</f>
        <v>9.92E-3</v>
      </c>
      <c r="S380" s="147">
        <v>0</v>
      </c>
      <c r="T380" s="148">
        <f>S380*H380</f>
        <v>0</v>
      </c>
      <c r="AR380" s="149" t="s">
        <v>247</v>
      </c>
      <c r="AT380" s="149" t="s">
        <v>243</v>
      </c>
      <c r="AU380" s="149" t="s">
        <v>86</v>
      </c>
      <c r="AY380" s="17" t="s">
        <v>241</v>
      </c>
      <c r="BE380" s="150">
        <f>IF(N380="základní",J380,0)</f>
        <v>0</v>
      </c>
      <c r="BF380" s="150">
        <f>IF(N380="snížená",J380,0)</f>
        <v>0</v>
      </c>
      <c r="BG380" s="150">
        <f>IF(N380="zákl. přenesená",J380,0)</f>
        <v>0</v>
      </c>
      <c r="BH380" s="150">
        <f>IF(N380="sníž. přenesená",J380,0)</f>
        <v>0</v>
      </c>
      <c r="BI380" s="150">
        <f>IF(N380="nulová",J380,0)</f>
        <v>0</v>
      </c>
      <c r="BJ380" s="17" t="s">
        <v>86</v>
      </c>
      <c r="BK380" s="150">
        <f>ROUND(I380*H380,2)</f>
        <v>0</v>
      </c>
      <c r="BL380" s="17" t="s">
        <v>247</v>
      </c>
      <c r="BM380" s="149" t="s">
        <v>558</v>
      </c>
    </row>
    <row r="381" spans="2:65" s="12" customFormat="1" ht="12">
      <c r="B381" s="151"/>
      <c r="D381" s="152" t="s">
        <v>249</v>
      </c>
      <c r="E381" s="153" t="s">
        <v>1</v>
      </c>
      <c r="F381" s="154" t="s">
        <v>559</v>
      </c>
      <c r="H381" s="155">
        <v>49.6</v>
      </c>
      <c r="I381" s="156"/>
      <c r="L381" s="151"/>
      <c r="M381" s="157"/>
      <c r="T381" s="158"/>
      <c r="AT381" s="153" t="s">
        <v>249</v>
      </c>
      <c r="AU381" s="153" t="s">
        <v>86</v>
      </c>
      <c r="AV381" s="12" t="s">
        <v>86</v>
      </c>
      <c r="AW381" s="12" t="s">
        <v>30</v>
      </c>
      <c r="AX381" s="12" t="s">
        <v>73</v>
      </c>
      <c r="AY381" s="153" t="s">
        <v>241</v>
      </c>
    </row>
    <row r="382" spans="2:65" s="13" customFormat="1" ht="12">
      <c r="B382" s="159"/>
      <c r="D382" s="152" t="s">
        <v>249</v>
      </c>
      <c r="E382" s="160" t="s">
        <v>1</v>
      </c>
      <c r="F382" s="161" t="s">
        <v>251</v>
      </c>
      <c r="H382" s="162">
        <v>49.6</v>
      </c>
      <c r="I382" s="163"/>
      <c r="L382" s="159"/>
      <c r="M382" s="164"/>
      <c r="T382" s="165"/>
      <c r="AT382" s="160" t="s">
        <v>249</v>
      </c>
      <c r="AU382" s="160" t="s">
        <v>86</v>
      </c>
      <c r="AV382" s="13" t="s">
        <v>247</v>
      </c>
      <c r="AW382" s="13" t="s">
        <v>30</v>
      </c>
      <c r="AX382" s="13" t="s">
        <v>80</v>
      </c>
      <c r="AY382" s="160" t="s">
        <v>241</v>
      </c>
    </row>
    <row r="383" spans="2:65" s="1" customFormat="1" ht="16.5" customHeight="1">
      <c r="B383" s="32"/>
      <c r="C383" s="137" t="s">
        <v>560</v>
      </c>
      <c r="D383" s="137" t="s">
        <v>243</v>
      </c>
      <c r="E383" s="138" t="s">
        <v>561</v>
      </c>
      <c r="F383" s="139" t="s">
        <v>562</v>
      </c>
      <c r="G383" s="140" t="s">
        <v>246</v>
      </c>
      <c r="H383" s="141">
        <v>5.88</v>
      </c>
      <c r="I383" s="142"/>
      <c r="J383" s="143">
        <f>ROUND(I383*H383,2)</f>
        <v>0</v>
      </c>
      <c r="K383" s="144"/>
      <c r="L383" s="32"/>
      <c r="M383" s="145" t="s">
        <v>1</v>
      </c>
      <c r="N383" s="146" t="s">
        <v>39</v>
      </c>
      <c r="P383" s="147">
        <f>O383*H383</f>
        <v>0</v>
      </c>
      <c r="Q383" s="147">
        <v>4.5670000000000002E-2</v>
      </c>
      <c r="R383" s="147">
        <f>Q383*H383</f>
        <v>0.26853959999999999</v>
      </c>
      <c r="S383" s="147">
        <v>0</v>
      </c>
      <c r="T383" s="148">
        <f>S383*H383</f>
        <v>0</v>
      </c>
      <c r="AR383" s="149" t="s">
        <v>247</v>
      </c>
      <c r="AT383" s="149" t="s">
        <v>243</v>
      </c>
      <c r="AU383" s="149" t="s">
        <v>86</v>
      </c>
      <c r="AY383" s="17" t="s">
        <v>241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7" t="s">
        <v>86</v>
      </c>
      <c r="BK383" s="150">
        <f>ROUND(I383*H383,2)</f>
        <v>0</v>
      </c>
      <c r="BL383" s="17" t="s">
        <v>247</v>
      </c>
      <c r="BM383" s="149" t="s">
        <v>563</v>
      </c>
    </row>
    <row r="384" spans="2:65" s="12" customFormat="1" ht="12">
      <c r="B384" s="151"/>
      <c r="D384" s="152" t="s">
        <v>249</v>
      </c>
      <c r="E384" s="153" t="s">
        <v>1</v>
      </c>
      <c r="F384" s="154" t="s">
        <v>564</v>
      </c>
      <c r="H384" s="155">
        <v>5.88</v>
      </c>
      <c r="I384" s="156"/>
      <c r="L384" s="151"/>
      <c r="M384" s="157"/>
      <c r="T384" s="158"/>
      <c r="AT384" s="153" t="s">
        <v>249</v>
      </c>
      <c r="AU384" s="153" t="s">
        <v>86</v>
      </c>
      <c r="AV384" s="12" t="s">
        <v>86</v>
      </c>
      <c r="AW384" s="12" t="s">
        <v>30</v>
      </c>
      <c r="AX384" s="12" t="s">
        <v>73</v>
      </c>
      <c r="AY384" s="153" t="s">
        <v>241</v>
      </c>
    </row>
    <row r="385" spans="2:65" s="13" customFormat="1" ht="12">
      <c r="B385" s="159"/>
      <c r="D385" s="152" t="s">
        <v>249</v>
      </c>
      <c r="E385" s="160" t="s">
        <v>1</v>
      </c>
      <c r="F385" s="161" t="s">
        <v>565</v>
      </c>
      <c r="H385" s="162">
        <v>5.88</v>
      </c>
      <c r="I385" s="163"/>
      <c r="L385" s="159"/>
      <c r="M385" s="164"/>
      <c r="T385" s="165"/>
      <c r="AT385" s="160" t="s">
        <v>249</v>
      </c>
      <c r="AU385" s="160" t="s">
        <v>86</v>
      </c>
      <c r="AV385" s="13" t="s">
        <v>247</v>
      </c>
      <c r="AW385" s="13" t="s">
        <v>30</v>
      </c>
      <c r="AX385" s="13" t="s">
        <v>80</v>
      </c>
      <c r="AY385" s="160" t="s">
        <v>241</v>
      </c>
    </row>
    <row r="386" spans="2:65" s="1" customFormat="1" ht="16.5" customHeight="1">
      <c r="B386" s="32"/>
      <c r="C386" s="137" t="s">
        <v>566</v>
      </c>
      <c r="D386" s="137" t="s">
        <v>243</v>
      </c>
      <c r="E386" s="138" t="s">
        <v>567</v>
      </c>
      <c r="F386" s="139" t="s">
        <v>568</v>
      </c>
      <c r="G386" s="140" t="s">
        <v>246</v>
      </c>
      <c r="H386" s="141">
        <v>12.45</v>
      </c>
      <c r="I386" s="142"/>
      <c r="J386" s="143">
        <f>ROUND(I386*H386,2)</f>
        <v>0</v>
      </c>
      <c r="K386" s="144"/>
      <c r="L386" s="32"/>
      <c r="M386" s="145" t="s">
        <v>1</v>
      </c>
      <c r="N386" s="146" t="s">
        <v>39</v>
      </c>
      <c r="P386" s="147">
        <f>O386*H386</f>
        <v>0</v>
      </c>
      <c r="Q386" s="147">
        <v>8.3409999999999998E-2</v>
      </c>
      <c r="R386" s="147">
        <f>Q386*H386</f>
        <v>1.0384544999999998</v>
      </c>
      <c r="S386" s="147">
        <v>0</v>
      </c>
      <c r="T386" s="148">
        <f>S386*H386</f>
        <v>0</v>
      </c>
      <c r="AR386" s="149" t="s">
        <v>247</v>
      </c>
      <c r="AT386" s="149" t="s">
        <v>243</v>
      </c>
      <c r="AU386" s="149" t="s">
        <v>86</v>
      </c>
      <c r="AY386" s="17" t="s">
        <v>241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86</v>
      </c>
      <c r="BK386" s="150">
        <f>ROUND(I386*H386,2)</f>
        <v>0</v>
      </c>
      <c r="BL386" s="17" t="s">
        <v>247</v>
      </c>
      <c r="BM386" s="149" t="s">
        <v>569</v>
      </c>
    </row>
    <row r="387" spans="2:65" s="12" customFormat="1" ht="12">
      <c r="B387" s="151"/>
      <c r="D387" s="152" t="s">
        <v>249</v>
      </c>
      <c r="E387" s="153" t="s">
        <v>1</v>
      </c>
      <c r="F387" s="154" t="s">
        <v>570</v>
      </c>
      <c r="H387" s="155">
        <v>1.8</v>
      </c>
      <c r="I387" s="156"/>
      <c r="L387" s="151"/>
      <c r="M387" s="157"/>
      <c r="T387" s="158"/>
      <c r="AT387" s="153" t="s">
        <v>249</v>
      </c>
      <c r="AU387" s="153" t="s">
        <v>86</v>
      </c>
      <c r="AV387" s="12" t="s">
        <v>86</v>
      </c>
      <c r="AW387" s="12" t="s">
        <v>30</v>
      </c>
      <c r="AX387" s="12" t="s">
        <v>73</v>
      </c>
      <c r="AY387" s="153" t="s">
        <v>241</v>
      </c>
    </row>
    <row r="388" spans="2:65" s="12" customFormat="1" ht="12">
      <c r="B388" s="151"/>
      <c r="D388" s="152" t="s">
        <v>249</v>
      </c>
      <c r="E388" s="153" t="s">
        <v>1</v>
      </c>
      <c r="F388" s="154" t="s">
        <v>571</v>
      </c>
      <c r="H388" s="155">
        <v>1.8</v>
      </c>
      <c r="I388" s="156"/>
      <c r="L388" s="151"/>
      <c r="M388" s="157"/>
      <c r="T388" s="158"/>
      <c r="AT388" s="153" t="s">
        <v>249</v>
      </c>
      <c r="AU388" s="153" t="s">
        <v>86</v>
      </c>
      <c r="AV388" s="12" t="s">
        <v>86</v>
      </c>
      <c r="AW388" s="12" t="s">
        <v>30</v>
      </c>
      <c r="AX388" s="12" t="s">
        <v>73</v>
      </c>
      <c r="AY388" s="153" t="s">
        <v>241</v>
      </c>
    </row>
    <row r="389" spans="2:65" s="12" customFormat="1" ht="12">
      <c r="B389" s="151"/>
      <c r="D389" s="152" t="s">
        <v>249</v>
      </c>
      <c r="E389" s="153" t="s">
        <v>1</v>
      </c>
      <c r="F389" s="154" t="s">
        <v>572</v>
      </c>
      <c r="H389" s="155">
        <v>1.8</v>
      </c>
      <c r="I389" s="156"/>
      <c r="L389" s="151"/>
      <c r="M389" s="157"/>
      <c r="T389" s="158"/>
      <c r="AT389" s="153" t="s">
        <v>249</v>
      </c>
      <c r="AU389" s="153" t="s">
        <v>86</v>
      </c>
      <c r="AV389" s="12" t="s">
        <v>86</v>
      </c>
      <c r="AW389" s="12" t="s">
        <v>30</v>
      </c>
      <c r="AX389" s="12" t="s">
        <v>73</v>
      </c>
      <c r="AY389" s="153" t="s">
        <v>241</v>
      </c>
    </row>
    <row r="390" spans="2:65" s="12" customFormat="1" ht="12">
      <c r="B390" s="151"/>
      <c r="D390" s="152" t="s">
        <v>249</v>
      </c>
      <c r="E390" s="153" t="s">
        <v>1</v>
      </c>
      <c r="F390" s="154" t="s">
        <v>573</v>
      </c>
      <c r="H390" s="155">
        <v>1.8</v>
      </c>
      <c r="I390" s="156"/>
      <c r="L390" s="151"/>
      <c r="M390" s="157"/>
      <c r="T390" s="158"/>
      <c r="AT390" s="153" t="s">
        <v>249</v>
      </c>
      <c r="AU390" s="153" t="s">
        <v>86</v>
      </c>
      <c r="AV390" s="12" t="s">
        <v>86</v>
      </c>
      <c r="AW390" s="12" t="s">
        <v>30</v>
      </c>
      <c r="AX390" s="12" t="s">
        <v>73</v>
      </c>
      <c r="AY390" s="153" t="s">
        <v>241</v>
      </c>
    </row>
    <row r="391" spans="2:65" s="12" customFormat="1" ht="12">
      <c r="B391" s="151"/>
      <c r="D391" s="152" t="s">
        <v>249</v>
      </c>
      <c r="E391" s="153" t="s">
        <v>1</v>
      </c>
      <c r="F391" s="154" t="s">
        <v>574</v>
      </c>
      <c r="H391" s="155">
        <v>1.8</v>
      </c>
      <c r="I391" s="156"/>
      <c r="L391" s="151"/>
      <c r="M391" s="157"/>
      <c r="T391" s="158"/>
      <c r="AT391" s="153" t="s">
        <v>249</v>
      </c>
      <c r="AU391" s="153" t="s">
        <v>86</v>
      </c>
      <c r="AV391" s="12" t="s">
        <v>86</v>
      </c>
      <c r="AW391" s="12" t="s">
        <v>30</v>
      </c>
      <c r="AX391" s="12" t="s">
        <v>73</v>
      </c>
      <c r="AY391" s="153" t="s">
        <v>241</v>
      </c>
    </row>
    <row r="392" spans="2:65" s="12" customFormat="1" ht="12">
      <c r="B392" s="151"/>
      <c r="D392" s="152" t="s">
        <v>249</v>
      </c>
      <c r="E392" s="153" t="s">
        <v>1</v>
      </c>
      <c r="F392" s="154" t="s">
        <v>575</v>
      </c>
      <c r="H392" s="155">
        <v>1.8</v>
      </c>
      <c r="I392" s="156"/>
      <c r="L392" s="151"/>
      <c r="M392" s="157"/>
      <c r="T392" s="158"/>
      <c r="AT392" s="153" t="s">
        <v>249</v>
      </c>
      <c r="AU392" s="153" t="s">
        <v>86</v>
      </c>
      <c r="AV392" s="12" t="s">
        <v>86</v>
      </c>
      <c r="AW392" s="12" t="s">
        <v>30</v>
      </c>
      <c r="AX392" s="12" t="s">
        <v>73</v>
      </c>
      <c r="AY392" s="153" t="s">
        <v>241</v>
      </c>
    </row>
    <row r="393" spans="2:65" s="12" customFormat="1" ht="12">
      <c r="B393" s="151"/>
      <c r="D393" s="152" t="s">
        <v>249</v>
      </c>
      <c r="E393" s="153" t="s">
        <v>1</v>
      </c>
      <c r="F393" s="154" t="s">
        <v>576</v>
      </c>
      <c r="H393" s="155">
        <v>1.65</v>
      </c>
      <c r="I393" s="156"/>
      <c r="L393" s="151"/>
      <c r="M393" s="157"/>
      <c r="T393" s="158"/>
      <c r="AT393" s="153" t="s">
        <v>249</v>
      </c>
      <c r="AU393" s="153" t="s">
        <v>86</v>
      </c>
      <c r="AV393" s="12" t="s">
        <v>86</v>
      </c>
      <c r="AW393" s="12" t="s">
        <v>30</v>
      </c>
      <c r="AX393" s="12" t="s">
        <v>73</v>
      </c>
      <c r="AY393" s="153" t="s">
        <v>241</v>
      </c>
    </row>
    <row r="394" spans="2:65" s="13" customFormat="1" ht="12">
      <c r="B394" s="159"/>
      <c r="D394" s="152" t="s">
        <v>249</v>
      </c>
      <c r="E394" s="160" t="s">
        <v>1</v>
      </c>
      <c r="F394" s="161" t="s">
        <v>577</v>
      </c>
      <c r="H394" s="162">
        <v>12.450000000000001</v>
      </c>
      <c r="I394" s="163"/>
      <c r="L394" s="159"/>
      <c r="M394" s="164"/>
      <c r="T394" s="165"/>
      <c r="AT394" s="160" t="s">
        <v>249</v>
      </c>
      <c r="AU394" s="160" t="s">
        <v>86</v>
      </c>
      <c r="AV394" s="13" t="s">
        <v>247</v>
      </c>
      <c r="AW394" s="13" t="s">
        <v>30</v>
      </c>
      <c r="AX394" s="13" t="s">
        <v>80</v>
      </c>
      <c r="AY394" s="160" t="s">
        <v>241</v>
      </c>
    </row>
    <row r="395" spans="2:65" s="11" customFormat="1" ht="22.75" customHeight="1">
      <c r="B395" s="125"/>
      <c r="D395" s="126" t="s">
        <v>72</v>
      </c>
      <c r="E395" s="135" t="s">
        <v>247</v>
      </c>
      <c r="F395" s="135" t="s">
        <v>578</v>
      </c>
      <c r="I395" s="128"/>
      <c r="J395" s="136">
        <f>BK395</f>
        <v>0</v>
      </c>
      <c r="L395" s="125"/>
      <c r="M395" s="130"/>
      <c r="P395" s="131">
        <f>SUM(P396:P419)</f>
        <v>0</v>
      </c>
      <c r="R395" s="131">
        <f>SUM(R396:R419)</f>
        <v>29.288375310000003</v>
      </c>
      <c r="T395" s="132">
        <f>SUM(T396:T419)</f>
        <v>0</v>
      </c>
      <c r="AR395" s="126" t="s">
        <v>80</v>
      </c>
      <c r="AT395" s="133" t="s">
        <v>72</v>
      </c>
      <c r="AU395" s="133" t="s">
        <v>80</v>
      </c>
      <c r="AY395" s="126" t="s">
        <v>241</v>
      </c>
      <c r="BK395" s="134">
        <f>SUM(BK396:BK419)</f>
        <v>0</v>
      </c>
    </row>
    <row r="396" spans="2:65" s="1" customFormat="1" ht="16.5" customHeight="1">
      <c r="B396" s="32"/>
      <c r="C396" s="137" t="s">
        <v>579</v>
      </c>
      <c r="D396" s="137" t="s">
        <v>243</v>
      </c>
      <c r="E396" s="138" t="s">
        <v>580</v>
      </c>
      <c r="F396" s="139" t="s">
        <v>581</v>
      </c>
      <c r="G396" s="140" t="s">
        <v>254</v>
      </c>
      <c r="H396" s="141">
        <v>10.839</v>
      </c>
      <c r="I396" s="142"/>
      <c r="J396" s="143">
        <f>ROUND(I396*H396,2)</f>
        <v>0</v>
      </c>
      <c r="K396" s="144"/>
      <c r="L396" s="32"/>
      <c r="M396" s="145" t="s">
        <v>1</v>
      </c>
      <c r="N396" s="146" t="s">
        <v>39</v>
      </c>
      <c r="P396" s="147">
        <f>O396*H396</f>
        <v>0</v>
      </c>
      <c r="Q396" s="147">
        <v>2.5019800000000001</v>
      </c>
      <c r="R396" s="147">
        <f>Q396*H396</f>
        <v>27.118961220000003</v>
      </c>
      <c r="S396" s="147">
        <v>0</v>
      </c>
      <c r="T396" s="148">
        <f>S396*H396</f>
        <v>0</v>
      </c>
      <c r="AR396" s="149" t="s">
        <v>247</v>
      </c>
      <c r="AT396" s="149" t="s">
        <v>243</v>
      </c>
      <c r="AU396" s="149" t="s">
        <v>86</v>
      </c>
      <c r="AY396" s="17" t="s">
        <v>241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7" t="s">
        <v>86</v>
      </c>
      <c r="BK396" s="150">
        <f>ROUND(I396*H396,2)</f>
        <v>0</v>
      </c>
      <c r="BL396" s="17" t="s">
        <v>247</v>
      </c>
      <c r="BM396" s="149" t="s">
        <v>582</v>
      </c>
    </row>
    <row r="397" spans="2:65" s="12" customFormat="1" ht="12">
      <c r="B397" s="151"/>
      <c r="D397" s="152" t="s">
        <v>249</v>
      </c>
      <c r="E397" s="153" t="s">
        <v>1</v>
      </c>
      <c r="F397" s="154" t="s">
        <v>583</v>
      </c>
      <c r="H397" s="155">
        <v>0.78200000000000003</v>
      </c>
      <c r="I397" s="156"/>
      <c r="L397" s="151"/>
      <c r="M397" s="157"/>
      <c r="T397" s="158"/>
      <c r="AT397" s="153" t="s">
        <v>249</v>
      </c>
      <c r="AU397" s="153" t="s">
        <v>86</v>
      </c>
      <c r="AV397" s="12" t="s">
        <v>86</v>
      </c>
      <c r="AW397" s="12" t="s">
        <v>30</v>
      </c>
      <c r="AX397" s="12" t="s">
        <v>73</v>
      </c>
      <c r="AY397" s="153" t="s">
        <v>241</v>
      </c>
    </row>
    <row r="398" spans="2:65" s="12" customFormat="1" ht="12">
      <c r="B398" s="151"/>
      <c r="D398" s="152" t="s">
        <v>249</v>
      </c>
      <c r="E398" s="153" t="s">
        <v>1</v>
      </c>
      <c r="F398" s="154" t="s">
        <v>584</v>
      </c>
      <c r="H398" s="155">
        <v>1.373</v>
      </c>
      <c r="I398" s="156"/>
      <c r="L398" s="151"/>
      <c r="M398" s="157"/>
      <c r="T398" s="158"/>
      <c r="AT398" s="153" t="s">
        <v>249</v>
      </c>
      <c r="AU398" s="153" t="s">
        <v>86</v>
      </c>
      <c r="AV398" s="12" t="s">
        <v>86</v>
      </c>
      <c r="AW398" s="12" t="s">
        <v>30</v>
      </c>
      <c r="AX398" s="12" t="s">
        <v>73</v>
      </c>
      <c r="AY398" s="153" t="s">
        <v>241</v>
      </c>
    </row>
    <row r="399" spans="2:65" s="12" customFormat="1" ht="12">
      <c r="B399" s="151"/>
      <c r="D399" s="152" t="s">
        <v>249</v>
      </c>
      <c r="E399" s="153" t="s">
        <v>1</v>
      </c>
      <c r="F399" s="154" t="s">
        <v>503</v>
      </c>
      <c r="H399" s="155">
        <v>1.613</v>
      </c>
      <c r="I399" s="156"/>
      <c r="L399" s="151"/>
      <c r="M399" s="157"/>
      <c r="T399" s="158"/>
      <c r="AT399" s="153" t="s">
        <v>249</v>
      </c>
      <c r="AU399" s="153" t="s">
        <v>86</v>
      </c>
      <c r="AV399" s="12" t="s">
        <v>86</v>
      </c>
      <c r="AW399" s="12" t="s">
        <v>30</v>
      </c>
      <c r="AX399" s="12" t="s">
        <v>73</v>
      </c>
      <c r="AY399" s="153" t="s">
        <v>241</v>
      </c>
    </row>
    <row r="400" spans="2:65" s="12" customFormat="1" ht="12">
      <c r="B400" s="151"/>
      <c r="D400" s="152" t="s">
        <v>249</v>
      </c>
      <c r="E400" s="153" t="s">
        <v>1</v>
      </c>
      <c r="F400" s="154" t="s">
        <v>583</v>
      </c>
      <c r="H400" s="155">
        <v>0.78200000000000003</v>
      </c>
      <c r="I400" s="156"/>
      <c r="L400" s="151"/>
      <c r="M400" s="157"/>
      <c r="T400" s="158"/>
      <c r="AT400" s="153" t="s">
        <v>249</v>
      </c>
      <c r="AU400" s="153" t="s">
        <v>86</v>
      </c>
      <c r="AV400" s="12" t="s">
        <v>86</v>
      </c>
      <c r="AW400" s="12" t="s">
        <v>30</v>
      </c>
      <c r="AX400" s="12" t="s">
        <v>73</v>
      </c>
      <c r="AY400" s="153" t="s">
        <v>241</v>
      </c>
    </row>
    <row r="401" spans="2:65" s="12" customFormat="1" ht="12">
      <c r="B401" s="151"/>
      <c r="D401" s="152" t="s">
        <v>249</v>
      </c>
      <c r="E401" s="153" t="s">
        <v>1</v>
      </c>
      <c r="F401" s="154" t="s">
        <v>584</v>
      </c>
      <c r="H401" s="155">
        <v>1.373</v>
      </c>
      <c r="I401" s="156"/>
      <c r="L401" s="151"/>
      <c r="M401" s="157"/>
      <c r="T401" s="158"/>
      <c r="AT401" s="153" t="s">
        <v>249</v>
      </c>
      <c r="AU401" s="153" t="s">
        <v>86</v>
      </c>
      <c r="AV401" s="12" t="s">
        <v>86</v>
      </c>
      <c r="AW401" s="12" t="s">
        <v>30</v>
      </c>
      <c r="AX401" s="12" t="s">
        <v>73</v>
      </c>
      <c r="AY401" s="153" t="s">
        <v>241</v>
      </c>
    </row>
    <row r="402" spans="2:65" s="14" customFormat="1" ht="12">
      <c r="B402" s="166"/>
      <c r="D402" s="152" t="s">
        <v>249</v>
      </c>
      <c r="E402" s="167" t="s">
        <v>1</v>
      </c>
      <c r="F402" s="168" t="s">
        <v>585</v>
      </c>
      <c r="H402" s="169">
        <v>5.9230000000000009</v>
      </c>
      <c r="I402" s="170"/>
      <c r="L402" s="166"/>
      <c r="M402" s="171"/>
      <c r="T402" s="172"/>
      <c r="AT402" s="167" t="s">
        <v>249</v>
      </c>
      <c r="AU402" s="167" t="s">
        <v>86</v>
      </c>
      <c r="AV402" s="14" t="s">
        <v>258</v>
      </c>
      <c r="AW402" s="14" t="s">
        <v>30</v>
      </c>
      <c r="AX402" s="14" t="s">
        <v>73</v>
      </c>
      <c r="AY402" s="167" t="s">
        <v>241</v>
      </c>
    </row>
    <row r="403" spans="2:65" s="12" customFormat="1" ht="24">
      <c r="B403" s="151"/>
      <c r="D403" s="152" t="s">
        <v>249</v>
      </c>
      <c r="E403" s="153" t="s">
        <v>1</v>
      </c>
      <c r="F403" s="154" t="s">
        <v>586</v>
      </c>
      <c r="H403" s="155">
        <v>4.9160000000000004</v>
      </c>
      <c r="I403" s="156"/>
      <c r="L403" s="151"/>
      <c r="M403" s="157"/>
      <c r="T403" s="158"/>
      <c r="AT403" s="153" t="s">
        <v>249</v>
      </c>
      <c r="AU403" s="153" t="s">
        <v>86</v>
      </c>
      <c r="AV403" s="12" t="s">
        <v>86</v>
      </c>
      <c r="AW403" s="12" t="s">
        <v>30</v>
      </c>
      <c r="AX403" s="12" t="s">
        <v>73</v>
      </c>
      <c r="AY403" s="153" t="s">
        <v>241</v>
      </c>
    </row>
    <row r="404" spans="2:65" s="14" customFormat="1" ht="12">
      <c r="B404" s="166"/>
      <c r="D404" s="152" t="s">
        <v>249</v>
      </c>
      <c r="E404" s="167" t="s">
        <v>1</v>
      </c>
      <c r="F404" s="168" t="s">
        <v>587</v>
      </c>
      <c r="H404" s="169">
        <v>4.9160000000000004</v>
      </c>
      <c r="I404" s="170"/>
      <c r="L404" s="166"/>
      <c r="M404" s="171"/>
      <c r="T404" s="172"/>
      <c r="AT404" s="167" t="s">
        <v>249</v>
      </c>
      <c r="AU404" s="167" t="s">
        <v>86</v>
      </c>
      <c r="AV404" s="14" t="s">
        <v>258</v>
      </c>
      <c r="AW404" s="14" t="s">
        <v>30</v>
      </c>
      <c r="AX404" s="14" t="s">
        <v>73</v>
      </c>
      <c r="AY404" s="167" t="s">
        <v>241</v>
      </c>
    </row>
    <row r="405" spans="2:65" s="13" customFormat="1" ht="12">
      <c r="B405" s="159"/>
      <c r="D405" s="152" t="s">
        <v>249</v>
      </c>
      <c r="E405" s="160" t="s">
        <v>1</v>
      </c>
      <c r="F405" s="161" t="s">
        <v>251</v>
      </c>
      <c r="H405" s="162">
        <v>10.839000000000002</v>
      </c>
      <c r="I405" s="163"/>
      <c r="L405" s="159"/>
      <c r="M405" s="164"/>
      <c r="T405" s="165"/>
      <c r="AT405" s="160" t="s">
        <v>249</v>
      </c>
      <c r="AU405" s="160" t="s">
        <v>86</v>
      </c>
      <c r="AV405" s="13" t="s">
        <v>247</v>
      </c>
      <c r="AW405" s="13" t="s">
        <v>30</v>
      </c>
      <c r="AX405" s="13" t="s">
        <v>80</v>
      </c>
      <c r="AY405" s="160" t="s">
        <v>241</v>
      </c>
    </row>
    <row r="406" spans="2:65" s="1" customFormat="1" ht="16.5" customHeight="1">
      <c r="B406" s="32"/>
      <c r="C406" s="137" t="s">
        <v>588</v>
      </c>
      <c r="D406" s="137" t="s">
        <v>243</v>
      </c>
      <c r="E406" s="138" t="s">
        <v>589</v>
      </c>
      <c r="F406" s="139" t="s">
        <v>590</v>
      </c>
      <c r="G406" s="140" t="s">
        <v>246</v>
      </c>
      <c r="H406" s="141">
        <v>130.40700000000001</v>
      </c>
      <c r="I406" s="142"/>
      <c r="J406" s="143">
        <f>ROUND(I406*H406,2)</f>
        <v>0</v>
      </c>
      <c r="K406" s="144"/>
      <c r="L406" s="32"/>
      <c r="M406" s="145" t="s">
        <v>1</v>
      </c>
      <c r="N406" s="146" t="s">
        <v>39</v>
      </c>
      <c r="P406" s="147">
        <f>O406*H406</f>
        <v>0</v>
      </c>
      <c r="Q406" s="147">
        <v>5.7600000000000004E-3</v>
      </c>
      <c r="R406" s="147">
        <f>Q406*H406</f>
        <v>0.75114432000000009</v>
      </c>
      <c r="S406" s="147">
        <v>0</v>
      </c>
      <c r="T406" s="148">
        <f>S406*H406</f>
        <v>0</v>
      </c>
      <c r="AR406" s="149" t="s">
        <v>247</v>
      </c>
      <c r="AT406" s="149" t="s">
        <v>243</v>
      </c>
      <c r="AU406" s="149" t="s">
        <v>86</v>
      </c>
      <c r="AY406" s="17" t="s">
        <v>241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7" t="s">
        <v>86</v>
      </c>
      <c r="BK406" s="150">
        <f>ROUND(I406*H406,2)</f>
        <v>0</v>
      </c>
      <c r="BL406" s="17" t="s">
        <v>247</v>
      </c>
      <c r="BM406" s="149" t="s">
        <v>591</v>
      </c>
    </row>
    <row r="407" spans="2:65" s="1" customFormat="1" ht="16.5" customHeight="1">
      <c r="B407" s="32"/>
      <c r="C407" s="137" t="s">
        <v>592</v>
      </c>
      <c r="D407" s="137" t="s">
        <v>243</v>
      </c>
      <c r="E407" s="138" t="s">
        <v>593</v>
      </c>
      <c r="F407" s="139" t="s">
        <v>594</v>
      </c>
      <c r="G407" s="140" t="s">
        <v>246</v>
      </c>
      <c r="H407" s="141">
        <v>130.40700000000001</v>
      </c>
      <c r="I407" s="142"/>
      <c r="J407" s="143">
        <f>ROUND(I407*H407,2)</f>
        <v>0</v>
      </c>
      <c r="K407" s="144"/>
      <c r="L407" s="32"/>
      <c r="M407" s="145" t="s">
        <v>1</v>
      </c>
      <c r="N407" s="146" t="s">
        <v>39</v>
      </c>
      <c r="P407" s="147">
        <f>O407*H407</f>
        <v>0</v>
      </c>
      <c r="Q407" s="147">
        <v>0</v>
      </c>
      <c r="R407" s="147">
        <f>Q407*H407</f>
        <v>0</v>
      </c>
      <c r="S407" s="147">
        <v>0</v>
      </c>
      <c r="T407" s="148">
        <f>S407*H407</f>
        <v>0</v>
      </c>
      <c r="AR407" s="149" t="s">
        <v>247</v>
      </c>
      <c r="AT407" s="149" t="s">
        <v>243</v>
      </c>
      <c r="AU407" s="149" t="s">
        <v>86</v>
      </c>
      <c r="AY407" s="17" t="s">
        <v>241</v>
      </c>
      <c r="BE407" s="150">
        <f>IF(N407="základní",J407,0)</f>
        <v>0</v>
      </c>
      <c r="BF407" s="150">
        <f>IF(N407="snížená",J407,0)</f>
        <v>0</v>
      </c>
      <c r="BG407" s="150">
        <f>IF(N407="zákl. přenesená",J407,0)</f>
        <v>0</v>
      </c>
      <c r="BH407" s="150">
        <f>IF(N407="sníž. přenesená",J407,0)</f>
        <v>0</v>
      </c>
      <c r="BI407" s="150">
        <f>IF(N407="nulová",J407,0)</f>
        <v>0</v>
      </c>
      <c r="BJ407" s="17" t="s">
        <v>86</v>
      </c>
      <c r="BK407" s="150">
        <f>ROUND(I407*H407,2)</f>
        <v>0</v>
      </c>
      <c r="BL407" s="17" t="s">
        <v>247</v>
      </c>
      <c r="BM407" s="149" t="s">
        <v>595</v>
      </c>
    </row>
    <row r="408" spans="2:65" s="12" customFormat="1" ht="12">
      <c r="B408" s="151"/>
      <c r="D408" s="152" t="s">
        <v>249</v>
      </c>
      <c r="E408" s="153" t="s">
        <v>1</v>
      </c>
      <c r="F408" s="154" t="s">
        <v>596</v>
      </c>
      <c r="H408" s="155">
        <v>9.1210000000000004</v>
      </c>
      <c r="I408" s="156"/>
      <c r="L408" s="151"/>
      <c r="M408" s="157"/>
      <c r="T408" s="158"/>
      <c r="AT408" s="153" t="s">
        <v>249</v>
      </c>
      <c r="AU408" s="153" t="s">
        <v>86</v>
      </c>
      <c r="AV408" s="12" t="s">
        <v>86</v>
      </c>
      <c r="AW408" s="12" t="s">
        <v>30</v>
      </c>
      <c r="AX408" s="12" t="s">
        <v>73</v>
      </c>
      <c r="AY408" s="153" t="s">
        <v>241</v>
      </c>
    </row>
    <row r="409" spans="2:65" s="12" customFormat="1" ht="12">
      <c r="B409" s="151"/>
      <c r="D409" s="152" t="s">
        <v>249</v>
      </c>
      <c r="E409" s="153" t="s">
        <v>1</v>
      </c>
      <c r="F409" s="154" t="s">
        <v>597</v>
      </c>
      <c r="H409" s="155">
        <v>16.015999999999998</v>
      </c>
      <c r="I409" s="156"/>
      <c r="L409" s="151"/>
      <c r="M409" s="157"/>
      <c r="T409" s="158"/>
      <c r="AT409" s="153" t="s">
        <v>249</v>
      </c>
      <c r="AU409" s="153" t="s">
        <v>86</v>
      </c>
      <c r="AV409" s="12" t="s">
        <v>86</v>
      </c>
      <c r="AW409" s="12" t="s">
        <v>30</v>
      </c>
      <c r="AX409" s="12" t="s">
        <v>73</v>
      </c>
      <c r="AY409" s="153" t="s">
        <v>241</v>
      </c>
    </row>
    <row r="410" spans="2:65" s="12" customFormat="1" ht="12">
      <c r="B410" s="151"/>
      <c r="D410" s="152" t="s">
        <v>249</v>
      </c>
      <c r="E410" s="153" t="s">
        <v>1</v>
      </c>
      <c r="F410" s="154" t="s">
        <v>598</v>
      </c>
      <c r="H410" s="155">
        <v>1.47</v>
      </c>
      <c r="I410" s="156"/>
      <c r="L410" s="151"/>
      <c r="M410" s="157"/>
      <c r="T410" s="158"/>
      <c r="AT410" s="153" t="s">
        <v>249</v>
      </c>
      <c r="AU410" s="153" t="s">
        <v>86</v>
      </c>
      <c r="AV410" s="12" t="s">
        <v>86</v>
      </c>
      <c r="AW410" s="12" t="s">
        <v>30</v>
      </c>
      <c r="AX410" s="12" t="s">
        <v>73</v>
      </c>
      <c r="AY410" s="153" t="s">
        <v>241</v>
      </c>
    </row>
    <row r="411" spans="2:65" s="12" customFormat="1" ht="12">
      <c r="B411" s="151"/>
      <c r="D411" s="152" t="s">
        <v>249</v>
      </c>
      <c r="E411" s="153" t="s">
        <v>1</v>
      </c>
      <c r="F411" s="154" t="s">
        <v>596</v>
      </c>
      <c r="H411" s="155">
        <v>9.1210000000000004</v>
      </c>
      <c r="I411" s="156"/>
      <c r="L411" s="151"/>
      <c r="M411" s="157"/>
      <c r="T411" s="158"/>
      <c r="AT411" s="153" t="s">
        <v>249</v>
      </c>
      <c r="AU411" s="153" t="s">
        <v>86</v>
      </c>
      <c r="AV411" s="12" t="s">
        <v>86</v>
      </c>
      <c r="AW411" s="12" t="s">
        <v>30</v>
      </c>
      <c r="AX411" s="12" t="s">
        <v>73</v>
      </c>
      <c r="AY411" s="153" t="s">
        <v>241</v>
      </c>
    </row>
    <row r="412" spans="2:65" s="12" customFormat="1" ht="12">
      <c r="B412" s="151"/>
      <c r="D412" s="152" t="s">
        <v>249</v>
      </c>
      <c r="E412" s="153" t="s">
        <v>1</v>
      </c>
      <c r="F412" s="154" t="s">
        <v>597</v>
      </c>
      <c r="H412" s="155">
        <v>16.015999999999998</v>
      </c>
      <c r="I412" s="156"/>
      <c r="L412" s="151"/>
      <c r="M412" s="157"/>
      <c r="T412" s="158"/>
      <c r="AT412" s="153" t="s">
        <v>249</v>
      </c>
      <c r="AU412" s="153" t="s">
        <v>86</v>
      </c>
      <c r="AV412" s="12" t="s">
        <v>86</v>
      </c>
      <c r="AW412" s="12" t="s">
        <v>30</v>
      </c>
      <c r="AX412" s="12" t="s">
        <v>73</v>
      </c>
      <c r="AY412" s="153" t="s">
        <v>241</v>
      </c>
    </row>
    <row r="413" spans="2:65" s="14" customFormat="1" ht="12">
      <c r="B413" s="166"/>
      <c r="D413" s="152" t="s">
        <v>249</v>
      </c>
      <c r="E413" s="167" t="s">
        <v>1</v>
      </c>
      <c r="F413" s="168" t="s">
        <v>585</v>
      </c>
      <c r="H413" s="169">
        <v>51.744</v>
      </c>
      <c r="I413" s="170"/>
      <c r="L413" s="166"/>
      <c r="M413" s="171"/>
      <c r="T413" s="172"/>
      <c r="AT413" s="167" t="s">
        <v>249</v>
      </c>
      <c r="AU413" s="167" t="s">
        <v>86</v>
      </c>
      <c r="AV413" s="14" t="s">
        <v>258</v>
      </c>
      <c r="AW413" s="14" t="s">
        <v>30</v>
      </c>
      <c r="AX413" s="14" t="s">
        <v>73</v>
      </c>
      <c r="AY413" s="167" t="s">
        <v>241</v>
      </c>
    </row>
    <row r="414" spans="2:65" s="12" customFormat="1" ht="24">
      <c r="B414" s="151"/>
      <c r="D414" s="152" t="s">
        <v>249</v>
      </c>
      <c r="E414" s="153" t="s">
        <v>1</v>
      </c>
      <c r="F414" s="154" t="s">
        <v>599</v>
      </c>
      <c r="H414" s="155">
        <v>78.662999999999997</v>
      </c>
      <c r="I414" s="156"/>
      <c r="L414" s="151"/>
      <c r="M414" s="157"/>
      <c r="T414" s="158"/>
      <c r="AT414" s="153" t="s">
        <v>249</v>
      </c>
      <c r="AU414" s="153" t="s">
        <v>86</v>
      </c>
      <c r="AV414" s="12" t="s">
        <v>86</v>
      </c>
      <c r="AW414" s="12" t="s">
        <v>30</v>
      </c>
      <c r="AX414" s="12" t="s">
        <v>73</v>
      </c>
      <c r="AY414" s="153" t="s">
        <v>241</v>
      </c>
    </row>
    <row r="415" spans="2:65" s="14" customFormat="1" ht="12">
      <c r="B415" s="166"/>
      <c r="D415" s="152" t="s">
        <v>249</v>
      </c>
      <c r="E415" s="167" t="s">
        <v>1</v>
      </c>
      <c r="F415" s="168" t="s">
        <v>587</v>
      </c>
      <c r="H415" s="169">
        <v>78.662999999999997</v>
      </c>
      <c r="I415" s="170"/>
      <c r="L415" s="166"/>
      <c r="M415" s="171"/>
      <c r="T415" s="172"/>
      <c r="AT415" s="167" t="s">
        <v>249</v>
      </c>
      <c r="AU415" s="167" t="s">
        <v>86</v>
      </c>
      <c r="AV415" s="14" t="s">
        <v>258</v>
      </c>
      <c r="AW415" s="14" t="s">
        <v>30</v>
      </c>
      <c r="AX415" s="14" t="s">
        <v>73</v>
      </c>
      <c r="AY415" s="167" t="s">
        <v>241</v>
      </c>
    </row>
    <row r="416" spans="2:65" s="13" customFormat="1" ht="12">
      <c r="B416" s="159"/>
      <c r="D416" s="152" t="s">
        <v>249</v>
      </c>
      <c r="E416" s="160" t="s">
        <v>1</v>
      </c>
      <c r="F416" s="161" t="s">
        <v>251</v>
      </c>
      <c r="H416" s="162">
        <v>130.40699999999998</v>
      </c>
      <c r="I416" s="163"/>
      <c r="L416" s="159"/>
      <c r="M416" s="164"/>
      <c r="T416" s="165"/>
      <c r="AT416" s="160" t="s">
        <v>249</v>
      </c>
      <c r="AU416" s="160" t="s">
        <v>86</v>
      </c>
      <c r="AV416" s="13" t="s">
        <v>247</v>
      </c>
      <c r="AW416" s="13" t="s">
        <v>30</v>
      </c>
      <c r="AX416" s="13" t="s">
        <v>80</v>
      </c>
      <c r="AY416" s="160" t="s">
        <v>241</v>
      </c>
    </row>
    <row r="417" spans="2:65" s="1" customFormat="1" ht="24.25" customHeight="1">
      <c r="B417" s="32"/>
      <c r="C417" s="137" t="s">
        <v>600</v>
      </c>
      <c r="D417" s="137" t="s">
        <v>243</v>
      </c>
      <c r="E417" s="138" t="s">
        <v>601</v>
      </c>
      <c r="F417" s="139" t="s">
        <v>602</v>
      </c>
      <c r="G417" s="140" t="s">
        <v>282</v>
      </c>
      <c r="H417" s="141">
        <v>1.347</v>
      </c>
      <c r="I417" s="142"/>
      <c r="J417" s="143">
        <f>ROUND(I417*H417,2)</f>
        <v>0</v>
      </c>
      <c r="K417" s="144"/>
      <c r="L417" s="32"/>
      <c r="M417" s="145" t="s">
        <v>1</v>
      </c>
      <c r="N417" s="146" t="s">
        <v>39</v>
      </c>
      <c r="P417" s="147">
        <f>O417*H417</f>
        <v>0</v>
      </c>
      <c r="Q417" s="147">
        <v>1.05291</v>
      </c>
      <c r="R417" s="147">
        <f>Q417*H417</f>
        <v>1.41826977</v>
      </c>
      <c r="S417" s="147">
        <v>0</v>
      </c>
      <c r="T417" s="148">
        <f>S417*H417</f>
        <v>0</v>
      </c>
      <c r="AR417" s="149" t="s">
        <v>247</v>
      </c>
      <c r="AT417" s="149" t="s">
        <v>243</v>
      </c>
      <c r="AU417" s="149" t="s">
        <v>86</v>
      </c>
      <c r="AY417" s="17" t="s">
        <v>241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7" t="s">
        <v>86</v>
      </c>
      <c r="BK417" s="150">
        <f>ROUND(I417*H417,2)</f>
        <v>0</v>
      </c>
      <c r="BL417" s="17" t="s">
        <v>247</v>
      </c>
      <c r="BM417" s="149" t="s">
        <v>603</v>
      </c>
    </row>
    <row r="418" spans="2:65" s="12" customFormat="1" ht="12">
      <c r="B418" s="151"/>
      <c r="D418" s="152" t="s">
        <v>249</v>
      </c>
      <c r="E418" s="153" t="s">
        <v>1</v>
      </c>
      <c r="F418" s="154" t="s">
        <v>604</v>
      </c>
      <c r="H418" s="155">
        <v>1.347</v>
      </c>
      <c r="I418" s="156"/>
      <c r="L418" s="151"/>
      <c r="M418" s="157"/>
      <c r="T418" s="158"/>
      <c r="AT418" s="153" t="s">
        <v>249</v>
      </c>
      <c r="AU418" s="153" t="s">
        <v>86</v>
      </c>
      <c r="AV418" s="12" t="s">
        <v>86</v>
      </c>
      <c r="AW418" s="12" t="s">
        <v>30</v>
      </c>
      <c r="AX418" s="12" t="s">
        <v>73</v>
      </c>
      <c r="AY418" s="153" t="s">
        <v>241</v>
      </c>
    </row>
    <row r="419" spans="2:65" s="13" customFormat="1" ht="12">
      <c r="B419" s="159"/>
      <c r="D419" s="152" t="s">
        <v>249</v>
      </c>
      <c r="E419" s="160" t="s">
        <v>1</v>
      </c>
      <c r="F419" s="161" t="s">
        <v>605</v>
      </c>
      <c r="H419" s="162">
        <v>1.347</v>
      </c>
      <c r="I419" s="163"/>
      <c r="L419" s="159"/>
      <c r="M419" s="164"/>
      <c r="T419" s="165"/>
      <c r="AT419" s="160" t="s">
        <v>249</v>
      </c>
      <c r="AU419" s="160" t="s">
        <v>86</v>
      </c>
      <c r="AV419" s="13" t="s">
        <v>247</v>
      </c>
      <c r="AW419" s="13" t="s">
        <v>30</v>
      </c>
      <c r="AX419" s="13" t="s">
        <v>80</v>
      </c>
      <c r="AY419" s="160" t="s">
        <v>241</v>
      </c>
    </row>
    <row r="420" spans="2:65" s="11" customFormat="1" ht="22.75" customHeight="1">
      <c r="B420" s="125"/>
      <c r="D420" s="126" t="s">
        <v>72</v>
      </c>
      <c r="E420" s="135" t="s">
        <v>269</v>
      </c>
      <c r="F420" s="135" t="s">
        <v>606</v>
      </c>
      <c r="I420" s="128"/>
      <c r="J420" s="136">
        <f>BK420</f>
        <v>0</v>
      </c>
      <c r="L420" s="125"/>
      <c r="M420" s="130"/>
      <c r="P420" s="131">
        <f>SUM(P421:P440)</f>
        <v>0</v>
      </c>
      <c r="R420" s="131">
        <f>SUM(R421:R440)</f>
        <v>74.951134400000001</v>
      </c>
      <c r="T420" s="132">
        <f>SUM(T421:T440)</f>
        <v>0</v>
      </c>
      <c r="AR420" s="126" t="s">
        <v>80</v>
      </c>
      <c r="AT420" s="133" t="s">
        <v>72</v>
      </c>
      <c r="AU420" s="133" t="s">
        <v>80</v>
      </c>
      <c r="AY420" s="126" t="s">
        <v>241</v>
      </c>
      <c r="BK420" s="134">
        <f>SUM(BK421:BK440)</f>
        <v>0</v>
      </c>
    </row>
    <row r="421" spans="2:65" s="1" customFormat="1" ht="24.25" customHeight="1">
      <c r="B421" s="32"/>
      <c r="C421" s="137" t="s">
        <v>607</v>
      </c>
      <c r="D421" s="137" t="s">
        <v>243</v>
      </c>
      <c r="E421" s="138" t="s">
        <v>608</v>
      </c>
      <c r="F421" s="139" t="s">
        <v>609</v>
      </c>
      <c r="G421" s="140" t="s">
        <v>246</v>
      </c>
      <c r="H421" s="141">
        <v>109.12</v>
      </c>
      <c r="I421" s="142"/>
      <c r="J421" s="143">
        <f>ROUND(I421*H421,2)</f>
        <v>0</v>
      </c>
      <c r="K421" s="144"/>
      <c r="L421" s="32"/>
      <c r="M421" s="145" t="s">
        <v>1</v>
      </c>
      <c r="N421" s="146" t="s">
        <v>39</v>
      </c>
      <c r="P421" s="147">
        <f>O421*H421</f>
        <v>0</v>
      </c>
      <c r="Q421" s="147">
        <v>0.106</v>
      </c>
      <c r="R421" s="147">
        <f>Q421*H421</f>
        <v>11.56672</v>
      </c>
      <c r="S421" s="147">
        <v>0</v>
      </c>
      <c r="T421" s="148">
        <f>S421*H421</f>
        <v>0</v>
      </c>
      <c r="AR421" s="149" t="s">
        <v>247</v>
      </c>
      <c r="AT421" s="149" t="s">
        <v>243</v>
      </c>
      <c r="AU421" s="149" t="s">
        <v>86</v>
      </c>
      <c r="AY421" s="17" t="s">
        <v>241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86</v>
      </c>
      <c r="BK421" s="150">
        <f>ROUND(I421*H421,2)</f>
        <v>0</v>
      </c>
      <c r="BL421" s="17" t="s">
        <v>247</v>
      </c>
      <c r="BM421" s="149" t="s">
        <v>610</v>
      </c>
    </row>
    <row r="422" spans="2:65" s="12" customFormat="1" ht="12">
      <c r="B422" s="151"/>
      <c r="D422" s="152" t="s">
        <v>249</v>
      </c>
      <c r="E422" s="153" t="s">
        <v>1</v>
      </c>
      <c r="F422" s="154" t="s">
        <v>314</v>
      </c>
      <c r="H422" s="155">
        <v>16</v>
      </c>
      <c r="I422" s="156"/>
      <c r="L422" s="151"/>
      <c r="M422" s="157"/>
      <c r="T422" s="158"/>
      <c r="AT422" s="153" t="s">
        <v>249</v>
      </c>
      <c r="AU422" s="153" t="s">
        <v>86</v>
      </c>
      <c r="AV422" s="12" t="s">
        <v>86</v>
      </c>
      <c r="AW422" s="12" t="s">
        <v>30</v>
      </c>
      <c r="AX422" s="12" t="s">
        <v>73</v>
      </c>
      <c r="AY422" s="153" t="s">
        <v>241</v>
      </c>
    </row>
    <row r="423" spans="2:65" s="12" customFormat="1" ht="12">
      <c r="B423" s="151"/>
      <c r="D423" s="152" t="s">
        <v>249</v>
      </c>
      <c r="E423" s="153" t="s">
        <v>1</v>
      </c>
      <c r="F423" s="154" t="s">
        <v>315</v>
      </c>
      <c r="H423" s="155">
        <v>57.42</v>
      </c>
      <c r="I423" s="156"/>
      <c r="L423" s="151"/>
      <c r="M423" s="157"/>
      <c r="T423" s="158"/>
      <c r="AT423" s="153" t="s">
        <v>249</v>
      </c>
      <c r="AU423" s="153" t="s">
        <v>86</v>
      </c>
      <c r="AV423" s="12" t="s">
        <v>86</v>
      </c>
      <c r="AW423" s="12" t="s">
        <v>30</v>
      </c>
      <c r="AX423" s="12" t="s">
        <v>73</v>
      </c>
      <c r="AY423" s="153" t="s">
        <v>241</v>
      </c>
    </row>
    <row r="424" spans="2:65" s="12" customFormat="1" ht="12">
      <c r="B424" s="151"/>
      <c r="D424" s="152" t="s">
        <v>249</v>
      </c>
      <c r="E424" s="153" t="s">
        <v>1</v>
      </c>
      <c r="F424" s="154" t="s">
        <v>316</v>
      </c>
      <c r="H424" s="155">
        <v>35.700000000000003</v>
      </c>
      <c r="I424" s="156"/>
      <c r="L424" s="151"/>
      <c r="M424" s="157"/>
      <c r="T424" s="158"/>
      <c r="AT424" s="153" t="s">
        <v>249</v>
      </c>
      <c r="AU424" s="153" t="s">
        <v>86</v>
      </c>
      <c r="AV424" s="12" t="s">
        <v>86</v>
      </c>
      <c r="AW424" s="12" t="s">
        <v>30</v>
      </c>
      <c r="AX424" s="12" t="s">
        <v>73</v>
      </c>
      <c r="AY424" s="153" t="s">
        <v>241</v>
      </c>
    </row>
    <row r="425" spans="2:65" s="13" customFormat="1" ht="12">
      <c r="B425" s="159"/>
      <c r="D425" s="152" t="s">
        <v>249</v>
      </c>
      <c r="E425" s="160" t="s">
        <v>1</v>
      </c>
      <c r="F425" s="161" t="s">
        <v>317</v>
      </c>
      <c r="H425" s="162">
        <v>109.12</v>
      </c>
      <c r="I425" s="163"/>
      <c r="L425" s="159"/>
      <c r="M425" s="164"/>
      <c r="T425" s="165"/>
      <c r="AT425" s="160" t="s">
        <v>249</v>
      </c>
      <c r="AU425" s="160" t="s">
        <v>86</v>
      </c>
      <c r="AV425" s="13" t="s">
        <v>247</v>
      </c>
      <c r="AW425" s="13" t="s">
        <v>30</v>
      </c>
      <c r="AX425" s="13" t="s">
        <v>80</v>
      </c>
      <c r="AY425" s="160" t="s">
        <v>241</v>
      </c>
    </row>
    <row r="426" spans="2:65" s="1" customFormat="1" ht="24.25" customHeight="1">
      <c r="B426" s="32"/>
      <c r="C426" s="137" t="s">
        <v>611</v>
      </c>
      <c r="D426" s="137" t="s">
        <v>243</v>
      </c>
      <c r="E426" s="138" t="s">
        <v>612</v>
      </c>
      <c r="F426" s="139" t="s">
        <v>613</v>
      </c>
      <c r="G426" s="140" t="s">
        <v>246</v>
      </c>
      <c r="H426" s="141">
        <v>109.12</v>
      </c>
      <c r="I426" s="142"/>
      <c r="J426" s="143">
        <f>ROUND(I426*H426,2)</f>
        <v>0</v>
      </c>
      <c r="K426" s="144"/>
      <c r="L426" s="32"/>
      <c r="M426" s="145" t="s">
        <v>1</v>
      </c>
      <c r="N426" s="146" t="s">
        <v>39</v>
      </c>
      <c r="P426" s="147">
        <f>O426*H426</f>
        <v>0</v>
      </c>
      <c r="Q426" s="147">
        <v>0.19700000000000001</v>
      </c>
      <c r="R426" s="147">
        <f>Q426*H426</f>
        <v>21.496640000000003</v>
      </c>
      <c r="S426" s="147">
        <v>0</v>
      </c>
      <c r="T426" s="148">
        <f>S426*H426</f>
        <v>0</v>
      </c>
      <c r="AR426" s="149" t="s">
        <v>247</v>
      </c>
      <c r="AT426" s="149" t="s">
        <v>243</v>
      </c>
      <c r="AU426" s="149" t="s">
        <v>86</v>
      </c>
      <c r="AY426" s="17" t="s">
        <v>241</v>
      </c>
      <c r="BE426" s="150">
        <f>IF(N426="základní",J426,0)</f>
        <v>0</v>
      </c>
      <c r="BF426" s="150">
        <f>IF(N426="snížená",J426,0)</f>
        <v>0</v>
      </c>
      <c r="BG426" s="150">
        <f>IF(N426="zákl. přenesená",J426,0)</f>
        <v>0</v>
      </c>
      <c r="BH426" s="150">
        <f>IF(N426="sníž. přenesená",J426,0)</f>
        <v>0</v>
      </c>
      <c r="BI426" s="150">
        <f>IF(N426="nulová",J426,0)</f>
        <v>0</v>
      </c>
      <c r="BJ426" s="17" t="s">
        <v>86</v>
      </c>
      <c r="BK426" s="150">
        <f>ROUND(I426*H426,2)</f>
        <v>0</v>
      </c>
      <c r="BL426" s="17" t="s">
        <v>247</v>
      </c>
      <c r="BM426" s="149" t="s">
        <v>614</v>
      </c>
    </row>
    <row r="427" spans="2:65" s="12" customFormat="1" ht="12">
      <c r="B427" s="151"/>
      <c r="D427" s="152" t="s">
        <v>249</v>
      </c>
      <c r="E427" s="153" t="s">
        <v>1</v>
      </c>
      <c r="F427" s="154" t="s">
        <v>314</v>
      </c>
      <c r="H427" s="155">
        <v>16</v>
      </c>
      <c r="I427" s="156"/>
      <c r="L427" s="151"/>
      <c r="M427" s="157"/>
      <c r="T427" s="158"/>
      <c r="AT427" s="153" t="s">
        <v>249</v>
      </c>
      <c r="AU427" s="153" t="s">
        <v>86</v>
      </c>
      <c r="AV427" s="12" t="s">
        <v>86</v>
      </c>
      <c r="AW427" s="12" t="s">
        <v>30</v>
      </c>
      <c r="AX427" s="12" t="s">
        <v>73</v>
      </c>
      <c r="AY427" s="153" t="s">
        <v>241</v>
      </c>
    </row>
    <row r="428" spans="2:65" s="12" customFormat="1" ht="12">
      <c r="B428" s="151"/>
      <c r="D428" s="152" t="s">
        <v>249</v>
      </c>
      <c r="E428" s="153" t="s">
        <v>1</v>
      </c>
      <c r="F428" s="154" t="s">
        <v>315</v>
      </c>
      <c r="H428" s="155">
        <v>57.42</v>
      </c>
      <c r="I428" s="156"/>
      <c r="L428" s="151"/>
      <c r="M428" s="157"/>
      <c r="T428" s="158"/>
      <c r="AT428" s="153" t="s">
        <v>249</v>
      </c>
      <c r="AU428" s="153" t="s">
        <v>86</v>
      </c>
      <c r="AV428" s="12" t="s">
        <v>86</v>
      </c>
      <c r="AW428" s="12" t="s">
        <v>30</v>
      </c>
      <c r="AX428" s="12" t="s">
        <v>73</v>
      </c>
      <c r="AY428" s="153" t="s">
        <v>241</v>
      </c>
    </row>
    <row r="429" spans="2:65" s="12" customFormat="1" ht="12">
      <c r="B429" s="151"/>
      <c r="D429" s="152" t="s">
        <v>249</v>
      </c>
      <c r="E429" s="153" t="s">
        <v>1</v>
      </c>
      <c r="F429" s="154" t="s">
        <v>316</v>
      </c>
      <c r="H429" s="155">
        <v>35.700000000000003</v>
      </c>
      <c r="I429" s="156"/>
      <c r="L429" s="151"/>
      <c r="M429" s="157"/>
      <c r="T429" s="158"/>
      <c r="AT429" s="153" t="s">
        <v>249</v>
      </c>
      <c r="AU429" s="153" t="s">
        <v>86</v>
      </c>
      <c r="AV429" s="12" t="s">
        <v>86</v>
      </c>
      <c r="AW429" s="12" t="s">
        <v>30</v>
      </c>
      <c r="AX429" s="12" t="s">
        <v>73</v>
      </c>
      <c r="AY429" s="153" t="s">
        <v>241</v>
      </c>
    </row>
    <row r="430" spans="2:65" s="13" customFormat="1" ht="12">
      <c r="B430" s="159"/>
      <c r="D430" s="152" t="s">
        <v>249</v>
      </c>
      <c r="E430" s="160" t="s">
        <v>1</v>
      </c>
      <c r="F430" s="161" t="s">
        <v>317</v>
      </c>
      <c r="H430" s="162">
        <v>109.12</v>
      </c>
      <c r="I430" s="163"/>
      <c r="L430" s="159"/>
      <c r="M430" s="164"/>
      <c r="T430" s="165"/>
      <c r="AT430" s="160" t="s">
        <v>249</v>
      </c>
      <c r="AU430" s="160" t="s">
        <v>86</v>
      </c>
      <c r="AV430" s="13" t="s">
        <v>247</v>
      </c>
      <c r="AW430" s="13" t="s">
        <v>30</v>
      </c>
      <c r="AX430" s="13" t="s">
        <v>80</v>
      </c>
      <c r="AY430" s="160" t="s">
        <v>241</v>
      </c>
    </row>
    <row r="431" spans="2:65" s="1" customFormat="1" ht="24.25" customHeight="1">
      <c r="B431" s="32"/>
      <c r="C431" s="137" t="s">
        <v>615</v>
      </c>
      <c r="D431" s="137" t="s">
        <v>243</v>
      </c>
      <c r="E431" s="138" t="s">
        <v>616</v>
      </c>
      <c r="F431" s="139" t="s">
        <v>617</v>
      </c>
      <c r="G431" s="140" t="s">
        <v>246</v>
      </c>
      <c r="H431" s="141">
        <v>33.4</v>
      </c>
      <c r="I431" s="142"/>
      <c r="J431" s="143">
        <f>ROUND(I431*H431,2)</f>
        <v>0</v>
      </c>
      <c r="K431" s="144"/>
      <c r="L431" s="32"/>
      <c r="M431" s="145" t="s">
        <v>1</v>
      </c>
      <c r="N431" s="146" t="s">
        <v>39</v>
      </c>
      <c r="P431" s="147">
        <f>O431*H431</f>
        <v>0</v>
      </c>
      <c r="Q431" s="147">
        <v>0.57499999999999996</v>
      </c>
      <c r="R431" s="147">
        <f>Q431*H431</f>
        <v>19.204999999999998</v>
      </c>
      <c r="S431" s="147">
        <v>0</v>
      </c>
      <c r="T431" s="148">
        <f>S431*H431</f>
        <v>0</v>
      </c>
      <c r="AR431" s="149" t="s">
        <v>247</v>
      </c>
      <c r="AT431" s="149" t="s">
        <v>243</v>
      </c>
      <c r="AU431" s="149" t="s">
        <v>86</v>
      </c>
      <c r="AY431" s="17" t="s">
        <v>241</v>
      </c>
      <c r="BE431" s="150">
        <f>IF(N431="základní",J431,0)</f>
        <v>0</v>
      </c>
      <c r="BF431" s="150">
        <f>IF(N431="snížená",J431,0)</f>
        <v>0</v>
      </c>
      <c r="BG431" s="150">
        <f>IF(N431="zákl. přenesená",J431,0)</f>
        <v>0</v>
      </c>
      <c r="BH431" s="150">
        <f>IF(N431="sníž. přenesená",J431,0)</f>
        <v>0</v>
      </c>
      <c r="BI431" s="150">
        <f>IF(N431="nulová",J431,0)</f>
        <v>0</v>
      </c>
      <c r="BJ431" s="17" t="s">
        <v>86</v>
      </c>
      <c r="BK431" s="150">
        <f>ROUND(I431*H431,2)</f>
        <v>0</v>
      </c>
      <c r="BL431" s="17" t="s">
        <v>247</v>
      </c>
      <c r="BM431" s="149" t="s">
        <v>618</v>
      </c>
    </row>
    <row r="432" spans="2:65" s="12" customFormat="1" ht="12">
      <c r="B432" s="151"/>
      <c r="D432" s="152" t="s">
        <v>249</v>
      </c>
      <c r="E432" s="153" t="s">
        <v>1</v>
      </c>
      <c r="F432" s="154" t="s">
        <v>619</v>
      </c>
      <c r="H432" s="155">
        <v>33.4</v>
      </c>
      <c r="I432" s="156"/>
      <c r="L432" s="151"/>
      <c r="M432" s="157"/>
      <c r="T432" s="158"/>
      <c r="AT432" s="153" t="s">
        <v>249</v>
      </c>
      <c r="AU432" s="153" t="s">
        <v>86</v>
      </c>
      <c r="AV432" s="12" t="s">
        <v>86</v>
      </c>
      <c r="AW432" s="12" t="s">
        <v>30</v>
      </c>
      <c r="AX432" s="12" t="s">
        <v>73</v>
      </c>
      <c r="AY432" s="153" t="s">
        <v>241</v>
      </c>
    </row>
    <row r="433" spans="2:65" s="13" customFormat="1" ht="12">
      <c r="B433" s="159"/>
      <c r="D433" s="152" t="s">
        <v>249</v>
      </c>
      <c r="E433" s="160" t="s">
        <v>1</v>
      </c>
      <c r="F433" s="161" t="s">
        <v>257</v>
      </c>
      <c r="H433" s="162">
        <v>33.4</v>
      </c>
      <c r="I433" s="163"/>
      <c r="L433" s="159"/>
      <c r="M433" s="164"/>
      <c r="T433" s="165"/>
      <c r="AT433" s="160" t="s">
        <v>249</v>
      </c>
      <c r="AU433" s="160" t="s">
        <v>86</v>
      </c>
      <c r="AV433" s="13" t="s">
        <v>247</v>
      </c>
      <c r="AW433" s="13" t="s">
        <v>30</v>
      </c>
      <c r="AX433" s="13" t="s">
        <v>80</v>
      </c>
      <c r="AY433" s="160" t="s">
        <v>241</v>
      </c>
    </row>
    <row r="434" spans="2:65" s="1" customFormat="1" ht="24.25" customHeight="1">
      <c r="B434" s="32"/>
      <c r="C434" s="137" t="s">
        <v>620</v>
      </c>
      <c r="D434" s="137" t="s">
        <v>243</v>
      </c>
      <c r="E434" s="138" t="s">
        <v>621</v>
      </c>
      <c r="F434" s="139" t="s">
        <v>622</v>
      </c>
      <c r="G434" s="140" t="s">
        <v>246</v>
      </c>
      <c r="H434" s="141">
        <v>109.12</v>
      </c>
      <c r="I434" s="142"/>
      <c r="J434" s="143">
        <f>ROUND(I434*H434,2)</f>
        <v>0</v>
      </c>
      <c r="K434" s="144"/>
      <c r="L434" s="32"/>
      <c r="M434" s="145" t="s">
        <v>1</v>
      </c>
      <c r="N434" s="146" t="s">
        <v>39</v>
      </c>
      <c r="P434" s="147">
        <f>O434*H434</f>
        <v>0</v>
      </c>
      <c r="Q434" s="147">
        <v>8.9219999999999994E-2</v>
      </c>
      <c r="R434" s="147">
        <f>Q434*H434</f>
        <v>9.7356864000000005</v>
      </c>
      <c r="S434" s="147">
        <v>0</v>
      </c>
      <c r="T434" s="148">
        <f>S434*H434</f>
        <v>0</v>
      </c>
      <c r="AR434" s="149" t="s">
        <v>247</v>
      </c>
      <c r="AT434" s="149" t="s">
        <v>243</v>
      </c>
      <c r="AU434" s="149" t="s">
        <v>86</v>
      </c>
      <c r="AY434" s="17" t="s">
        <v>241</v>
      </c>
      <c r="BE434" s="150">
        <f>IF(N434="základní",J434,0)</f>
        <v>0</v>
      </c>
      <c r="BF434" s="150">
        <f>IF(N434="snížená",J434,0)</f>
        <v>0</v>
      </c>
      <c r="BG434" s="150">
        <f>IF(N434="zákl. přenesená",J434,0)</f>
        <v>0</v>
      </c>
      <c r="BH434" s="150">
        <f>IF(N434="sníž. přenesená",J434,0)</f>
        <v>0</v>
      </c>
      <c r="BI434" s="150">
        <f>IF(N434="nulová",J434,0)</f>
        <v>0</v>
      </c>
      <c r="BJ434" s="17" t="s">
        <v>86</v>
      </c>
      <c r="BK434" s="150">
        <f>ROUND(I434*H434,2)</f>
        <v>0</v>
      </c>
      <c r="BL434" s="17" t="s">
        <v>247</v>
      </c>
      <c r="BM434" s="149" t="s">
        <v>623</v>
      </c>
    </row>
    <row r="435" spans="2:65" s="12" customFormat="1" ht="12">
      <c r="B435" s="151"/>
      <c r="D435" s="152" t="s">
        <v>249</v>
      </c>
      <c r="E435" s="153" t="s">
        <v>1</v>
      </c>
      <c r="F435" s="154" t="s">
        <v>314</v>
      </c>
      <c r="H435" s="155">
        <v>16</v>
      </c>
      <c r="I435" s="156"/>
      <c r="L435" s="151"/>
      <c r="M435" s="157"/>
      <c r="T435" s="158"/>
      <c r="AT435" s="153" t="s">
        <v>249</v>
      </c>
      <c r="AU435" s="153" t="s">
        <v>86</v>
      </c>
      <c r="AV435" s="12" t="s">
        <v>86</v>
      </c>
      <c r="AW435" s="12" t="s">
        <v>30</v>
      </c>
      <c r="AX435" s="12" t="s">
        <v>73</v>
      </c>
      <c r="AY435" s="153" t="s">
        <v>241</v>
      </c>
    </row>
    <row r="436" spans="2:65" s="12" customFormat="1" ht="12">
      <c r="B436" s="151"/>
      <c r="D436" s="152" t="s">
        <v>249</v>
      </c>
      <c r="E436" s="153" t="s">
        <v>1</v>
      </c>
      <c r="F436" s="154" t="s">
        <v>315</v>
      </c>
      <c r="H436" s="155">
        <v>57.42</v>
      </c>
      <c r="I436" s="156"/>
      <c r="L436" s="151"/>
      <c r="M436" s="157"/>
      <c r="T436" s="158"/>
      <c r="AT436" s="153" t="s">
        <v>249</v>
      </c>
      <c r="AU436" s="153" t="s">
        <v>86</v>
      </c>
      <c r="AV436" s="12" t="s">
        <v>86</v>
      </c>
      <c r="AW436" s="12" t="s">
        <v>30</v>
      </c>
      <c r="AX436" s="12" t="s">
        <v>73</v>
      </c>
      <c r="AY436" s="153" t="s">
        <v>241</v>
      </c>
    </row>
    <row r="437" spans="2:65" s="12" customFormat="1" ht="12">
      <c r="B437" s="151"/>
      <c r="D437" s="152" t="s">
        <v>249</v>
      </c>
      <c r="E437" s="153" t="s">
        <v>1</v>
      </c>
      <c r="F437" s="154" t="s">
        <v>316</v>
      </c>
      <c r="H437" s="155">
        <v>35.700000000000003</v>
      </c>
      <c r="I437" s="156"/>
      <c r="L437" s="151"/>
      <c r="M437" s="157"/>
      <c r="T437" s="158"/>
      <c r="AT437" s="153" t="s">
        <v>249</v>
      </c>
      <c r="AU437" s="153" t="s">
        <v>86</v>
      </c>
      <c r="AV437" s="12" t="s">
        <v>86</v>
      </c>
      <c r="AW437" s="12" t="s">
        <v>30</v>
      </c>
      <c r="AX437" s="12" t="s">
        <v>73</v>
      </c>
      <c r="AY437" s="153" t="s">
        <v>241</v>
      </c>
    </row>
    <row r="438" spans="2:65" s="13" customFormat="1" ht="12">
      <c r="B438" s="159"/>
      <c r="D438" s="152" t="s">
        <v>249</v>
      </c>
      <c r="E438" s="160" t="s">
        <v>1</v>
      </c>
      <c r="F438" s="161" t="s">
        <v>317</v>
      </c>
      <c r="H438" s="162">
        <v>109.12</v>
      </c>
      <c r="I438" s="163"/>
      <c r="L438" s="159"/>
      <c r="M438" s="164"/>
      <c r="T438" s="165"/>
      <c r="AT438" s="160" t="s">
        <v>249</v>
      </c>
      <c r="AU438" s="160" t="s">
        <v>86</v>
      </c>
      <c r="AV438" s="13" t="s">
        <v>247</v>
      </c>
      <c r="AW438" s="13" t="s">
        <v>30</v>
      </c>
      <c r="AX438" s="13" t="s">
        <v>80</v>
      </c>
      <c r="AY438" s="160" t="s">
        <v>241</v>
      </c>
    </row>
    <row r="439" spans="2:65" s="1" customFormat="1" ht="24.25" customHeight="1">
      <c r="B439" s="32"/>
      <c r="C439" s="173" t="s">
        <v>624</v>
      </c>
      <c r="D439" s="173" t="s">
        <v>319</v>
      </c>
      <c r="E439" s="174" t="s">
        <v>625</v>
      </c>
      <c r="F439" s="175" t="s">
        <v>626</v>
      </c>
      <c r="G439" s="176" t="s">
        <v>246</v>
      </c>
      <c r="H439" s="177">
        <v>114.57599999999999</v>
      </c>
      <c r="I439" s="178"/>
      <c r="J439" s="179">
        <f>ROUND(I439*H439,2)</f>
        <v>0</v>
      </c>
      <c r="K439" s="180"/>
      <c r="L439" s="181"/>
      <c r="M439" s="182" t="s">
        <v>1</v>
      </c>
      <c r="N439" s="183" t="s">
        <v>39</v>
      </c>
      <c r="P439" s="147">
        <f>O439*H439</f>
        <v>0</v>
      </c>
      <c r="Q439" s="147">
        <v>0.113</v>
      </c>
      <c r="R439" s="147">
        <f>Q439*H439</f>
        <v>12.947087999999999</v>
      </c>
      <c r="S439" s="147">
        <v>0</v>
      </c>
      <c r="T439" s="148">
        <f>S439*H439</f>
        <v>0</v>
      </c>
      <c r="AR439" s="149" t="s">
        <v>285</v>
      </c>
      <c r="AT439" s="149" t="s">
        <v>319</v>
      </c>
      <c r="AU439" s="149" t="s">
        <v>86</v>
      </c>
      <c r="AY439" s="17" t="s">
        <v>241</v>
      </c>
      <c r="BE439" s="150">
        <f>IF(N439="základní",J439,0)</f>
        <v>0</v>
      </c>
      <c r="BF439" s="150">
        <f>IF(N439="snížená",J439,0)</f>
        <v>0</v>
      </c>
      <c r="BG439" s="150">
        <f>IF(N439="zákl. přenesená",J439,0)</f>
        <v>0</v>
      </c>
      <c r="BH439" s="150">
        <f>IF(N439="sníž. přenesená",J439,0)</f>
        <v>0</v>
      </c>
      <c r="BI439" s="150">
        <f>IF(N439="nulová",J439,0)</f>
        <v>0</v>
      </c>
      <c r="BJ439" s="17" t="s">
        <v>86</v>
      </c>
      <c r="BK439" s="150">
        <f>ROUND(I439*H439,2)</f>
        <v>0</v>
      </c>
      <c r="BL439" s="17" t="s">
        <v>247</v>
      </c>
      <c r="BM439" s="149" t="s">
        <v>627</v>
      </c>
    </row>
    <row r="440" spans="2:65" s="12" customFormat="1" ht="24">
      <c r="B440" s="151"/>
      <c r="D440" s="152" t="s">
        <v>249</v>
      </c>
      <c r="E440" s="153" t="s">
        <v>1</v>
      </c>
      <c r="F440" s="154" t="s">
        <v>628</v>
      </c>
      <c r="H440" s="155">
        <v>114.57599999999999</v>
      </c>
      <c r="I440" s="156"/>
      <c r="L440" s="151"/>
      <c r="M440" s="157"/>
      <c r="T440" s="158"/>
      <c r="AT440" s="153" t="s">
        <v>249</v>
      </c>
      <c r="AU440" s="153" t="s">
        <v>86</v>
      </c>
      <c r="AV440" s="12" t="s">
        <v>86</v>
      </c>
      <c r="AW440" s="12" t="s">
        <v>30</v>
      </c>
      <c r="AX440" s="12" t="s">
        <v>80</v>
      </c>
      <c r="AY440" s="153" t="s">
        <v>241</v>
      </c>
    </row>
    <row r="441" spans="2:65" s="11" customFormat="1" ht="22.75" customHeight="1">
      <c r="B441" s="125"/>
      <c r="D441" s="126" t="s">
        <v>72</v>
      </c>
      <c r="E441" s="135" t="s">
        <v>274</v>
      </c>
      <c r="F441" s="135" t="s">
        <v>629</v>
      </c>
      <c r="I441" s="128"/>
      <c r="J441" s="136">
        <f>BK441</f>
        <v>0</v>
      </c>
      <c r="L441" s="125"/>
      <c r="M441" s="130"/>
      <c r="P441" s="131">
        <f>SUM(P442:P924)</f>
        <v>0</v>
      </c>
      <c r="R441" s="131">
        <f>SUM(R442:R924)</f>
        <v>69.434711450000009</v>
      </c>
      <c r="T441" s="132">
        <f>SUM(T442:T924)</f>
        <v>2.70214E-3</v>
      </c>
      <c r="AR441" s="126" t="s">
        <v>80</v>
      </c>
      <c r="AT441" s="133" t="s">
        <v>72</v>
      </c>
      <c r="AU441" s="133" t="s">
        <v>80</v>
      </c>
      <c r="AY441" s="126" t="s">
        <v>241</v>
      </c>
      <c r="BK441" s="134">
        <f>SUM(BK442:BK924)</f>
        <v>0</v>
      </c>
    </row>
    <row r="442" spans="2:65" s="1" customFormat="1" ht="24.25" customHeight="1">
      <c r="B442" s="32"/>
      <c r="C442" s="137" t="s">
        <v>630</v>
      </c>
      <c r="D442" s="137" t="s">
        <v>243</v>
      </c>
      <c r="E442" s="138" t="s">
        <v>631</v>
      </c>
      <c r="F442" s="139" t="s">
        <v>632</v>
      </c>
      <c r="G442" s="140" t="s">
        <v>246</v>
      </c>
      <c r="H442" s="141">
        <v>777.85299999999995</v>
      </c>
      <c r="I442" s="142"/>
      <c r="J442" s="143">
        <f>ROUND(I442*H442,2)</f>
        <v>0</v>
      </c>
      <c r="K442" s="144"/>
      <c r="L442" s="32"/>
      <c r="M442" s="145" t="s">
        <v>1</v>
      </c>
      <c r="N442" s="146" t="s">
        <v>39</v>
      </c>
      <c r="P442" s="147">
        <f>O442*H442</f>
        <v>0</v>
      </c>
      <c r="Q442" s="147">
        <v>2.5999999999999998E-4</v>
      </c>
      <c r="R442" s="147">
        <f>Q442*H442</f>
        <v>0.20224177999999998</v>
      </c>
      <c r="S442" s="147">
        <v>0</v>
      </c>
      <c r="T442" s="148">
        <f>S442*H442</f>
        <v>0</v>
      </c>
      <c r="AR442" s="149" t="s">
        <v>247</v>
      </c>
      <c r="AT442" s="149" t="s">
        <v>243</v>
      </c>
      <c r="AU442" s="149" t="s">
        <v>86</v>
      </c>
      <c r="AY442" s="17" t="s">
        <v>241</v>
      </c>
      <c r="BE442" s="150">
        <f>IF(N442="základní",J442,0)</f>
        <v>0</v>
      </c>
      <c r="BF442" s="150">
        <f>IF(N442="snížená",J442,0)</f>
        <v>0</v>
      </c>
      <c r="BG442" s="150">
        <f>IF(N442="zákl. přenesená",J442,0)</f>
        <v>0</v>
      </c>
      <c r="BH442" s="150">
        <f>IF(N442="sníž. přenesená",J442,0)</f>
        <v>0</v>
      </c>
      <c r="BI442" s="150">
        <f>IF(N442="nulová",J442,0)</f>
        <v>0</v>
      </c>
      <c r="BJ442" s="17" t="s">
        <v>86</v>
      </c>
      <c r="BK442" s="150">
        <f>ROUND(I442*H442,2)</f>
        <v>0</v>
      </c>
      <c r="BL442" s="17" t="s">
        <v>247</v>
      </c>
      <c r="BM442" s="149" t="s">
        <v>633</v>
      </c>
    </row>
    <row r="443" spans="2:65" s="12" customFormat="1" ht="12">
      <c r="B443" s="151"/>
      <c r="D443" s="152" t="s">
        <v>249</v>
      </c>
      <c r="E443" s="153" t="s">
        <v>1</v>
      </c>
      <c r="F443" s="154" t="s">
        <v>634</v>
      </c>
      <c r="H443" s="155">
        <v>43.064999999999998</v>
      </c>
      <c r="I443" s="156"/>
      <c r="L443" s="151"/>
      <c r="M443" s="157"/>
      <c r="T443" s="158"/>
      <c r="AT443" s="153" t="s">
        <v>249</v>
      </c>
      <c r="AU443" s="153" t="s">
        <v>86</v>
      </c>
      <c r="AV443" s="12" t="s">
        <v>86</v>
      </c>
      <c r="AW443" s="12" t="s">
        <v>30</v>
      </c>
      <c r="AX443" s="12" t="s">
        <v>73</v>
      </c>
      <c r="AY443" s="153" t="s">
        <v>241</v>
      </c>
    </row>
    <row r="444" spans="2:65" s="12" customFormat="1" ht="12">
      <c r="B444" s="151"/>
      <c r="D444" s="152" t="s">
        <v>249</v>
      </c>
      <c r="E444" s="153" t="s">
        <v>1</v>
      </c>
      <c r="F444" s="154" t="s">
        <v>635</v>
      </c>
      <c r="H444" s="155">
        <v>-1.6</v>
      </c>
      <c r="I444" s="156"/>
      <c r="L444" s="151"/>
      <c r="M444" s="157"/>
      <c r="T444" s="158"/>
      <c r="AT444" s="153" t="s">
        <v>249</v>
      </c>
      <c r="AU444" s="153" t="s">
        <v>86</v>
      </c>
      <c r="AV444" s="12" t="s">
        <v>86</v>
      </c>
      <c r="AW444" s="12" t="s">
        <v>30</v>
      </c>
      <c r="AX444" s="12" t="s">
        <v>73</v>
      </c>
      <c r="AY444" s="153" t="s">
        <v>241</v>
      </c>
    </row>
    <row r="445" spans="2:65" s="12" customFormat="1" ht="12">
      <c r="B445" s="151"/>
      <c r="D445" s="152" t="s">
        <v>249</v>
      </c>
      <c r="E445" s="153" t="s">
        <v>1</v>
      </c>
      <c r="F445" s="154" t="s">
        <v>636</v>
      </c>
      <c r="H445" s="155">
        <v>-4</v>
      </c>
      <c r="I445" s="156"/>
      <c r="L445" s="151"/>
      <c r="M445" s="157"/>
      <c r="T445" s="158"/>
      <c r="AT445" s="153" t="s">
        <v>249</v>
      </c>
      <c r="AU445" s="153" t="s">
        <v>86</v>
      </c>
      <c r="AV445" s="12" t="s">
        <v>86</v>
      </c>
      <c r="AW445" s="12" t="s">
        <v>30</v>
      </c>
      <c r="AX445" s="12" t="s">
        <v>73</v>
      </c>
      <c r="AY445" s="153" t="s">
        <v>241</v>
      </c>
    </row>
    <row r="446" spans="2:65" s="12" customFormat="1" ht="12">
      <c r="B446" s="151"/>
      <c r="D446" s="152" t="s">
        <v>249</v>
      </c>
      <c r="E446" s="153" t="s">
        <v>1</v>
      </c>
      <c r="F446" s="154" t="s">
        <v>637</v>
      </c>
      <c r="H446" s="155">
        <v>-3.8530000000000002</v>
      </c>
      <c r="I446" s="156"/>
      <c r="L446" s="151"/>
      <c r="M446" s="157"/>
      <c r="T446" s="158"/>
      <c r="AT446" s="153" t="s">
        <v>249</v>
      </c>
      <c r="AU446" s="153" t="s">
        <v>86</v>
      </c>
      <c r="AV446" s="12" t="s">
        <v>86</v>
      </c>
      <c r="AW446" s="12" t="s">
        <v>30</v>
      </c>
      <c r="AX446" s="12" t="s">
        <v>73</v>
      </c>
      <c r="AY446" s="153" t="s">
        <v>241</v>
      </c>
    </row>
    <row r="447" spans="2:65" s="12" customFormat="1" ht="12">
      <c r="B447" s="151"/>
      <c r="D447" s="152" t="s">
        <v>249</v>
      </c>
      <c r="E447" s="153" t="s">
        <v>1</v>
      </c>
      <c r="F447" s="154" t="s">
        <v>638</v>
      </c>
      <c r="H447" s="155">
        <v>1.5169999999999999</v>
      </c>
      <c r="I447" s="156"/>
      <c r="L447" s="151"/>
      <c r="M447" s="157"/>
      <c r="T447" s="158"/>
      <c r="AT447" s="153" t="s">
        <v>249</v>
      </c>
      <c r="AU447" s="153" t="s">
        <v>86</v>
      </c>
      <c r="AV447" s="12" t="s">
        <v>86</v>
      </c>
      <c r="AW447" s="12" t="s">
        <v>30</v>
      </c>
      <c r="AX447" s="12" t="s">
        <v>73</v>
      </c>
      <c r="AY447" s="153" t="s">
        <v>241</v>
      </c>
    </row>
    <row r="448" spans="2:65" s="12" customFormat="1" ht="12">
      <c r="B448" s="151"/>
      <c r="D448" s="152" t="s">
        <v>249</v>
      </c>
      <c r="E448" s="153" t="s">
        <v>1</v>
      </c>
      <c r="F448" s="154" t="s">
        <v>639</v>
      </c>
      <c r="H448" s="155">
        <v>41.064</v>
      </c>
      <c r="I448" s="156"/>
      <c r="L448" s="151"/>
      <c r="M448" s="157"/>
      <c r="T448" s="158"/>
      <c r="AT448" s="153" t="s">
        <v>249</v>
      </c>
      <c r="AU448" s="153" t="s">
        <v>86</v>
      </c>
      <c r="AV448" s="12" t="s">
        <v>86</v>
      </c>
      <c r="AW448" s="12" t="s">
        <v>30</v>
      </c>
      <c r="AX448" s="12" t="s">
        <v>73</v>
      </c>
      <c r="AY448" s="153" t="s">
        <v>241</v>
      </c>
    </row>
    <row r="449" spans="2:51" s="12" customFormat="1" ht="12">
      <c r="B449" s="151"/>
      <c r="D449" s="152" t="s">
        <v>249</v>
      </c>
      <c r="E449" s="153" t="s">
        <v>1</v>
      </c>
      <c r="F449" s="154" t="s">
        <v>640</v>
      </c>
      <c r="H449" s="155">
        <v>-2</v>
      </c>
      <c r="I449" s="156"/>
      <c r="L449" s="151"/>
      <c r="M449" s="157"/>
      <c r="T449" s="158"/>
      <c r="AT449" s="153" t="s">
        <v>249</v>
      </c>
      <c r="AU449" s="153" t="s">
        <v>86</v>
      </c>
      <c r="AV449" s="12" t="s">
        <v>86</v>
      </c>
      <c r="AW449" s="12" t="s">
        <v>30</v>
      </c>
      <c r="AX449" s="12" t="s">
        <v>73</v>
      </c>
      <c r="AY449" s="153" t="s">
        <v>241</v>
      </c>
    </row>
    <row r="450" spans="2:51" s="12" customFormat="1" ht="12">
      <c r="B450" s="151"/>
      <c r="D450" s="152" t="s">
        <v>249</v>
      </c>
      <c r="E450" s="153" t="s">
        <v>1</v>
      </c>
      <c r="F450" s="154" t="s">
        <v>641</v>
      </c>
      <c r="H450" s="155">
        <v>17.690000000000001</v>
      </c>
      <c r="I450" s="156"/>
      <c r="L450" s="151"/>
      <c r="M450" s="157"/>
      <c r="T450" s="158"/>
      <c r="AT450" s="153" t="s">
        <v>249</v>
      </c>
      <c r="AU450" s="153" t="s">
        <v>86</v>
      </c>
      <c r="AV450" s="12" t="s">
        <v>86</v>
      </c>
      <c r="AW450" s="12" t="s">
        <v>30</v>
      </c>
      <c r="AX450" s="12" t="s">
        <v>73</v>
      </c>
      <c r="AY450" s="153" t="s">
        <v>241</v>
      </c>
    </row>
    <row r="451" spans="2:51" s="12" customFormat="1" ht="12">
      <c r="B451" s="151"/>
      <c r="D451" s="152" t="s">
        <v>249</v>
      </c>
      <c r="E451" s="153" t="s">
        <v>1</v>
      </c>
      <c r="F451" s="154" t="s">
        <v>642</v>
      </c>
      <c r="H451" s="155">
        <v>-1.4</v>
      </c>
      <c r="I451" s="156"/>
      <c r="L451" s="151"/>
      <c r="M451" s="157"/>
      <c r="T451" s="158"/>
      <c r="AT451" s="153" t="s">
        <v>249</v>
      </c>
      <c r="AU451" s="153" t="s">
        <v>86</v>
      </c>
      <c r="AV451" s="12" t="s">
        <v>86</v>
      </c>
      <c r="AW451" s="12" t="s">
        <v>30</v>
      </c>
      <c r="AX451" s="12" t="s">
        <v>73</v>
      </c>
      <c r="AY451" s="153" t="s">
        <v>241</v>
      </c>
    </row>
    <row r="452" spans="2:51" s="12" customFormat="1" ht="12">
      <c r="B452" s="151"/>
      <c r="D452" s="152" t="s">
        <v>249</v>
      </c>
      <c r="E452" s="153" t="s">
        <v>1</v>
      </c>
      <c r="F452" s="154" t="s">
        <v>643</v>
      </c>
      <c r="H452" s="155">
        <v>35.206000000000003</v>
      </c>
      <c r="I452" s="156"/>
      <c r="L452" s="151"/>
      <c r="M452" s="157"/>
      <c r="T452" s="158"/>
      <c r="AT452" s="153" t="s">
        <v>249</v>
      </c>
      <c r="AU452" s="153" t="s">
        <v>86</v>
      </c>
      <c r="AV452" s="12" t="s">
        <v>86</v>
      </c>
      <c r="AW452" s="12" t="s">
        <v>30</v>
      </c>
      <c r="AX452" s="12" t="s">
        <v>73</v>
      </c>
      <c r="AY452" s="153" t="s">
        <v>241</v>
      </c>
    </row>
    <row r="453" spans="2:51" s="12" customFormat="1" ht="12">
      <c r="B453" s="151"/>
      <c r="D453" s="152" t="s">
        <v>249</v>
      </c>
      <c r="E453" s="153" t="s">
        <v>1</v>
      </c>
      <c r="F453" s="154" t="s">
        <v>642</v>
      </c>
      <c r="H453" s="155">
        <v>-1.4</v>
      </c>
      <c r="I453" s="156"/>
      <c r="L453" s="151"/>
      <c r="M453" s="157"/>
      <c r="T453" s="158"/>
      <c r="AT453" s="153" t="s">
        <v>249</v>
      </c>
      <c r="AU453" s="153" t="s">
        <v>86</v>
      </c>
      <c r="AV453" s="12" t="s">
        <v>86</v>
      </c>
      <c r="AW453" s="12" t="s">
        <v>30</v>
      </c>
      <c r="AX453" s="12" t="s">
        <v>73</v>
      </c>
      <c r="AY453" s="153" t="s">
        <v>241</v>
      </c>
    </row>
    <row r="454" spans="2:51" s="12" customFormat="1" ht="12">
      <c r="B454" s="151"/>
      <c r="D454" s="152" t="s">
        <v>249</v>
      </c>
      <c r="E454" s="153" t="s">
        <v>1</v>
      </c>
      <c r="F454" s="154" t="s">
        <v>635</v>
      </c>
      <c r="H454" s="155">
        <v>-1.6</v>
      </c>
      <c r="I454" s="156"/>
      <c r="L454" s="151"/>
      <c r="M454" s="157"/>
      <c r="T454" s="158"/>
      <c r="AT454" s="153" t="s">
        <v>249</v>
      </c>
      <c r="AU454" s="153" t="s">
        <v>86</v>
      </c>
      <c r="AV454" s="12" t="s">
        <v>86</v>
      </c>
      <c r="AW454" s="12" t="s">
        <v>30</v>
      </c>
      <c r="AX454" s="12" t="s">
        <v>73</v>
      </c>
      <c r="AY454" s="153" t="s">
        <v>241</v>
      </c>
    </row>
    <row r="455" spans="2:51" s="12" customFormat="1" ht="12">
      <c r="B455" s="151"/>
      <c r="D455" s="152" t="s">
        <v>249</v>
      </c>
      <c r="E455" s="153" t="s">
        <v>1</v>
      </c>
      <c r="F455" s="154" t="s">
        <v>644</v>
      </c>
      <c r="H455" s="155">
        <v>-2.2280000000000002</v>
      </c>
      <c r="I455" s="156"/>
      <c r="L455" s="151"/>
      <c r="M455" s="157"/>
      <c r="T455" s="158"/>
      <c r="AT455" s="153" t="s">
        <v>249</v>
      </c>
      <c r="AU455" s="153" t="s">
        <v>86</v>
      </c>
      <c r="AV455" s="12" t="s">
        <v>86</v>
      </c>
      <c r="AW455" s="12" t="s">
        <v>30</v>
      </c>
      <c r="AX455" s="12" t="s">
        <v>73</v>
      </c>
      <c r="AY455" s="153" t="s">
        <v>241</v>
      </c>
    </row>
    <row r="456" spans="2:51" s="12" customFormat="1" ht="12">
      <c r="B456" s="151"/>
      <c r="D456" s="152" t="s">
        <v>249</v>
      </c>
      <c r="E456" s="153" t="s">
        <v>1</v>
      </c>
      <c r="F456" s="154" t="s">
        <v>645</v>
      </c>
      <c r="H456" s="155">
        <v>1.073</v>
      </c>
      <c r="I456" s="156"/>
      <c r="L456" s="151"/>
      <c r="M456" s="157"/>
      <c r="T456" s="158"/>
      <c r="AT456" s="153" t="s">
        <v>249</v>
      </c>
      <c r="AU456" s="153" t="s">
        <v>86</v>
      </c>
      <c r="AV456" s="12" t="s">
        <v>86</v>
      </c>
      <c r="AW456" s="12" t="s">
        <v>30</v>
      </c>
      <c r="AX456" s="12" t="s">
        <v>73</v>
      </c>
      <c r="AY456" s="153" t="s">
        <v>241</v>
      </c>
    </row>
    <row r="457" spans="2:51" s="12" customFormat="1" ht="12">
      <c r="B457" s="151"/>
      <c r="D457" s="152" t="s">
        <v>249</v>
      </c>
      <c r="E457" s="153" t="s">
        <v>1</v>
      </c>
      <c r="F457" s="154" t="s">
        <v>646</v>
      </c>
      <c r="H457" s="155">
        <v>99.18</v>
      </c>
      <c r="I457" s="156"/>
      <c r="L457" s="151"/>
      <c r="M457" s="157"/>
      <c r="T457" s="158"/>
      <c r="AT457" s="153" t="s">
        <v>249</v>
      </c>
      <c r="AU457" s="153" t="s">
        <v>86</v>
      </c>
      <c r="AV457" s="12" t="s">
        <v>86</v>
      </c>
      <c r="AW457" s="12" t="s">
        <v>30</v>
      </c>
      <c r="AX457" s="12" t="s">
        <v>73</v>
      </c>
      <c r="AY457" s="153" t="s">
        <v>241</v>
      </c>
    </row>
    <row r="458" spans="2:51" s="12" customFormat="1" ht="12">
      <c r="B458" s="151"/>
      <c r="D458" s="152" t="s">
        <v>249</v>
      </c>
      <c r="E458" s="153" t="s">
        <v>1</v>
      </c>
      <c r="F458" s="154" t="s">
        <v>647</v>
      </c>
      <c r="H458" s="155">
        <v>-2.8</v>
      </c>
      <c r="I458" s="156"/>
      <c r="L458" s="151"/>
      <c r="M458" s="157"/>
      <c r="T458" s="158"/>
      <c r="AT458" s="153" t="s">
        <v>249</v>
      </c>
      <c r="AU458" s="153" t="s">
        <v>86</v>
      </c>
      <c r="AV458" s="12" t="s">
        <v>86</v>
      </c>
      <c r="AW458" s="12" t="s">
        <v>30</v>
      </c>
      <c r="AX458" s="12" t="s">
        <v>73</v>
      </c>
      <c r="AY458" s="153" t="s">
        <v>241</v>
      </c>
    </row>
    <row r="459" spans="2:51" s="12" customFormat="1" ht="12">
      <c r="B459" s="151"/>
      <c r="D459" s="152" t="s">
        <v>249</v>
      </c>
      <c r="E459" s="153" t="s">
        <v>1</v>
      </c>
      <c r="F459" s="154" t="s">
        <v>640</v>
      </c>
      <c r="H459" s="155">
        <v>-2</v>
      </c>
      <c r="I459" s="156"/>
      <c r="L459" s="151"/>
      <c r="M459" s="157"/>
      <c r="T459" s="158"/>
      <c r="AT459" s="153" t="s">
        <v>249</v>
      </c>
      <c r="AU459" s="153" t="s">
        <v>86</v>
      </c>
      <c r="AV459" s="12" t="s">
        <v>86</v>
      </c>
      <c r="AW459" s="12" t="s">
        <v>30</v>
      </c>
      <c r="AX459" s="12" t="s">
        <v>73</v>
      </c>
      <c r="AY459" s="153" t="s">
        <v>241</v>
      </c>
    </row>
    <row r="460" spans="2:51" s="12" customFormat="1" ht="12">
      <c r="B460" s="151"/>
      <c r="D460" s="152" t="s">
        <v>249</v>
      </c>
      <c r="E460" s="153" t="s">
        <v>1</v>
      </c>
      <c r="F460" s="154" t="s">
        <v>644</v>
      </c>
      <c r="H460" s="155">
        <v>-2.2280000000000002</v>
      </c>
      <c r="I460" s="156"/>
      <c r="L460" s="151"/>
      <c r="M460" s="157"/>
      <c r="T460" s="158"/>
      <c r="AT460" s="153" t="s">
        <v>249</v>
      </c>
      <c r="AU460" s="153" t="s">
        <v>86</v>
      </c>
      <c r="AV460" s="12" t="s">
        <v>86</v>
      </c>
      <c r="AW460" s="12" t="s">
        <v>30</v>
      </c>
      <c r="AX460" s="12" t="s">
        <v>73</v>
      </c>
      <c r="AY460" s="153" t="s">
        <v>241</v>
      </c>
    </row>
    <row r="461" spans="2:51" s="12" customFormat="1" ht="12">
      <c r="B461" s="151"/>
      <c r="D461" s="152" t="s">
        <v>249</v>
      </c>
      <c r="E461" s="153" t="s">
        <v>1</v>
      </c>
      <c r="F461" s="154" t="s">
        <v>648</v>
      </c>
      <c r="H461" s="155">
        <v>-14.477</v>
      </c>
      <c r="I461" s="156"/>
      <c r="L461" s="151"/>
      <c r="M461" s="157"/>
      <c r="T461" s="158"/>
      <c r="AT461" s="153" t="s">
        <v>249</v>
      </c>
      <c r="AU461" s="153" t="s">
        <v>86</v>
      </c>
      <c r="AV461" s="12" t="s">
        <v>86</v>
      </c>
      <c r="AW461" s="12" t="s">
        <v>30</v>
      </c>
      <c r="AX461" s="12" t="s">
        <v>73</v>
      </c>
      <c r="AY461" s="153" t="s">
        <v>241</v>
      </c>
    </row>
    <row r="462" spans="2:51" s="12" customFormat="1" ht="12">
      <c r="B462" s="151"/>
      <c r="D462" s="152" t="s">
        <v>249</v>
      </c>
      <c r="E462" s="153" t="s">
        <v>1</v>
      </c>
      <c r="F462" s="154" t="s">
        <v>645</v>
      </c>
      <c r="H462" s="155">
        <v>1.073</v>
      </c>
      <c r="I462" s="156"/>
      <c r="L462" s="151"/>
      <c r="M462" s="157"/>
      <c r="T462" s="158"/>
      <c r="AT462" s="153" t="s">
        <v>249</v>
      </c>
      <c r="AU462" s="153" t="s">
        <v>86</v>
      </c>
      <c r="AV462" s="12" t="s">
        <v>86</v>
      </c>
      <c r="AW462" s="12" t="s">
        <v>30</v>
      </c>
      <c r="AX462" s="12" t="s">
        <v>73</v>
      </c>
      <c r="AY462" s="153" t="s">
        <v>241</v>
      </c>
    </row>
    <row r="463" spans="2:51" s="12" customFormat="1" ht="12">
      <c r="B463" s="151"/>
      <c r="D463" s="152" t="s">
        <v>249</v>
      </c>
      <c r="E463" s="153" t="s">
        <v>1</v>
      </c>
      <c r="F463" s="154" t="s">
        <v>649</v>
      </c>
      <c r="H463" s="155">
        <v>3.73</v>
      </c>
      <c r="I463" s="156"/>
      <c r="L463" s="151"/>
      <c r="M463" s="157"/>
      <c r="T463" s="158"/>
      <c r="AT463" s="153" t="s">
        <v>249</v>
      </c>
      <c r="AU463" s="153" t="s">
        <v>86</v>
      </c>
      <c r="AV463" s="12" t="s">
        <v>86</v>
      </c>
      <c r="AW463" s="12" t="s">
        <v>30</v>
      </c>
      <c r="AX463" s="12" t="s">
        <v>73</v>
      </c>
      <c r="AY463" s="153" t="s">
        <v>241</v>
      </c>
    </row>
    <row r="464" spans="2:51" s="12" customFormat="1" ht="12">
      <c r="B464" s="151"/>
      <c r="D464" s="152" t="s">
        <v>249</v>
      </c>
      <c r="E464" s="153" t="s">
        <v>1</v>
      </c>
      <c r="F464" s="154" t="s">
        <v>650</v>
      </c>
      <c r="H464" s="155">
        <v>29.434999999999999</v>
      </c>
      <c r="I464" s="156"/>
      <c r="L464" s="151"/>
      <c r="M464" s="157"/>
      <c r="T464" s="158"/>
      <c r="AT464" s="153" t="s">
        <v>249</v>
      </c>
      <c r="AU464" s="153" t="s">
        <v>86</v>
      </c>
      <c r="AV464" s="12" t="s">
        <v>86</v>
      </c>
      <c r="AW464" s="12" t="s">
        <v>30</v>
      </c>
      <c r="AX464" s="12" t="s">
        <v>73</v>
      </c>
      <c r="AY464" s="153" t="s">
        <v>241</v>
      </c>
    </row>
    <row r="465" spans="2:51" s="12" customFormat="1" ht="12">
      <c r="B465" s="151"/>
      <c r="D465" s="152" t="s">
        <v>249</v>
      </c>
      <c r="E465" s="153" t="s">
        <v>1</v>
      </c>
      <c r="F465" s="154" t="s">
        <v>642</v>
      </c>
      <c r="H465" s="155">
        <v>-1.4</v>
      </c>
      <c r="I465" s="156"/>
      <c r="L465" s="151"/>
      <c r="M465" s="157"/>
      <c r="T465" s="158"/>
      <c r="AT465" s="153" t="s">
        <v>249</v>
      </c>
      <c r="AU465" s="153" t="s">
        <v>86</v>
      </c>
      <c r="AV465" s="12" t="s">
        <v>86</v>
      </c>
      <c r="AW465" s="12" t="s">
        <v>30</v>
      </c>
      <c r="AX465" s="12" t="s">
        <v>73</v>
      </c>
      <c r="AY465" s="153" t="s">
        <v>241</v>
      </c>
    </row>
    <row r="466" spans="2:51" s="12" customFormat="1" ht="12">
      <c r="B466" s="151"/>
      <c r="D466" s="152" t="s">
        <v>249</v>
      </c>
      <c r="E466" s="153" t="s">
        <v>1</v>
      </c>
      <c r="F466" s="154" t="s">
        <v>651</v>
      </c>
      <c r="H466" s="155">
        <v>29.725000000000001</v>
      </c>
      <c r="I466" s="156"/>
      <c r="L466" s="151"/>
      <c r="M466" s="157"/>
      <c r="T466" s="158"/>
      <c r="AT466" s="153" t="s">
        <v>249</v>
      </c>
      <c r="AU466" s="153" t="s">
        <v>86</v>
      </c>
      <c r="AV466" s="12" t="s">
        <v>86</v>
      </c>
      <c r="AW466" s="12" t="s">
        <v>30</v>
      </c>
      <c r="AX466" s="12" t="s">
        <v>73</v>
      </c>
      <c r="AY466" s="153" t="s">
        <v>241</v>
      </c>
    </row>
    <row r="467" spans="2:51" s="12" customFormat="1" ht="12">
      <c r="B467" s="151"/>
      <c r="D467" s="152" t="s">
        <v>249</v>
      </c>
      <c r="E467" s="153" t="s">
        <v>1</v>
      </c>
      <c r="F467" s="154" t="s">
        <v>652</v>
      </c>
      <c r="H467" s="155">
        <v>-1.8</v>
      </c>
      <c r="I467" s="156"/>
      <c r="L467" s="151"/>
      <c r="M467" s="157"/>
      <c r="T467" s="158"/>
      <c r="AT467" s="153" t="s">
        <v>249</v>
      </c>
      <c r="AU467" s="153" t="s">
        <v>86</v>
      </c>
      <c r="AV467" s="12" t="s">
        <v>86</v>
      </c>
      <c r="AW467" s="12" t="s">
        <v>30</v>
      </c>
      <c r="AX467" s="12" t="s">
        <v>73</v>
      </c>
      <c r="AY467" s="153" t="s">
        <v>241</v>
      </c>
    </row>
    <row r="468" spans="2:51" s="12" customFormat="1" ht="12">
      <c r="B468" s="151"/>
      <c r="D468" s="152" t="s">
        <v>249</v>
      </c>
      <c r="E468" s="153" t="s">
        <v>1</v>
      </c>
      <c r="F468" s="154" t="s">
        <v>653</v>
      </c>
      <c r="H468" s="155">
        <v>49.445</v>
      </c>
      <c r="I468" s="156"/>
      <c r="L468" s="151"/>
      <c r="M468" s="157"/>
      <c r="T468" s="158"/>
      <c r="AT468" s="153" t="s">
        <v>249</v>
      </c>
      <c r="AU468" s="153" t="s">
        <v>86</v>
      </c>
      <c r="AV468" s="12" t="s">
        <v>86</v>
      </c>
      <c r="AW468" s="12" t="s">
        <v>30</v>
      </c>
      <c r="AX468" s="12" t="s">
        <v>73</v>
      </c>
      <c r="AY468" s="153" t="s">
        <v>241</v>
      </c>
    </row>
    <row r="469" spans="2:51" s="12" customFormat="1" ht="12">
      <c r="B469" s="151"/>
      <c r="D469" s="152" t="s">
        <v>249</v>
      </c>
      <c r="E469" s="153" t="s">
        <v>1</v>
      </c>
      <c r="F469" s="154" t="s">
        <v>640</v>
      </c>
      <c r="H469" s="155">
        <v>-2</v>
      </c>
      <c r="I469" s="156"/>
      <c r="L469" s="151"/>
      <c r="M469" s="157"/>
      <c r="T469" s="158"/>
      <c r="AT469" s="153" t="s">
        <v>249</v>
      </c>
      <c r="AU469" s="153" t="s">
        <v>86</v>
      </c>
      <c r="AV469" s="12" t="s">
        <v>86</v>
      </c>
      <c r="AW469" s="12" t="s">
        <v>30</v>
      </c>
      <c r="AX469" s="12" t="s">
        <v>73</v>
      </c>
      <c r="AY469" s="153" t="s">
        <v>241</v>
      </c>
    </row>
    <row r="470" spans="2:51" s="12" customFormat="1" ht="12">
      <c r="B470" s="151"/>
      <c r="D470" s="152" t="s">
        <v>249</v>
      </c>
      <c r="E470" s="153" t="s">
        <v>1</v>
      </c>
      <c r="F470" s="154" t="s">
        <v>644</v>
      </c>
      <c r="H470" s="155">
        <v>-2.2280000000000002</v>
      </c>
      <c r="I470" s="156"/>
      <c r="L470" s="151"/>
      <c r="M470" s="157"/>
      <c r="T470" s="158"/>
      <c r="AT470" s="153" t="s">
        <v>249</v>
      </c>
      <c r="AU470" s="153" t="s">
        <v>86</v>
      </c>
      <c r="AV470" s="12" t="s">
        <v>86</v>
      </c>
      <c r="AW470" s="12" t="s">
        <v>30</v>
      </c>
      <c r="AX470" s="12" t="s">
        <v>73</v>
      </c>
      <c r="AY470" s="153" t="s">
        <v>241</v>
      </c>
    </row>
    <row r="471" spans="2:51" s="12" customFormat="1" ht="12">
      <c r="B471" s="151"/>
      <c r="D471" s="152" t="s">
        <v>249</v>
      </c>
      <c r="E471" s="153" t="s">
        <v>1</v>
      </c>
      <c r="F471" s="154" t="s">
        <v>645</v>
      </c>
      <c r="H471" s="155">
        <v>1.073</v>
      </c>
      <c r="I471" s="156"/>
      <c r="L471" s="151"/>
      <c r="M471" s="157"/>
      <c r="T471" s="158"/>
      <c r="AT471" s="153" t="s">
        <v>249</v>
      </c>
      <c r="AU471" s="153" t="s">
        <v>86</v>
      </c>
      <c r="AV471" s="12" t="s">
        <v>86</v>
      </c>
      <c r="AW471" s="12" t="s">
        <v>30</v>
      </c>
      <c r="AX471" s="12" t="s">
        <v>73</v>
      </c>
      <c r="AY471" s="153" t="s">
        <v>241</v>
      </c>
    </row>
    <row r="472" spans="2:51" s="12" customFormat="1" ht="12">
      <c r="B472" s="151"/>
      <c r="D472" s="152" t="s">
        <v>249</v>
      </c>
      <c r="E472" s="153" t="s">
        <v>1</v>
      </c>
      <c r="F472" s="154" t="s">
        <v>654</v>
      </c>
      <c r="H472" s="155">
        <v>49.445</v>
      </c>
      <c r="I472" s="156"/>
      <c r="L472" s="151"/>
      <c r="M472" s="157"/>
      <c r="T472" s="158"/>
      <c r="AT472" s="153" t="s">
        <v>249</v>
      </c>
      <c r="AU472" s="153" t="s">
        <v>86</v>
      </c>
      <c r="AV472" s="12" t="s">
        <v>86</v>
      </c>
      <c r="AW472" s="12" t="s">
        <v>30</v>
      </c>
      <c r="AX472" s="12" t="s">
        <v>73</v>
      </c>
      <c r="AY472" s="153" t="s">
        <v>241</v>
      </c>
    </row>
    <row r="473" spans="2:51" s="12" customFormat="1" ht="12">
      <c r="B473" s="151"/>
      <c r="D473" s="152" t="s">
        <v>249</v>
      </c>
      <c r="E473" s="153" t="s">
        <v>1</v>
      </c>
      <c r="F473" s="154" t="s">
        <v>640</v>
      </c>
      <c r="H473" s="155">
        <v>-2</v>
      </c>
      <c r="I473" s="156"/>
      <c r="L473" s="151"/>
      <c r="M473" s="157"/>
      <c r="T473" s="158"/>
      <c r="AT473" s="153" t="s">
        <v>249</v>
      </c>
      <c r="AU473" s="153" t="s">
        <v>86</v>
      </c>
      <c r="AV473" s="12" t="s">
        <v>86</v>
      </c>
      <c r="AW473" s="12" t="s">
        <v>30</v>
      </c>
      <c r="AX473" s="12" t="s">
        <v>73</v>
      </c>
      <c r="AY473" s="153" t="s">
        <v>241</v>
      </c>
    </row>
    <row r="474" spans="2:51" s="12" customFormat="1" ht="12">
      <c r="B474" s="151"/>
      <c r="D474" s="152" t="s">
        <v>249</v>
      </c>
      <c r="E474" s="153" t="s">
        <v>1</v>
      </c>
      <c r="F474" s="154" t="s">
        <v>644</v>
      </c>
      <c r="H474" s="155">
        <v>-2.2280000000000002</v>
      </c>
      <c r="I474" s="156"/>
      <c r="L474" s="151"/>
      <c r="M474" s="157"/>
      <c r="T474" s="158"/>
      <c r="AT474" s="153" t="s">
        <v>249</v>
      </c>
      <c r="AU474" s="153" t="s">
        <v>86</v>
      </c>
      <c r="AV474" s="12" t="s">
        <v>86</v>
      </c>
      <c r="AW474" s="12" t="s">
        <v>30</v>
      </c>
      <c r="AX474" s="12" t="s">
        <v>73</v>
      </c>
      <c r="AY474" s="153" t="s">
        <v>241</v>
      </c>
    </row>
    <row r="475" spans="2:51" s="12" customFormat="1" ht="12">
      <c r="B475" s="151"/>
      <c r="D475" s="152" t="s">
        <v>249</v>
      </c>
      <c r="E475" s="153" t="s">
        <v>1</v>
      </c>
      <c r="F475" s="154" t="s">
        <v>645</v>
      </c>
      <c r="H475" s="155">
        <v>1.073</v>
      </c>
      <c r="I475" s="156"/>
      <c r="L475" s="151"/>
      <c r="M475" s="157"/>
      <c r="T475" s="158"/>
      <c r="AT475" s="153" t="s">
        <v>249</v>
      </c>
      <c r="AU475" s="153" t="s">
        <v>86</v>
      </c>
      <c r="AV475" s="12" t="s">
        <v>86</v>
      </c>
      <c r="AW475" s="12" t="s">
        <v>30</v>
      </c>
      <c r="AX475" s="12" t="s">
        <v>73</v>
      </c>
      <c r="AY475" s="153" t="s">
        <v>241</v>
      </c>
    </row>
    <row r="476" spans="2:51" s="12" customFormat="1" ht="12">
      <c r="B476" s="151"/>
      <c r="D476" s="152" t="s">
        <v>249</v>
      </c>
      <c r="E476" s="153" t="s">
        <v>1</v>
      </c>
      <c r="F476" s="154" t="s">
        <v>655</v>
      </c>
      <c r="H476" s="155">
        <v>29.725000000000001</v>
      </c>
      <c r="I476" s="156"/>
      <c r="L476" s="151"/>
      <c r="M476" s="157"/>
      <c r="T476" s="158"/>
      <c r="AT476" s="153" t="s">
        <v>249</v>
      </c>
      <c r="AU476" s="153" t="s">
        <v>86</v>
      </c>
      <c r="AV476" s="12" t="s">
        <v>86</v>
      </c>
      <c r="AW476" s="12" t="s">
        <v>30</v>
      </c>
      <c r="AX476" s="12" t="s">
        <v>73</v>
      </c>
      <c r="AY476" s="153" t="s">
        <v>241</v>
      </c>
    </row>
    <row r="477" spans="2:51" s="12" customFormat="1" ht="12">
      <c r="B477" s="151"/>
      <c r="D477" s="152" t="s">
        <v>249</v>
      </c>
      <c r="E477" s="153" t="s">
        <v>1</v>
      </c>
      <c r="F477" s="154" t="s">
        <v>652</v>
      </c>
      <c r="H477" s="155">
        <v>-1.8</v>
      </c>
      <c r="I477" s="156"/>
      <c r="L477" s="151"/>
      <c r="M477" s="157"/>
      <c r="T477" s="158"/>
      <c r="AT477" s="153" t="s">
        <v>249</v>
      </c>
      <c r="AU477" s="153" t="s">
        <v>86</v>
      </c>
      <c r="AV477" s="12" t="s">
        <v>86</v>
      </c>
      <c r="AW477" s="12" t="s">
        <v>30</v>
      </c>
      <c r="AX477" s="12" t="s">
        <v>73</v>
      </c>
      <c r="AY477" s="153" t="s">
        <v>241</v>
      </c>
    </row>
    <row r="478" spans="2:51" s="12" customFormat="1" ht="12">
      <c r="B478" s="151"/>
      <c r="D478" s="152" t="s">
        <v>249</v>
      </c>
      <c r="E478" s="153" t="s">
        <v>1</v>
      </c>
      <c r="F478" s="154" t="s">
        <v>656</v>
      </c>
      <c r="H478" s="155">
        <v>29.725000000000001</v>
      </c>
      <c r="I478" s="156"/>
      <c r="L478" s="151"/>
      <c r="M478" s="157"/>
      <c r="T478" s="158"/>
      <c r="AT478" s="153" t="s">
        <v>249</v>
      </c>
      <c r="AU478" s="153" t="s">
        <v>86</v>
      </c>
      <c r="AV478" s="12" t="s">
        <v>86</v>
      </c>
      <c r="AW478" s="12" t="s">
        <v>30</v>
      </c>
      <c r="AX478" s="12" t="s">
        <v>73</v>
      </c>
      <c r="AY478" s="153" t="s">
        <v>241</v>
      </c>
    </row>
    <row r="479" spans="2:51" s="12" customFormat="1" ht="12">
      <c r="B479" s="151"/>
      <c r="D479" s="152" t="s">
        <v>249</v>
      </c>
      <c r="E479" s="153" t="s">
        <v>1</v>
      </c>
      <c r="F479" s="154" t="s">
        <v>652</v>
      </c>
      <c r="H479" s="155">
        <v>-1.8</v>
      </c>
      <c r="I479" s="156"/>
      <c r="L479" s="151"/>
      <c r="M479" s="157"/>
      <c r="T479" s="158"/>
      <c r="AT479" s="153" t="s">
        <v>249</v>
      </c>
      <c r="AU479" s="153" t="s">
        <v>86</v>
      </c>
      <c r="AV479" s="12" t="s">
        <v>86</v>
      </c>
      <c r="AW479" s="12" t="s">
        <v>30</v>
      </c>
      <c r="AX479" s="12" t="s">
        <v>73</v>
      </c>
      <c r="AY479" s="153" t="s">
        <v>241</v>
      </c>
    </row>
    <row r="480" spans="2:51" s="12" customFormat="1" ht="12">
      <c r="B480" s="151"/>
      <c r="D480" s="152" t="s">
        <v>249</v>
      </c>
      <c r="E480" s="153" t="s">
        <v>1</v>
      </c>
      <c r="F480" s="154" t="s">
        <v>657</v>
      </c>
      <c r="H480" s="155">
        <v>49.445</v>
      </c>
      <c r="I480" s="156"/>
      <c r="L480" s="151"/>
      <c r="M480" s="157"/>
      <c r="T480" s="158"/>
      <c r="AT480" s="153" t="s">
        <v>249</v>
      </c>
      <c r="AU480" s="153" t="s">
        <v>86</v>
      </c>
      <c r="AV480" s="12" t="s">
        <v>86</v>
      </c>
      <c r="AW480" s="12" t="s">
        <v>30</v>
      </c>
      <c r="AX480" s="12" t="s">
        <v>73</v>
      </c>
      <c r="AY480" s="153" t="s">
        <v>241</v>
      </c>
    </row>
    <row r="481" spans="2:51" s="12" customFormat="1" ht="12">
      <c r="B481" s="151"/>
      <c r="D481" s="152" t="s">
        <v>249</v>
      </c>
      <c r="E481" s="153" t="s">
        <v>1</v>
      </c>
      <c r="F481" s="154" t="s">
        <v>652</v>
      </c>
      <c r="H481" s="155">
        <v>-1.8</v>
      </c>
      <c r="I481" s="156"/>
      <c r="L481" s="151"/>
      <c r="M481" s="157"/>
      <c r="T481" s="158"/>
      <c r="AT481" s="153" t="s">
        <v>249</v>
      </c>
      <c r="AU481" s="153" t="s">
        <v>86</v>
      </c>
      <c r="AV481" s="12" t="s">
        <v>86</v>
      </c>
      <c r="AW481" s="12" t="s">
        <v>30</v>
      </c>
      <c r="AX481" s="12" t="s">
        <v>73</v>
      </c>
      <c r="AY481" s="153" t="s">
        <v>241</v>
      </c>
    </row>
    <row r="482" spans="2:51" s="12" customFormat="1" ht="12">
      <c r="B482" s="151"/>
      <c r="D482" s="152" t="s">
        <v>249</v>
      </c>
      <c r="E482" s="153" t="s">
        <v>1</v>
      </c>
      <c r="F482" s="154" t="s">
        <v>640</v>
      </c>
      <c r="H482" s="155">
        <v>-2</v>
      </c>
      <c r="I482" s="156"/>
      <c r="L482" s="151"/>
      <c r="M482" s="157"/>
      <c r="T482" s="158"/>
      <c r="AT482" s="153" t="s">
        <v>249</v>
      </c>
      <c r="AU482" s="153" t="s">
        <v>86</v>
      </c>
      <c r="AV482" s="12" t="s">
        <v>86</v>
      </c>
      <c r="AW482" s="12" t="s">
        <v>30</v>
      </c>
      <c r="AX482" s="12" t="s">
        <v>73</v>
      </c>
      <c r="AY482" s="153" t="s">
        <v>241</v>
      </c>
    </row>
    <row r="483" spans="2:51" s="12" customFormat="1" ht="12">
      <c r="B483" s="151"/>
      <c r="D483" s="152" t="s">
        <v>249</v>
      </c>
      <c r="E483" s="153" t="s">
        <v>1</v>
      </c>
      <c r="F483" s="154" t="s">
        <v>644</v>
      </c>
      <c r="H483" s="155">
        <v>-2.2280000000000002</v>
      </c>
      <c r="I483" s="156"/>
      <c r="L483" s="151"/>
      <c r="M483" s="157"/>
      <c r="T483" s="158"/>
      <c r="AT483" s="153" t="s">
        <v>249</v>
      </c>
      <c r="AU483" s="153" t="s">
        <v>86</v>
      </c>
      <c r="AV483" s="12" t="s">
        <v>86</v>
      </c>
      <c r="AW483" s="12" t="s">
        <v>30</v>
      </c>
      <c r="AX483" s="12" t="s">
        <v>73</v>
      </c>
      <c r="AY483" s="153" t="s">
        <v>241</v>
      </c>
    </row>
    <row r="484" spans="2:51" s="12" customFormat="1" ht="12">
      <c r="B484" s="151"/>
      <c r="D484" s="152" t="s">
        <v>249</v>
      </c>
      <c r="E484" s="153" t="s">
        <v>1</v>
      </c>
      <c r="F484" s="154" t="s">
        <v>645</v>
      </c>
      <c r="H484" s="155">
        <v>1.073</v>
      </c>
      <c r="I484" s="156"/>
      <c r="L484" s="151"/>
      <c r="M484" s="157"/>
      <c r="T484" s="158"/>
      <c r="AT484" s="153" t="s">
        <v>249</v>
      </c>
      <c r="AU484" s="153" t="s">
        <v>86</v>
      </c>
      <c r="AV484" s="12" t="s">
        <v>86</v>
      </c>
      <c r="AW484" s="12" t="s">
        <v>30</v>
      </c>
      <c r="AX484" s="12" t="s">
        <v>73</v>
      </c>
      <c r="AY484" s="153" t="s">
        <v>241</v>
      </c>
    </row>
    <row r="485" spans="2:51" s="12" customFormat="1" ht="12">
      <c r="B485" s="151"/>
      <c r="D485" s="152" t="s">
        <v>249</v>
      </c>
      <c r="E485" s="153" t="s">
        <v>1</v>
      </c>
      <c r="F485" s="154" t="s">
        <v>658</v>
      </c>
      <c r="H485" s="155">
        <v>82.504999999999995</v>
      </c>
      <c r="I485" s="156"/>
      <c r="L485" s="151"/>
      <c r="M485" s="157"/>
      <c r="T485" s="158"/>
      <c r="AT485" s="153" t="s">
        <v>249</v>
      </c>
      <c r="AU485" s="153" t="s">
        <v>86</v>
      </c>
      <c r="AV485" s="12" t="s">
        <v>86</v>
      </c>
      <c r="AW485" s="12" t="s">
        <v>30</v>
      </c>
      <c r="AX485" s="12" t="s">
        <v>73</v>
      </c>
      <c r="AY485" s="153" t="s">
        <v>241</v>
      </c>
    </row>
    <row r="486" spans="2:51" s="12" customFormat="1" ht="12">
      <c r="B486" s="151"/>
      <c r="D486" s="152" t="s">
        <v>249</v>
      </c>
      <c r="E486" s="153" t="s">
        <v>1</v>
      </c>
      <c r="F486" s="154" t="s">
        <v>659</v>
      </c>
      <c r="H486" s="155">
        <v>-14</v>
      </c>
      <c r="I486" s="156"/>
      <c r="L486" s="151"/>
      <c r="M486" s="157"/>
      <c r="T486" s="158"/>
      <c r="AT486" s="153" t="s">
        <v>249</v>
      </c>
      <c r="AU486" s="153" t="s">
        <v>86</v>
      </c>
      <c r="AV486" s="12" t="s">
        <v>86</v>
      </c>
      <c r="AW486" s="12" t="s">
        <v>30</v>
      </c>
      <c r="AX486" s="12" t="s">
        <v>73</v>
      </c>
      <c r="AY486" s="153" t="s">
        <v>241</v>
      </c>
    </row>
    <row r="487" spans="2:51" s="12" customFormat="1" ht="12">
      <c r="B487" s="151"/>
      <c r="D487" s="152" t="s">
        <v>249</v>
      </c>
      <c r="E487" s="153" t="s">
        <v>1</v>
      </c>
      <c r="F487" s="154" t="s">
        <v>660</v>
      </c>
      <c r="H487" s="155">
        <v>-2.452</v>
      </c>
      <c r="I487" s="156"/>
      <c r="L487" s="151"/>
      <c r="M487" s="157"/>
      <c r="T487" s="158"/>
      <c r="AT487" s="153" t="s">
        <v>249</v>
      </c>
      <c r="AU487" s="153" t="s">
        <v>86</v>
      </c>
      <c r="AV487" s="12" t="s">
        <v>86</v>
      </c>
      <c r="AW487" s="12" t="s">
        <v>30</v>
      </c>
      <c r="AX487" s="12" t="s">
        <v>73</v>
      </c>
      <c r="AY487" s="153" t="s">
        <v>241</v>
      </c>
    </row>
    <row r="488" spans="2:51" s="12" customFormat="1" ht="12">
      <c r="B488" s="151"/>
      <c r="D488" s="152" t="s">
        <v>249</v>
      </c>
      <c r="E488" s="153" t="s">
        <v>1</v>
      </c>
      <c r="F488" s="154" t="s">
        <v>661</v>
      </c>
      <c r="H488" s="155">
        <v>1.373</v>
      </c>
      <c r="I488" s="156"/>
      <c r="L488" s="151"/>
      <c r="M488" s="157"/>
      <c r="T488" s="158"/>
      <c r="AT488" s="153" t="s">
        <v>249</v>
      </c>
      <c r="AU488" s="153" t="s">
        <v>86</v>
      </c>
      <c r="AV488" s="12" t="s">
        <v>86</v>
      </c>
      <c r="AW488" s="12" t="s">
        <v>30</v>
      </c>
      <c r="AX488" s="12" t="s">
        <v>73</v>
      </c>
      <c r="AY488" s="153" t="s">
        <v>241</v>
      </c>
    </row>
    <row r="489" spans="2:51" s="12" customFormat="1" ht="12">
      <c r="B489" s="151"/>
      <c r="D489" s="152" t="s">
        <v>249</v>
      </c>
      <c r="E489" s="153" t="s">
        <v>1</v>
      </c>
      <c r="F489" s="154" t="s">
        <v>662</v>
      </c>
      <c r="H489" s="155">
        <v>49.445</v>
      </c>
      <c r="I489" s="156"/>
      <c r="L489" s="151"/>
      <c r="M489" s="157"/>
      <c r="T489" s="158"/>
      <c r="AT489" s="153" t="s">
        <v>249</v>
      </c>
      <c r="AU489" s="153" t="s">
        <v>86</v>
      </c>
      <c r="AV489" s="12" t="s">
        <v>86</v>
      </c>
      <c r="AW489" s="12" t="s">
        <v>30</v>
      </c>
      <c r="AX489" s="12" t="s">
        <v>73</v>
      </c>
      <c r="AY489" s="153" t="s">
        <v>241</v>
      </c>
    </row>
    <row r="490" spans="2:51" s="12" customFormat="1" ht="12">
      <c r="B490" s="151"/>
      <c r="D490" s="152" t="s">
        <v>249</v>
      </c>
      <c r="E490" s="153" t="s">
        <v>1</v>
      </c>
      <c r="F490" s="154" t="s">
        <v>652</v>
      </c>
      <c r="H490" s="155">
        <v>-1.8</v>
      </c>
      <c r="I490" s="156"/>
      <c r="L490" s="151"/>
      <c r="M490" s="157"/>
      <c r="T490" s="158"/>
      <c r="AT490" s="153" t="s">
        <v>249</v>
      </c>
      <c r="AU490" s="153" t="s">
        <v>86</v>
      </c>
      <c r="AV490" s="12" t="s">
        <v>86</v>
      </c>
      <c r="AW490" s="12" t="s">
        <v>30</v>
      </c>
      <c r="AX490" s="12" t="s">
        <v>73</v>
      </c>
      <c r="AY490" s="153" t="s">
        <v>241</v>
      </c>
    </row>
    <row r="491" spans="2:51" s="12" customFormat="1" ht="12">
      <c r="B491" s="151"/>
      <c r="D491" s="152" t="s">
        <v>249</v>
      </c>
      <c r="E491" s="153" t="s">
        <v>1</v>
      </c>
      <c r="F491" s="154" t="s">
        <v>640</v>
      </c>
      <c r="H491" s="155">
        <v>-2</v>
      </c>
      <c r="I491" s="156"/>
      <c r="L491" s="151"/>
      <c r="M491" s="157"/>
      <c r="T491" s="158"/>
      <c r="AT491" s="153" t="s">
        <v>249</v>
      </c>
      <c r="AU491" s="153" t="s">
        <v>86</v>
      </c>
      <c r="AV491" s="12" t="s">
        <v>86</v>
      </c>
      <c r="AW491" s="12" t="s">
        <v>30</v>
      </c>
      <c r="AX491" s="12" t="s">
        <v>73</v>
      </c>
      <c r="AY491" s="153" t="s">
        <v>241</v>
      </c>
    </row>
    <row r="492" spans="2:51" s="12" customFormat="1" ht="12">
      <c r="B492" s="151"/>
      <c r="D492" s="152" t="s">
        <v>249</v>
      </c>
      <c r="E492" s="153" t="s">
        <v>1</v>
      </c>
      <c r="F492" s="154" t="s">
        <v>644</v>
      </c>
      <c r="H492" s="155">
        <v>-2.2280000000000002</v>
      </c>
      <c r="I492" s="156"/>
      <c r="L492" s="151"/>
      <c r="M492" s="157"/>
      <c r="T492" s="158"/>
      <c r="AT492" s="153" t="s">
        <v>249</v>
      </c>
      <c r="AU492" s="153" t="s">
        <v>86</v>
      </c>
      <c r="AV492" s="12" t="s">
        <v>86</v>
      </c>
      <c r="AW492" s="12" t="s">
        <v>30</v>
      </c>
      <c r="AX492" s="12" t="s">
        <v>73</v>
      </c>
      <c r="AY492" s="153" t="s">
        <v>241</v>
      </c>
    </row>
    <row r="493" spans="2:51" s="12" customFormat="1" ht="12">
      <c r="B493" s="151"/>
      <c r="D493" s="152" t="s">
        <v>249</v>
      </c>
      <c r="E493" s="153" t="s">
        <v>1</v>
      </c>
      <c r="F493" s="154" t="s">
        <v>645</v>
      </c>
      <c r="H493" s="155">
        <v>1.073</v>
      </c>
      <c r="I493" s="156"/>
      <c r="L493" s="151"/>
      <c r="M493" s="157"/>
      <c r="T493" s="158"/>
      <c r="AT493" s="153" t="s">
        <v>249</v>
      </c>
      <c r="AU493" s="153" t="s">
        <v>86</v>
      </c>
      <c r="AV493" s="12" t="s">
        <v>86</v>
      </c>
      <c r="AW493" s="12" t="s">
        <v>30</v>
      </c>
      <c r="AX493" s="12" t="s">
        <v>73</v>
      </c>
      <c r="AY493" s="153" t="s">
        <v>241</v>
      </c>
    </row>
    <row r="494" spans="2:51" s="12" customFormat="1" ht="12">
      <c r="B494" s="151"/>
      <c r="D494" s="152" t="s">
        <v>249</v>
      </c>
      <c r="E494" s="153" t="s">
        <v>1</v>
      </c>
      <c r="F494" s="154" t="s">
        <v>663</v>
      </c>
      <c r="H494" s="155">
        <v>29.725000000000001</v>
      </c>
      <c r="I494" s="156"/>
      <c r="L494" s="151"/>
      <c r="M494" s="157"/>
      <c r="T494" s="158"/>
      <c r="AT494" s="153" t="s">
        <v>249</v>
      </c>
      <c r="AU494" s="153" t="s">
        <v>86</v>
      </c>
      <c r="AV494" s="12" t="s">
        <v>86</v>
      </c>
      <c r="AW494" s="12" t="s">
        <v>30</v>
      </c>
      <c r="AX494" s="12" t="s">
        <v>73</v>
      </c>
      <c r="AY494" s="153" t="s">
        <v>241</v>
      </c>
    </row>
    <row r="495" spans="2:51" s="12" customFormat="1" ht="12">
      <c r="B495" s="151"/>
      <c r="D495" s="152" t="s">
        <v>249</v>
      </c>
      <c r="E495" s="153" t="s">
        <v>1</v>
      </c>
      <c r="F495" s="154" t="s">
        <v>652</v>
      </c>
      <c r="H495" s="155">
        <v>-1.8</v>
      </c>
      <c r="I495" s="156"/>
      <c r="L495" s="151"/>
      <c r="M495" s="157"/>
      <c r="T495" s="158"/>
      <c r="AT495" s="153" t="s">
        <v>249</v>
      </c>
      <c r="AU495" s="153" t="s">
        <v>86</v>
      </c>
      <c r="AV495" s="12" t="s">
        <v>86</v>
      </c>
      <c r="AW495" s="12" t="s">
        <v>30</v>
      </c>
      <c r="AX495" s="12" t="s">
        <v>73</v>
      </c>
      <c r="AY495" s="153" t="s">
        <v>241</v>
      </c>
    </row>
    <row r="496" spans="2:51" s="12" customFormat="1" ht="12">
      <c r="B496" s="151"/>
      <c r="D496" s="152" t="s">
        <v>249</v>
      </c>
      <c r="E496" s="153" t="s">
        <v>1</v>
      </c>
      <c r="F496" s="154" t="s">
        <v>664</v>
      </c>
      <c r="H496" s="155">
        <v>29.434999999999999</v>
      </c>
      <c r="I496" s="156"/>
      <c r="L496" s="151"/>
      <c r="M496" s="157"/>
      <c r="T496" s="158"/>
      <c r="AT496" s="153" t="s">
        <v>249</v>
      </c>
      <c r="AU496" s="153" t="s">
        <v>86</v>
      </c>
      <c r="AV496" s="12" t="s">
        <v>86</v>
      </c>
      <c r="AW496" s="12" t="s">
        <v>30</v>
      </c>
      <c r="AX496" s="12" t="s">
        <v>73</v>
      </c>
      <c r="AY496" s="153" t="s">
        <v>241</v>
      </c>
    </row>
    <row r="497" spans="2:51" s="12" customFormat="1" ht="12">
      <c r="B497" s="151"/>
      <c r="D497" s="152" t="s">
        <v>249</v>
      </c>
      <c r="E497" s="153" t="s">
        <v>1</v>
      </c>
      <c r="F497" s="154" t="s">
        <v>652</v>
      </c>
      <c r="H497" s="155">
        <v>-1.8</v>
      </c>
      <c r="I497" s="156"/>
      <c r="L497" s="151"/>
      <c r="M497" s="157"/>
      <c r="T497" s="158"/>
      <c r="AT497" s="153" t="s">
        <v>249</v>
      </c>
      <c r="AU497" s="153" t="s">
        <v>86</v>
      </c>
      <c r="AV497" s="12" t="s">
        <v>86</v>
      </c>
      <c r="AW497" s="12" t="s">
        <v>30</v>
      </c>
      <c r="AX497" s="12" t="s">
        <v>73</v>
      </c>
      <c r="AY497" s="153" t="s">
        <v>241</v>
      </c>
    </row>
    <row r="498" spans="2:51" s="12" customFormat="1" ht="12">
      <c r="B498" s="151"/>
      <c r="D498" s="152" t="s">
        <v>249</v>
      </c>
      <c r="E498" s="153" t="s">
        <v>1</v>
      </c>
      <c r="F498" s="154" t="s">
        <v>665</v>
      </c>
      <c r="H498" s="155">
        <v>49.445</v>
      </c>
      <c r="I498" s="156"/>
      <c r="L498" s="151"/>
      <c r="M498" s="157"/>
      <c r="T498" s="158"/>
      <c r="AT498" s="153" t="s">
        <v>249</v>
      </c>
      <c r="AU498" s="153" t="s">
        <v>86</v>
      </c>
      <c r="AV498" s="12" t="s">
        <v>86</v>
      </c>
      <c r="AW498" s="12" t="s">
        <v>30</v>
      </c>
      <c r="AX498" s="12" t="s">
        <v>73</v>
      </c>
      <c r="AY498" s="153" t="s">
        <v>241</v>
      </c>
    </row>
    <row r="499" spans="2:51" s="12" customFormat="1" ht="12">
      <c r="B499" s="151"/>
      <c r="D499" s="152" t="s">
        <v>249</v>
      </c>
      <c r="E499" s="153" t="s">
        <v>1</v>
      </c>
      <c r="F499" s="154" t="s">
        <v>640</v>
      </c>
      <c r="H499" s="155">
        <v>-2</v>
      </c>
      <c r="I499" s="156"/>
      <c r="L499" s="151"/>
      <c r="M499" s="157"/>
      <c r="T499" s="158"/>
      <c r="AT499" s="153" t="s">
        <v>249</v>
      </c>
      <c r="AU499" s="153" t="s">
        <v>86</v>
      </c>
      <c r="AV499" s="12" t="s">
        <v>86</v>
      </c>
      <c r="AW499" s="12" t="s">
        <v>30</v>
      </c>
      <c r="AX499" s="12" t="s">
        <v>73</v>
      </c>
      <c r="AY499" s="153" t="s">
        <v>241</v>
      </c>
    </row>
    <row r="500" spans="2:51" s="12" customFormat="1" ht="12">
      <c r="B500" s="151"/>
      <c r="D500" s="152" t="s">
        <v>249</v>
      </c>
      <c r="E500" s="153" t="s">
        <v>1</v>
      </c>
      <c r="F500" s="154" t="s">
        <v>644</v>
      </c>
      <c r="H500" s="155">
        <v>-2.2280000000000002</v>
      </c>
      <c r="I500" s="156"/>
      <c r="L500" s="151"/>
      <c r="M500" s="157"/>
      <c r="T500" s="158"/>
      <c r="AT500" s="153" t="s">
        <v>249</v>
      </c>
      <c r="AU500" s="153" t="s">
        <v>86</v>
      </c>
      <c r="AV500" s="12" t="s">
        <v>86</v>
      </c>
      <c r="AW500" s="12" t="s">
        <v>30</v>
      </c>
      <c r="AX500" s="12" t="s">
        <v>73</v>
      </c>
      <c r="AY500" s="153" t="s">
        <v>241</v>
      </c>
    </row>
    <row r="501" spans="2:51" s="12" customFormat="1" ht="12">
      <c r="B501" s="151"/>
      <c r="D501" s="152" t="s">
        <v>249</v>
      </c>
      <c r="E501" s="153" t="s">
        <v>1</v>
      </c>
      <c r="F501" s="154" t="s">
        <v>645</v>
      </c>
      <c r="H501" s="155">
        <v>1.073</v>
      </c>
      <c r="I501" s="156"/>
      <c r="L501" s="151"/>
      <c r="M501" s="157"/>
      <c r="T501" s="158"/>
      <c r="AT501" s="153" t="s">
        <v>249</v>
      </c>
      <c r="AU501" s="153" t="s">
        <v>86</v>
      </c>
      <c r="AV501" s="12" t="s">
        <v>86</v>
      </c>
      <c r="AW501" s="12" t="s">
        <v>30</v>
      </c>
      <c r="AX501" s="12" t="s">
        <v>73</v>
      </c>
      <c r="AY501" s="153" t="s">
        <v>241</v>
      </c>
    </row>
    <row r="502" spans="2:51" s="12" customFormat="1" ht="12">
      <c r="B502" s="151"/>
      <c r="D502" s="152" t="s">
        <v>249</v>
      </c>
      <c r="E502" s="153" t="s">
        <v>1</v>
      </c>
      <c r="F502" s="154" t="s">
        <v>666</v>
      </c>
      <c r="H502" s="155">
        <v>49.445</v>
      </c>
      <c r="I502" s="156"/>
      <c r="L502" s="151"/>
      <c r="M502" s="157"/>
      <c r="T502" s="158"/>
      <c r="AT502" s="153" t="s">
        <v>249</v>
      </c>
      <c r="AU502" s="153" t="s">
        <v>86</v>
      </c>
      <c r="AV502" s="12" t="s">
        <v>86</v>
      </c>
      <c r="AW502" s="12" t="s">
        <v>30</v>
      </c>
      <c r="AX502" s="12" t="s">
        <v>73</v>
      </c>
      <c r="AY502" s="153" t="s">
        <v>241</v>
      </c>
    </row>
    <row r="503" spans="2:51" s="12" customFormat="1" ht="12">
      <c r="B503" s="151"/>
      <c r="D503" s="152" t="s">
        <v>249</v>
      </c>
      <c r="E503" s="153" t="s">
        <v>1</v>
      </c>
      <c r="F503" s="154" t="s">
        <v>640</v>
      </c>
      <c r="H503" s="155">
        <v>-2</v>
      </c>
      <c r="I503" s="156"/>
      <c r="L503" s="151"/>
      <c r="M503" s="157"/>
      <c r="T503" s="158"/>
      <c r="AT503" s="153" t="s">
        <v>249</v>
      </c>
      <c r="AU503" s="153" t="s">
        <v>86</v>
      </c>
      <c r="AV503" s="12" t="s">
        <v>86</v>
      </c>
      <c r="AW503" s="12" t="s">
        <v>30</v>
      </c>
      <c r="AX503" s="12" t="s">
        <v>73</v>
      </c>
      <c r="AY503" s="153" t="s">
        <v>241</v>
      </c>
    </row>
    <row r="504" spans="2:51" s="12" customFormat="1" ht="12">
      <c r="B504" s="151"/>
      <c r="D504" s="152" t="s">
        <v>249</v>
      </c>
      <c r="E504" s="153" t="s">
        <v>1</v>
      </c>
      <c r="F504" s="154" t="s">
        <v>644</v>
      </c>
      <c r="H504" s="155">
        <v>-2.2280000000000002</v>
      </c>
      <c r="I504" s="156"/>
      <c r="L504" s="151"/>
      <c r="M504" s="157"/>
      <c r="T504" s="158"/>
      <c r="AT504" s="153" t="s">
        <v>249</v>
      </c>
      <c r="AU504" s="153" t="s">
        <v>86</v>
      </c>
      <c r="AV504" s="12" t="s">
        <v>86</v>
      </c>
      <c r="AW504" s="12" t="s">
        <v>30</v>
      </c>
      <c r="AX504" s="12" t="s">
        <v>73</v>
      </c>
      <c r="AY504" s="153" t="s">
        <v>241</v>
      </c>
    </row>
    <row r="505" spans="2:51" s="12" customFormat="1" ht="12">
      <c r="B505" s="151"/>
      <c r="D505" s="152" t="s">
        <v>249</v>
      </c>
      <c r="E505" s="153" t="s">
        <v>1</v>
      </c>
      <c r="F505" s="154" t="s">
        <v>645</v>
      </c>
      <c r="H505" s="155">
        <v>1.073</v>
      </c>
      <c r="I505" s="156"/>
      <c r="L505" s="151"/>
      <c r="M505" s="157"/>
      <c r="T505" s="158"/>
      <c r="AT505" s="153" t="s">
        <v>249</v>
      </c>
      <c r="AU505" s="153" t="s">
        <v>86</v>
      </c>
      <c r="AV505" s="12" t="s">
        <v>86</v>
      </c>
      <c r="AW505" s="12" t="s">
        <v>30</v>
      </c>
      <c r="AX505" s="12" t="s">
        <v>73</v>
      </c>
      <c r="AY505" s="153" t="s">
        <v>241</v>
      </c>
    </row>
    <row r="506" spans="2:51" s="12" customFormat="1" ht="12">
      <c r="B506" s="151"/>
      <c r="D506" s="152" t="s">
        <v>249</v>
      </c>
      <c r="E506" s="153" t="s">
        <v>1</v>
      </c>
      <c r="F506" s="154" t="s">
        <v>667</v>
      </c>
      <c r="H506" s="155">
        <v>32.19</v>
      </c>
      <c r="I506" s="156"/>
      <c r="L506" s="151"/>
      <c r="M506" s="157"/>
      <c r="T506" s="158"/>
      <c r="AT506" s="153" t="s">
        <v>249</v>
      </c>
      <c r="AU506" s="153" t="s">
        <v>86</v>
      </c>
      <c r="AV506" s="12" t="s">
        <v>86</v>
      </c>
      <c r="AW506" s="12" t="s">
        <v>30</v>
      </c>
      <c r="AX506" s="12" t="s">
        <v>73</v>
      </c>
      <c r="AY506" s="153" t="s">
        <v>241</v>
      </c>
    </row>
    <row r="507" spans="2:51" s="12" customFormat="1" ht="12">
      <c r="B507" s="151"/>
      <c r="D507" s="152" t="s">
        <v>249</v>
      </c>
      <c r="E507" s="153" t="s">
        <v>1</v>
      </c>
      <c r="F507" s="154" t="s">
        <v>652</v>
      </c>
      <c r="H507" s="155">
        <v>-1.8</v>
      </c>
      <c r="I507" s="156"/>
      <c r="L507" s="151"/>
      <c r="M507" s="157"/>
      <c r="T507" s="158"/>
      <c r="AT507" s="153" t="s">
        <v>249</v>
      </c>
      <c r="AU507" s="153" t="s">
        <v>86</v>
      </c>
      <c r="AV507" s="12" t="s">
        <v>86</v>
      </c>
      <c r="AW507" s="12" t="s">
        <v>30</v>
      </c>
      <c r="AX507" s="12" t="s">
        <v>73</v>
      </c>
      <c r="AY507" s="153" t="s">
        <v>241</v>
      </c>
    </row>
    <row r="508" spans="2:51" s="12" customFormat="1" ht="12">
      <c r="B508" s="151"/>
      <c r="D508" s="152" t="s">
        <v>249</v>
      </c>
      <c r="E508" s="153" t="s">
        <v>1</v>
      </c>
      <c r="F508" s="154" t="s">
        <v>668</v>
      </c>
      <c r="H508" s="155">
        <v>18.850000000000001</v>
      </c>
      <c r="I508" s="156"/>
      <c r="L508" s="151"/>
      <c r="M508" s="157"/>
      <c r="T508" s="158"/>
      <c r="AT508" s="153" t="s">
        <v>249</v>
      </c>
      <c r="AU508" s="153" t="s">
        <v>86</v>
      </c>
      <c r="AV508" s="12" t="s">
        <v>86</v>
      </c>
      <c r="AW508" s="12" t="s">
        <v>30</v>
      </c>
      <c r="AX508" s="12" t="s">
        <v>73</v>
      </c>
      <c r="AY508" s="153" t="s">
        <v>241</v>
      </c>
    </row>
    <row r="509" spans="2:51" s="12" customFormat="1" ht="12">
      <c r="B509" s="151"/>
      <c r="D509" s="152" t="s">
        <v>249</v>
      </c>
      <c r="E509" s="153" t="s">
        <v>1</v>
      </c>
      <c r="F509" s="154" t="s">
        <v>642</v>
      </c>
      <c r="H509" s="155">
        <v>-1.4</v>
      </c>
      <c r="I509" s="156"/>
      <c r="L509" s="151"/>
      <c r="M509" s="157"/>
      <c r="T509" s="158"/>
      <c r="AT509" s="153" t="s">
        <v>249</v>
      </c>
      <c r="AU509" s="153" t="s">
        <v>86</v>
      </c>
      <c r="AV509" s="12" t="s">
        <v>86</v>
      </c>
      <c r="AW509" s="12" t="s">
        <v>30</v>
      </c>
      <c r="AX509" s="12" t="s">
        <v>73</v>
      </c>
      <c r="AY509" s="153" t="s">
        <v>241</v>
      </c>
    </row>
    <row r="510" spans="2:51" s="12" customFormat="1" ht="12">
      <c r="B510" s="151"/>
      <c r="D510" s="152" t="s">
        <v>249</v>
      </c>
      <c r="E510" s="153" t="s">
        <v>1</v>
      </c>
      <c r="F510" s="154" t="s">
        <v>669</v>
      </c>
      <c r="H510" s="155">
        <v>19.864999999999998</v>
      </c>
      <c r="I510" s="156"/>
      <c r="L510" s="151"/>
      <c r="M510" s="157"/>
      <c r="T510" s="158"/>
      <c r="AT510" s="153" t="s">
        <v>249</v>
      </c>
      <c r="AU510" s="153" t="s">
        <v>86</v>
      </c>
      <c r="AV510" s="12" t="s">
        <v>86</v>
      </c>
      <c r="AW510" s="12" t="s">
        <v>30</v>
      </c>
      <c r="AX510" s="12" t="s">
        <v>73</v>
      </c>
      <c r="AY510" s="153" t="s">
        <v>241</v>
      </c>
    </row>
    <row r="511" spans="2:51" s="12" customFormat="1" ht="12">
      <c r="B511" s="151"/>
      <c r="D511" s="152" t="s">
        <v>249</v>
      </c>
      <c r="E511" s="153" t="s">
        <v>1</v>
      </c>
      <c r="F511" s="154" t="s">
        <v>647</v>
      </c>
      <c r="H511" s="155">
        <v>-2.8</v>
      </c>
      <c r="I511" s="156"/>
      <c r="L511" s="151"/>
      <c r="M511" s="157"/>
      <c r="T511" s="158"/>
      <c r="AT511" s="153" t="s">
        <v>249</v>
      </c>
      <c r="AU511" s="153" t="s">
        <v>86</v>
      </c>
      <c r="AV511" s="12" t="s">
        <v>86</v>
      </c>
      <c r="AW511" s="12" t="s">
        <v>30</v>
      </c>
      <c r="AX511" s="12" t="s">
        <v>73</v>
      </c>
      <c r="AY511" s="153" t="s">
        <v>241</v>
      </c>
    </row>
    <row r="512" spans="2:51" s="13" customFormat="1" ht="12">
      <c r="B512" s="159"/>
      <c r="D512" s="152" t="s">
        <v>249</v>
      </c>
      <c r="E512" s="160" t="s">
        <v>1</v>
      </c>
      <c r="F512" s="161" t="s">
        <v>251</v>
      </c>
      <c r="H512" s="162">
        <v>777.85300000000052</v>
      </c>
      <c r="I512" s="163"/>
      <c r="L512" s="159"/>
      <c r="M512" s="164"/>
      <c r="T512" s="165"/>
      <c r="AT512" s="160" t="s">
        <v>249</v>
      </c>
      <c r="AU512" s="160" t="s">
        <v>86</v>
      </c>
      <c r="AV512" s="13" t="s">
        <v>247</v>
      </c>
      <c r="AW512" s="13" t="s">
        <v>30</v>
      </c>
      <c r="AX512" s="13" t="s">
        <v>80</v>
      </c>
      <c r="AY512" s="160" t="s">
        <v>241</v>
      </c>
    </row>
    <row r="513" spans="2:65" s="1" customFormat="1" ht="24.25" customHeight="1">
      <c r="B513" s="32"/>
      <c r="C513" s="137" t="s">
        <v>670</v>
      </c>
      <c r="D513" s="137" t="s">
        <v>243</v>
      </c>
      <c r="E513" s="138" t="s">
        <v>671</v>
      </c>
      <c r="F513" s="139" t="s">
        <v>672</v>
      </c>
      <c r="G513" s="140" t="s">
        <v>246</v>
      </c>
      <c r="H513" s="141">
        <v>777.85299999999995</v>
      </c>
      <c r="I513" s="142"/>
      <c r="J513" s="143">
        <f>ROUND(I513*H513,2)</f>
        <v>0</v>
      </c>
      <c r="K513" s="144"/>
      <c r="L513" s="32"/>
      <c r="M513" s="145" t="s">
        <v>1</v>
      </c>
      <c r="N513" s="146" t="s">
        <v>39</v>
      </c>
      <c r="P513" s="147">
        <f>O513*H513</f>
        <v>0</v>
      </c>
      <c r="Q513" s="147">
        <v>1.103E-2</v>
      </c>
      <c r="R513" s="147">
        <f>Q513*H513</f>
        <v>8.5797185899999988</v>
      </c>
      <c r="S513" s="147">
        <v>0</v>
      </c>
      <c r="T513" s="148">
        <f>S513*H513</f>
        <v>0</v>
      </c>
      <c r="AR513" s="149" t="s">
        <v>247</v>
      </c>
      <c r="AT513" s="149" t="s">
        <v>243</v>
      </c>
      <c r="AU513" s="149" t="s">
        <v>86</v>
      </c>
      <c r="AY513" s="17" t="s">
        <v>241</v>
      </c>
      <c r="BE513" s="150">
        <f>IF(N513="základní",J513,0)</f>
        <v>0</v>
      </c>
      <c r="BF513" s="150">
        <f>IF(N513="snížená",J513,0)</f>
        <v>0</v>
      </c>
      <c r="BG513" s="150">
        <f>IF(N513="zákl. přenesená",J513,0)</f>
        <v>0</v>
      </c>
      <c r="BH513" s="150">
        <f>IF(N513="sníž. přenesená",J513,0)</f>
        <v>0</v>
      </c>
      <c r="BI513" s="150">
        <f>IF(N513="nulová",J513,0)</f>
        <v>0</v>
      </c>
      <c r="BJ513" s="17" t="s">
        <v>86</v>
      </c>
      <c r="BK513" s="150">
        <f>ROUND(I513*H513,2)</f>
        <v>0</v>
      </c>
      <c r="BL513" s="17" t="s">
        <v>247</v>
      </c>
      <c r="BM513" s="149" t="s">
        <v>673</v>
      </c>
    </row>
    <row r="514" spans="2:65" s="12" customFormat="1" ht="12">
      <c r="B514" s="151"/>
      <c r="D514" s="152" t="s">
        <v>249</v>
      </c>
      <c r="E514" s="153" t="s">
        <v>1</v>
      </c>
      <c r="F514" s="154" t="s">
        <v>634</v>
      </c>
      <c r="H514" s="155">
        <v>43.064999999999998</v>
      </c>
      <c r="I514" s="156"/>
      <c r="L514" s="151"/>
      <c r="M514" s="157"/>
      <c r="T514" s="158"/>
      <c r="AT514" s="153" t="s">
        <v>249</v>
      </c>
      <c r="AU514" s="153" t="s">
        <v>86</v>
      </c>
      <c r="AV514" s="12" t="s">
        <v>86</v>
      </c>
      <c r="AW514" s="12" t="s">
        <v>30</v>
      </c>
      <c r="AX514" s="12" t="s">
        <v>73</v>
      </c>
      <c r="AY514" s="153" t="s">
        <v>241</v>
      </c>
    </row>
    <row r="515" spans="2:65" s="12" customFormat="1" ht="12">
      <c r="B515" s="151"/>
      <c r="D515" s="152" t="s">
        <v>249</v>
      </c>
      <c r="E515" s="153" t="s">
        <v>1</v>
      </c>
      <c r="F515" s="154" t="s">
        <v>635</v>
      </c>
      <c r="H515" s="155">
        <v>-1.6</v>
      </c>
      <c r="I515" s="156"/>
      <c r="L515" s="151"/>
      <c r="M515" s="157"/>
      <c r="T515" s="158"/>
      <c r="AT515" s="153" t="s">
        <v>249</v>
      </c>
      <c r="AU515" s="153" t="s">
        <v>86</v>
      </c>
      <c r="AV515" s="12" t="s">
        <v>86</v>
      </c>
      <c r="AW515" s="12" t="s">
        <v>30</v>
      </c>
      <c r="AX515" s="12" t="s">
        <v>73</v>
      </c>
      <c r="AY515" s="153" t="s">
        <v>241</v>
      </c>
    </row>
    <row r="516" spans="2:65" s="12" customFormat="1" ht="12">
      <c r="B516" s="151"/>
      <c r="D516" s="152" t="s">
        <v>249</v>
      </c>
      <c r="E516" s="153" t="s">
        <v>1</v>
      </c>
      <c r="F516" s="154" t="s">
        <v>636</v>
      </c>
      <c r="H516" s="155">
        <v>-4</v>
      </c>
      <c r="I516" s="156"/>
      <c r="L516" s="151"/>
      <c r="M516" s="157"/>
      <c r="T516" s="158"/>
      <c r="AT516" s="153" t="s">
        <v>249</v>
      </c>
      <c r="AU516" s="153" t="s">
        <v>86</v>
      </c>
      <c r="AV516" s="12" t="s">
        <v>86</v>
      </c>
      <c r="AW516" s="12" t="s">
        <v>30</v>
      </c>
      <c r="AX516" s="12" t="s">
        <v>73</v>
      </c>
      <c r="AY516" s="153" t="s">
        <v>241</v>
      </c>
    </row>
    <row r="517" spans="2:65" s="12" customFormat="1" ht="12">
      <c r="B517" s="151"/>
      <c r="D517" s="152" t="s">
        <v>249</v>
      </c>
      <c r="E517" s="153" t="s">
        <v>1</v>
      </c>
      <c r="F517" s="154" t="s">
        <v>637</v>
      </c>
      <c r="H517" s="155">
        <v>-3.8530000000000002</v>
      </c>
      <c r="I517" s="156"/>
      <c r="L517" s="151"/>
      <c r="M517" s="157"/>
      <c r="T517" s="158"/>
      <c r="AT517" s="153" t="s">
        <v>249</v>
      </c>
      <c r="AU517" s="153" t="s">
        <v>86</v>
      </c>
      <c r="AV517" s="12" t="s">
        <v>86</v>
      </c>
      <c r="AW517" s="12" t="s">
        <v>30</v>
      </c>
      <c r="AX517" s="12" t="s">
        <v>73</v>
      </c>
      <c r="AY517" s="153" t="s">
        <v>241</v>
      </c>
    </row>
    <row r="518" spans="2:65" s="12" customFormat="1" ht="12">
      <c r="B518" s="151"/>
      <c r="D518" s="152" t="s">
        <v>249</v>
      </c>
      <c r="E518" s="153" t="s">
        <v>1</v>
      </c>
      <c r="F518" s="154" t="s">
        <v>638</v>
      </c>
      <c r="H518" s="155">
        <v>1.5169999999999999</v>
      </c>
      <c r="I518" s="156"/>
      <c r="L518" s="151"/>
      <c r="M518" s="157"/>
      <c r="T518" s="158"/>
      <c r="AT518" s="153" t="s">
        <v>249</v>
      </c>
      <c r="AU518" s="153" t="s">
        <v>86</v>
      </c>
      <c r="AV518" s="12" t="s">
        <v>86</v>
      </c>
      <c r="AW518" s="12" t="s">
        <v>30</v>
      </c>
      <c r="AX518" s="12" t="s">
        <v>73</v>
      </c>
      <c r="AY518" s="153" t="s">
        <v>241</v>
      </c>
    </row>
    <row r="519" spans="2:65" s="12" customFormat="1" ht="12">
      <c r="B519" s="151"/>
      <c r="D519" s="152" t="s">
        <v>249</v>
      </c>
      <c r="E519" s="153" t="s">
        <v>1</v>
      </c>
      <c r="F519" s="154" t="s">
        <v>639</v>
      </c>
      <c r="H519" s="155">
        <v>41.064</v>
      </c>
      <c r="I519" s="156"/>
      <c r="L519" s="151"/>
      <c r="M519" s="157"/>
      <c r="T519" s="158"/>
      <c r="AT519" s="153" t="s">
        <v>249</v>
      </c>
      <c r="AU519" s="153" t="s">
        <v>86</v>
      </c>
      <c r="AV519" s="12" t="s">
        <v>86</v>
      </c>
      <c r="AW519" s="12" t="s">
        <v>30</v>
      </c>
      <c r="AX519" s="12" t="s">
        <v>73</v>
      </c>
      <c r="AY519" s="153" t="s">
        <v>241</v>
      </c>
    </row>
    <row r="520" spans="2:65" s="12" customFormat="1" ht="12">
      <c r="B520" s="151"/>
      <c r="D520" s="152" t="s">
        <v>249</v>
      </c>
      <c r="E520" s="153" t="s">
        <v>1</v>
      </c>
      <c r="F520" s="154" t="s">
        <v>640</v>
      </c>
      <c r="H520" s="155">
        <v>-2</v>
      </c>
      <c r="I520" s="156"/>
      <c r="L520" s="151"/>
      <c r="M520" s="157"/>
      <c r="T520" s="158"/>
      <c r="AT520" s="153" t="s">
        <v>249</v>
      </c>
      <c r="AU520" s="153" t="s">
        <v>86</v>
      </c>
      <c r="AV520" s="12" t="s">
        <v>86</v>
      </c>
      <c r="AW520" s="12" t="s">
        <v>30</v>
      </c>
      <c r="AX520" s="12" t="s">
        <v>73</v>
      </c>
      <c r="AY520" s="153" t="s">
        <v>241</v>
      </c>
    </row>
    <row r="521" spans="2:65" s="12" customFormat="1" ht="12">
      <c r="B521" s="151"/>
      <c r="D521" s="152" t="s">
        <v>249</v>
      </c>
      <c r="E521" s="153" t="s">
        <v>1</v>
      </c>
      <c r="F521" s="154" t="s">
        <v>641</v>
      </c>
      <c r="H521" s="155">
        <v>17.690000000000001</v>
      </c>
      <c r="I521" s="156"/>
      <c r="L521" s="151"/>
      <c r="M521" s="157"/>
      <c r="T521" s="158"/>
      <c r="AT521" s="153" t="s">
        <v>249</v>
      </c>
      <c r="AU521" s="153" t="s">
        <v>86</v>
      </c>
      <c r="AV521" s="12" t="s">
        <v>86</v>
      </c>
      <c r="AW521" s="12" t="s">
        <v>30</v>
      </c>
      <c r="AX521" s="12" t="s">
        <v>73</v>
      </c>
      <c r="AY521" s="153" t="s">
        <v>241</v>
      </c>
    </row>
    <row r="522" spans="2:65" s="12" customFormat="1" ht="12">
      <c r="B522" s="151"/>
      <c r="D522" s="152" t="s">
        <v>249</v>
      </c>
      <c r="E522" s="153" t="s">
        <v>1</v>
      </c>
      <c r="F522" s="154" t="s">
        <v>642</v>
      </c>
      <c r="H522" s="155">
        <v>-1.4</v>
      </c>
      <c r="I522" s="156"/>
      <c r="L522" s="151"/>
      <c r="M522" s="157"/>
      <c r="T522" s="158"/>
      <c r="AT522" s="153" t="s">
        <v>249</v>
      </c>
      <c r="AU522" s="153" t="s">
        <v>86</v>
      </c>
      <c r="AV522" s="12" t="s">
        <v>86</v>
      </c>
      <c r="AW522" s="12" t="s">
        <v>30</v>
      </c>
      <c r="AX522" s="12" t="s">
        <v>73</v>
      </c>
      <c r="AY522" s="153" t="s">
        <v>241</v>
      </c>
    </row>
    <row r="523" spans="2:65" s="12" customFormat="1" ht="12">
      <c r="B523" s="151"/>
      <c r="D523" s="152" t="s">
        <v>249</v>
      </c>
      <c r="E523" s="153" t="s">
        <v>1</v>
      </c>
      <c r="F523" s="154" t="s">
        <v>643</v>
      </c>
      <c r="H523" s="155">
        <v>35.206000000000003</v>
      </c>
      <c r="I523" s="156"/>
      <c r="L523" s="151"/>
      <c r="M523" s="157"/>
      <c r="T523" s="158"/>
      <c r="AT523" s="153" t="s">
        <v>249</v>
      </c>
      <c r="AU523" s="153" t="s">
        <v>86</v>
      </c>
      <c r="AV523" s="12" t="s">
        <v>86</v>
      </c>
      <c r="AW523" s="12" t="s">
        <v>30</v>
      </c>
      <c r="AX523" s="12" t="s">
        <v>73</v>
      </c>
      <c r="AY523" s="153" t="s">
        <v>241</v>
      </c>
    </row>
    <row r="524" spans="2:65" s="12" customFormat="1" ht="12">
      <c r="B524" s="151"/>
      <c r="D524" s="152" t="s">
        <v>249</v>
      </c>
      <c r="E524" s="153" t="s">
        <v>1</v>
      </c>
      <c r="F524" s="154" t="s">
        <v>642</v>
      </c>
      <c r="H524" s="155">
        <v>-1.4</v>
      </c>
      <c r="I524" s="156"/>
      <c r="L524" s="151"/>
      <c r="M524" s="157"/>
      <c r="T524" s="158"/>
      <c r="AT524" s="153" t="s">
        <v>249</v>
      </c>
      <c r="AU524" s="153" t="s">
        <v>86</v>
      </c>
      <c r="AV524" s="12" t="s">
        <v>86</v>
      </c>
      <c r="AW524" s="12" t="s">
        <v>30</v>
      </c>
      <c r="AX524" s="12" t="s">
        <v>73</v>
      </c>
      <c r="AY524" s="153" t="s">
        <v>241</v>
      </c>
    </row>
    <row r="525" spans="2:65" s="12" customFormat="1" ht="12">
      <c r="B525" s="151"/>
      <c r="D525" s="152" t="s">
        <v>249</v>
      </c>
      <c r="E525" s="153" t="s">
        <v>1</v>
      </c>
      <c r="F525" s="154" t="s">
        <v>635</v>
      </c>
      <c r="H525" s="155">
        <v>-1.6</v>
      </c>
      <c r="I525" s="156"/>
      <c r="L525" s="151"/>
      <c r="M525" s="157"/>
      <c r="T525" s="158"/>
      <c r="AT525" s="153" t="s">
        <v>249</v>
      </c>
      <c r="AU525" s="153" t="s">
        <v>86</v>
      </c>
      <c r="AV525" s="12" t="s">
        <v>86</v>
      </c>
      <c r="AW525" s="12" t="s">
        <v>30</v>
      </c>
      <c r="AX525" s="12" t="s">
        <v>73</v>
      </c>
      <c r="AY525" s="153" t="s">
        <v>241</v>
      </c>
    </row>
    <row r="526" spans="2:65" s="12" customFormat="1" ht="12">
      <c r="B526" s="151"/>
      <c r="D526" s="152" t="s">
        <v>249</v>
      </c>
      <c r="E526" s="153" t="s">
        <v>1</v>
      </c>
      <c r="F526" s="154" t="s">
        <v>644</v>
      </c>
      <c r="H526" s="155">
        <v>-2.2280000000000002</v>
      </c>
      <c r="I526" s="156"/>
      <c r="L526" s="151"/>
      <c r="M526" s="157"/>
      <c r="T526" s="158"/>
      <c r="AT526" s="153" t="s">
        <v>249</v>
      </c>
      <c r="AU526" s="153" t="s">
        <v>86</v>
      </c>
      <c r="AV526" s="12" t="s">
        <v>86</v>
      </c>
      <c r="AW526" s="12" t="s">
        <v>30</v>
      </c>
      <c r="AX526" s="12" t="s">
        <v>73</v>
      </c>
      <c r="AY526" s="153" t="s">
        <v>241</v>
      </c>
    </row>
    <row r="527" spans="2:65" s="12" customFormat="1" ht="12">
      <c r="B527" s="151"/>
      <c r="D527" s="152" t="s">
        <v>249</v>
      </c>
      <c r="E527" s="153" t="s">
        <v>1</v>
      </c>
      <c r="F527" s="154" t="s">
        <v>645</v>
      </c>
      <c r="H527" s="155">
        <v>1.073</v>
      </c>
      <c r="I527" s="156"/>
      <c r="L527" s="151"/>
      <c r="M527" s="157"/>
      <c r="T527" s="158"/>
      <c r="AT527" s="153" t="s">
        <v>249</v>
      </c>
      <c r="AU527" s="153" t="s">
        <v>86</v>
      </c>
      <c r="AV527" s="12" t="s">
        <v>86</v>
      </c>
      <c r="AW527" s="12" t="s">
        <v>30</v>
      </c>
      <c r="AX527" s="12" t="s">
        <v>73</v>
      </c>
      <c r="AY527" s="153" t="s">
        <v>241</v>
      </c>
    </row>
    <row r="528" spans="2:65" s="12" customFormat="1" ht="12">
      <c r="B528" s="151"/>
      <c r="D528" s="152" t="s">
        <v>249</v>
      </c>
      <c r="E528" s="153" t="s">
        <v>1</v>
      </c>
      <c r="F528" s="154" t="s">
        <v>646</v>
      </c>
      <c r="H528" s="155">
        <v>99.18</v>
      </c>
      <c r="I528" s="156"/>
      <c r="L528" s="151"/>
      <c r="M528" s="157"/>
      <c r="T528" s="158"/>
      <c r="AT528" s="153" t="s">
        <v>249</v>
      </c>
      <c r="AU528" s="153" t="s">
        <v>86</v>
      </c>
      <c r="AV528" s="12" t="s">
        <v>86</v>
      </c>
      <c r="AW528" s="12" t="s">
        <v>30</v>
      </c>
      <c r="AX528" s="12" t="s">
        <v>73</v>
      </c>
      <c r="AY528" s="153" t="s">
        <v>241</v>
      </c>
    </row>
    <row r="529" spans="2:51" s="12" customFormat="1" ht="12">
      <c r="B529" s="151"/>
      <c r="D529" s="152" t="s">
        <v>249</v>
      </c>
      <c r="E529" s="153" t="s">
        <v>1</v>
      </c>
      <c r="F529" s="154" t="s">
        <v>647</v>
      </c>
      <c r="H529" s="155">
        <v>-2.8</v>
      </c>
      <c r="I529" s="156"/>
      <c r="L529" s="151"/>
      <c r="M529" s="157"/>
      <c r="T529" s="158"/>
      <c r="AT529" s="153" t="s">
        <v>249</v>
      </c>
      <c r="AU529" s="153" t="s">
        <v>86</v>
      </c>
      <c r="AV529" s="12" t="s">
        <v>86</v>
      </c>
      <c r="AW529" s="12" t="s">
        <v>30</v>
      </c>
      <c r="AX529" s="12" t="s">
        <v>73</v>
      </c>
      <c r="AY529" s="153" t="s">
        <v>241</v>
      </c>
    </row>
    <row r="530" spans="2:51" s="12" customFormat="1" ht="12">
      <c r="B530" s="151"/>
      <c r="D530" s="152" t="s">
        <v>249</v>
      </c>
      <c r="E530" s="153" t="s">
        <v>1</v>
      </c>
      <c r="F530" s="154" t="s">
        <v>640</v>
      </c>
      <c r="H530" s="155">
        <v>-2</v>
      </c>
      <c r="I530" s="156"/>
      <c r="L530" s="151"/>
      <c r="M530" s="157"/>
      <c r="T530" s="158"/>
      <c r="AT530" s="153" t="s">
        <v>249</v>
      </c>
      <c r="AU530" s="153" t="s">
        <v>86</v>
      </c>
      <c r="AV530" s="12" t="s">
        <v>86</v>
      </c>
      <c r="AW530" s="12" t="s">
        <v>30</v>
      </c>
      <c r="AX530" s="12" t="s">
        <v>73</v>
      </c>
      <c r="AY530" s="153" t="s">
        <v>241</v>
      </c>
    </row>
    <row r="531" spans="2:51" s="12" customFormat="1" ht="12">
      <c r="B531" s="151"/>
      <c r="D531" s="152" t="s">
        <v>249</v>
      </c>
      <c r="E531" s="153" t="s">
        <v>1</v>
      </c>
      <c r="F531" s="154" t="s">
        <v>644</v>
      </c>
      <c r="H531" s="155">
        <v>-2.2280000000000002</v>
      </c>
      <c r="I531" s="156"/>
      <c r="L531" s="151"/>
      <c r="M531" s="157"/>
      <c r="T531" s="158"/>
      <c r="AT531" s="153" t="s">
        <v>249</v>
      </c>
      <c r="AU531" s="153" t="s">
        <v>86</v>
      </c>
      <c r="AV531" s="12" t="s">
        <v>86</v>
      </c>
      <c r="AW531" s="12" t="s">
        <v>30</v>
      </c>
      <c r="AX531" s="12" t="s">
        <v>73</v>
      </c>
      <c r="AY531" s="153" t="s">
        <v>241</v>
      </c>
    </row>
    <row r="532" spans="2:51" s="12" customFormat="1" ht="12">
      <c r="B532" s="151"/>
      <c r="D532" s="152" t="s">
        <v>249</v>
      </c>
      <c r="E532" s="153" t="s">
        <v>1</v>
      </c>
      <c r="F532" s="154" t="s">
        <v>648</v>
      </c>
      <c r="H532" s="155">
        <v>-14.477</v>
      </c>
      <c r="I532" s="156"/>
      <c r="L532" s="151"/>
      <c r="M532" s="157"/>
      <c r="T532" s="158"/>
      <c r="AT532" s="153" t="s">
        <v>249</v>
      </c>
      <c r="AU532" s="153" t="s">
        <v>86</v>
      </c>
      <c r="AV532" s="12" t="s">
        <v>86</v>
      </c>
      <c r="AW532" s="12" t="s">
        <v>30</v>
      </c>
      <c r="AX532" s="12" t="s">
        <v>73</v>
      </c>
      <c r="AY532" s="153" t="s">
        <v>241</v>
      </c>
    </row>
    <row r="533" spans="2:51" s="12" customFormat="1" ht="12">
      <c r="B533" s="151"/>
      <c r="D533" s="152" t="s">
        <v>249</v>
      </c>
      <c r="E533" s="153" t="s">
        <v>1</v>
      </c>
      <c r="F533" s="154" t="s">
        <v>645</v>
      </c>
      <c r="H533" s="155">
        <v>1.073</v>
      </c>
      <c r="I533" s="156"/>
      <c r="L533" s="151"/>
      <c r="M533" s="157"/>
      <c r="T533" s="158"/>
      <c r="AT533" s="153" t="s">
        <v>249</v>
      </c>
      <c r="AU533" s="153" t="s">
        <v>86</v>
      </c>
      <c r="AV533" s="12" t="s">
        <v>86</v>
      </c>
      <c r="AW533" s="12" t="s">
        <v>30</v>
      </c>
      <c r="AX533" s="12" t="s">
        <v>73</v>
      </c>
      <c r="AY533" s="153" t="s">
        <v>241</v>
      </c>
    </row>
    <row r="534" spans="2:51" s="12" customFormat="1" ht="12">
      <c r="B534" s="151"/>
      <c r="D534" s="152" t="s">
        <v>249</v>
      </c>
      <c r="E534" s="153" t="s">
        <v>1</v>
      </c>
      <c r="F534" s="154" t="s">
        <v>649</v>
      </c>
      <c r="H534" s="155">
        <v>3.73</v>
      </c>
      <c r="I534" s="156"/>
      <c r="L534" s="151"/>
      <c r="M534" s="157"/>
      <c r="T534" s="158"/>
      <c r="AT534" s="153" t="s">
        <v>249</v>
      </c>
      <c r="AU534" s="153" t="s">
        <v>86</v>
      </c>
      <c r="AV534" s="12" t="s">
        <v>86</v>
      </c>
      <c r="AW534" s="12" t="s">
        <v>30</v>
      </c>
      <c r="AX534" s="12" t="s">
        <v>73</v>
      </c>
      <c r="AY534" s="153" t="s">
        <v>241</v>
      </c>
    </row>
    <row r="535" spans="2:51" s="12" customFormat="1" ht="12">
      <c r="B535" s="151"/>
      <c r="D535" s="152" t="s">
        <v>249</v>
      </c>
      <c r="E535" s="153" t="s">
        <v>1</v>
      </c>
      <c r="F535" s="154" t="s">
        <v>650</v>
      </c>
      <c r="H535" s="155">
        <v>29.434999999999999</v>
      </c>
      <c r="I535" s="156"/>
      <c r="L535" s="151"/>
      <c r="M535" s="157"/>
      <c r="T535" s="158"/>
      <c r="AT535" s="153" t="s">
        <v>249</v>
      </c>
      <c r="AU535" s="153" t="s">
        <v>86</v>
      </c>
      <c r="AV535" s="12" t="s">
        <v>86</v>
      </c>
      <c r="AW535" s="12" t="s">
        <v>30</v>
      </c>
      <c r="AX535" s="12" t="s">
        <v>73</v>
      </c>
      <c r="AY535" s="153" t="s">
        <v>241</v>
      </c>
    </row>
    <row r="536" spans="2:51" s="12" customFormat="1" ht="12">
      <c r="B536" s="151"/>
      <c r="D536" s="152" t="s">
        <v>249</v>
      </c>
      <c r="E536" s="153" t="s">
        <v>1</v>
      </c>
      <c r="F536" s="154" t="s">
        <v>642</v>
      </c>
      <c r="H536" s="155">
        <v>-1.4</v>
      </c>
      <c r="I536" s="156"/>
      <c r="L536" s="151"/>
      <c r="M536" s="157"/>
      <c r="T536" s="158"/>
      <c r="AT536" s="153" t="s">
        <v>249</v>
      </c>
      <c r="AU536" s="153" t="s">
        <v>86</v>
      </c>
      <c r="AV536" s="12" t="s">
        <v>86</v>
      </c>
      <c r="AW536" s="12" t="s">
        <v>30</v>
      </c>
      <c r="AX536" s="12" t="s">
        <v>73</v>
      </c>
      <c r="AY536" s="153" t="s">
        <v>241</v>
      </c>
    </row>
    <row r="537" spans="2:51" s="12" customFormat="1" ht="12">
      <c r="B537" s="151"/>
      <c r="D537" s="152" t="s">
        <v>249</v>
      </c>
      <c r="E537" s="153" t="s">
        <v>1</v>
      </c>
      <c r="F537" s="154" t="s">
        <v>651</v>
      </c>
      <c r="H537" s="155">
        <v>29.725000000000001</v>
      </c>
      <c r="I537" s="156"/>
      <c r="L537" s="151"/>
      <c r="M537" s="157"/>
      <c r="T537" s="158"/>
      <c r="AT537" s="153" t="s">
        <v>249</v>
      </c>
      <c r="AU537" s="153" t="s">
        <v>86</v>
      </c>
      <c r="AV537" s="12" t="s">
        <v>86</v>
      </c>
      <c r="AW537" s="12" t="s">
        <v>30</v>
      </c>
      <c r="AX537" s="12" t="s">
        <v>73</v>
      </c>
      <c r="AY537" s="153" t="s">
        <v>241</v>
      </c>
    </row>
    <row r="538" spans="2:51" s="12" customFormat="1" ht="12">
      <c r="B538" s="151"/>
      <c r="D538" s="152" t="s">
        <v>249</v>
      </c>
      <c r="E538" s="153" t="s">
        <v>1</v>
      </c>
      <c r="F538" s="154" t="s">
        <v>652</v>
      </c>
      <c r="H538" s="155">
        <v>-1.8</v>
      </c>
      <c r="I538" s="156"/>
      <c r="L538" s="151"/>
      <c r="M538" s="157"/>
      <c r="T538" s="158"/>
      <c r="AT538" s="153" t="s">
        <v>249</v>
      </c>
      <c r="AU538" s="153" t="s">
        <v>86</v>
      </c>
      <c r="AV538" s="12" t="s">
        <v>86</v>
      </c>
      <c r="AW538" s="12" t="s">
        <v>30</v>
      </c>
      <c r="AX538" s="12" t="s">
        <v>73</v>
      </c>
      <c r="AY538" s="153" t="s">
        <v>241</v>
      </c>
    </row>
    <row r="539" spans="2:51" s="12" customFormat="1" ht="12">
      <c r="B539" s="151"/>
      <c r="D539" s="152" t="s">
        <v>249</v>
      </c>
      <c r="E539" s="153" t="s">
        <v>1</v>
      </c>
      <c r="F539" s="154" t="s">
        <v>653</v>
      </c>
      <c r="H539" s="155">
        <v>49.445</v>
      </c>
      <c r="I539" s="156"/>
      <c r="L539" s="151"/>
      <c r="M539" s="157"/>
      <c r="T539" s="158"/>
      <c r="AT539" s="153" t="s">
        <v>249</v>
      </c>
      <c r="AU539" s="153" t="s">
        <v>86</v>
      </c>
      <c r="AV539" s="12" t="s">
        <v>86</v>
      </c>
      <c r="AW539" s="12" t="s">
        <v>30</v>
      </c>
      <c r="AX539" s="12" t="s">
        <v>73</v>
      </c>
      <c r="AY539" s="153" t="s">
        <v>241</v>
      </c>
    </row>
    <row r="540" spans="2:51" s="12" customFormat="1" ht="12">
      <c r="B540" s="151"/>
      <c r="D540" s="152" t="s">
        <v>249</v>
      </c>
      <c r="E540" s="153" t="s">
        <v>1</v>
      </c>
      <c r="F540" s="154" t="s">
        <v>640</v>
      </c>
      <c r="H540" s="155">
        <v>-2</v>
      </c>
      <c r="I540" s="156"/>
      <c r="L540" s="151"/>
      <c r="M540" s="157"/>
      <c r="T540" s="158"/>
      <c r="AT540" s="153" t="s">
        <v>249</v>
      </c>
      <c r="AU540" s="153" t="s">
        <v>86</v>
      </c>
      <c r="AV540" s="12" t="s">
        <v>86</v>
      </c>
      <c r="AW540" s="12" t="s">
        <v>30</v>
      </c>
      <c r="AX540" s="12" t="s">
        <v>73</v>
      </c>
      <c r="AY540" s="153" t="s">
        <v>241</v>
      </c>
    </row>
    <row r="541" spans="2:51" s="12" customFormat="1" ht="12">
      <c r="B541" s="151"/>
      <c r="D541" s="152" t="s">
        <v>249</v>
      </c>
      <c r="E541" s="153" t="s">
        <v>1</v>
      </c>
      <c r="F541" s="154" t="s">
        <v>644</v>
      </c>
      <c r="H541" s="155">
        <v>-2.2280000000000002</v>
      </c>
      <c r="I541" s="156"/>
      <c r="L541" s="151"/>
      <c r="M541" s="157"/>
      <c r="T541" s="158"/>
      <c r="AT541" s="153" t="s">
        <v>249</v>
      </c>
      <c r="AU541" s="153" t="s">
        <v>86</v>
      </c>
      <c r="AV541" s="12" t="s">
        <v>86</v>
      </c>
      <c r="AW541" s="12" t="s">
        <v>30</v>
      </c>
      <c r="AX541" s="12" t="s">
        <v>73</v>
      </c>
      <c r="AY541" s="153" t="s">
        <v>241</v>
      </c>
    </row>
    <row r="542" spans="2:51" s="12" customFormat="1" ht="12">
      <c r="B542" s="151"/>
      <c r="D542" s="152" t="s">
        <v>249</v>
      </c>
      <c r="E542" s="153" t="s">
        <v>1</v>
      </c>
      <c r="F542" s="154" t="s">
        <v>645</v>
      </c>
      <c r="H542" s="155">
        <v>1.073</v>
      </c>
      <c r="I542" s="156"/>
      <c r="L542" s="151"/>
      <c r="M542" s="157"/>
      <c r="T542" s="158"/>
      <c r="AT542" s="153" t="s">
        <v>249</v>
      </c>
      <c r="AU542" s="153" t="s">
        <v>86</v>
      </c>
      <c r="AV542" s="12" t="s">
        <v>86</v>
      </c>
      <c r="AW542" s="12" t="s">
        <v>30</v>
      </c>
      <c r="AX542" s="12" t="s">
        <v>73</v>
      </c>
      <c r="AY542" s="153" t="s">
        <v>241</v>
      </c>
    </row>
    <row r="543" spans="2:51" s="12" customFormat="1" ht="12">
      <c r="B543" s="151"/>
      <c r="D543" s="152" t="s">
        <v>249</v>
      </c>
      <c r="E543" s="153" t="s">
        <v>1</v>
      </c>
      <c r="F543" s="154" t="s">
        <v>654</v>
      </c>
      <c r="H543" s="155">
        <v>49.445</v>
      </c>
      <c r="I543" s="156"/>
      <c r="L543" s="151"/>
      <c r="M543" s="157"/>
      <c r="T543" s="158"/>
      <c r="AT543" s="153" t="s">
        <v>249</v>
      </c>
      <c r="AU543" s="153" t="s">
        <v>86</v>
      </c>
      <c r="AV543" s="12" t="s">
        <v>86</v>
      </c>
      <c r="AW543" s="12" t="s">
        <v>30</v>
      </c>
      <c r="AX543" s="12" t="s">
        <v>73</v>
      </c>
      <c r="AY543" s="153" t="s">
        <v>241</v>
      </c>
    </row>
    <row r="544" spans="2:51" s="12" customFormat="1" ht="12">
      <c r="B544" s="151"/>
      <c r="D544" s="152" t="s">
        <v>249</v>
      </c>
      <c r="E544" s="153" t="s">
        <v>1</v>
      </c>
      <c r="F544" s="154" t="s">
        <v>640</v>
      </c>
      <c r="H544" s="155">
        <v>-2</v>
      </c>
      <c r="I544" s="156"/>
      <c r="L544" s="151"/>
      <c r="M544" s="157"/>
      <c r="T544" s="158"/>
      <c r="AT544" s="153" t="s">
        <v>249</v>
      </c>
      <c r="AU544" s="153" t="s">
        <v>86</v>
      </c>
      <c r="AV544" s="12" t="s">
        <v>86</v>
      </c>
      <c r="AW544" s="12" t="s">
        <v>30</v>
      </c>
      <c r="AX544" s="12" t="s">
        <v>73</v>
      </c>
      <c r="AY544" s="153" t="s">
        <v>241</v>
      </c>
    </row>
    <row r="545" spans="2:51" s="12" customFormat="1" ht="12">
      <c r="B545" s="151"/>
      <c r="D545" s="152" t="s">
        <v>249</v>
      </c>
      <c r="E545" s="153" t="s">
        <v>1</v>
      </c>
      <c r="F545" s="154" t="s">
        <v>644</v>
      </c>
      <c r="H545" s="155">
        <v>-2.2280000000000002</v>
      </c>
      <c r="I545" s="156"/>
      <c r="L545" s="151"/>
      <c r="M545" s="157"/>
      <c r="T545" s="158"/>
      <c r="AT545" s="153" t="s">
        <v>249</v>
      </c>
      <c r="AU545" s="153" t="s">
        <v>86</v>
      </c>
      <c r="AV545" s="12" t="s">
        <v>86</v>
      </c>
      <c r="AW545" s="12" t="s">
        <v>30</v>
      </c>
      <c r="AX545" s="12" t="s">
        <v>73</v>
      </c>
      <c r="AY545" s="153" t="s">
        <v>241</v>
      </c>
    </row>
    <row r="546" spans="2:51" s="12" customFormat="1" ht="12">
      <c r="B546" s="151"/>
      <c r="D546" s="152" t="s">
        <v>249</v>
      </c>
      <c r="E546" s="153" t="s">
        <v>1</v>
      </c>
      <c r="F546" s="154" t="s">
        <v>645</v>
      </c>
      <c r="H546" s="155">
        <v>1.073</v>
      </c>
      <c r="I546" s="156"/>
      <c r="L546" s="151"/>
      <c r="M546" s="157"/>
      <c r="T546" s="158"/>
      <c r="AT546" s="153" t="s">
        <v>249</v>
      </c>
      <c r="AU546" s="153" t="s">
        <v>86</v>
      </c>
      <c r="AV546" s="12" t="s">
        <v>86</v>
      </c>
      <c r="AW546" s="12" t="s">
        <v>30</v>
      </c>
      <c r="AX546" s="12" t="s">
        <v>73</v>
      </c>
      <c r="AY546" s="153" t="s">
        <v>241</v>
      </c>
    </row>
    <row r="547" spans="2:51" s="12" customFormat="1" ht="12">
      <c r="B547" s="151"/>
      <c r="D547" s="152" t="s">
        <v>249</v>
      </c>
      <c r="E547" s="153" t="s">
        <v>1</v>
      </c>
      <c r="F547" s="154" t="s">
        <v>655</v>
      </c>
      <c r="H547" s="155">
        <v>29.725000000000001</v>
      </c>
      <c r="I547" s="156"/>
      <c r="L547" s="151"/>
      <c r="M547" s="157"/>
      <c r="T547" s="158"/>
      <c r="AT547" s="153" t="s">
        <v>249</v>
      </c>
      <c r="AU547" s="153" t="s">
        <v>86</v>
      </c>
      <c r="AV547" s="12" t="s">
        <v>86</v>
      </c>
      <c r="AW547" s="12" t="s">
        <v>30</v>
      </c>
      <c r="AX547" s="12" t="s">
        <v>73</v>
      </c>
      <c r="AY547" s="153" t="s">
        <v>241</v>
      </c>
    </row>
    <row r="548" spans="2:51" s="12" customFormat="1" ht="12">
      <c r="B548" s="151"/>
      <c r="D548" s="152" t="s">
        <v>249</v>
      </c>
      <c r="E548" s="153" t="s">
        <v>1</v>
      </c>
      <c r="F548" s="154" t="s">
        <v>652</v>
      </c>
      <c r="H548" s="155">
        <v>-1.8</v>
      </c>
      <c r="I548" s="156"/>
      <c r="L548" s="151"/>
      <c r="M548" s="157"/>
      <c r="T548" s="158"/>
      <c r="AT548" s="153" t="s">
        <v>249</v>
      </c>
      <c r="AU548" s="153" t="s">
        <v>86</v>
      </c>
      <c r="AV548" s="12" t="s">
        <v>86</v>
      </c>
      <c r="AW548" s="12" t="s">
        <v>30</v>
      </c>
      <c r="AX548" s="12" t="s">
        <v>73</v>
      </c>
      <c r="AY548" s="153" t="s">
        <v>241</v>
      </c>
    </row>
    <row r="549" spans="2:51" s="12" customFormat="1" ht="12">
      <c r="B549" s="151"/>
      <c r="D549" s="152" t="s">
        <v>249</v>
      </c>
      <c r="E549" s="153" t="s">
        <v>1</v>
      </c>
      <c r="F549" s="154" t="s">
        <v>656</v>
      </c>
      <c r="H549" s="155">
        <v>29.725000000000001</v>
      </c>
      <c r="I549" s="156"/>
      <c r="L549" s="151"/>
      <c r="M549" s="157"/>
      <c r="T549" s="158"/>
      <c r="AT549" s="153" t="s">
        <v>249</v>
      </c>
      <c r="AU549" s="153" t="s">
        <v>86</v>
      </c>
      <c r="AV549" s="12" t="s">
        <v>86</v>
      </c>
      <c r="AW549" s="12" t="s">
        <v>30</v>
      </c>
      <c r="AX549" s="12" t="s">
        <v>73</v>
      </c>
      <c r="AY549" s="153" t="s">
        <v>241</v>
      </c>
    </row>
    <row r="550" spans="2:51" s="12" customFormat="1" ht="12">
      <c r="B550" s="151"/>
      <c r="D550" s="152" t="s">
        <v>249</v>
      </c>
      <c r="E550" s="153" t="s">
        <v>1</v>
      </c>
      <c r="F550" s="154" t="s">
        <v>652</v>
      </c>
      <c r="H550" s="155">
        <v>-1.8</v>
      </c>
      <c r="I550" s="156"/>
      <c r="L550" s="151"/>
      <c r="M550" s="157"/>
      <c r="T550" s="158"/>
      <c r="AT550" s="153" t="s">
        <v>249</v>
      </c>
      <c r="AU550" s="153" t="s">
        <v>86</v>
      </c>
      <c r="AV550" s="12" t="s">
        <v>86</v>
      </c>
      <c r="AW550" s="12" t="s">
        <v>30</v>
      </c>
      <c r="AX550" s="12" t="s">
        <v>73</v>
      </c>
      <c r="AY550" s="153" t="s">
        <v>241</v>
      </c>
    </row>
    <row r="551" spans="2:51" s="12" customFormat="1" ht="12">
      <c r="B551" s="151"/>
      <c r="D551" s="152" t="s">
        <v>249</v>
      </c>
      <c r="E551" s="153" t="s">
        <v>1</v>
      </c>
      <c r="F551" s="154" t="s">
        <v>657</v>
      </c>
      <c r="H551" s="155">
        <v>49.445</v>
      </c>
      <c r="I551" s="156"/>
      <c r="L551" s="151"/>
      <c r="M551" s="157"/>
      <c r="T551" s="158"/>
      <c r="AT551" s="153" t="s">
        <v>249</v>
      </c>
      <c r="AU551" s="153" t="s">
        <v>86</v>
      </c>
      <c r="AV551" s="12" t="s">
        <v>86</v>
      </c>
      <c r="AW551" s="12" t="s">
        <v>30</v>
      </c>
      <c r="AX551" s="12" t="s">
        <v>73</v>
      </c>
      <c r="AY551" s="153" t="s">
        <v>241</v>
      </c>
    </row>
    <row r="552" spans="2:51" s="12" customFormat="1" ht="12">
      <c r="B552" s="151"/>
      <c r="D552" s="152" t="s">
        <v>249</v>
      </c>
      <c r="E552" s="153" t="s">
        <v>1</v>
      </c>
      <c r="F552" s="154" t="s">
        <v>652</v>
      </c>
      <c r="H552" s="155">
        <v>-1.8</v>
      </c>
      <c r="I552" s="156"/>
      <c r="L552" s="151"/>
      <c r="M552" s="157"/>
      <c r="T552" s="158"/>
      <c r="AT552" s="153" t="s">
        <v>249</v>
      </c>
      <c r="AU552" s="153" t="s">
        <v>86</v>
      </c>
      <c r="AV552" s="12" t="s">
        <v>86</v>
      </c>
      <c r="AW552" s="12" t="s">
        <v>30</v>
      </c>
      <c r="AX552" s="12" t="s">
        <v>73</v>
      </c>
      <c r="AY552" s="153" t="s">
        <v>241</v>
      </c>
    </row>
    <row r="553" spans="2:51" s="12" customFormat="1" ht="12">
      <c r="B553" s="151"/>
      <c r="D553" s="152" t="s">
        <v>249</v>
      </c>
      <c r="E553" s="153" t="s">
        <v>1</v>
      </c>
      <c r="F553" s="154" t="s">
        <v>640</v>
      </c>
      <c r="H553" s="155">
        <v>-2</v>
      </c>
      <c r="I553" s="156"/>
      <c r="L553" s="151"/>
      <c r="M553" s="157"/>
      <c r="T553" s="158"/>
      <c r="AT553" s="153" t="s">
        <v>249</v>
      </c>
      <c r="AU553" s="153" t="s">
        <v>86</v>
      </c>
      <c r="AV553" s="12" t="s">
        <v>86</v>
      </c>
      <c r="AW553" s="12" t="s">
        <v>30</v>
      </c>
      <c r="AX553" s="12" t="s">
        <v>73</v>
      </c>
      <c r="AY553" s="153" t="s">
        <v>241</v>
      </c>
    </row>
    <row r="554" spans="2:51" s="12" customFormat="1" ht="12">
      <c r="B554" s="151"/>
      <c r="D554" s="152" t="s">
        <v>249</v>
      </c>
      <c r="E554" s="153" t="s">
        <v>1</v>
      </c>
      <c r="F554" s="154" t="s">
        <v>644</v>
      </c>
      <c r="H554" s="155">
        <v>-2.2280000000000002</v>
      </c>
      <c r="I554" s="156"/>
      <c r="L554" s="151"/>
      <c r="M554" s="157"/>
      <c r="T554" s="158"/>
      <c r="AT554" s="153" t="s">
        <v>249</v>
      </c>
      <c r="AU554" s="153" t="s">
        <v>86</v>
      </c>
      <c r="AV554" s="12" t="s">
        <v>86</v>
      </c>
      <c r="AW554" s="12" t="s">
        <v>30</v>
      </c>
      <c r="AX554" s="12" t="s">
        <v>73</v>
      </c>
      <c r="AY554" s="153" t="s">
        <v>241</v>
      </c>
    </row>
    <row r="555" spans="2:51" s="12" customFormat="1" ht="12">
      <c r="B555" s="151"/>
      <c r="D555" s="152" t="s">
        <v>249</v>
      </c>
      <c r="E555" s="153" t="s">
        <v>1</v>
      </c>
      <c r="F555" s="154" t="s">
        <v>645</v>
      </c>
      <c r="H555" s="155">
        <v>1.073</v>
      </c>
      <c r="I555" s="156"/>
      <c r="L555" s="151"/>
      <c r="M555" s="157"/>
      <c r="T555" s="158"/>
      <c r="AT555" s="153" t="s">
        <v>249</v>
      </c>
      <c r="AU555" s="153" t="s">
        <v>86</v>
      </c>
      <c r="AV555" s="12" t="s">
        <v>86</v>
      </c>
      <c r="AW555" s="12" t="s">
        <v>30</v>
      </c>
      <c r="AX555" s="12" t="s">
        <v>73</v>
      </c>
      <c r="AY555" s="153" t="s">
        <v>241</v>
      </c>
    </row>
    <row r="556" spans="2:51" s="12" customFormat="1" ht="12">
      <c r="B556" s="151"/>
      <c r="D556" s="152" t="s">
        <v>249</v>
      </c>
      <c r="E556" s="153" t="s">
        <v>1</v>
      </c>
      <c r="F556" s="154" t="s">
        <v>658</v>
      </c>
      <c r="H556" s="155">
        <v>82.504999999999995</v>
      </c>
      <c r="I556" s="156"/>
      <c r="L556" s="151"/>
      <c r="M556" s="157"/>
      <c r="T556" s="158"/>
      <c r="AT556" s="153" t="s">
        <v>249</v>
      </c>
      <c r="AU556" s="153" t="s">
        <v>86</v>
      </c>
      <c r="AV556" s="12" t="s">
        <v>86</v>
      </c>
      <c r="AW556" s="12" t="s">
        <v>30</v>
      </c>
      <c r="AX556" s="12" t="s">
        <v>73</v>
      </c>
      <c r="AY556" s="153" t="s">
        <v>241</v>
      </c>
    </row>
    <row r="557" spans="2:51" s="12" customFormat="1" ht="12">
      <c r="B557" s="151"/>
      <c r="D557" s="152" t="s">
        <v>249</v>
      </c>
      <c r="E557" s="153" t="s">
        <v>1</v>
      </c>
      <c r="F557" s="154" t="s">
        <v>659</v>
      </c>
      <c r="H557" s="155">
        <v>-14</v>
      </c>
      <c r="I557" s="156"/>
      <c r="L557" s="151"/>
      <c r="M557" s="157"/>
      <c r="T557" s="158"/>
      <c r="AT557" s="153" t="s">
        <v>249</v>
      </c>
      <c r="AU557" s="153" t="s">
        <v>86</v>
      </c>
      <c r="AV557" s="12" t="s">
        <v>86</v>
      </c>
      <c r="AW557" s="12" t="s">
        <v>30</v>
      </c>
      <c r="AX557" s="12" t="s">
        <v>73</v>
      </c>
      <c r="AY557" s="153" t="s">
        <v>241</v>
      </c>
    </row>
    <row r="558" spans="2:51" s="12" customFormat="1" ht="12">
      <c r="B558" s="151"/>
      <c r="D558" s="152" t="s">
        <v>249</v>
      </c>
      <c r="E558" s="153" t="s">
        <v>1</v>
      </c>
      <c r="F558" s="154" t="s">
        <v>660</v>
      </c>
      <c r="H558" s="155">
        <v>-2.452</v>
      </c>
      <c r="I558" s="156"/>
      <c r="L558" s="151"/>
      <c r="M558" s="157"/>
      <c r="T558" s="158"/>
      <c r="AT558" s="153" t="s">
        <v>249</v>
      </c>
      <c r="AU558" s="153" t="s">
        <v>86</v>
      </c>
      <c r="AV558" s="12" t="s">
        <v>86</v>
      </c>
      <c r="AW558" s="12" t="s">
        <v>30</v>
      </c>
      <c r="AX558" s="12" t="s">
        <v>73</v>
      </c>
      <c r="AY558" s="153" t="s">
        <v>241</v>
      </c>
    </row>
    <row r="559" spans="2:51" s="12" customFormat="1" ht="12">
      <c r="B559" s="151"/>
      <c r="D559" s="152" t="s">
        <v>249</v>
      </c>
      <c r="E559" s="153" t="s">
        <v>1</v>
      </c>
      <c r="F559" s="154" t="s">
        <v>661</v>
      </c>
      <c r="H559" s="155">
        <v>1.373</v>
      </c>
      <c r="I559" s="156"/>
      <c r="L559" s="151"/>
      <c r="M559" s="157"/>
      <c r="T559" s="158"/>
      <c r="AT559" s="153" t="s">
        <v>249</v>
      </c>
      <c r="AU559" s="153" t="s">
        <v>86</v>
      </c>
      <c r="AV559" s="12" t="s">
        <v>86</v>
      </c>
      <c r="AW559" s="12" t="s">
        <v>30</v>
      </c>
      <c r="AX559" s="12" t="s">
        <v>73</v>
      </c>
      <c r="AY559" s="153" t="s">
        <v>241</v>
      </c>
    </row>
    <row r="560" spans="2:51" s="12" customFormat="1" ht="12">
      <c r="B560" s="151"/>
      <c r="D560" s="152" t="s">
        <v>249</v>
      </c>
      <c r="E560" s="153" t="s">
        <v>1</v>
      </c>
      <c r="F560" s="154" t="s">
        <v>662</v>
      </c>
      <c r="H560" s="155">
        <v>49.445</v>
      </c>
      <c r="I560" s="156"/>
      <c r="L560" s="151"/>
      <c r="M560" s="157"/>
      <c r="T560" s="158"/>
      <c r="AT560" s="153" t="s">
        <v>249</v>
      </c>
      <c r="AU560" s="153" t="s">
        <v>86</v>
      </c>
      <c r="AV560" s="12" t="s">
        <v>86</v>
      </c>
      <c r="AW560" s="12" t="s">
        <v>30</v>
      </c>
      <c r="AX560" s="12" t="s">
        <v>73</v>
      </c>
      <c r="AY560" s="153" t="s">
        <v>241</v>
      </c>
    </row>
    <row r="561" spans="2:51" s="12" customFormat="1" ht="12">
      <c r="B561" s="151"/>
      <c r="D561" s="152" t="s">
        <v>249</v>
      </c>
      <c r="E561" s="153" t="s">
        <v>1</v>
      </c>
      <c r="F561" s="154" t="s">
        <v>652</v>
      </c>
      <c r="H561" s="155">
        <v>-1.8</v>
      </c>
      <c r="I561" s="156"/>
      <c r="L561" s="151"/>
      <c r="M561" s="157"/>
      <c r="T561" s="158"/>
      <c r="AT561" s="153" t="s">
        <v>249</v>
      </c>
      <c r="AU561" s="153" t="s">
        <v>86</v>
      </c>
      <c r="AV561" s="12" t="s">
        <v>86</v>
      </c>
      <c r="AW561" s="12" t="s">
        <v>30</v>
      </c>
      <c r="AX561" s="12" t="s">
        <v>73</v>
      </c>
      <c r="AY561" s="153" t="s">
        <v>241</v>
      </c>
    </row>
    <row r="562" spans="2:51" s="12" customFormat="1" ht="12">
      <c r="B562" s="151"/>
      <c r="D562" s="152" t="s">
        <v>249</v>
      </c>
      <c r="E562" s="153" t="s">
        <v>1</v>
      </c>
      <c r="F562" s="154" t="s">
        <v>640</v>
      </c>
      <c r="H562" s="155">
        <v>-2</v>
      </c>
      <c r="I562" s="156"/>
      <c r="L562" s="151"/>
      <c r="M562" s="157"/>
      <c r="T562" s="158"/>
      <c r="AT562" s="153" t="s">
        <v>249</v>
      </c>
      <c r="AU562" s="153" t="s">
        <v>86</v>
      </c>
      <c r="AV562" s="12" t="s">
        <v>86</v>
      </c>
      <c r="AW562" s="12" t="s">
        <v>30</v>
      </c>
      <c r="AX562" s="12" t="s">
        <v>73</v>
      </c>
      <c r="AY562" s="153" t="s">
        <v>241</v>
      </c>
    </row>
    <row r="563" spans="2:51" s="12" customFormat="1" ht="12">
      <c r="B563" s="151"/>
      <c r="D563" s="152" t="s">
        <v>249</v>
      </c>
      <c r="E563" s="153" t="s">
        <v>1</v>
      </c>
      <c r="F563" s="154" t="s">
        <v>644</v>
      </c>
      <c r="H563" s="155">
        <v>-2.2280000000000002</v>
      </c>
      <c r="I563" s="156"/>
      <c r="L563" s="151"/>
      <c r="M563" s="157"/>
      <c r="T563" s="158"/>
      <c r="AT563" s="153" t="s">
        <v>249</v>
      </c>
      <c r="AU563" s="153" t="s">
        <v>86</v>
      </c>
      <c r="AV563" s="12" t="s">
        <v>86</v>
      </c>
      <c r="AW563" s="12" t="s">
        <v>30</v>
      </c>
      <c r="AX563" s="12" t="s">
        <v>73</v>
      </c>
      <c r="AY563" s="153" t="s">
        <v>241</v>
      </c>
    </row>
    <row r="564" spans="2:51" s="12" customFormat="1" ht="12">
      <c r="B564" s="151"/>
      <c r="D564" s="152" t="s">
        <v>249</v>
      </c>
      <c r="E564" s="153" t="s">
        <v>1</v>
      </c>
      <c r="F564" s="154" t="s">
        <v>645</v>
      </c>
      <c r="H564" s="155">
        <v>1.073</v>
      </c>
      <c r="I564" s="156"/>
      <c r="L564" s="151"/>
      <c r="M564" s="157"/>
      <c r="T564" s="158"/>
      <c r="AT564" s="153" t="s">
        <v>249</v>
      </c>
      <c r="AU564" s="153" t="s">
        <v>86</v>
      </c>
      <c r="AV564" s="12" t="s">
        <v>86</v>
      </c>
      <c r="AW564" s="12" t="s">
        <v>30</v>
      </c>
      <c r="AX564" s="12" t="s">
        <v>73</v>
      </c>
      <c r="AY564" s="153" t="s">
        <v>241</v>
      </c>
    </row>
    <row r="565" spans="2:51" s="12" customFormat="1" ht="12">
      <c r="B565" s="151"/>
      <c r="D565" s="152" t="s">
        <v>249</v>
      </c>
      <c r="E565" s="153" t="s">
        <v>1</v>
      </c>
      <c r="F565" s="154" t="s">
        <v>663</v>
      </c>
      <c r="H565" s="155">
        <v>29.725000000000001</v>
      </c>
      <c r="I565" s="156"/>
      <c r="L565" s="151"/>
      <c r="M565" s="157"/>
      <c r="T565" s="158"/>
      <c r="AT565" s="153" t="s">
        <v>249</v>
      </c>
      <c r="AU565" s="153" t="s">
        <v>86</v>
      </c>
      <c r="AV565" s="12" t="s">
        <v>86</v>
      </c>
      <c r="AW565" s="12" t="s">
        <v>30</v>
      </c>
      <c r="AX565" s="12" t="s">
        <v>73</v>
      </c>
      <c r="AY565" s="153" t="s">
        <v>241</v>
      </c>
    </row>
    <row r="566" spans="2:51" s="12" customFormat="1" ht="12">
      <c r="B566" s="151"/>
      <c r="D566" s="152" t="s">
        <v>249</v>
      </c>
      <c r="E566" s="153" t="s">
        <v>1</v>
      </c>
      <c r="F566" s="154" t="s">
        <v>652</v>
      </c>
      <c r="H566" s="155">
        <v>-1.8</v>
      </c>
      <c r="I566" s="156"/>
      <c r="L566" s="151"/>
      <c r="M566" s="157"/>
      <c r="T566" s="158"/>
      <c r="AT566" s="153" t="s">
        <v>249</v>
      </c>
      <c r="AU566" s="153" t="s">
        <v>86</v>
      </c>
      <c r="AV566" s="12" t="s">
        <v>86</v>
      </c>
      <c r="AW566" s="12" t="s">
        <v>30</v>
      </c>
      <c r="AX566" s="12" t="s">
        <v>73</v>
      </c>
      <c r="AY566" s="153" t="s">
        <v>241</v>
      </c>
    </row>
    <row r="567" spans="2:51" s="12" customFormat="1" ht="12">
      <c r="B567" s="151"/>
      <c r="D567" s="152" t="s">
        <v>249</v>
      </c>
      <c r="E567" s="153" t="s">
        <v>1</v>
      </c>
      <c r="F567" s="154" t="s">
        <v>664</v>
      </c>
      <c r="H567" s="155">
        <v>29.434999999999999</v>
      </c>
      <c r="I567" s="156"/>
      <c r="L567" s="151"/>
      <c r="M567" s="157"/>
      <c r="T567" s="158"/>
      <c r="AT567" s="153" t="s">
        <v>249</v>
      </c>
      <c r="AU567" s="153" t="s">
        <v>86</v>
      </c>
      <c r="AV567" s="12" t="s">
        <v>86</v>
      </c>
      <c r="AW567" s="12" t="s">
        <v>30</v>
      </c>
      <c r="AX567" s="12" t="s">
        <v>73</v>
      </c>
      <c r="AY567" s="153" t="s">
        <v>241</v>
      </c>
    </row>
    <row r="568" spans="2:51" s="12" customFormat="1" ht="12">
      <c r="B568" s="151"/>
      <c r="D568" s="152" t="s">
        <v>249</v>
      </c>
      <c r="E568" s="153" t="s">
        <v>1</v>
      </c>
      <c r="F568" s="154" t="s">
        <v>652</v>
      </c>
      <c r="H568" s="155">
        <v>-1.8</v>
      </c>
      <c r="I568" s="156"/>
      <c r="L568" s="151"/>
      <c r="M568" s="157"/>
      <c r="T568" s="158"/>
      <c r="AT568" s="153" t="s">
        <v>249</v>
      </c>
      <c r="AU568" s="153" t="s">
        <v>86</v>
      </c>
      <c r="AV568" s="12" t="s">
        <v>86</v>
      </c>
      <c r="AW568" s="12" t="s">
        <v>30</v>
      </c>
      <c r="AX568" s="12" t="s">
        <v>73</v>
      </c>
      <c r="AY568" s="153" t="s">
        <v>241</v>
      </c>
    </row>
    <row r="569" spans="2:51" s="12" customFormat="1" ht="12">
      <c r="B569" s="151"/>
      <c r="D569" s="152" t="s">
        <v>249</v>
      </c>
      <c r="E569" s="153" t="s">
        <v>1</v>
      </c>
      <c r="F569" s="154" t="s">
        <v>665</v>
      </c>
      <c r="H569" s="155">
        <v>49.445</v>
      </c>
      <c r="I569" s="156"/>
      <c r="L569" s="151"/>
      <c r="M569" s="157"/>
      <c r="T569" s="158"/>
      <c r="AT569" s="153" t="s">
        <v>249</v>
      </c>
      <c r="AU569" s="153" t="s">
        <v>86</v>
      </c>
      <c r="AV569" s="12" t="s">
        <v>86</v>
      </c>
      <c r="AW569" s="12" t="s">
        <v>30</v>
      </c>
      <c r="AX569" s="12" t="s">
        <v>73</v>
      </c>
      <c r="AY569" s="153" t="s">
        <v>241</v>
      </c>
    </row>
    <row r="570" spans="2:51" s="12" customFormat="1" ht="12">
      <c r="B570" s="151"/>
      <c r="D570" s="152" t="s">
        <v>249</v>
      </c>
      <c r="E570" s="153" t="s">
        <v>1</v>
      </c>
      <c r="F570" s="154" t="s">
        <v>640</v>
      </c>
      <c r="H570" s="155">
        <v>-2</v>
      </c>
      <c r="I570" s="156"/>
      <c r="L570" s="151"/>
      <c r="M570" s="157"/>
      <c r="T570" s="158"/>
      <c r="AT570" s="153" t="s">
        <v>249</v>
      </c>
      <c r="AU570" s="153" t="s">
        <v>86</v>
      </c>
      <c r="AV570" s="12" t="s">
        <v>86</v>
      </c>
      <c r="AW570" s="12" t="s">
        <v>30</v>
      </c>
      <c r="AX570" s="12" t="s">
        <v>73</v>
      </c>
      <c r="AY570" s="153" t="s">
        <v>241</v>
      </c>
    </row>
    <row r="571" spans="2:51" s="12" customFormat="1" ht="12">
      <c r="B571" s="151"/>
      <c r="D571" s="152" t="s">
        <v>249</v>
      </c>
      <c r="E571" s="153" t="s">
        <v>1</v>
      </c>
      <c r="F571" s="154" t="s">
        <v>644</v>
      </c>
      <c r="H571" s="155">
        <v>-2.2280000000000002</v>
      </c>
      <c r="I571" s="156"/>
      <c r="L571" s="151"/>
      <c r="M571" s="157"/>
      <c r="T571" s="158"/>
      <c r="AT571" s="153" t="s">
        <v>249</v>
      </c>
      <c r="AU571" s="153" t="s">
        <v>86</v>
      </c>
      <c r="AV571" s="12" t="s">
        <v>86</v>
      </c>
      <c r="AW571" s="12" t="s">
        <v>30</v>
      </c>
      <c r="AX571" s="12" t="s">
        <v>73</v>
      </c>
      <c r="AY571" s="153" t="s">
        <v>241</v>
      </c>
    </row>
    <row r="572" spans="2:51" s="12" customFormat="1" ht="12">
      <c r="B572" s="151"/>
      <c r="D572" s="152" t="s">
        <v>249</v>
      </c>
      <c r="E572" s="153" t="s">
        <v>1</v>
      </c>
      <c r="F572" s="154" t="s">
        <v>645</v>
      </c>
      <c r="H572" s="155">
        <v>1.073</v>
      </c>
      <c r="I572" s="156"/>
      <c r="L572" s="151"/>
      <c r="M572" s="157"/>
      <c r="T572" s="158"/>
      <c r="AT572" s="153" t="s">
        <v>249</v>
      </c>
      <c r="AU572" s="153" t="s">
        <v>86</v>
      </c>
      <c r="AV572" s="12" t="s">
        <v>86</v>
      </c>
      <c r="AW572" s="12" t="s">
        <v>30</v>
      </c>
      <c r="AX572" s="12" t="s">
        <v>73</v>
      </c>
      <c r="AY572" s="153" t="s">
        <v>241</v>
      </c>
    </row>
    <row r="573" spans="2:51" s="12" customFormat="1" ht="12">
      <c r="B573" s="151"/>
      <c r="D573" s="152" t="s">
        <v>249</v>
      </c>
      <c r="E573" s="153" t="s">
        <v>1</v>
      </c>
      <c r="F573" s="154" t="s">
        <v>666</v>
      </c>
      <c r="H573" s="155">
        <v>49.445</v>
      </c>
      <c r="I573" s="156"/>
      <c r="L573" s="151"/>
      <c r="M573" s="157"/>
      <c r="T573" s="158"/>
      <c r="AT573" s="153" t="s">
        <v>249</v>
      </c>
      <c r="AU573" s="153" t="s">
        <v>86</v>
      </c>
      <c r="AV573" s="12" t="s">
        <v>86</v>
      </c>
      <c r="AW573" s="12" t="s">
        <v>30</v>
      </c>
      <c r="AX573" s="12" t="s">
        <v>73</v>
      </c>
      <c r="AY573" s="153" t="s">
        <v>241</v>
      </c>
    </row>
    <row r="574" spans="2:51" s="12" customFormat="1" ht="12">
      <c r="B574" s="151"/>
      <c r="D574" s="152" t="s">
        <v>249</v>
      </c>
      <c r="E574" s="153" t="s">
        <v>1</v>
      </c>
      <c r="F574" s="154" t="s">
        <v>640</v>
      </c>
      <c r="H574" s="155">
        <v>-2</v>
      </c>
      <c r="I574" s="156"/>
      <c r="L574" s="151"/>
      <c r="M574" s="157"/>
      <c r="T574" s="158"/>
      <c r="AT574" s="153" t="s">
        <v>249</v>
      </c>
      <c r="AU574" s="153" t="s">
        <v>86</v>
      </c>
      <c r="AV574" s="12" t="s">
        <v>86</v>
      </c>
      <c r="AW574" s="12" t="s">
        <v>30</v>
      </c>
      <c r="AX574" s="12" t="s">
        <v>73</v>
      </c>
      <c r="AY574" s="153" t="s">
        <v>241</v>
      </c>
    </row>
    <row r="575" spans="2:51" s="12" customFormat="1" ht="12">
      <c r="B575" s="151"/>
      <c r="D575" s="152" t="s">
        <v>249</v>
      </c>
      <c r="E575" s="153" t="s">
        <v>1</v>
      </c>
      <c r="F575" s="154" t="s">
        <v>644</v>
      </c>
      <c r="H575" s="155">
        <v>-2.2280000000000002</v>
      </c>
      <c r="I575" s="156"/>
      <c r="L575" s="151"/>
      <c r="M575" s="157"/>
      <c r="T575" s="158"/>
      <c r="AT575" s="153" t="s">
        <v>249</v>
      </c>
      <c r="AU575" s="153" t="s">
        <v>86</v>
      </c>
      <c r="AV575" s="12" t="s">
        <v>86</v>
      </c>
      <c r="AW575" s="12" t="s">
        <v>30</v>
      </c>
      <c r="AX575" s="12" t="s">
        <v>73</v>
      </c>
      <c r="AY575" s="153" t="s">
        <v>241</v>
      </c>
    </row>
    <row r="576" spans="2:51" s="12" customFormat="1" ht="12">
      <c r="B576" s="151"/>
      <c r="D576" s="152" t="s">
        <v>249</v>
      </c>
      <c r="E576" s="153" t="s">
        <v>1</v>
      </c>
      <c r="F576" s="154" t="s">
        <v>645</v>
      </c>
      <c r="H576" s="155">
        <v>1.073</v>
      </c>
      <c r="I576" s="156"/>
      <c r="L576" s="151"/>
      <c r="M576" s="157"/>
      <c r="T576" s="158"/>
      <c r="AT576" s="153" t="s">
        <v>249</v>
      </c>
      <c r="AU576" s="153" t="s">
        <v>86</v>
      </c>
      <c r="AV576" s="12" t="s">
        <v>86</v>
      </c>
      <c r="AW576" s="12" t="s">
        <v>30</v>
      </c>
      <c r="AX576" s="12" t="s">
        <v>73</v>
      </c>
      <c r="AY576" s="153" t="s">
        <v>241</v>
      </c>
    </row>
    <row r="577" spans="2:65" s="12" customFormat="1" ht="12">
      <c r="B577" s="151"/>
      <c r="D577" s="152" t="s">
        <v>249</v>
      </c>
      <c r="E577" s="153" t="s">
        <v>1</v>
      </c>
      <c r="F577" s="154" t="s">
        <v>667</v>
      </c>
      <c r="H577" s="155">
        <v>32.19</v>
      </c>
      <c r="I577" s="156"/>
      <c r="L577" s="151"/>
      <c r="M577" s="157"/>
      <c r="T577" s="158"/>
      <c r="AT577" s="153" t="s">
        <v>249</v>
      </c>
      <c r="AU577" s="153" t="s">
        <v>86</v>
      </c>
      <c r="AV577" s="12" t="s">
        <v>86</v>
      </c>
      <c r="AW577" s="12" t="s">
        <v>30</v>
      </c>
      <c r="AX577" s="12" t="s">
        <v>73</v>
      </c>
      <c r="AY577" s="153" t="s">
        <v>241</v>
      </c>
    </row>
    <row r="578" spans="2:65" s="12" customFormat="1" ht="12">
      <c r="B578" s="151"/>
      <c r="D578" s="152" t="s">
        <v>249</v>
      </c>
      <c r="E578" s="153" t="s">
        <v>1</v>
      </c>
      <c r="F578" s="154" t="s">
        <v>652</v>
      </c>
      <c r="H578" s="155">
        <v>-1.8</v>
      </c>
      <c r="I578" s="156"/>
      <c r="L578" s="151"/>
      <c r="M578" s="157"/>
      <c r="T578" s="158"/>
      <c r="AT578" s="153" t="s">
        <v>249</v>
      </c>
      <c r="AU578" s="153" t="s">
        <v>86</v>
      </c>
      <c r="AV578" s="12" t="s">
        <v>86</v>
      </c>
      <c r="AW578" s="12" t="s">
        <v>30</v>
      </c>
      <c r="AX578" s="12" t="s">
        <v>73</v>
      </c>
      <c r="AY578" s="153" t="s">
        <v>241</v>
      </c>
    </row>
    <row r="579" spans="2:65" s="12" customFormat="1" ht="12">
      <c r="B579" s="151"/>
      <c r="D579" s="152" t="s">
        <v>249</v>
      </c>
      <c r="E579" s="153" t="s">
        <v>1</v>
      </c>
      <c r="F579" s="154" t="s">
        <v>668</v>
      </c>
      <c r="H579" s="155">
        <v>18.850000000000001</v>
      </c>
      <c r="I579" s="156"/>
      <c r="L579" s="151"/>
      <c r="M579" s="157"/>
      <c r="T579" s="158"/>
      <c r="AT579" s="153" t="s">
        <v>249</v>
      </c>
      <c r="AU579" s="153" t="s">
        <v>86</v>
      </c>
      <c r="AV579" s="12" t="s">
        <v>86</v>
      </c>
      <c r="AW579" s="12" t="s">
        <v>30</v>
      </c>
      <c r="AX579" s="12" t="s">
        <v>73</v>
      </c>
      <c r="AY579" s="153" t="s">
        <v>241</v>
      </c>
    </row>
    <row r="580" spans="2:65" s="12" customFormat="1" ht="12">
      <c r="B580" s="151"/>
      <c r="D580" s="152" t="s">
        <v>249</v>
      </c>
      <c r="E580" s="153" t="s">
        <v>1</v>
      </c>
      <c r="F580" s="154" t="s">
        <v>642</v>
      </c>
      <c r="H580" s="155">
        <v>-1.4</v>
      </c>
      <c r="I580" s="156"/>
      <c r="L580" s="151"/>
      <c r="M580" s="157"/>
      <c r="T580" s="158"/>
      <c r="AT580" s="153" t="s">
        <v>249</v>
      </c>
      <c r="AU580" s="153" t="s">
        <v>86</v>
      </c>
      <c r="AV580" s="12" t="s">
        <v>86</v>
      </c>
      <c r="AW580" s="12" t="s">
        <v>30</v>
      </c>
      <c r="AX580" s="12" t="s">
        <v>73</v>
      </c>
      <c r="AY580" s="153" t="s">
        <v>241</v>
      </c>
    </row>
    <row r="581" spans="2:65" s="12" customFormat="1" ht="12">
      <c r="B581" s="151"/>
      <c r="D581" s="152" t="s">
        <v>249</v>
      </c>
      <c r="E581" s="153" t="s">
        <v>1</v>
      </c>
      <c r="F581" s="154" t="s">
        <v>669</v>
      </c>
      <c r="H581" s="155">
        <v>19.864999999999998</v>
      </c>
      <c r="I581" s="156"/>
      <c r="L581" s="151"/>
      <c r="M581" s="157"/>
      <c r="T581" s="158"/>
      <c r="AT581" s="153" t="s">
        <v>249</v>
      </c>
      <c r="AU581" s="153" t="s">
        <v>86</v>
      </c>
      <c r="AV581" s="12" t="s">
        <v>86</v>
      </c>
      <c r="AW581" s="12" t="s">
        <v>30</v>
      </c>
      <c r="AX581" s="12" t="s">
        <v>73</v>
      </c>
      <c r="AY581" s="153" t="s">
        <v>241</v>
      </c>
    </row>
    <row r="582" spans="2:65" s="12" customFormat="1" ht="12">
      <c r="B582" s="151"/>
      <c r="D582" s="152" t="s">
        <v>249</v>
      </c>
      <c r="E582" s="153" t="s">
        <v>1</v>
      </c>
      <c r="F582" s="154" t="s">
        <v>647</v>
      </c>
      <c r="H582" s="155">
        <v>-2.8</v>
      </c>
      <c r="I582" s="156"/>
      <c r="L582" s="151"/>
      <c r="M582" s="157"/>
      <c r="T582" s="158"/>
      <c r="AT582" s="153" t="s">
        <v>249</v>
      </c>
      <c r="AU582" s="153" t="s">
        <v>86</v>
      </c>
      <c r="AV582" s="12" t="s">
        <v>86</v>
      </c>
      <c r="AW582" s="12" t="s">
        <v>30</v>
      </c>
      <c r="AX582" s="12" t="s">
        <v>73</v>
      </c>
      <c r="AY582" s="153" t="s">
        <v>241</v>
      </c>
    </row>
    <row r="583" spans="2:65" s="13" customFormat="1" ht="12">
      <c r="B583" s="159"/>
      <c r="D583" s="152" t="s">
        <v>249</v>
      </c>
      <c r="E583" s="160" t="s">
        <v>1</v>
      </c>
      <c r="F583" s="161" t="s">
        <v>251</v>
      </c>
      <c r="H583" s="162">
        <v>777.85300000000052</v>
      </c>
      <c r="I583" s="163"/>
      <c r="L583" s="159"/>
      <c r="M583" s="164"/>
      <c r="T583" s="165"/>
      <c r="AT583" s="160" t="s">
        <v>249</v>
      </c>
      <c r="AU583" s="160" t="s">
        <v>86</v>
      </c>
      <c r="AV583" s="13" t="s">
        <v>247</v>
      </c>
      <c r="AW583" s="13" t="s">
        <v>30</v>
      </c>
      <c r="AX583" s="13" t="s">
        <v>80</v>
      </c>
      <c r="AY583" s="160" t="s">
        <v>241</v>
      </c>
    </row>
    <row r="584" spans="2:65" s="1" customFormat="1" ht="24.25" customHeight="1">
      <c r="B584" s="32"/>
      <c r="C584" s="137" t="s">
        <v>674</v>
      </c>
      <c r="D584" s="137" t="s">
        <v>243</v>
      </c>
      <c r="E584" s="138" t="s">
        <v>675</v>
      </c>
      <c r="F584" s="139" t="s">
        <v>676</v>
      </c>
      <c r="G584" s="140" t="s">
        <v>246</v>
      </c>
      <c r="H584" s="141">
        <v>777.85299999999995</v>
      </c>
      <c r="I584" s="142"/>
      <c r="J584" s="143">
        <f>ROUND(I584*H584,2)</f>
        <v>0</v>
      </c>
      <c r="K584" s="144"/>
      <c r="L584" s="32"/>
      <c r="M584" s="145" t="s">
        <v>1</v>
      </c>
      <c r="N584" s="146" t="s">
        <v>39</v>
      </c>
      <c r="P584" s="147">
        <f>O584*H584</f>
        <v>0</v>
      </c>
      <c r="Q584" s="147">
        <v>5.5199999999999997E-3</v>
      </c>
      <c r="R584" s="147">
        <f>Q584*H584</f>
        <v>4.2937485599999992</v>
      </c>
      <c r="S584" s="147">
        <v>0</v>
      </c>
      <c r="T584" s="148">
        <f>S584*H584</f>
        <v>0</v>
      </c>
      <c r="AR584" s="149" t="s">
        <v>247</v>
      </c>
      <c r="AT584" s="149" t="s">
        <v>243</v>
      </c>
      <c r="AU584" s="149" t="s">
        <v>86</v>
      </c>
      <c r="AY584" s="17" t="s">
        <v>241</v>
      </c>
      <c r="BE584" s="150">
        <f>IF(N584="základní",J584,0)</f>
        <v>0</v>
      </c>
      <c r="BF584" s="150">
        <f>IF(N584="snížená",J584,0)</f>
        <v>0</v>
      </c>
      <c r="BG584" s="150">
        <f>IF(N584="zákl. přenesená",J584,0)</f>
        <v>0</v>
      </c>
      <c r="BH584" s="150">
        <f>IF(N584="sníž. přenesená",J584,0)</f>
        <v>0</v>
      </c>
      <c r="BI584" s="150">
        <f>IF(N584="nulová",J584,0)</f>
        <v>0</v>
      </c>
      <c r="BJ584" s="17" t="s">
        <v>86</v>
      </c>
      <c r="BK584" s="150">
        <f>ROUND(I584*H584,2)</f>
        <v>0</v>
      </c>
      <c r="BL584" s="17" t="s">
        <v>247</v>
      </c>
      <c r="BM584" s="149" t="s">
        <v>677</v>
      </c>
    </row>
    <row r="585" spans="2:65" s="12" customFormat="1" ht="12">
      <c r="B585" s="151"/>
      <c r="D585" s="152" t="s">
        <v>249</v>
      </c>
      <c r="E585" s="153" t="s">
        <v>1</v>
      </c>
      <c r="F585" s="154" t="s">
        <v>634</v>
      </c>
      <c r="H585" s="155">
        <v>43.064999999999998</v>
      </c>
      <c r="I585" s="156"/>
      <c r="L585" s="151"/>
      <c r="M585" s="157"/>
      <c r="T585" s="158"/>
      <c r="AT585" s="153" t="s">
        <v>249</v>
      </c>
      <c r="AU585" s="153" t="s">
        <v>86</v>
      </c>
      <c r="AV585" s="12" t="s">
        <v>86</v>
      </c>
      <c r="AW585" s="12" t="s">
        <v>30</v>
      </c>
      <c r="AX585" s="12" t="s">
        <v>73</v>
      </c>
      <c r="AY585" s="153" t="s">
        <v>241</v>
      </c>
    </row>
    <row r="586" spans="2:65" s="12" customFormat="1" ht="12">
      <c r="B586" s="151"/>
      <c r="D586" s="152" t="s">
        <v>249</v>
      </c>
      <c r="E586" s="153" t="s">
        <v>1</v>
      </c>
      <c r="F586" s="154" t="s">
        <v>635</v>
      </c>
      <c r="H586" s="155">
        <v>-1.6</v>
      </c>
      <c r="I586" s="156"/>
      <c r="L586" s="151"/>
      <c r="M586" s="157"/>
      <c r="T586" s="158"/>
      <c r="AT586" s="153" t="s">
        <v>249</v>
      </c>
      <c r="AU586" s="153" t="s">
        <v>86</v>
      </c>
      <c r="AV586" s="12" t="s">
        <v>86</v>
      </c>
      <c r="AW586" s="12" t="s">
        <v>30</v>
      </c>
      <c r="AX586" s="12" t="s">
        <v>73</v>
      </c>
      <c r="AY586" s="153" t="s">
        <v>241</v>
      </c>
    </row>
    <row r="587" spans="2:65" s="12" customFormat="1" ht="12">
      <c r="B587" s="151"/>
      <c r="D587" s="152" t="s">
        <v>249</v>
      </c>
      <c r="E587" s="153" t="s">
        <v>1</v>
      </c>
      <c r="F587" s="154" t="s">
        <v>636</v>
      </c>
      <c r="H587" s="155">
        <v>-4</v>
      </c>
      <c r="I587" s="156"/>
      <c r="L587" s="151"/>
      <c r="M587" s="157"/>
      <c r="T587" s="158"/>
      <c r="AT587" s="153" t="s">
        <v>249</v>
      </c>
      <c r="AU587" s="153" t="s">
        <v>86</v>
      </c>
      <c r="AV587" s="12" t="s">
        <v>86</v>
      </c>
      <c r="AW587" s="12" t="s">
        <v>30</v>
      </c>
      <c r="AX587" s="12" t="s">
        <v>73</v>
      </c>
      <c r="AY587" s="153" t="s">
        <v>241</v>
      </c>
    </row>
    <row r="588" spans="2:65" s="12" customFormat="1" ht="12">
      <c r="B588" s="151"/>
      <c r="D588" s="152" t="s">
        <v>249</v>
      </c>
      <c r="E588" s="153" t="s">
        <v>1</v>
      </c>
      <c r="F588" s="154" t="s">
        <v>637</v>
      </c>
      <c r="H588" s="155">
        <v>-3.8530000000000002</v>
      </c>
      <c r="I588" s="156"/>
      <c r="L588" s="151"/>
      <c r="M588" s="157"/>
      <c r="T588" s="158"/>
      <c r="AT588" s="153" t="s">
        <v>249</v>
      </c>
      <c r="AU588" s="153" t="s">
        <v>86</v>
      </c>
      <c r="AV588" s="12" t="s">
        <v>86</v>
      </c>
      <c r="AW588" s="12" t="s">
        <v>30</v>
      </c>
      <c r="AX588" s="12" t="s">
        <v>73</v>
      </c>
      <c r="AY588" s="153" t="s">
        <v>241</v>
      </c>
    </row>
    <row r="589" spans="2:65" s="12" customFormat="1" ht="12">
      <c r="B589" s="151"/>
      <c r="D589" s="152" t="s">
        <v>249</v>
      </c>
      <c r="E589" s="153" t="s">
        <v>1</v>
      </c>
      <c r="F589" s="154" t="s">
        <v>638</v>
      </c>
      <c r="H589" s="155">
        <v>1.5169999999999999</v>
      </c>
      <c r="I589" s="156"/>
      <c r="L589" s="151"/>
      <c r="M589" s="157"/>
      <c r="T589" s="158"/>
      <c r="AT589" s="153" t="s">
        <v>249</v>
      </c>
      <c r="AU589" s="153" t="s">
        <v>86</v>
      </c>
      <c r="AV589" s="12" t="s">
        <v>86</v>
      </c>
      <c r="AW589" s="12" t="s">
        <v>30</v>
      </c>
      <c r="AX589" s="12" t="s">
        <v>73</v>
      </c>
      <c r="AY589" s="153" t="s">
        <v>241</v>
      </c>
    </row>
    <row r="590" spans="2:65" s="12" customFormat="1" ht="12">
      <c r="B590" s="151"/>
      <c r="D590" s="152" t="s">
        <v>249</v>
      </c>
      <c r="E590" s="153" t="s">
        <v>1</v>
      </c>
      <c r="F590" s="154" t="s">
        <v>639</v>
      </c>
      <c r="H590" s="155">
        <v>41.064</v>
      </c>
      <c r="I590" s="156"/>
      <c r="L590" s="151"/>
      <c r="M590" s="157"/>
      <c r="T590" s="158"/>
      <c r="AT590" s="153" t="s">
        <v>249</v>
      </c>
      <c r="AU590" s="153" t="s">
        <v>86</v>
      </c>
      <c r="AV590" s="12" t="s">
        <v>86</v>
      </c>
      <c r="AW590" s="12" t="s">
        <v>30</v>
      </c>
      <c r="AX590" s="12" t="s">
        <v>73</v>
      </c>
      <c r="AY590" s="153" t="s">
        <v>241</v>
      </c>
    </row>
    <row r="591" spans="2:65" s="12" customFormat="1" ht="12">
      <c r="B591" s="151"/>
      <c r="D591" s="152" t="s">
        <v>249</v>
      </c>
      <c r="E591" s="153" t="s">
        <v>1</v>
      </c>
      <c r="F591" s="154" t="s">
        <v>640</v>
      </c>
      <c r="H591" s="155">
        <v>-2</v>
      </c>
      <c r="I591" s="156"/>
      <c r="L591" s="151"/>
      <c r="M591" s="157"/>
      <c r="T591" s="158"/>
      <c r="AT591" s="153" t="s">
        <v>249</v>
      </c>
      <c r="AU591" s="153" t="s">
        <v>86</v>
      </c>
      <c r="AV591" s="12" t="s">
        <v>86</v>
      </c>
      <c r="AW591" s="12" t="s">
        <v>30</v>
      </c>
      <c r="AX591" s="12" t="s">
        <v>73</v>
      </c>
      <c r="AY591" s="153" t="s">
        <v>241</v>
      </c>
    </row>
    <row r="592" spans="2:65" s="12" customFormat="1" ht="12">
      <c r="B592" s="151"/>
      <c r="D592" s="152" t="s">
        <v>249</v>
      </c>
      <c r="E592" s="153" t="s">
        <v>1</v>
      </c>
      <c r="F592" s="154" t="s">
        <v>641</v>
      </c>
      <c r="H592" s="155">
        <v>17.690000000000001</v>
      </c>
      <c r="I592" s="156"/>
      <c r="L592" s="151"/>
      <c r="M592" s="157"/>
      <c r="T592" s="158"/>
      <c r="AT592" s="153" t="s">
        <v>249</v>
      </c>
      <c r="AU592" s="153" t="s">
        <v>86</v>
      </c>
      <c r="AV592" s="12" t="s">
        <v>86</v>
      </c>
      <c r="AW592" s="12" t="s">
        <v>30</v>
      </c>
      <c r="AX592" s="12" t="s">
        <v>73</v>
      </c>
      <c r="AY592" s="153" t="s">
        <v>241</v>
      </c>
    </row>
    <row r="593" spans="2:51" s="12" customFormat="1" ht="12">
      <c r="B593" s="151"/>
      <c r="D593" s="152" t="s">
        <v>249</v>
      </c>
      <c r="E593" s="153" t="s">
        <v>1</v>
      </c>
      <c r="F593" s="154" t="s">
        <v>642</v>
      </c>
      <c r="H593" s="155">
        <v>-1.4</v>
      </c>
      <c r="I593" s="156"/>
      <c r="L593" s="151"/>
      <c r="M593" s="157"/>
      <c r="T593" s="158"/>
      <c r="AT593" s="153" t="s">
        <v>249</v>
      </c>
      <c r="AU593" s="153" t="s">
        <v>86</v>
      </c>
      <c r="AV593" s="12" t="s">
        <v>86</v>
      </c>
      <c r="AW593" s="12" t="s">
        <v>30</v>
      </c>
      <c r="AX593" s="12" t="s">
        <v>73</v>
      </c>
      <c r="AY593" s="153" t="s">
        <v>241</v>
      </c>
    </row>
    <row r="594" spans="2:51" s="12" customFormat="1" ht="12">
      <c r="B594" s="151"/>
      <c r="D594" s="152" t="s">
        <v>249</v>
      </c>
      <c r="E594" s="153" t="s">
        <v>1</v>
      </c>
      <c r="F594" s="154" t="s">
        <v>643</v>
      </c>
      <c r="H594" s="155">
        <v>35.206000000000003</v>
      </c>
      <c r="I594" s="156"/>
      <c r="L594" s="151"/>
      <c r="M594" s="157"/>
      <c r="T594" s="158"/>
      <c r="AT594" s="153" t="s">
        <v>249</v>
      </c>
      <c r="AU594" s="153" t="s">
        <v>86</v>
      </c>
      <c r="AV594" s="12" t="s">
        <v>86</v>
      </c>
      <c r="AW594" s="12" t="s">
        <v>30</v>
      </c>
      <c r="AX594" s="12" t="s">
        <v>73</v>
      </c>
      <c r="AY594" s="153" t="s">
        <v>241</v>
      </c>
    </row>
    <row r="595" spans="2:51" s="12" customFormat="1" ht="12">
      <c r="B595" s="151"/>
      <c r="D595" s="152" t="s">
        <v>249</v>
      </c>
      <c r="E595" s="153" t="s">
        <v>1</v>
      </c>
      <c r="F595" s="154" t="s">
        <v>642</v>
      </c>
      <c r="H595" s="155">
        <v>-1.4</v>
      </c>
      <c r="I595" s="156"/>
      <c r="L595" s="151"/>
      <c r="M595" s="157"/>
      <c r="T595" s="158"/>
      <c r="AT595" s="153" t="s">
        <v>249</v>
      </c>
      <c r="AU595" s="153" t="s">
        <v>86</v>
      </c>
      <c r="AV595" s="12" t="s">
        <v>86</v>
      </c>
      <c r="AW595" s="12" t="s">
        <v>30</v>
      </c>
      <c r="AX595" s="12" t="s">
        <v>73</v>
      </c>
      <c r="AY595" s="153" t="s">
        <v>241</v>
      </c>
    </row>
    <row r="596" spans="2:51" s="12" customFormat="1" ht="12">
      <c r="B596" s="151"/>
      <c r="D596" s="152" t="s">
        <v>249</v>
      </c>
      <c r="E596" s="153" t="s">
        <v>1</v>
      </c>
      <c r="F596" s="154" t="s">
        <v>635</v>
      </c>
      <c r="H596" s="155">
        <v>-1.6</v>
      </c>
      <c r="I596" s="156"/>
      <c r="L596" s="151"/>
      <c r="M596" s="157"/>
      <c r="T596" s="158"/>
      <c r="AT596" s="153" t="s">
        <v>249</v>
      </c>
      <c r="AU596" s="153" t="s">
        <v>86</v>
      </c>
      <c r="AV596" s="12" t="s">
        <v>86</v>
      </c>
      <c r="AW596" s="12" t="s">
        <v>30</v>
      </c>
      <c r="AX596" s="12" t="s">
        <v>73</v>
      </c>
      <c r="AY596" s="153" t="s">
        <v>241</v>
      </c>
    </row>
    <row r="597" spans="2:51" s="12" customFormat="1" ht="12">
      <c r="B597" s="151"/>
      <c r="D597" s="152" t="s">
        <v>249</v>
      </c>
      <c r="E597" s="153" t="s">
        <v>1</v>
      </c>
      <c r="F597" s="154" t="s">
        <v>644</v>
      </c>
      <c r="H597" s="155">
        <v>-2.2280000000000002</v>
      </c>
      <c r="I597" s="156"/>
      <c r="L597" s="151"/>
      <c r="M597" s="157"/>
      <c r="T597" s="158"/>
      <c r="AT597" s="153" t="s">
        <v>249</v>
      </c>
      <c r="AU597" s="153" t="s">
        <v>86</v>
      </c>
      <c r="AV597" s="12" t="s">
        <v>86</v>
      </c>
      <c r="AW597" s="12" t="s">
        <v>30</v>
      </c>
      <c r="AX597" s="12" t="s">
        <v>73</v>
      </c>
      <c r="AY597" s="153" t="s">
        <v>241</v>
      </c>
    </row>
    <row r="598" spans="2:51" s="12" customFormat="1" ht="12">
      <c r="B598" s="151"/>
      <c r="D598" s="152" t="s">
        <v>249</v>
      </c>
      <c r="E598" s="153" t="s">
        <v>1</v>
      </c>
      <c r="F598" s="154" t="s">
        <v>645</v>
      </c>
      <c r="H598" s="155">
        <v>1.073</v>
      </c>
      <c r="I598" s="156"/>
      <c r="L598" s="151"/>
      <c r="M598" s="157"/>
      <c r="T598" s="158"/>
      <c r="AT598" s="153" t="s">
        <v>249</v>
      </c>
      <c r="AU598" s="153" t="s">
        <v>86</v>
      </c>
      <c r="AV598" s="12" t="s">
        <v>86</v>
      </c>
      <c r="AW598" s="12" t="s">
        <v>30</v>
      </c>
      <c r="AX598" s="12" t="s">
        <v>73</v>
      </c>
      <c r="AY598" s="153" t="s">
        <v>241</v>
      </c>
    </row>
    <row r="599" spans="2:51" s="12" customFormat="1" ht="12">
      <c r="B599" s="151"/>
      <c r="D599" s="152" t="s">
        <v>249</v>
      </c>
      <c r="E599" s="153" t="s">
        <v>1</v>
      </c>
      <c r="F599" s="154" t="s">
        <v>646</v>
      </c>
      <c r="H599" s="155">
        <v>99.18</v>
      </c>
      <c r="I599" s="156"/>
      <c r="L599" s="151"/>
      <c r="M599" s="157"/>
      <c r="T599" s="158"/>
      <c r="AT599" s="153" t="s">
        <v>249</v>
      </c>
      <c r="AU599" s="153" t="s">
        <v>86</v>
      </c>
      <c r="AV599" s="12" t="s">
        <v>86</v>
      </c>
      <c r="AW599" s="12" t="s">
        <v>30</v>
      </c>
      <c r="AX599" s="12" t="s">
        <v>73</v>
      </c>
      <c r="AY599" s="153" t="s">
        <v>241</v>
      </c>
    </row>
    <row r="600" spans="2:51" s="12" customFormat="1" ht="12">
      <c r="B600" s="151"/>
      <c r="D600" s="152" t="s">
        <v>249</v>
      </c>
      <c r="E600" s="153" t="s">
        <v>1</v>
      </c>
      <c r="F600" s="154" t="s">
        <v>647</v>
      </c>
      <c r="H600" s="155">
        <v>-2.8</v>
      </c>
      <c r="I600" s="156"/>
      <c r="L600" s="151"/>
      <c r="M600" s="157"/>
      <c r="T600" s="158"/>
      <c r="AT600" s="153" t="s">
        <v>249</v>
      </c>
      <c r="AU600" s="153" t="s">
        <v>86</v>
      </c>
      <c r="AV600" s="12" t="s">
        <v>86</v>
      </c>
      <c r="AW600" s="12" t="s">
        <v>30</v>
      </c>
      <c r="AX600" s="12" t="s">
        <v>73</v>
      </c>
      <c r="AY600" s="153" t="s">
        <v>241</v>
      </c>
    </row>
    <row r="601" spans="2:51" s="12" customFormat="1" ht="12">
      <c r="B601" s="151"/>
      <c r="D601" s="152" t="s">
        <v>249</v>
      </c>
      <c r="E601" s="153" t="s">
        <v>1</v>
      </c>
      <c r="F601" s="154" t="s">
        <v>640</v>
      </c>
      <c r="H601" s="155">
        <v>-2</v>
      </c>
      <c r="I601" s="156"/>
      <c r="L601" s="151"/>
      <c r="M601" s="157"/>
      <c r="T601" s="158"/>
      <c r="AT601" s="153" t="s">
        <v>249</v>
      </c>
      <c r="AU601" s="153" t="s">
        <v>86</v>
      </c>
      <c r="AV601" s="12" t="s">
        <v>86</v>
      </c>
      <c r="AW601" s="12" t="s">
        <v>30</v>
      </c>
      <c r="AX601" s="12" t="s">
        <v>73</v>
      </c>
      <c r="AY601" s="153" t="s">
        <v>241</v>
      </c>
    </row>
    <row r="602" spans="2:51" s="12" customFormat="1" ht="12">
      <c r="B602" s="151"/>
      <c r="D602" s="152" t="s">
        <v>249</v>
      </c>
      <c r="E602" s="153" t="s">
        <v>1</v>
      </c>
      <c r="F602" s="154" t="s">
        <v>644</v>
      </c>
      <c r="H602" s="155">
        <v>-2.2280000000000002</v>
      </c>
      <c r="I602" s="156"/>
      <c r="L602" s="151"/>
      <c r="M602" s="157"/>
      <c r="T602" s="158"/>
      <c r="AT602" s="153" t="s">
        <v>249</v>
      </c>
      <c r="AU602" s="153" t="s">
        <v>86</v>
      </c>
      <c r="AV602" s="12" t="s">
        <v>86</v>
      </c>
      <c r="AW602" s="12" t="s">
        <v>30</v>
      </c>
      <c r="AX602" s="12" t="s">
        <v>73</v>
      </c>
      <c r="AY602" s="153" t="s">
        <v>241</v>
      </c>
    </row>
    <row r="603" spans="2:51" s="12" customFormat="1" ht="12">
      <c r="B603" s="151"/>
      <c r="D603" s="152" t="s">
        <v>249</v>
      </c>
      <c r="E603" s="153" t="s">
        <v>1</v>
      </c>
      <c r="F603" s="154" t="s">
        <v>648</v>
      </c>
      <c r="H603" s="155">
        <v>-14.477</v>
      </c>
      <c r="I603" s="156"/>
      <c r="L603" s="151"/>
      <c r="M603" s="157"/>
      <c r="T603" s="158"/>
      <c r="AT603" s="153" t="s">
        <v>249</v>
      </c>
      <c r="AU603" s="153" t="s">
        <v>86</v>
      </c>
      <c r="AV603" s="12" t="s">
        <v>86</v>
      </c>
      <c r="AW603" s="12" t="s">
        <v>30</v>
      </c>
      <c r="AX603" s="12" t="s">
        <v>73</v>
      </c>
      <c r="AY603" s="153" t="s">
        <v>241</v>
      </c>
    </row>
    <row r="604" spans="2:51" s="12" customFormat="1" ht="12">
      <c r="B604" s="151"/>
      <c r="D604" s="152" t="s">
        <v>249</v>
      </c>
      <c r="E604" s="153" t="s">
        <v>1</v>
      </c>
      <c r="F604" s="154" t="s">
        <v>645</v>
      </c>
      <c r="H604" s="155">
        <v>1.073</v>
      </c>
      <c r="I604" s="156"/>
      <c r="L604" s="151"/>
      <c r="M604" s="157"/>
      <c r="T604" s="158"/>
      <c r="AT604" s="153" t="s">
        <v>249</v>
      </c>
      <c r="AU604" s="153" t="s">
        <v>86</v>
      </c>
      <c r="AV604" s="12" t="s">
        <v>86</v>
      </c>
      <c r="AW604" s="12" t="s">
        <v>30</v>
      </c>
      <c r="AX604" s="12" t="s">
        <v>73</v>
      </c>
      <c r="AY604" s="153" t="s">
        <v>241</v>
      </c>
    </row>
    <row r="605" spans="2:51" s="12" customFormat="1" ht="12">
      <c r="B605" s="151"/>
      <c r="D605" s="152" t="s">
        <v>249</v>
      </c>
      <c r="E605" s="153" t="s">
        <v>1</v>
      </c>
      <c r="F605" s="154" t="s">
        <v>649</v>
      </c>
      <c r="H605" s="155">
        <v>3.73</v>
      </c>
      <c r="I605" s="156"/>
      <c r="L605" s="151"/>
      <c r="M605" s="157"/>
      <c r="T605" s="158"/>
      <c r="AT605" s="153" t="s">
        <v>249</v>
      </c>
      <c r="AU605" s="153" t="s">
        <v>86</v>
      </c>
      <c r="AV605" s="12" t="s">
        <v>86</v>
      </c>
      <c r="AW605" s="12" t="s">
        <v>30</v>
      </c>
      <c r="AX605" s="12" t="s">
        <v>73</v>
      </c>
      <c r="AY605" s="153" t="s">
        <v>241</v>
      </c>
    </row>
    <row r="606" spans="2:51" s="12" customFormat="1" ht="12">
      <c r="B606" s="151"/>
      <c r="D606" s="152" t="s">
        <v>249</v>
      </c>
      <c r="E606" s="153" t="s">
        <v>1</v>
      </c>
      <c r="F606" s="154" t="s">
        <v>650</v>
      </c>
      <c r="H606" s="155">
        <v>29.434999999999999</v>
      </c>
      <c r="I606" s="156"/>
      <c r="L606" s="151"/>
      <c r="M606" s="157"/>
      <c r="T606" s="158"/>
      <c r="AT606" s="153" t="s">
        <v>249</v>
      </c>
      <c r="AU606" s="153" t="s">
        <v>86</v>
      </c>
      <c r="AV606" s="12" t="s">
        <v>86</v>
      </c>
      <c r="AW606" s="12" t="s">
        <v>30</v>
      </c>
      <c r="AX606" s="12" t="s">
        <v>73</v>
      </c>
      <c r="AY606" s="153" t="s">
        <v>241</v>
      </c>
    </row>
    <row r="607" spans="2:51" s="12" customFormat="1" ht="12">
      <c r="B607" s="151"/>
      <c r="D607" s="152" t="s">
        <v>249</v>
      </c>
      <c r="E607" s="153" t="s">
        <v>1</v>
      </c>
      <c r="F607" s="154" t="s">
        <v>642</v>
      </c>
      <c r="H607" s="155">
        <v>-1.4</v>
      </c>
      <c r="I607" s="156"/>
      <c r="L607" s="151"/>
      <c r="M607" s="157"/>
      <c r="T607" s="158"/>
      <c r="AT607" s="153" t="s">
        <v>249</v>
      </c>
      <c r="AU607" s="153" t="s">
        <v>86</v>
      </c>
      <c r="AV607" s="12" t="s">
        <v>86</v>
      </c>
      <c r="AW607" s="12" t="s">
        <v>30</v>
      </c>
      <c r="AX607" s="12" t="s">
        <v>73</v>
      </c>
      <c r="AY607" s="153" t="s">
        <v>241</v>
      </c>
    </row>
    <row r="608" spans="2:51" s="12" customFormat="1" ht="12">
      <c r="B608" s="151"/>
      <c r="D608" s="152" t="s">
        <v>249</v>
      </c>
      <c r="E608" s="153" t="s">
        <v>1</v>
      </c>
      <c r="F608" s="154" t="s">
        <v>651</v>
      </c>
      <c r="H608" s="155">
        <v>29.725000000000001</v>
      </c>
      <c r="I608" s="156"/>
      <c r="L608" s="151"/>
      <c r="M608" s="157"/>
      <c r="T608" s="158"/>
      <c r="AT608" s="153" t="s">
        <v>249</v>
      </c>
      <c r="AU608" s="153" t="s">
        <v>86</v>
      </c>
      <c r="AV608" s="12" t="s">
        <v>86</v>
      </c>
      <c r="AW608" s="12" t="s">
        <v>30</v>
      </c>
      <c r="AX608" s="12" t="s">
        <v>73</v>
      </c>
      <c r="AY608" s="153" t="s">
        <v>241</v>
      </c>
    </row>
    <row r="609" spans="2:51" s="12" customFormat="1" ht="12">
      <c r="B609" s="151"/>
      <c r="D609" s="152" t="s">
        <v>249</v>
      </c>
      <c r="E609" s="153" t="s">
        <v>1</v>
      </c>
      <c r="F609" s="154" t="s">
        <v>652</v>
      </c>
      <c r="H609" s="155">
        <v>-1.8</v>
      </c>
      <c r="I609" s="156"/>
      <c r="L609" s="151"/>
      <c r="M609" s="157"/>
      <c r="T609" s="158"/>
      <c r="AT609" s="153" t="s">
        <v>249</v>
      </c>
      <c r="AU609" s="153" t="s">
        <v>86</v>
      </c>
      <c r="AV609" s="12" t="s">
        <v>86</v>
      </c>
      <c r="AW609" s="12" t="s">
        <v>30</v>
      </c>
      <c r="AX609" s="12" t="s">
        <v>73</v>
      </c>
      <c r="AY609" s="153" t="s">
        <v>241</v>
      </c>
    </row>
    <row r="610" spans="2:51" s="12" customFormat="1" ht="12">
      <c r="B610" s="151"/>
      <c r="D610" s="152" t="s">
        <v>249</v>
      </c>
      <c r="E610" s="153" t="s">
        <v>1</v>
      </c>
      <c r="F610" s="154" t="s">
        <v>653</v>
      </c>
      <c r="H610" s="155">
        <v>49.445</v>
      </c>
      <c r="I610" s="156"/>
      <c r="L610" s="151"/>
      <c r="M610" s="157"/>
      <c r="T610" s="158"/>
      <c r="AT610" s="153" t="s">
        <v>249</v>
      </c>
      <c r="AU610" s="153" t="s">
        <v>86</v>
      </c>
      <c r="AV610" s="12" t="s">
        <v>86</v>
      </c>
      <c r="AW610" s="12" t="s">
        <v>30</v>
      </c>
      <c r="AX610" s="12" t="s">
        <v>73</v>
      </c>
      <c r="AY610" s="153" t="s">
        <v>241</v>
      </c>
    </row>
    <row r="611" spans="2:51" s="12" customFormat="1" ht="12">
      <c r="B611" s="151"/>
      <c r="D611" s="152" t="s">
        <v>249</v>
      </c>
      <c r="E611" s="153" t="s">
        <v>1</v>
      </c>
      <c r="F611" s="154" t="s">
        <v>640</v>
      </c>
      <c r="H611" s="155">
        <v>-2</v>
      </c>
      <c r="I611" s="156"/>
      <c r="L611" s="151"/>
      <c r="M611" s="157"/>
      <c r="T611" s="158"/>
      <c r="AT611" s="153" t="s">
        <v>249</v>
      </c>
      <c r="AU611" s="153" t="s">
        <v>86</v>
      </c>
      <c r="AV611" s="12" t="s">
        <v>86</v>
      </c>
      <c r="AW611" s="12" t="s">
        <v>30</v>
      </c>
      <c r="AX611" s="12" t="s">
        <v>73</v>
      </c>
      <c r="AY611" s="153" t="s">
        <v>241</v>
      </c>
    </row>
    <row r="612" spans="2:51" s="12" customFormat="1" ht="12">
      <c r="B612" s="151"/>
      <c r="D612" s="152" t="s">
        <v>249</v>
      </c>
      <c r="E612" s="153" t="s">
        <v>1</v>
      </c>
      <c r="F612" s="154" t="s">
        <v>644</v>
      </c>
      <c r="H612" s="155">
        <v>-2.2280000000000002</v>
      </c>
      <c r="I612" s="156"/>
      <c r="L612" s="151"/>
      <c r="M612" s="157"/>
      <c r="T612" s="158"/>
      <c r="AT612" s="153" t="s">
        <v>249</v>
      </c>
      <c r="AU612" s="153" t="s">
        <v>86</v>
      </c>
      <c r="AV612" s="12" t="s">
        <v>86</v>
      </c>
      <c r="AW612" s="12" t="s">
        <v>30</v>
      </c>
      <c r="AX612" s="12" t="s">
        <v>73</v>
      </c>
      <c r="AY612" s="153" t="s">
        <v>241</v>
      </c>
    </row>
    <row r="613" spans="2:51" s="12" customFormat="1" ht="12">
      <c r="B613" s="151"/>
      <c r="D613" s="152" t="s">
        <v>249</v>
      </c>
      <c r="E613" s="153" t="s">
        <v>1</v>
      </c>
      <c r="F613" s="154" t="s">
        <v>645</v>
      </c>
      <c r="H613" s="155">
        <v>1.073</v>
      </c>
      <c r="I613" s="156"/>
      <c r="L613" s="151"/>
      <c r="M613" s="157"/>
      <c r="T613" s="158"/>
      <c r="AT613" s="153" t="s">
        <v>249</v>
      </c>
      <c r="AU613" s="153" t="s">
        <v>86</v>
      </c>
      <c r="AV613" s="12" t="s">
        <v>86</v>
      </c>
      <c r="AW613" s="12" t="s">
        <v>30</v>
      </c>
      <c r="AX613" s="12" t="s">
        <v>73</v>
      </c>
      <c r="AY613" s="153" t="s">
        <v>241</v>
      </c>
    </row>
    <row r="614" spans="2:51" s="12" customFormat="1" ht="12">
      <c r="B614" s="151"/>
      <c r="D614" s="152" t="s">
        <v>249</v>
      </c>
      <c r="E614" s="153" t="s">
        <v>1</v>
      </c>
      <c r="F614" s="154" t="s">
        <v>654</v>
      </c>
      <c r="H614" s="155">
        <v>49.445</v>
      </c>
      <c r="I614" s="156"/>
      <c r="L614" s="151"/>
      <c r="M614" s="157"/>
      <c r="T614" s="158"/>
      <c r="AT614" s="153" t="s">
        <v>249</v>
      </c>
      <c r="AU614" s="153" t="s">
        <v>86</v>
      </c>
      <c r="AV614" s="12" t="s">
        <v>86</v>
      </c>
      <c r="AW614" s="12" t="s">
        <v>30</v>
      </c>
      <c r="AX614" s="12" t="s">
        <v>73</v>
      </c>
      <c r="AY614" s="153" t="s">
        <v>241</v>
      </c>
    </row>
    <row r="615" spans="2:51" s="12" customFormat="1" ht="12">
      <c r="B615" s="151"/>
      <c r="D615" s="152" t="s">
        <v>249</v>
      </c>
      <c r="E615" s="153" t="s">
        <v>1</v>
      </c>
      <c r="F615" s="154" t="s">
        <v>640</v>
      </c>
      <c r="H615" s="155">
        <v>-2</v>
      </c>
      <c r="I615" s="156"/>
      <c r="L615" s="151"/>
      <c r="M615" s="157"/>
      <c r="T615" s="158"/>
      <c r="AT615" s="153" t="s">
        <v>249</v>
      </c>
      <c r="AU615" s="153" t="s">
        <v>86</v>
      </c>
      <c r="AV615" s="12" t="s">
        <v>86</v>
      </c>
      <c r="AW615" s="12" t="s">
        <v>30</v>
      </c>
      <c r="AX615" s="12" t="s">
        <v>73</v>
      </c>
      <c r="AY615" s="153" t="s">
        <v>241</v>
      </c>
    </row>
    <row r="616" spans="2:51" s="12" customFormat="1" ht="12">
      <c r="B616" s="151"/>
      <c r="D616" s="152" t="s">
        <v>249</v>
      </c>
      <c r="E616" s="153" t="s">
        <v>1</v>
      </c>
      <c r="F616" s="154" t="s">
        <v>644</v>
      </c>
      <c r="H616" s="155">
        <v>-2.2280000000000002</v>
      </c>
      <c r="I616" s="156"/>
      <c r="L616" s="151"/>
      <c r="M616" s="157"/>
      <c r="T616" s="158"/>
      <c r="AT616" s="153" t="s">
        <v>249</v>
      </c>
      <c r="AU616" s="153" t="s">
        <v>86</v>
      </c>
      <c r="AV616" s="12" t="s">
        <v>86</v>
      </c>
      <c r="AW616" s="12" t="s">
        <v>30</v>
      </c>
      <c r="AX616" s="12" t="s">
        <v>73</v>
      </c>
      <c r="AY616" s="153" t="s">
        <v>241</v>
      </c>
    </row>
    <row r="617" spans="2:51" s="12" customFormat="1" ht="12">
      <c r="B617" s="151"/>
      <c r="D617" s="152" t="s">
        <v>249</v>
      </c>
      <c r="E617" s="153" t="s">
        <v>1</v>
      </c>
      <c r="F617" s="154" t="s">
        <v>645</v>
      </c>
      <c r="H617" s="155">
        <v>1.073</v>
      </c>
      <c r="I617" s="156"/>
      <c r="L617" s="151"/>
      <c r="M617" s="157"/>
      <c r="T617" s="158"/>
      <c r="AT617" s="153" t="s">
        <v>249</v>
      </c>
      <c r="AU617" s="153" t="s">
        <v>86</v>
      </c>
      <c r="AV617" s="12" t="s">
        <v>86</v>
      </c>
      <c r="AW617" s="12" t="s">
        <v>30</v>
      </c>
      <c r="AX617" s="12" t="s">
        <v>73</v>
      </c>
      <c r="AY617" s="153" t="s">
        <v>241</v>
      </c>
    </row>
    <row r="618" spans="2:51" s="12" customFormat="1" ht="12">
      <c r="B618" s="151"/>
      <c r="D618" s="152" t="s">
        <v>249</v>
      </c>
      <c r="E618" s="153" t="s">
        <v>1</v>
      </c>
      <c r="F618" s="154" t="s">
        <v>655</v>
      </c>
      <c r="H618" s="155">
        <v>29.725000000000001</v>
      </c>
      <c r="I618" s="156"/>
      <c r="L618" s="151"/>
      <c r="M618" s="157"/>
      <c r="T618" s="158"/>
      <c r="AT618" s="153" t="s">
        <v>249</v>
      </c>
      <c r="AU618" s="153" t="s">
        <v>86</v>
      </c>
      <c r="AV618" s="12" t="s">
        <v>86</v>
      </c>
      <c r="AW618" s="12" t="s">
        <v>30</v>
      </c>
      <c r="AX618" s="12" t="s">
        <v>73</v>
      </c>
      <c r="AY618" s="153" t="s">
        <v>241</v>
      </c>
    </row>
    <row r="619" spans="2:51" s="12" customFormat="1" ht="12">
      <c r="B619" s="151"/>
      <c r="D619" s="152" t="s">
        <v>249</v>
      </c>
      <c r="E619" s="153" t="s">
        <v>1</v>
      </c>
      <c r="F619" s="154" t="s">
        <v>652</v>
      </c>
      <c r="H619" s="155">
        <v>-1.8</v>
      </c>
      <c r="I619" s="156"/>
      <c r="L619" s="151"/>
      <c r="M619" s="157"/>
      <c r="T619" s="158"/>
      <c r="AT619" s="153" t="s">
        <v>249</v>
      </c>
      <c r="AU619" s="153" t="s">
        <v>86</v>
      </c>
      <c r="AV619" s="12" t="s">
        <v>86</v>
      </c>
      <c r="AW619" s="12" t="s">
        <v>30</v>
      </c>
      <c r="AX619" s="12" t="s">
        <v>73</v>
      </c>
      <c r="AY619" s="153" t="s">
        <v>241</v>
      </c>
    </row>
    <row r="620" spans="2:51" s="12" customFormat="1" ht="12">
      <c r="B620" s="151"/>
      <c r="D620" s="152" t="s">
        <v>249</v>
      </c>
      <c r="E620" s="153" t="s">
        <v>1</v>
      </c>
      <c r="F620" s="154" t="s">
        <v>656</v>
      </c>
      <c r="H620" s="155">
        <v>29.725000000000001</v>
      </c>
      <c r="I620" s="156"/>
      <c r="L620" s="151"/>
      <c r="M620" s="157"/>
      <c r="T620" s="158"/>
      <c r="AT620" s="153" t="s">
        <v>249</v>
      </c>
      <c r="AU620" s="153" t="s">
        <v>86</v>
      </c>
      <c r="AV620" s="12" t="s">
        <v>86</v>
      </c>
      <c r="AW620" s="12" t="s">
        <v>30</v>
      </c>
      <c r="AX620" s="12" t="s">
        <v>73</v>
      </c>
      <c r="AY620" s="153" t="s">
        <v>241</v>
      </c>
    </row>
    <row r="621" spans="2:51" s="12" customFormat="1" ht="12">
      <c r="B621" s="151"/>
      <c r="D621" s="152" t="s">
        <v>249</v>
      </c>
      <c r="E621" s="153" t="s">
        <v>1</v>
      </c>
      <c r="F621" s="154" t="s">
        <v>652</v>
      </c>
      <c r="H621" s="155">
        <v>-1.8</v>
      </c>
      <c r="I621" s="156"/>
      <c r="L621" s="151"/>
      <c r="M621" s="157"/>
      <c r="T621" s="158"/>
      <c r="AT621" s="153" t="s">
        <v>249</v>
      </c>
      <c r="AU621" s="153" t="s">
        <v>86</v>
      </c>
      <c r="AV621" s="12" t="s">
        <v>86</v>
      </c>
      <c r="AW621" s="12" t="s">
        <v>30</v>
      </c>
      <c r="AX621" s="12" t="s">
        <v>73</v>
      </c>
      <c r="AY621" s="153" t="s">
        <v>241</v>
      </c>
    </row>
    <row r="622" spans="2:51" s="12" customFormat="1" ht="12">
      <c r="B622" s="151"/>
      <c r="D622" s="152" t="s">
        <v>249</v>
      </c>
      <c r="E622" s="153" t="s">
        <v>1</v>
      </c>
      <c r="F622" s="154" t="s">
        <v>657</v>
      </c>
      <c r="H622" s="155">
        <v>49.445</v>
      </c>
      <c r="I622" s="156"/>
      <c r="L622" s="151"/>
      <c r="M622" s="157"/>
      <c r="T622" s="158"/>
      <c r="AT622" s="153" t="s">
        <v>249</v>
      </c>
      <c r="AU622" s="153" t="s">
        <v>86</v>
      </c>
      <c r="AV622" s="12" t="s">
        <v>86</v>
      </c>
      <c r="AW622" s="12" t="s">
        <v>30</v>
      </c>
      <c r="AX622" s="12" t="s">
        <v>73</v>
      </c>
      <c r="AY622" s="153" t="s">
        <v>241</v>
      </c>
    </row>
    <row r="623" spans="2:51" s="12" customFormat="1" ht="12">
      <c r="B623" s="151"/>
      <c r="D623" s="152" t="s">
        <v>249</v>
      </c>
      <c r="E623" s="153" t="s">
        <v>1</v>
      </c>
      <c r="F623" s="154" t="s">
        <v>652</v>
      </c>
      <c r="H623" s="155">
        <v>-1.8</v>
      </c>
      <c r="I623" s="156"/>
      <c r="L623" s="151"/>
      <c r="M623" s="157"/>
      <c r="T623" s="158"/>
      <c r="AT623" s="153" t="s">
        <v>249</v>
      </c>
      <c r="AU623" s="153" t="s">
        <v>86</v>
      </c>
      <c r="AV623" s="12" t="s">
        <v>86</v>
      </c>
      <c r="AW623" s="12" t="s">
        <v>30</v>
      </c>
      <c r="AX623" s="12" t="s">
        <v>73</v>
      </c>
      <c r="AY623" s="153" t="s">
        <v>241</v>
      </c>
    </row>
    <row r="624" spans="2:51" s="12" customFormat="1" ht="12">
      <c r="B624" s="151"/>
      <c r="D624" s="152" t="s">
        <v>249</v>
      </c>
      <c r="E624" s="153" t="s">
        <v>1</v>
      </c>
      <c r="F624" s="154" t="s">
        <v>640</v>
      </c>
      <c r="H624" s="155">
        <v>-2</v>
      </c>
      <c r="I624" s="156"/>
      <c r="L624" s="151"/>
      <c r="M624" s="157"/>
      <c r="T624" s="158"/>
      <c r="AT624" s="153" t="s">
        <v>249</v>
      </c>
      <c r="AU624" s="153" t="s">
        <v>86</v>
      </c>
      <c r="AV624" s="12" t="s">
        <v>86</v>
      </c>
      <c r="AW624" s="12" t="s">
        <v>30</v>
      </c>
      <c r="AX624" s="12" t="s">
        <v>73</v>
      </c>
      <c r="AY624" s="153" t="s">
        <v>241</v>
      </c>
    </row>
    <row r="625" spans="2:51" s="12" customFormat="1" ht="12">
      <c r="B625" s="151"/>
      <c r="D625" s="152" t="s">
        <v>249</v>
      </c>
      <c r="E625" s="153" t="s">
        <v>1</v>
      </c>
      <c r="F625" s="154" t="s">
        <v>644</v>
      </c>
      <c r="H625" s="155">
        <v>-2.2280000000000002</v>
      </c>
      <c r="I625" s="156"/>
      <c r="L625" s="151"/>
      <c r="M625" s="157"/>
      <c r="T625" s="158"/>
      <c r="AT625" s="153" t="s">
        <v>249</v>
      </c>
      <c r="AU625" s="153" t="s">
        <v>86</v>
      </c>
      <c r="AV625" s="12" t="s">
        <v>86</v>
      </c>
      <c r="AW625" s="12" t="s">
        <v>30</v>
      </c>
      <c r="AX625" s="12" t="s">
        <v>73</v>
      </c>
      <c r="AY625" s="153" t="s">
        <v>241</v>
      </c>
    </row>
    <row r="626" spans="2:51" s="12" customFormat="1" ht="12">
      <c r="B626" s="151"/>
      <c r="D626" s="152" t="s">
        <v>249</v>
      </c>
      <c r="E626" s="153" t="s">
        <v>1</v>
      </c>
      <c r="F626" s="154" t="s">
        <v>645</v>
      </c>
      <c r="H626" s="155">
        <v>1.073</v>
      </c>
      <c r="I626" s="156"/>
      <c r="L626" s="151"/>
      <c r="M626" s="157"/>
      <c r="T626" s="158"/>
      <c r="AT626" s="153" t="s">
        <v>249</v>
      </c>
      <c r="AU626" s="153" t="s">
        <v>86</v>
      </c>
      <c r="AV626" s="12" t="s">
        <v>86</v>
      </c>
      <c r="AW626" s="12" t="s">
        <v>30</v>
      </c>
      <c r="AX626" s="12" t="s">
        <v>73</v>
      </c>
      <c r="AY626" s="153" t="s">
        <v>241</v>
      </c>
    </row>
    <row r="627" spans="2:51" s="12" customFormat="1" ht="12">
      <c r="B627" s="151"/>
      <c r="D627" s="152" t="s">
        <v>249</v>
      </c>
      <c r="E627" s="153" t="s">
        <v>1</v>
      </c>
      <c r="F627" s="154" t="s">
        <v>658</v>
      </c>
      <c r="H627" s="155">
        <v>82.504999999999995</v>
      </c>
      <c r="I627" s="156"/>
      <c r="L627" s="151"/>
      <c r="M627" s="157"/>
      <c r="T627" s="158"/>
      <c r="AT627" s="153" t="s">
        <v>249</v>
      </c>
      <c r="AU627" s="153" t="s">
        <v>86</v>
      </c>
      <c r="AV627" s="12" t="s">
        <v>86</v>
      </c>
      <c r="AW627" s="12" t="s">
        <v>30</v>
      </c>
      <c r="AX627" s="12" t="s">
        <v>73</v>
      </c>
      <c r="AY627" s="153" t="s">
        <v>241</v>
      </c>
    </row>
    <row r="628" spans="2:51" s="12" customFormat="1" ht="12">
      <c r="B628" s="151"/>
      <c r="D628" s="152" t="s">
        <v>249</v>
      </c>
      <c r="E628" s="153" t="s">
        <v>1</v>
      </c>
      <c r="F628" s="154" t="s">
        <v>659</v>
      </c>
      <c r="H628" s="155">
        <v>-14</v>
      </c>
      <c r="I628" s="156"/>
      <c r="L628" s="151"/>
      <c r="M628" s="157"/>
      <c r="T628" s="158"/>
      <c r="AT628" s="153" t="s">
        <v>249</v>
      </c>
      <c r="AU628" s="153" t="s">
        <v>86</v>
      </c>
      <c r="AV628" s="12" t="s">
        <v>86</v>
      </c>
      <c r="AW628" s="12" t="s">
        <v>30</v>
      </c>
      <c r="AX628" s="12" t="s">
        <v>73</v>
      </c>
      <c r="AY628" s="153" t="s">
        <v>241</v>
      </c>
    </row>
    <row r="629" spans="2:51" s="12" customFormat="1" ht="12">
      <c r="B629" s="151"/>
      <c r="D629" s="152" t="s">
        <v>249</v>
      </c>
      <c r="E629" s="153" t="s">
        <v>1</v>
      </c>
      <c r="F629" s="154" t="s">
        <v>660</v>
      </c>
      <c r="H629" s="155">
        <v>-2.452</v>
      </c>
      <c r="I629" s="156"/>
      <c r="L629" s="151"/>
      <c r="M629" s="157"/>
      <c r="T629" s="158"/>
      <c r="AT629" s="153" t="s">
        <v>249</v>
      </c>
      <c r="AU629" s="153" t="s">
        <v>86</v>
      </c>
      <c r="AV629" s="12" t="s">
        <v>86</v>
      </c>
      <c r="AW629" s="12" t="s">
        <v>30</v>
      </c>
      <c r="AX629" s="12" t="s">
        <v>73</v>
      </c>
      <c r="AY629" s="153" t="s">
        <v>241</v>
      </c>
    </row>
    <row r="630" spans="2:51" s="12" customFormat="1" ht="12">
      <c r="B630" s="151"/>
      <c r="D630" s="152" t="s">
        <v>249</v>
      </c>
      <c r="E630" s="153" t="s">
        <v>1</v>
      </c>
      <c r="F630" s="154" t="s">
        <v>661</v>
      </c>
      <c r="H630" s="155">
        <v>1.373</v>
      </c>
      <c r="I630" s="156"/>
      <c r="L630" s="151"/>
      <c r="M630" s="157"/>
      <c r="T630" s="158"/>
      <c r="AT630" s="153" t="s">
        <v>249</v>
      </c>
      <c r="AU630" s="153" t="s">
        <v>86</v>
      </c>
      <c r="AV630" s="12" t="s">
        <v>86</v>
      </c>
      <c r="AW630" s="12" t="s">
        <v>30</v>
      </c>
      <c r="AX630" s="12" t="s">
        <v>73</v>
      </c>
      <c r="AY630" s="153" t="s">
        <v>241</v>
      </c>
    </row>
    <row r="631" spans="2:51" s="12" customFormat="1" ht="12">
      <c r="B631" s="151"/>
      <c r="D631" s="152" t="s">
        <v>249</v>
      </c>
      <c r="E631" s="153" t="s">
        <v>1</v>
      </c>
      <c r="F631" s="154" t="s">
        <v>662</v>
      </c>
      <c r="H631" s="155">
        <v>49.445</v>
      </c>
      <c r="I631" s="156"/>
      <c r="L631" s="151"/>
      <c r="M631" s="157"/>
      <c r="T631" s="158"/>
      <c r="AT631" s="153" t="s">
        <v>249</v>
      </c>
      <c r="AU631" s="153" t="s">
        <v>86</v>
      </c>
      <c r="AV631" s="12" t="s">
        <v>86</v>
      </c>
      <c r="AW631" s="12" t="s">
        <v>30</v>
      </c>
      <c r="AX631" s="12" t="s">
        <v>73</v>
      </c>
      <c r="AY631" s="153" t="s">
        <v>241</v>
      </c>
    </row>
    <row r="632" spans="2:51" s="12" customFormat="1" ht="12">
      <c r="B632" s="151"/>
      <c r="D632" s="152" t="s">
        <v>249</v>
      </c>
      <c r="E632" s="153" t="s">
        <v>1</v>
      </c>
      <c r="F632" s="154" t="s">
        <v>652</v>
      </c>
      <c r="H632" s="155">
        <v>-1.8</v>
      </c>
      <c r="I632" s="156"/>
      <c r="L632" s="151"/>
      <c r="M632" s="157"/>
      <c r="T632" s="158"/>
      <c r="AT632" s="153" t="s">
        <v>249</v>
      </c>
      <c r="AU632" s="153" t="s">
        <v>86</v>
      </c>
      <c r="AV632" s="12" t="s">
        <v>86</v>
      </c>
      <c r="AW632" s="12" t="s">
        <v>30</v>
      </c>
      <c r="AX632" s="12" t="s">
        <v>73</v>
      </c>
      <c r="AY632" s="153" t="s">
        <v>241</v>
      </c>
    </row>
    <row r="633" spans="2:51" s="12" customFormat="1" ht="12">
      <c r="B633" s="151"/>
      <c r="D633" s="152" t="s">
        <v>249</v>
      </c>
      <c r="E633" s="153" t="s">
        <v>1</v>
      </c>
      <c r="F633" s="154" t="s">
        <v>640</v>
      </c>
      <c r="H633" s="155">
        <v>-2</v>
      </c>
      <c r="I633" s="156"/>
      <c r="L633" s="151"/>
      <c r="M633" s="157"/>
      <c r="T633" s="158"/>
      <c r="AT633" s="153" t="s">
        <v>249</v>
      </c>
      <c r="AU633" s="153" t="s">
        <v>86</v>
      </c>
      <c r="AV633" s="12" t="s">
        <v>86</v>
      </c>
      <c r="AW633" s="12" t="s">
        <v>30</v>
      </c>
      <c r="AX633" s="12" t="s">
        <v>73</v>
      </c>
      <c r="AY633" s="153" t="s">
        <v>241</v>
      </c>
    </row>
    <row r="634" spans="2:51" s="12" customFormat="1" ht="12">
      <c r="B634" s="151"/>
      <c r="D634" s="152" t="s">
        <v>249</v>
      </c>
      <c r="E634" s="153" t="s">
        <v>1</v>
      </c>
      <c r="F634" s="154" t="s">
        <v>644</v>
      </c>
      <c r="H634" s="155">
        <v>-2.2280000000000002</v>
      </c>
      <c r="I634" s="156"/>
      <c r="L634" s="151"/>
      <c r="M634" s="157"/>
      <c r="T634" s="158"/>
      <c r="AT634" s="153" t="s">
        <v>249</v>
      </c>
      <c r="AU634" s="153" t="s">
        <v>86</v>
      </c>
      <c r="AV634" s="12" t="s">
        <v>86</v>
      </c>
      <c r="AW634" s="12" t="s">
        <v>30</v>
      </c>
      <c r="AX634" s="12" t="s">
        <v>73</v>
      </c>
      <c r="AY634" s="153" t="s">
        <v>241</v>
      </c>
    </row>
    <row r="635" spans="2:51" s="12" customFormat="1" ht="12">
      <c r="B635" s="151"/>
      <c r="D635" s="152" t="s">
        <v>249</v>
      </c>
      <c r="E635" s="153" t="s">
        <v>1</v>
      </c>
      <c r="F635" s="154" t="s">
        <v>645</v>
      </c>
      <c r="H635" s="155">
        <v>1.073</v>
      </c>
      <c r="I635" s="156"/>
      <c r="L635" s="151"/>
      <c r="M635" s="157"/>
      <c r="T635" s="158"/>
      <c r="AT635" s="153" t="s">
        <v>249</v>
      </c>
      <c r="AU635" s="153" t="s">
        <v>86</v>
      </c>
      <c r="AV635" s="12" t="s">
        <v>86</v>
      </c>
      <c r="AW635" s="12" t="s">
        <v>30</v>
      </c>
      <c r="AX635" s="12" t="s">
        <v>73</v>
      </c>
      <c r="AY635" s="153" t="s">
        <v>241</v>
      </c>
    </row>
    <row r="636" spans="2:51" s="12" customFormat="1" ht="12">
      <c r="B636" s="151"/>
      <c r="D636" s="152" t="s">
        <v>249</v>
      </c>
      <c r="E636" s="153" t="s">
        <v>1</v>
      </c>
      <c r="F636" s="154" t="s">
        <v>663</v>
      </c>
      <c r="H636" s="155">
        <v>29.725000000000001</v>
      </c>
      <c r="I636" s="156"/>
      <c r="L636" s="151"/>
      <c r="M636" s="157"/>
      <c r="T636" s="158"/>
      <c r="AT636" s="153" t="s">
        <v>249</v>
      </c>
      <c r="AU636" s="153" t="s">
        <v>86</v>
      </c>
      <c r="AV636" s="12" t="s">
        <v>86</v>
      </c>
      <c r="AW636" s="12" t="s">
        <v>30</v>
      </c>
      <c r="AX636" s="12" t="s">
        <v>73</v>
      </c>
      <c r="AY636" s="153" t="s">
        <v>241</v>
      </c>
    </row>
    <row r="637" spans="2:51" s="12" customFormat="1" ht="12">
      <c r="B637" s="151"/>
      <c r="D637" s="152" t="s">
        <v>249</v>
      </c>
      <c r="E637" s="153" t="s">
        <v>1</v>
      </c>
      <c r="F637" s="154" t="s">
        <v>652</v>
      </c>
      <c r="H637" s="155">
        <v>-1.8</v>
      </c>
      <c r="I637" s="156"/>
      <c r="L637" s="151"/>
      <c r="M637" s="157"/>
      <c r="T637" s="158"/>
      <c r="AT637" s="153" t="s">
        <v>249</v>
      </c>
      <c r="AU637" s="153" t="s">
        <v>86</v>
      </c>
      <c r="AV637" s="12" t="s">
        <v>86</v>
      </c>
      <c r="AW637" s="12" t="s">
        <v>30</v>
      </c>
      <c r="AX637" s="12" t="s">
        <v>73</v>
      </c>
      <c r="AY637" s="153" t="s">
        <v>241</v>
      </c>
    </row>
    <row r="638" spans="2:51" s="12" customFormat="1" ht="12">
      <c r="B638" s="151"/>
      <c r="D638" s="152" t="s">
        <v>249</v>
      </c>
      <c r="E638" s="153" t="s">
        <v>1</v>
      </c>
      <c r="F638" s="154" t="s">
        <v>664</v>
      </c>
      <c r="H638" s="155">
        <v>29.434999999999999</v>
      </c>
      <c r="I638" s="156"/>
      <c r="L638" s="151"/>
      <c r="M638" s="157"/>
      <c r="T638" s="158"/>
      <c r="AT638" s="153" t="s">
        <v>249</v>
      </c>
      <c r="AU638" s="153" t="s">
        <v>86</v>
      </c>
      <c r="AV638" s="12" t="s">
        <v>86</v>
      </c>
      <c r="AW638" s="12" t="s">
        <v>30</v>
      </c>
      <c r="AX638" s="12" t="s">
        <v>73</v>
      </c>
      <c r="AY638" s="153" t="s">
        <v>241</v>
      </c>
    </row>
    <row r="639" spans="2:51" s="12" customFormat="1" ht="12">
      <c r="B639" s="151"/>
      <c r="D639" s="152" t="s">
        <v>249</v>
      </c>
      <c r="E639" s="153" t="s">
        <v>1</v>
      </c>
      <c r="F639" s="154" t="s">
        <v>652</v>
      </c>
      <c r="H639" s="155">
        <v>-1.8</v>
      </c>
      <c r="I639" s="156"/>
      <c r="L639" s="151"/>
      <c r="M639" s="157"/>
      <c r="T639" s="158"/>
      <c r="AT639" s="153" t="s">
        <v>249</v>
      </c>
      <c r="AU639" s="153" t="s">
        <v>86</v>
      </c>
      <c r="AV639" s="12" t="s">
        <v>86</v>
      </c>
      <c r="AW639" s="12" t="s">
        <v>30</v>
      </c>
      <c r="AX639" s="12" t="s">
        <v>73</v>
      </c>
      <c r="AY639" s="153" t="s">
        <v>241</v>
      </c>
    </row>
    <row r="640" spans="2:51" s="12" customFormat="1" ht="12">
      <c r="B640" s="151"/>
      <c r="D640" s="152" t="s">
        <v>249</v>
      </c>
      <c r="E640" s="153" t="s">
        <v>1</v>
      </c>
      <c r="F640" s="154" t="s">
        <v>665</v>
      </c>
      <c r="H640" s="155">
        <v>49.445</v>
      </c>
      <c r="I640" s="156"/>
      <c r="L640" s="151"/>
      <c r="M640" s="157"/>
      <c r="T640" s="158"/>
      <c r="AT640" s="153" t="s">
        <v>249</v>
      </c>
      <c r="AU640" s="153" t="s">
        <v>86</v>
      </c>
      <c r="AV640" s="12" t="s">
        <v>86</v>
      </c>
      <c r="AW640" s="12" t="s">
        <v>30</v>
      </c>
      <c r="AX640" s="12" t="s">
        <v>73</v>
      </c>
      <c r="AY640" s="153" t="s">
        <v>241</v>
      </c>
    </row>
    <row r="641" spans="2:65" s="12" customFormat="1" ht="12">
      <c r="B641" s="151"/>
      <c r="D641" s="152" t="s">
        <v>249</v>
      </c>
      <c r="E641" s="153" t="s">
        <v>1</v>
      </c>
      <c r="F641" s="154" t="s">
        <v>640</v>
      </c>
      <c r="H641" s="155">
        <v>-2</v>
      </c>
      <c r="I641" s="156"/>
      <c r="L641" s="151"/>
      <c r="M641" s="157"/>
      <c r="T641" s="158"/>
      <c r="AT641" s="153" t="s">
        <v>249</v>
      </c>
      <c r="AU641" s="153" t="s">
        <v>86</v>
      </c>
      <c r="AV641" s="12" t="s">
        <v>86</v>
      </c>
      <c r="AW641" s="12" t="s">
        <v>30</v>
      </c>
      <c r="AX641" s="12" t="s">
        <v>73</v>
      </c>
      <c r="AY641" s="153" t="s">
        <v>241</v>
      </c>
    </row>
    <row r="642" spans="2:65" s="12" customFormat="1" ht="12">
      <c r="B642" s="151"/>
      <c r="D642" s="152" t="s">
        <v>249</v>
      </c>
      <c r="E642" s="153" t="s">
        <v>1</v>
      </c>
      <c r="F642" s="154" t="s">
        <v>644</v>
      </c>
      <c r="H642" s="155">
        <v>-2.2280000000000002</v>
      </c>
      <c r="I642" s="156"/>
      <c r="L642" s="151"/>
      <c r="M642" s="157"/>
      <c r="T642" s="158"/>
      <c r="AT642" s="153" t="s">
        <v>249</v>
      </c>
      <c r="AU642" s="153" t="s">
        <v>86</v>
      </c>
      <c r="AV642" s="12" t="s">
        <v>86</v>
      </c>
      <c r="AW642" s="12" t="s">
        <v>30</v>
      </c>
      <c r="AX642" s="12" t="s">
        <v>73</v>
      </c>
      <c r="AY642" s="153" t="s">
        <v>241</v>
      </c>
    </row>
    <row r="643" spans="2:65" s="12" customFormat="1" ht="12">
      <c r="B643" s="151"/>
      <c r="D643" s="152" t="s">
        <v>249</v>
      </c>
      <c r="E643" s="153" t="s">
        <v>1</v>
      </c>
      <c r="F643" s="154" t="s">
        <v>645</v>
      </c>
      <c r="H643" s="155">
        <v>1.073</v>
      </c>
      <c r="I643" s="156"/>
      <c r="L643" s="151"/>
      <c r="M643" s="157"/>
      <c r="T643" s="158"/>
      <c r="AT643" s="153" t="s">
        <v>249</v>
      </c>
      <c r="AU643" s="153" t="s">
        <v>86</v>
      </c>
      <c r="AV643" s="12" t="s">
        <v>86</v>
      </c>
      <c r="AW643" s="12" t="s">
        <v>30</v>
      </c>
      <c r="AX643" s="12" t="s">
        <v>73</v>
      </c>
      <c r="AY643" s="153" t="s">
        <v>241</v>
      </c>
    </row>
    <row r="644" spans="2:65" s="12" customFormat="1" ht="12">
      <c r="B644" s="151"/>
      <c r="D644" s="152" t="s">
        <v>249</v>
      </c>
      <c r="E644" s="153" t="s">
        <v>1</v>
      </c>
      <c r="F644" s="154" t="s">
        <v>666</v>
      </c>
      <c r="H644" s="155">
        <v>49.445</v>
      </c>
      <c r="I644" s="156"/>
      <c r="L644" s="151"/>
      <c r="M644" s="157"/>
      <c r="T644" s="158"/>
      <c r="AT644" s="153" t="s">
        <v>249</v>
      </c>
      <c r="AU644" s="153" t="s">
        <v>86</v>
      </c>
      <c r="AV644" s="12" t="s">
        <v>86</v>
      </c>
      <c r="AW644" s="12" t="s">
        <v>30</v>
      </c>
      <c r="AX644" s="12" t="s">
        <v>73</v>
      </c>
      <c r="AY644" s="153" t="s">
        <v>241</v>
      </c>
    </row>
    <row r="645" spans="2:65" s="12" customFormat="1" ht="12">
      <c r="B645" s="151"/>
      <c r="D645" s="152" t="s">
        <v>249</v>
      </c>
      <c r="E645" s="153" t="s">
        <v>1</v>
      </c>
      <c r="F645" s="154" t="s">
        <v>640</v>
      </c>
      <c r="H645" s="155">
        <v>-2</v>
      </c>
      <c r="I645" s="156"/>
      <c r="L645" s="151"/>
      <c r="M645" s="157"/>
      <c r="T645" s="158"/>
      <c r="AT645" s="153" t="s">
        <v>249</v>
      </c>
      <c r="AU645" s="153" t="s">
        <v>86</v>
      </c>
      <c r="AV645" s="12" t="s">
        <v>86</v>
      </c>
      <c r="AW645" s="12" t="s">
        <v>30</v>
      </c>
      <c r="AX645" s="12" t="s">
        <v>73</v>
      </c>
      <c r="AY645" s="153" t="s">
        <v>241</v>
      </c>
    </row>
    <row r="646" spans="2:65" s="12" customFormat="1" ht="12">
      <c r="B646" s="151"/>
      <c r="D646" s="152" t="s">
        <v>249</v>
      </c>
      <c r="E646" s="153" t="s">
        <v>1</v>
      </c>
      <c r="F646" s="154" t="s">
        <v>644</v>
      </c>
      <c r="H646" s="155">
        <v>-2.2280000000000002</v>
      </c>
      <c r="I646" s="156"/>
      <c r="L646" s="151"/>
      <c r="M646" s="157"/>
      <c r="T646" s="158"/>
      <c r="AT646" s="153" t="s">
        <v>249</v>
      </c>
      <c r="AU646" s="153" t="s">
        <v>86</v>
      </c>
      <c r="AV646" s="12" t="s">
        <v>86</v>
      </c>
      <c r="AW646" s="12" t="s">
        <v>30</v>
      </c>
      <c r="AX646" s="12" t="s">
        <v>73</v>
      </c>
      <c r="AY646" s="153" t="s">
        <v>241</v>
      </c>
    </row>
    <row r="647" spans="2:65" s="12" customFormat="1" ht="12">
      <c r="B647" s="151"/>
      <c r="D647" s="152" t="s">
        <v>249</v>
      </c>
      <c r="E647" s="153" t="s">
        <v>1</v>
      </c>
      <c r="F647" s="154" t="s">
        <v>645</v>
      </c>
      <c r="H647" s="155">
        <v>1.073</v>
      </c>
      <c r="I647" s="156"/>
      <c r="L647" s="151"/>
      <c r="M647" s="157"/>
      <c r="T647" s="158"/>
      <c r="AT647" s="153" t="s">
        <v>249</v>
      </c>
      <c r="AU647" s="153" t="s">
        <v>86</v>
      </c>
      <c r="AV647" s="12" t="s">
        <v>86</v>
      </c>
      <c r="AW647" s="12" t="s">
        <v>30</v>
      </c>
      <c r="AX647" s="12" t="s">
        <v>73</v>
      </c>
      <c r="AY647" s="153" t="s">
        <v>241</v>
      </c>
    </row>
    <row r="648" spans="2:65" s="12" customFormat="1" ht="12">
      <c r="B648" s="151"/>
      <c r="D648" s="152" t="s">
        <v>249</v>
      </c>
      <c r="E648" s="153" t="s">
        <v>1</v>
      </c>
      <c r="F648" s="154" t="s">
        <v>667</v>
      </c>
      <c r="H648" s="155">
        <v>32.19</v>
      </c>
      <c r="I648" s="156"/>
      <c r="L648" s="151"/>
      <c r="M648" s="157"/>
      <c r="T648" s="158"/>
      <c r="AT648" s="153" t="s">
        <v>249</v>
      </c>
      <c r="AU648" s="153" t="s">
        <v>86</v>
      </c>
      <c r="AV648" s="12" t="s">
        <v>86</v>
      </c>
      <c r="AW648" s="12" t="s">
        <v>30</v>
      </c>
      <c r="AX648" s="12" t="s">
        <v>73</v>
      </c>
      <c r="AY648" s="153" t="s">
        <v>241</v>
      </c>
    </row>
    <row r="649" spans="2:65" s="12" customFormat="1" ht="12">
      <c r="B649" s="151"/>
      <c r="D649" s="152" t="s">
        <v>249</v>
      </c>
      <c r="E649" s="153" t="s">
        <v>1</v>
      </c>
      <c r="F649" s="154" t="s">
        <v>652</v>
      </c>
      <c r="H649" s="155">
        <v>-1.8</v>
      </c>
      <c r="I649" s="156"/>
      <c r="L649" s="151"/>
      <c r="M649" s="157"/>
      <c r="T649" s="158"/>
      <c r="AT649" s="153" t="s">
        <v>249</v>
      </c>
      <c r="AU649" s="153" t="s">
        <v>86</v>
      </c>
      <c r="AV649" s="12" t="s">
        <v>86</v>
      </c>
      <c r="AW649" s="12" t="s">
        <v>30</v>
      </c>
      <c r="AX649" s="12" t="s">
        <v>73</v>
      </c>
      <c r="AY649" s="153" t="s">
        <v>241</v>
      </c>
    </row>
    <row r="650" spans="2:65" s="12" customFormat="1" ht="12">
      <c r="B650" s="151"/>
      <c r="D650" s="152" t="s">
        <v>249</v>
      </c>
      <c r="E650" s="153" t="s">
        <v>1</v>
      </c>
      <c r="F650" s="154" t="s">
        <v>668</v>
      </c>
      <c r="H650" s="155">
        <v>18.850000000000001</v>
      </c>
      <c r="I650" s="156"/>
      <c r="L650" s="151"/>
      <c r="M650" s="157"/>
      <c r="T650" s="158"/>
      <c r="AT650" s="153" t="s">
        <v>249</v>
      </c>
      <c r="AU650" s="153" t="s">
        <v>86</v>
      </c>
      <c r="AV650" s="12" t="s">
        <v>86</v>
      </c>
      <c r="AW650" s="12" t="s">
        <v>30</v>
      </c>
      <c r="AX650" s="12" t="s">
        <v>73</v>
      </c>
      <c r="AY650" s="153" t="s">
        <v>241</v>
      </c>
    </row>
    <row r="651" spans="2:65" s="12" customFormat="1" ht="12">
      <c r="B651" s="151"/>
      <c r="D651" s="152" t="s">
        <v>249</v>
      </c>
      <c r="E651" s="153" t="s">
        <v>1</v>
      </c>
      <c r="F651" s="154" t="s">
        <v>642</v>
      </c>
      <c r="H651" s="155">
        <v>-1.4</v>
      </c>
      <c r="I651" s="156"/>
      <c r="L651" s="151"/>
      <c r="M651" s="157"/>
      <c r="T651" s="158"/>
      <c r="AT651" s="153" t="s">
        <v>249</v>
      </c>
      <c r="AU651" s="153" t="s">
        <v>86</v>
      </c>
      <c r="AV651" s="12" t="s">
        <v>86</v>
      </c>
      <c r="AW651" s="12" t="s">
        <v>30</v>
      </c>
      <c r="AX651" s="12" t="s">
        <v>73</v>
      </c>
      <c r="AY651" s="153" t="s">
        <v>241</v>
      </c>
    </row>
    <row r="652" spans="2:65" s="12" customFormat="1" ht="12">
      <c r="B652" s="151"/>
      <c r="D652" s="152" t="s">
        <v>249</v>
      </c>
      <c r="E652" s="153" t="s">
        <v>1</v>
      </c>
      <c r="F652" s="154" t="s">
        <v>669</v>
      </c>
      <c r="H652" s="155">
        <v>19.864999999999998</v>
      </c>
      <c r="I652" s="156"/>
      <c r="L652" s="151"/>
      <c r="M652" s="157"/>
      <c r="T652" s="158"/>
      <c r="AT652" s="153" t="s">
        <v>249</v>
      </c>
      <c r="AU652" s="153" t="s">
        <v>86</v>
      </c>
      <c r="AV652" s="12" t="s">
        <v>86</v>
      </c>
      <c r="AW652" s="12" t="s">
        <v>30</v>
      </c>
      <c r="AX652" s="12" t="s">
        <v>73</v>
      </c>
      <c r="AY652" s="153" t="s">
        <v>241</v>
      </c>
    </row>
    <row r="653" spans="2:65" s="12" customFormat="1" ht="12">
      <c r="B653" s="151"/>
      <c r="D653" s="152" t="s">
        <v>249</v>
      </c>
      <c r="E653" s="153" t="s">
        <v>1</v>
      </c>
      <c r="F653" s="154" t="s">
        <v>647</v>
      </c>
      <c r="H653" s="155">
        <v>-2.8</v>
      </c>
      <c r="I653" s="156"/>
      <c r="L653" s="151"/>
      <c r="M653" s="157"/>
      <c r="T653" s="158"/>
      <c r="AT653" s="153" t="s">
        <v>249</v>
      </c>
      <c r="AU653" s="153" t="s">
        <v>86</v>
      </c>
      <c r="AV653" s="12" t="s">
        <v>86</v>
      </c>
      <c r="AW653" s="12" t="s">
        <v>30</v>
      </c>
      <c r="AX653" s="12" t="s">
        <v>73</v>
      </c>
      <c r="AY653" s="153" t="s">
        <v>241</v>
      </c>
    </row>
    <row r="654" spans="2:65" s="13" customFormat="1" ht="12">
      <c r="B654" s="159"/>
      <c r="D654" s="152" t="s">
        <v>249</v>
      </c>
      <c r="E654" s="160" t="s">
        <v>1</v>
      </c>
      <c r="F654" s="161" t="s">
        <v>251</v>
      </c>
      <c r="H654" s="162">
        <v>777.85300000000052</v>
      </c>
      <c r="I654" s="163"/>
      <c r="L654" s="159"/>
      <c r="M654" s="164"/>
      <c r="T654" s="165"/>
      <c r="AT654" s="160" t="s">
        <v>249</v>
      </c>
      <c r="AU654" s="160" t="s">
        <v>86</v>
      </c>
      <c r="AV654" s="13" t="s">
        <v>247</v>
      </c>
      <c r="AW654" s="13" t="s">
        <v>30</v>
      </c>
      <c r="AX654" s="13" t="s">
        <v>80</v>
      </c>
      <c r="AY654" s="160" t="s">
        <v>241</v>
      </c>
    </row>
    <row r="655" spans="2:65" s="1" customFormat="1" ht="16.5" customHeight="1">
      <c r="B655" s="32"/>
      <c r="C655" s="137" t="s">
        <v>678</v>
      </c>
      <c r="D655" s="137" t="s">
        <v>243</v>
      </c>
      <c r="E655" s="138" t="s">
        <v>679</v>
      </c>
      <c r="F655" s="139" t="s">
        <v>680</v>
      </c>
      <c r="G655" s="140" t="s">
        <v>246</v>
      </c>
      <c r="H655" s="141">
        <v>38.601999999999997</v>
      </c>
      <c r="I655" s="142"/>
      <c r="J655" s="143">
        <f>ROUND(I655*H655,2)</f>
        <v>0</v>
      </c>
      <c r="K655" s="144"/>
      <c r="L655" s="32"/>
      <c r="M655" s="145" t="s">
        <v>1</v>
      </c>
      <c r="N655" s="146" t="s">
        <v>39</v>
      </c>
      <c r="P655" s="147">
        <f>O655*H655</f>
        <v>0</v>
      </c>
      <c r="Q655" s="147">
        <v>1.1E-4</v>
      </c>
      <c r="R655" s="147">
        <f>Q655*H655</f>
        <v>4.2462200000000002E-3</v>
      </c>
      <c r="S655" s="147">
        <v>6.0000000000000002E-5</v>
      </c>
      <c r="T655" s="148">
        <f>S655*H655</f>
        <v>2.3161200000000001E-3</v>
      </c>
      <c r="AR655" s="149" t="s">
        <v>247</v>
      </c>
      <c r="AT655" s="149" t="s">
        <v>243</v>
      </c>
      <c r="AU655" s="149" t="s">
        <v>86</v>
      </c>
      <c r="AY655" s="17" t="s">
        <v>241</v>
      </c>
      <c r="BE655" s="150">
        <f>IF(N655="základní",J655,0)</f>
        <v>0</v>
      </c>
      <c r="BF655" s="150">
        <f>IF(N655="snížená",J655,0)</f>
        <v>0</v>
      </c>
      <c r="BG655" s="150">
        <f>IF(N655="zákl. přenesená",J655,0)</f>
        <v>0</v>
      </c>
      <c r="BH655" s="150">
        <f>IF(N655="sníž. přenesená",J655,0)</f>
        <v>0</v>
      </c>
      <c r="BI655" s="150">
        <f>IF(N655="nulová",J655,0)</f>
        <v>0</v>
      </c>
      <c r="BJ655" s="17" t="s">
        <v>86</v>
      </c>
      <c r="BK655" s="150">
        <f>ROUND(I655*H655,2)</f>
        <v>0</v>
      </c>
      <c r="BL655" s="17" t="s">
        <v>247</v>
      </c>
      <c r="BM655" s="149" t="s">
        <v>681</v>
      </c>
    </row>
    <row r="656" spans="2:65" s="12" customFormat="1" ht="12">
      <c r="B656" s="151"/>
      <c r="D656" s="152" t="s">
        <v>249</v>
      </c>
      <c r="E656" s="153" t="s">
        <v>1</v>
      </c>
      <c r="F656" s="154" t="s">
        <v>682</v>
      </c>
      <c r="H656" s="155">
        <v>17.82</v>
      </c>
      <c r="I656" s="156"/>
      <c r="L656" s="151"/>
      <c r="M656" s="157"/>
      <c r="T656" s="158"/>
      <c r="AT656" s="153" t="s">
        <v>249</v>
      </c>
      <c r="AU656" s="153" t="s">
        <v>86</v>
      </c>
      <c r="AV656" s="12" t="s">
        <v>86</v>
      </c>
      <c r="AW656" s="12" t="s">
        <v>30</v>
      </c>
      <c r="AX656" s="12" t="s">
        <v>73</v>
      </c>
      <c r="AY656" s="153" t="s">
        <v>241</v>
      </c>
    </row>
    <row r="657" spans="2:65" s="12" customFormat="1" ht="12">
      <c r="B657" s="151"/>
      <c r="D657" s="152" t="s">
        <v>249</v>
      </c>
      <c r="E657" s="153" t="s">
        <v>1</v>
      </c>
      <c r="F657" s="154" t="s">
        <v>683</v>
      </c>
      <c r="H657" s="155">
        <v>14.477</v>
      </c>
      <c r="I657" s="156"/>
      <c r="L657" s="151"/>
      <c r="M657" s="157"/>
      <c r="T657" s="158"/>
      <c r="AT657" s="153" t="s">
        <v>249</v>
      </c>
      <c r="AU657" s="153" t="s">
        <v>86</v>
      </c>
      <c r="AV657" s="12" t="s">
        <v>86</v>
      </c>
      <c r="AW657" s="12" t="s">
        <v>30</v>
      </c>
      <c r="AX657" s="12" t="s">
        <v>73</v>
      </c>
      <c r="AY657" s="153" t="s">
        <v>241</v>
      </c>
    </row>
    <row r="658" spans="2:65" s="12" customFormat="1" ht="12">
      <c r="B658" s="151"/>
      <c r="D658" s="152" t="s">
        <v>249</v>
      </c>
      <c r="E658" s="153" t="s">
        <v>1</v>
      </c>
      <c r="F658" s="154" t="s">
        <v>684</v>
      </c>
      <c r="H658" s="155">
        <v>2.452</v>
      </c>
      <c r="I658" s="156"/>
      <c r="L658" s="151"/>
      <c r="M658" s="157"/>
      <c r="T658" s="158"/>
      <c r="AT658" s="153" t="s">
        <v>249</v>
      </c>
      <c r="AU658" s="153" t="s">
        <v>86</v>
      </c>
      <c r="AV658" s="12" t="s">
        <v>86</v>
      </c>
      <c r="AW658" s="12" t="s">
        <v>30</v>
      </c>
      <c r="AX658" s="12" t="s">
        <v>73</v>
      </c>
      <c r="AY658" s="153" t="s">
        <v>241</v>
      </c>
    </row>
    <row r="659" spans="2:65" s="12" customFormat="1" ht="12">
      <c r="B659" s="151"/>
      <c r="D659" s="152" t="s">
        <v>249</v>
      </c>
      <c r="E659" s="153" t="s">
        <v>1</v>
      </c>
      <c r="F659" s="154" t="s">
        <v>685</v>
      </c>
      <c r="H659" s="155">
        <v>3.8530000000000002</v>
      </c>
      <c r="I659" s="156"/>
      <c r="L659" s="151"/>
      <c r="M659" s="157"/>
      <c r="T659" s="158"/>
      <c r="AT659" s="153" t="s">
        <v>249</v>
      </c>
      <c r="AU659" s="153" t="s">
        <v>86</v>
      </c>
      <c r="AV659" s="12" t="s">
        <v>86</v>
      </c>
      <c r="AW659" s="12" t="s">
        <v>30</v>
      </c>
      <c r="AX659" s="12" t="s">
        <v>73</v>
      </c>
      <c r="AY659" s="153" t="s">
        <v>241</v>
      </c>
    </row>
    <row r="660" spans="2:65" s="13" customFormat="1" ht="12">
      <c r="B660" s="159"/>
      <c r="D660" s="152" t="s">
        <v>249</v>
      </c>
      <c r="E660" s="160" t="s">
        <v>1</v>
      </c>
      <c r="F660" s="161" t="s">
        <v>686</v>
      </c>
      <c r="H660" s="162">
        <v>38.601999999999997</v>
      </c>
      <c r="I660" s="163"/>
      <c r="L660" s="159"/>
      <c r="M660" s="164"/>
      <c r="T660" s="165"/>
      <c r="AT660" s="160" t="s">
        <v>249</v>
      </c>
      <c r="AU660" s="160" t="s">
        <v>86</v>
      </c>
      <c r="AV660" s="13" t="s">
        <v>247</v>
      </c>
      <c r="AW660" s="13" t="s">
        <v>30</v>
      </c>
      <c r="AX660" s="13" t="s">
        <v>80</v>
      </c>
      <c r="AY660" s="160" t="s">
        <v>241</v>
      </c>
    </row>
    <row r="661" spans="2:65" s="1" customFormat="1" ht="37.75" customHeight="1">
      <c r="B661" s="32"/>
      <c r="C661" s="137" t="s">
        <v>687</v>
      </c>
      <c r="D661" s="137" t="s">
        <v>243</v>
      </c>
      <c r="E661" s="138" t="s">
        <v>688</v>
      </c>
      <c r="F661" s="139" t="s">
        <v>689</v>
      </c>
      <c r="G661" s="140" t="s">
        <v>246</v>
      </c>
      <c r="H661" s="141">
        <v>2.73</v>
      </c>
      <c r="I661" s="142"/>
      <c r="J661" s="143">
        <f>ROUND(I661*H661,2)</f>
        <v>0</v>
      </c>
      <c r="K661" s="144"/>
      <c r="L661" s="32"/>
      <c r="M661" s="145" t="s">
        <v>1</v>
      </c>
      <c r="N661" s="146" t="s">
        <v>39</v>
      </c>
      <c r="P661" s="147">
        <f>O661*H661</f>
        <v>0</v>
      </c>
      <c r="Q661" s="147">
        <v>8.4899999999999993E-3</v>
      </c>
      <c r="R661" s="147">
        <f>Q661*H661</f>
        <v>2.3177699999999999E-2</v>
      </c>
      <c r="S661" s="147">
        <v>0</v>
      </c>
      <c r="T661" s="148">
        <f>S661*H661</f>
        <v>0</v>
      </c>
      <c r="AR661" s="149" t="s">
        <v>247</v>
      </c>
      <c r="AT661" s="149" t="s">
        <v>243</v>
      </c>
      <c r="AU661" s="149" t="s">
        <v>86</v>
      </c>
      <c r="AY661" s="17" t="s">
        <v>241</v>
      </c>
      <c r="BE661" s="150">
        <f>IF(N661="základní",J661,0)</f>
        <v>0</v>
      </c>
      <c r="BF661" s="150">
        <f>IF(N661="snížená",J661,0)</f>
        <v>0</v>
      </c>
      <c r="BG661" s="150">
        <f>IF(N661="zákl. přenesená",J661,0)</f>
        <v>0</v>
      </c>
      <c r="BH661" s="150">
        <f>IF(N661="sníž. přenesená",J661,0)</f>
        <v>0</v>
      </c>
      <c r="BI661" s="150">
        <f>IF(N661="nulová",J661,0)</f>
        <v>0</v>
      </c>
      <c r="BJ661" s="17" t="s">
        <v>86</v>
      </c>
      <c r="BK661" s="150">
        <f>ROUND(I661*H661,2)</f>
        <v>0</v>
      </c>
      <c r="BL661" s="17" t="s">
        <v>247</v>
      </c>
      <c r="BM661" s="149" t="s">
        <v>690</v>
      </c>
    </row>
    <row r="662" spans="2:65" s="12" customFormat="1" ht="12">
      <c r="B662" s="151"/>
      <c r="D662" s="152" t="s">
        <v>249</v>
      </c>
      <c r="E662" s="153" t="s">
        <v>1</v>
      </c>
      <c r="F662" s="154" t="s">
        <v>691</v>
      </c>
      <c r="H662" s="155">
        <v>2.73</v>
      </c>
      <c r="I662" s="156"/>
      <c r="L662" s="151"/>
      <c r="M662" s="157"/>
      <c r="T662" s="158"/>
      <c r="AT662" s="153" t="s">
        <v>249</v>
      </c>
      <c r="AU662" s="153" t="s">
        <v>86</v>
      </c>
      <c r="AV662" s="12" t="s">
        <v>86</v>
      </c>
      <c r="AW662" s="12" t="s">
        <v>30</v>
      </c>
      <c r="AX662" s="12" t="s">
        <v>73</v>
      </c>
      <c r="AY662" s="153" t="s">
        <v>241</v>
      </c>
    </row>
    <row r="663" spans="2:65" s="13" customFormat="1" ht="12">
      <c r="B663" s="159"/>
      <c r="D663" s="152" t="s">
        <v>249</v>
      </c>
      <c r="E663" s="160" t="s">
        <v>1</v>
      </c>
      <c r="F663" s="161" t="s">
        <v>692</v>
      </c>
      <c r="H663" s="162">
        <v>2.73</v>
      </c>
      <c r="I663" s="163"/>
      <c r="L663" s="159"/>
      <c r="M663" s="164"/>
      <c r="T663" s="165"/>
      <c r="AT663" s="160" t="s">
        <v>249</v>
      </c>
      <c r="AU663" s="160" t="s">
        <v>86</v>
      </c>
      <c r="AV663" s="13" t="s">
        <v>247</v>
      </c>
      <c r="AW663" s="13" t="s">
        <v>30</v>
      </c>
      <c r="AX663" s="13" t="s">
        <v>80</v>
      </c>
      <c r="AY663" s="160" t="s">
        <v>241</v>
      </c>
    </row>
    <row r="664" spans="2:65" s="1" customFormat="1" ht="44.25" customHeight="1">
      <c r="B664" s="32"/>
      <c r="C664" s="137" t="s">
        <v>693</v>
      </c>
      <c r="D664" s="137" t="s">
        <v>243</v>
      </c>
      <c r="E664" s="138" t="s">
        <v>694</v>
      </c>
      <c r="F664" s="139" t="s">
        <v>695</v>
      </c>
      <c r="G664" s="140" t="s">
        <v>246</v>
      </c>
      <c r="H664" s="141">
        <v>2.73</v>
      </c>
      <c r="I664" s="142"/>
      <c r="J664" s="143">
        <f>ROUND(I664*H664,2)</f>
        <v>0</v>
      </c>
      <c r="K664" s="144"/>
      <c r="L664" s="32"/>
      <c r="M664" s="145" t="s">
        <v>1</v>
      </c>
      <c r="N664" s="146" t="s">
        <v>39</v>
      </c>
      <c r="P664" s="147">
        <f>O664*H664</f>
        <v>0</v>
      </c>
      <c r="Q664" s="147">
        <v>6.1799999999999997E-3</v>
      </c>
      <c r="R664" s="147">
        <f>Q664*H664</f>
        <v>1.6871399999999998E-2</v>
      </c>
      <c r="S664" s="147">
        <v>0</v>
      </c>
      <c r="T664" s="148">
        <f>S664*H664</f>
        <v>0</v>
      </c>
      <c r="AR664" s="149" t="s">
        <v>247</v>
      </c>
      <c r="AT664" s="149" t="s">
        <v>243</v>
      </c>
      <c r="AU664" s="149" t="s">
        <v>86</v>
      </c>
      <c r="AY664" s="17" t="s">
        <v>241</v>
      </c>
      <c r="BE664" s="150">
        <f>IF(N664="základní",J664,0)</f>
        <v>0</v>
      </c>
      <c r="BF664" s="150">
        <f>IF(N664="snížená",J664,0)</f>
        <v>0</v>
      </c>
      <c r="BG664" s="150">
        <f>IF(N664="zákl. přenesená",J664,0)</f>
        <v>0</v>
      </c>
      <c r="BH664" s="150">
        <f>IF(N664="sníž. přenesená",J664,0)</f>
        <v>0</v>
      </c>
      <c r="BI664" s="150">
        <f>IF(N664="nulová",J664,0)</f>
        <v>0</v>
      </c>
      <c r="BJ664" s="17" t="s">
        <v>86</v>
      </c>
      <c r="BK664" s="150">
        <f>ROUND(I664*H664,2)</f>
        <v>0</v>
      </c>
      <c r="BL664" s="17" t="s">
        <v>247</v>
      </c>
      <c r="BM664" s="149" t="s">
        <v>696</v>
      </c>
    </row>
    <row r="665" spans="2:65" s="12" customFormat="1" ht="12">
      <c r="B665" s="151"/>
      <c r="D665" s="152" t="s">
        <v>249</v>
      </c>
      <c r="E665" s="153" t="s">
        <v>1</v>
      </c>
      <c r="F665" s="154" t="s">
        <v>691</v>
      </c>
      <c r="H665" s="155">
        <v>2.73</v>
      </c>
      <c r="I665" s="156"/>
      <c r="L665" s="151"/>
      <c r="M665" s="157"/>
      <c r="T665" s="158"/>
      <c r="AT665" s="153" t="s">
        <v>249</v>
      </c>
      <c r="AU665" s="153" t="s">
        <v>86</v>
      </c>
      <c r="AV665" s="12" t="s">
        <v>86</v>
      </c>
      <c r="AW665" s="12" t="s">
        <v>30</v>
      </c>
      <c r="AX665" s="12" t="s">
        <v>73</v>
      </c>
      <c r="AY665" s="153" t="s">
        <v>241</v>
      </c>
    </row>
    <row r="666" spans="2:65" s="13" customFormat="1" ht="12">
      <c r="B666" s="159"/>
      <c r="D666" s="152" t="s">
        <v>249</v>
      </c>
      <c r="E666" s="160" t="s">
        <v>1</v>
      </c>
      <c r="F666" s="161" t="s">
        <v>692</v>
      </c>
      <c r="H666" s="162">
        <v>2.73</v>
      </c>
      <c r="I666" s="163"/>
      <c r="L666" s="159"/>
      <c r="M666" s="164"/>
      <c r="T666" s="165"/>
      <c r="AT666" s="160" t="s">
        <v>249</v>
      </c>
      <c r="AU666" s="160" t="s">
        <v>86</v>
      </c>
      <c r="AV666" s="13" t="s">
        <v>247</v>
      </c>
      <c r="AW666" s="13" t="s">
        <v>30</v>
      </c>
      <c r="AX666" s="13" t="s">
        <v>80</v>
      </c>
      <c r="AY666" s="160" t="s">
        <v>241</v>
      </c>
    </row>
    <row r="667" spans="2:65" s="1" customFormat="1" ht="37.75" customHeight="1">
      <c r="B667" s="32"/>
      <c r="C667" s="137" t="s">
        <v>697</v>
      </c>
      <c r="D667" s="137" t="s">
        <v>243</v>
      </c>
      <c r="E667" s="138" t="s">
        <v>698</v>
      </c>
      <c r="F667" s="139" t="s">
        <v>699</v>
      </c>
      <c r="G667" s="140" t="s">
        <v>246</v>
      </c>
      <c r="H667" s="141">
        <v>2.73</v>
      </c>
      <c r="I667" s="142"/>
      <c r="J667" s="143">
        <f>ROUND(I667*H667,2)</f>
        <v>0</v>
      </c>
      <c r="K667" s="144"/>
      <c r="L667" s="32"/>
      <c r="M667" s="145" t="s">
        <v>1</v>
      </c>
      <c r="N667" s="146" t="s">
        <v>39</v>
      </c>
      <c r="P667" s="147">
        <f>O667*H667</f>
        <v>0</v>
      </c>
      <c r="Q667" s="147">
        <v>1E-4</v>
      </c>
      <c r="R667" s="147">
        <f>Q667*H667</f>
        <v>2.7300000000000002E-4</v>
      </c>
      <c r="S667" s="147">
        <v>0</v>
      </c>
      <c r="T667" s="148">
        <f>S667*H667</f>
        <v>0</v>
      </c>
      <c r="AR667" s="149" t="s">
        <v>247</v>
      </c>
      <c r="AT667" s="149" t="s">
        <v>243</v>
      </c>
      <c r="AU667" s="149" t="s">
        <v>86</v>
      </c>
      <c r="AY667" s="17" t="s">
        <v>241</v>
      </c>
      <c r="BE667" s="150">
        <f>IF(N667="základní",J667,0)</f>
        <v>0</v>
      </c>
      <c r="BF667" s="150">
        <f>IF(N667="snížená",J667,0)</f>
        <v>0</v>
      </c>
      <c r="BG667" s="150">
        <f>IF(N667="zákl. přenesená",J667,0)</f>
        <v>0</v>
      </c>
      <c r="BH667" s="150">
        <f>IF(N667="sníž. přenesená",J667,0)</f>
        <v>0</v>
      </c>
      <c r="BI667" s="150">
        <f>IF(N667="nulová",J667,0)</f>
        <v>0</v>
      </c>
      <c r="BJ667" s="17" t="s">
        <v>86</v>
      </c>
      <c r="BK667" s="150">
        <f>ROUND(I667*H667,2)</f>
        <v>0</v>
      </c>
      <c r="BL667" s="17" t="s">
        <v>247</v>
      </c>
      <c r="BM667" s="149" t="s">
        <v>700</v>
      </c>
    </row>
    <row r="668" spans="2:65" s="1" customFormat="1" ht="21.75" customHeight="1">
      <c r="B668" s="32"/>
      <c r="C668" s="173" t="s">
        <v>701</v>
      </c>
      <c r="D668" s="173" t="s">
        <v>319</v>
      </c>
      <c r="E668" s="174" t="s">
        <v>702</v>
      </c>
      <c r="F668" s="175" t="s">
        <v>703</v>
      </c>
      <c r="G668" s="176" t="s">
        <v>246</v>
      </c>
      <c r="H668" s="177">
        <v>5.7329999999999997</v>
      </c>
      <c r="I668" s="178"/>
      <c r="J668" s="179">
        <f>ROUND(I668*H668,2)</f>
        <v>0</v>
      </c>
      <c r="K668" s="180"/>
      <c r="L668" s="181"/>
      <c r="M668" s="182" t="s">
        <v>1</v>
      </c>
      <c r="N668" s="183" t="s">
        <v>39</v>
      </c>
      <c r="P668" s="147">
        <f>O668*H668</f>
        <v>0</v>
      </c>
      <c r="Q668" s="147">
        <v>1.5E-3</v>
      </c>
      <c r="R668" s="147">
        <f>Q668*H668</f>
        <v>8.5994999999999995E-3</v>
      </c>
      <c r="S668" s="147">
        <v>0</v>
      </c>
      <c r="T668" s="148">
        <f>S668*H668</f>
        <v>0</v>
      </c>
      <c r="AR668" s="149" t="s">
        <v>285</v>
      </c>
      <c r="AT668" s="149" t="s">
        <v>319</v>
      </c>
      <c r="AU668" s="149" t="s">
        <v>86</v>
      </c>
      <c r="AY668" s="17" t="s">
        <v>241</v>
      </c>
      <c r="BE668" s="150">
        <f>IF(N668="základní",J668,0)</f>
        <v>0</v>
      </c>
      <c r="BF668" s="150">
        <f>IF(N668="snížená",J668,0)</f>
        <v>0</v>
      </c>
      <c r="BG668" s="150">
        <f>IF(N668="zákl. přenesená",J668,0)</f>
        <v>0</v>
      </c>
      <c r="BH668" s="150">
        <f>IF(N668="sníž. přenesená",J668,0)</f>
        <v>0</v>
      </c>
      <c r="BI668" s="150">
        <f>IF(N668="nulová",J668,0)</f>
        <v>0</v>
      </c>
      <c r="BJ668" s="17" t="s">
        <v>86</v>
      </c>
      <c r="BK668" s="150">
        <f>ROUND(I668*H668,2)</f>
        <v>0</v>
      </c>
      <c r="BL668" s="17" t="s">
        <v>247</v>
      </c>
      <c r="BM668" s="149" t="s">
        <v>704</v>
      </c>
    </row>
    <row r="669" spans="2:65" s="12" customFormat="1" ht="12">
      <c r="B669" s="151"/>
      <c r="D669" s="152" t="s">
        <v>249</v>
      </c>
      <c r="E669" s="153" t="s">
        <v>1</v>
      </c>
      <c r="F669" s="154" t="s">
        <v>705</v>
      </c>
      <c r="H669" s="155">
        <v>5.7329999999999997</v>
      </c>
      <c r="I669" s="156"/>
      <c r="L669" s="151"/>
      <c r="M669" s="157"/>
      <c r="T669" s="158"/>
      <c r="AT669" s="153" t="s">
        <v>249</v>
      </c>
      <c r="AU669" s="153" t="s">
        <v>86</v>
      </c>
      <c r="AV669" s="12" t="s">
        <v>86</v>
      </c>
      <c r="AW669" s="12" t="s">
        <v>30</v>
      </c>
      <c r="AX669" s="12" t="s">
        <v>73</v>
      </c>
      <c r="AY669" s="153" t="s">
        <v>241</v>
      </c>
    </row>
    <row r="670" spans="2:65" s="13" customFormat="1" ht="12">
      <c r="B670" s="159"/>
      <c r="D670" s="152" t="s">
        <v>249</v>
      </c>
      <c r="E670" s="160" t="s">
        <v>1</v>
      </c>
      <c r="F670" s="161" t="s">
        <v>251</v>
      </c>
      <c r="H670" s="162">
        <v>5.7329999999999997</v>
      </c>
      <c r="I670" s="163"/>
      <c r="L670" s="159"/>
      <c r="M670" s="164"/>
      <c r="T670" s="165"/>
      <c r="AT670" s="160" t="s">
        <v>249</v>
      </c>
      <c r="AU670" s="160" t="s">
        <v>86</v>
      </c>
      <c r="AV670" s="13" t="s">
        <v>247</v>
      </c>
      <c r="AW670" s="13" t="s">
        <v>30</v>
      </c>
      <c r="AX670" s="13" t="s">
        <v>80</v>
      </c>
      <c r="AY670" s="160" t="s">
        <v>241</v>
      </c>
    </row>
    <row r="671" spans="2:65" s="1" customFormat="1" ht="24.25" customHeight="1">
      <c r="B671" s="32"/>
      <c r="C671" s="137" t="s">
        <v>706</v>
      </c>
      <c r="D671" s="137" t="s">
        <v>243</v>
      </c>
      <c r="E671" s="138" t="s">
        <v>707</v>
      </c>
      <c r="F671" s="139" t="s">
        <v>708</v>
      </c>
      <c r="G671" s="140" t="s">
        <v>246</v>
      </c>
      <c r="H671" s="141">
        <v>2.73</v>
      </c>
      <c r="I671" s="142"/>
      <c r="J671" s="143">
        <f>ROUND(I671*H671,2)</f>
        <v>0</v>
      </c>
      <c r="K671" s="144"/>
      <c r="L671" s="32"/>
      <c r="M671" s="145" t="s">
        <v>1</v>
      </c>
      <c r="N671" s="146" t="s">
        <v>39</v>
      </c>
      <c r="P671" s="147">
        <f>O671*H671</f>
        <v>0</v>
      </c>
      <c r="Q671" s="147">
        <v>2.5300000000000001E-3</v>
      </c>
      <c r="R671" s="147">
        <f>Q671*H671</f>
        <v>6.9069000000000005E-3</v>
      </c>
      <c r="S671" s="147">
        <v>0</v>
      </c>
      <c r="T671" s="148">
        <f>S671*H671</f>
        <v>0</v>
      </c>
      <c r="AR671" s="149" t="s">
        <v>247</v>
      </c>
      <c r="AT671" s="149" t="s">
        <v>243</v>
      </c>
      <c r="AU671" s="149" t="s">
        <v>86</v>
      </c>
      <c r="AY671" s="17" t="s">
        <v>241</v>
      </c>
      <c r="BE671" s="150">
        <f>IF(N671="základní",J671,0)</f>
        <v>0</v>
      </c>
      <c r="BF671" s="150">
        <f>IF(N671="snížená",J671,0)</f>
        <v>0</v>
      </c>
      <c r="BG671" s="150">
        <f>IF(N671="zákl. přenesená",J671,0)</f>
        <v>0</v>
      </c>
      <c r="BH671" s="150">
        <f>IF(N671="sníž. přenesená",J671,0)</f>
        <v>0</v>
      </c>
      <c r="BI671" s="150">
        <f>IF(N671="nulová",J671,0)</f>
        <v>0</v>
      </c>
      <c r="BJ671" s="17" t="s">
        <v>86</v>
      </c>
      <c r="BK671" s="150">
        <f>ROUND(I671*H671,2)</f>
        <v>0</v>
      </c>
      <c r="BL671" s="17" t="s">
        <v>247</v>
      </c>
      <c r="BM671" s="149" t="s">
        <v>709</v>
      </c>
    </row>
    <row r="672" spans="2:65" s="12" customFormat="1" ht="12">
      <c r="B672" s="151"/>
      <c r="D672" s="152" t="s">
        <v>249</v>
      </c>
      <c r="E672" s="153" t="s">
        <v>1</v>
      </c>
      <c r="F672" s="154" t="s">
        <v>691</v>
      </c>
      <c r="H672" s="155">
        <v>2.73</v>
      </c>
      <c r="I672" s="156"/>
      <c r="L672" s="151"/>
      <c r="M672" s="157"/>
      <c r="T672" s="158"/>
      <c r="AT672" s="153" t="s">
        <v>249</v>
      </c>
      <c r="AU672" s="153" t="s">
        <v>86</v>
      </c>
      <c r="AV672" s="12" t="s">
        <v>86</v>
      </c>
      <c r="AW672" s="12" t="s">
        <v>30</v>
      </c>
      <c r="AX672" s="12" t="s">
        <v>73</v>
      </c>
      <c r="AY672" s="153" t="s">
        <v>241</v>
      </c>
    </row>
    <row r="673" spans="2:65" s="13" customFormat="1" ht="12">
      <c r="B673" s="159"/>
      <c r="D673" s="152" t="s">
        <v>249</v>
      </c>
      <c r="E673" s="160" t="s">
        <v>1</v>
      </c>
      <c r="F673" s="161" t="s">
        <v>710</v>
      </c>
      <c r="H673" s="162">
        <v>2.73</v>
      </c>
      <c r="I673" s="163"/>
      <c r="L673" s="159"/>
      <c r="M673" s="164"/>
      <c r="T673" s="165"/>
      <c r="AT673" s="160" t="s">
        <v>249</v>
      </c>
      <c r="AU673" s="160" t="s">
        <v>86</v>
      </c>
      <c r="AV673" s="13" t="s">
        <v>247</v>
      </c>
      <c r="AW673" s="13" t="s">
        <v>30</v>
      </c>
      <c r="AX673" s="13" t="s">
        <v>80</v>
      </c>
      <c r="AY673" s="160" t="s">
        <v>241</v>
      </c>
    </row>
    <row r="674" spans="2:65" s="1" customFormat="1" ht="24.25" customHeight="1">
      <c r="B674" s="32"/>
      <c r="C674" s="137" t="s">
        <v>711</v>
      </c>
      <c r="D674" s="137" t="s">
        <v>243</v>
      </c>
      <c r="E674" s="138" t="s">
        <v>712</v>
      </c>
      <c r="F674" s="139" t="s">
        <v>713</v>
      </c>
      <c r="G674" s="140" t="s">
        <v>299</v>
      </c>
      <c r="H674" s="141">
        <v>69.14</v>
      </c>
      <c r="I674" s="142"/>
      <c r="J674" s="143">
        <f>ROUND(I674*H674,2)</f>
        <v>0</v>
      </c>
      <c r="K674" s="144"/>
      <c r="L674" s="32"/>
      <c r="M674" s="145" t="s">
        <v>1</v>
      </c>
      <c r="N674" s="146" t="s">
        <v>39</v>
      </c>
      <c r="P674" s="147">
        <f>O674*H674</f>
        <v>0</v>
      </c>
      <c r="Q674" s="147">
        <v>0</v>
      </c>
      <c r="R674" s="147">
        <f>Q674*H674</f>
        <v>0</v>
      </c>
      <c r="S674" s="147">
        <v>0</v>
      </c>
      <c r="T674" s="148">
        <f>S674*H674</f>
        <v>0</v>
      </c>
      <c r="AR674" s="149" t="s">
        <v>247</v>
      </c>
      <c r="AT674" s="149" t="s">
        <v>243</v>
      </c>
      <c r="AU674" s="149" t="s">
        <v>86</v>
      </c>
      <c r="AY674" s="17" t="s">
        <v>241</v>
      </c>
      <c r="BE674" s="150">
        <f>IF(N674="základní",J674,0)</f>
        <v>0</v>
      </c>
      <c r="BF674" s="150">
        <f>IF(N674="snížená",J674,0)</f>
        <v>0</v>
      </c>
      <c r="BG674" s="150">
        <f>IF(N674="zákl. přenesená",J674,0)</f>
        <v>0</v>
      </c>
      <c r="BH674" s="150">
        <f>IF(N674="sníž. přenesená",J674,0)</f>
        <v>0</v>
      </c>
      <c r="BI674" s="150">
        <f>IF(N674="nulová",J674,0)</f>
        <v>0</v>
      </c>
      <c r="BJ674" s="17" t="s">
        <v>86</v>
      </c>
      <c r="BK674" s="150">
        <f>ROUND(I674*H674,2)</f>
        <v>0</v>
      </c>
      <c r="BL674" s="17" t="s">
        <v>247</v>
      </c>
      <c r="BM674" s="149" t="s">
        <v>714</v>
      </c>
    </row>
    <row r="675" spans="2:65" s="1" customFormat="1" ht="24.25" customHeight="1">
      <c r="B675" s="32"/>
      <c r="C675" s="173" t="s">
        <v>715</v>
      </c>
      <c r="D675" s="173" t="s">
        <v>319</v>
      </c>
      <c r="E675" s="174" t="s">
        <v>716</v>
      </c>
      <c r="F675" s="175" t="s">
        <v>717</v>
      </c>
      <c r="G675" s="176" t="s">
        <v>299</v>
      </c>
      <c r="H675" s="177">
        <v>72.596999999999994</v>
      </c>
      <c r="I675" s="178"/>
      <c r="J675" s="179">
        <f>ROUND(I675*H675,2)</f>
        <v>0</v>
      </c>
      <c r="K675" s="180"/>
      <c r="L675" s="181"/>
      <c r="M675" s="182" t="s">
        <v>1</v>
      </c>
      <c r="N675" s="183" t="s">
        <v>39</v>
      </c>
      <c r="P675" s="147">
        <f>O675*H675</f>
        <v>0</v>
      </c>
      <c r="Q675" s="147">
        <v>1E-4</v>
      </c>
      <c r="R675" s="147">
        <f>Q675*H675</f>
        <v>7.2597E-3</v>
      </c>
      <c r="S675" s="147">
        <v>0</v>
      </c>
      <c r="T675" s="148">
        <f>S675*H675</f>
        <v>0</v>
      </c>
      <c r="AR675" s="149" t="s">
        <v>285</v>
      </c>
      <c r="AT675" s="149" t="s">
        <v>319</v>
      </c>
      <c r="AU675" s="149" t="s">
        <v>86</v>
      </c>
      <c r="AY675" s="17" t="s">
        <v>241</v>
      </c>
      <c r="BE675" s="150">
        <f>IF(N675="základní",J675,0)</f>
        <v>0</v>
      </c>
      <c r="BF675" s="150">
        <f>IF(N675="snížená",J675,0)</f>
        <v>0</v>
      </c>
      <c r="BG675" s="150">
        <f>IF(N675="zákl. přenesená",J675,0)</f>
        <v>0</v>
      </c>
      <c r="BH675" s="150">
        <f>IF(N675="sníž. přenesená",J675,0)</f>
        <v>0</v>
      </c>
      <c r="BI675" s="150">
        <f>IF(N675="nulová",J675,0)</f>
        <v>0</v>
      </c>
      <c r="BJ675" s="17" t="s">
        <v>86</v>
      </c>
      <c r="BK675" s="150">
        <f>ROUND(I675*H675,2)</f>
        <v>0</v>
      </c>
      <c r="BL675" s="17" t="s">
        <v>247</v>
      </c>
      <c r="BM675" s="149" t="s">
        <v>718</v>
      </c>
    </row>
    <row r="676" spans="2:65" s="12" customFormat="1" ht="12">
      <c r="B676" s="151"/>
      <c r="D676" s="152" t="s">
        <v>249</v>
      </c>
      <c r="E676" s="153" t="s">
        <v>1</v>
      </c>
      <c r="F676" s="154" t="s">
        <v>719</v>
      </c>
      <c r="H676" s="155">
        <v>72.596999999999994</v>
      </c>
      <c r="I676" s="156"/>
      <c r="L676" s="151"/>
      <c r="M676" s="157"/>
      <c r="T676" s="158"/>
      <c r="AT676" s="153" t="s">
        <v>249</v>
      </c>
      <c r="AU676" s="153" t="s">
        <v>86</v>
      </c>
      <c r="AV676" s="12" t="s">
        <v>86</v>
      </c>
      <c r="AW676" s="12" t="s">
        <v>30</v>
      </c>
      <c r="AX676" s="12" t="s">
        <v>80</v>
      </c>
      <c r="AY676" s="153" t="s">
        <v>241</v>
      </c>
    </row>
    <row r="677" spans="2:65" s="1" customFormat="1" ht="24.25" customHeight="1">
      <c r="B677" s="32"/>
      <c r="C677" s="137" t="s">
        <v>720</v>
      </c>
      <c r="D677" s="137" t="s">
        <v>243</v>
      </c>
      <c r="E677" s="138" t="s">
        <v>721</v>
      </c>
      <c r="F677" s="139" t="s">
        <v>722</v>
      </c>
      <c r="G677" s="140" t="s">
        <v>299</v>
      </c>
      <c r="H677" s="141">
        <v>69.14</v>
      </c>
      <c r="I677" s="142"/>
      <c r="J677" s="143">
        <f>ROUND(I677*H677,2)</f>
        <v>0</v>
      </c>
      <c r="K677" s="144"/>
      <c r="L677" s="32"/>
      <c r="M677" s="145" t="s">
        <v>1</v>
      </c>
      <c r="N677" s="146" t="s">
        <v>39</v>
      </c>
      <c r="P677" s="147">
        <f>O677*H677</f>
        <v>0</v>
      </c>
      <c r="Q677" s="147">
        <v>0</v>
      </c>
      <c r="R677" s="147">
        <f>Q677*H677</f>
        <v>0</v>
      </c>
      <c r="S677" s="147">
        <v>0</v>
      </c>
      <c r="T677" s="148">
        <f>S677*H677</f>
        <v>0</v>
      </c>
      <c r="AR677" s="149" t="s">
        <v>247</v>
      </c>
      <c r="AT677" s="149" t="s">
        <v>243</v>
      </c>
      <c r="AU677" s="149" t="s">
        <v>86</v>
      </c>
      <c r="AY677" s="17" t="s">
        <v>241</v>
      </c>
      <c r="BE677" s="150">
        <f>IF(N677="základní",J677,0)</f>
        <v>0</v>
      </c>
      <c r="BF677" s="150">
        <f>IF(N677="snížená",J677,0)</f>
        <v>0</v>
      </c>
      <c r="BG677" s="150">
        <f>IF(N677="zákl. přenesená",J677,0)</f>
        <v>0</v>
      </c>
      <c r="BH677" s="150">
        <f>IF(N677="sníž. přenesená",J677,0)</f>
        <v>0</v>
      </c>
      <c r="BI677" s="150">
        <f>IF(N677="nulová",J677,0)</f>
        <v>0</v>
      </c>
      <c r="BJ677" s="17" t="s">
        <v>86</v>
      </c>
      <c r="BK677" s="150">
        <f>ROUND(I677*H677,2)</f>
        <v>0</v>
      </c>
      <c r="BL677" s="17" t="s">
        <v>247</v>
      </c>
      <c r="BM677" s="149" t="s">
        <v>723</v>
      </c>
    </row>
    <row r="678" spans="2:65" s="15" customFormat="1" ht="12">
      <c r="B678" s="184"/>
      <c r="D678" s="152" t="s">
        <v>249</v>
      </c>
      <c r="E678" s="185" t="s">
        <v>1</v>
      </c>
      <c r="F678" s="186" t="s">
        <v>724</v>
      </c>
      <c r="H678" s="185" t="s">
        <v>1</v>
      </c>
      <c r="I678" s="187"/>
      <c r="L678" s="184"/>
      <c r="M678" s="188"/>
      <c r="T678" s="189"/>
      <c r="AT678" s="185" t="s">
        <v>249</v>
      </c>
      <c r="AU678" s="185" t="s">
        <v>86</v>
      </c>
      <c r="AV678" s="15" t="s">
        <v>80</v>
      </c>
      <c r="AW678" s="15" t="s">
        <v>30</v>
      </c>
      <c r="AX678" s="15" t="s">
        <v>73</v>
      </c>
      <c r="AY678" s="185" t="s">
        <v>241</v>
      </c>
    </row>
    <row r="679" spans="2:65" s="12" customFormat="1" ht="12">
      <c r="B679" s="151"/>
      <c r="D679" s="152" t="s">
        <v>249</v>
      </c>
      <c r="E679" s="153" t="s">
        <v>1</v>
      </c>
      <c r="F679" s="154" t="s">
        <v>725</v>
      </c>
      <c r="H679" s="155">
        <v>6.32</v>
      </c>
      <c r="I679" s="156"/>
      <c r="L679" s="151"/>
      <c r="M679" s="157"/>
      <c r="T679" s="158"/>
      <c r="AT679" s="153" t="s">
        <v>249</v>
      </c>
      <c r="AU679" s="153" t="s">
        <v>86</v>
      </c>
      <c r="AV679" s="12" t="s">
        <v>86</v>
      </c>
      <c r="AW679" s="12" t="s">
        <v>30</v>
      </c>
      <c r="AX679" s="12" t="s">
        <v>73</v>
      </c>
      <c r="AY679" s="153" t="s">
        <v>241</v>
      </c>
    </row>
    <row r="680" spans="2:65" s="15" customFormat="1" ht="12">
      <c r="B680" s="184"/>
      <c r="D680" s="152" t="s">
        <v>249</v>
      </c>
      <c r="E680" s="185" t="s">
        <v>1</v>
      </c>
      <c r="F680" s="186" t="s">
        <v>726</v>
      </c>
      <c r="H680" s="185" t="s">
        <v>1</v>
      </c>
      <c r="I680" s="187"/>
      <c r="L680" s="184"/>
      <c r="M680" s="188"/>
      <c r="T680" s="189"/>
      <c r="AT680" s="185" t="s">
        <v>249</v>
      </c>
      <c r="AU680" s="185" t="s">
        <v>86</v>
      </c>
      <c r="AV680" s="15" t="s">
        <v>80</v>
      </c>
      <c r="AW680" s="15" t="s">
        <v>30</v>
      </c>
      <c r="AX680" s="15" t="s">
        <v>73</v>
      </c>
      <c r="AY680" s="185" t="s">
        <v>241</v>
      </c>
    </row>
    <row r="681" spans="2:65" s="12" customFormat="1" ht="12">
      <c r="B681" s="151"/>
      <c r="D681" s="152" t="s">
        <v>249</v>
      </c>
      <c r="E681" s="153" t="s">
        <v>1</v>
      </c>
      <c r="F681" s="154" t="s">
        <v>727</v>
      </c>
      <c r="H681" s="155">
        <v>2.9</v>
      </c>
      <c r="I681" s="156"/>
      <c r="L681" s="151"/>
      <c r="M681" s="157"/>
      <c r="T681" s="158"/>
      <c r="AT681" s="153" t="s">
        <v>249</v>
      </c>
      <c r="AU681" s="153" t="s">
        <v>86</v>
      </c>
      <c r="AV681" s="12" t="s">
        <v>86</v>
      </c>
      <c r="AW681" s="12" t="s">
        <v>30</v>
      </c>
      <c r="AX681" s="12" t="s">
        <v>73</v>
      </c>
      <c r="AY681" s="153" t="s">
        <v>241</v>
      </c>
    </row>
    <row r="682" spans="2:65" s="15" customFormat="1" ht="12">
      <c r="B682" s="184"/>
      <c r="D682" s="152" t="s">
        <v>249</v>
      </c>
      <c r="E682" s="185" t="s">
        <v>1</v>
      </c>
      <c r="F682" s="186" t="s">
        <v>728</v>
      </c>
      <c r="H682" s="185" t="s">
        <v>1</v>
      </c>
      <c r="I682" s="187"/>
      <c r="L682" s="184"/>
      <c r="M682" s="188"/>
      <c r="T682" s="189"/>
      <c r="AT682" s="185" t="s">
        <v>249</v>
      </c>
      <c r="AU682" s="185" t="s">
        <v>86</v>
      </c>
      <c r="AV682" s="15" t="s">
        <v>80</v>
      </c>
      <c r="AW682" s="15" t="s">
        <v>30</v>
      </c>
      <c r="AX682" s="15" t="s">
        <v>73</v>
      </c>
      <c r="AY682" s="185" t="s">
        <v>241</v>
      </c>
    </row>
    <row r="683" spans="2:65" s="12" customFormat="1" ht="12">
      <c r="B683" s="151"/>
      <c r="D683" s="152" t="s">
        <v>249</v>
      </c>
      <c r="E683" s="153" t="s">
        <v>1</v>
      </c>
      <c r="F683" s="154" t="s">
        <v>729</v>
      </c>
      <c r="H683" s="155">
        <v>4.47</v>
      </c>
      <c r="I683" s="156"/>
      <c r="L683" s="151"/>
      <c r="M683" s="157"/>
      <c r="T683" s="158"/>
      <c r="AT683" s="153" t="s">
        <v>249</v>
      </c>
      <c r="AU683" s="153" t="s">
        <v>86</v>
      </c>
      <c r="AV683" s="12" t="s">
        <v>86</v>
      </c>
      <c r="AW683" s="12" t="s">
        <v>30</v>
      </c>
      <c r="AX683" s="12" t="s">
        <v>73</v>
      </c>
      <c r="AY683" s="153" t="s">
        <v>241</v>
      </c>
    </row>
    <row r="684" spans="2:65" s="15" customFormat="1" ht="12">
      <c r="B684" s="184"/>
      <c r="D684" s="152" t="s">
        <v>249</v>
      </c>
      <c r="E684" s="185" t="s">
        <v>1</v>
      </c>
      <c r="F684" s="186" t="s">
        <v>730</v>
      </c>
      <c r="H684" s="185" t="s">
        <v>1</v>
      </c>
      <c r="I684" s="187"/>
      <c r="L684" s="184"/>
      <c r="M684" s="188"/>
      <c r="T684" s="189"/>
      <c r="AT684" s="185" t="s">
        <v>249</v>
      </c>
      <c r="AU684" s="185" t="s">
        <v>86</v>
      </c>
      <c r="AV684" s="15" t="s">
        <v>80</v>
      </c>
      <c r="AW684" s="15" t="s">
        <v>30</v>
      </c>
      <c r="AX684" s="15" t="s">
        <v>73</v>
      </c>
      <c r="AY684" s="185" t="s">
        <v>241</v>
      </c>
    </row>
    <row r="685" spans="2:65" s="12" customFormat="1" ht="12">
      <c r="B685" s="151"/>
      <c r="D685" s="152" t="s">
        <v>249</v>
      </c>
      <c r="E685" s="153" t="s">
        <v>1</v>
      </c>
      <c r="F685" s="154" t="s">
        <v>727</v>
      </c>
      <c r="H685" s="155">
        <v>2.9</v>
      </c>
      <c r="I685" s="156"/>
      <c r="L685" s="151"/>
      <c r="M685" s="157"/>
      <c r="T685" s="158"/>
      <c r="AT685" s="153" t="s">
        <v>249</v>
      </c>
      <c r="AU685" s="153" t="s">
        <v>86</v>
      </c>
      <c r="AV685" s="12" t="s">
        <v>86</v>
      </c>
      <c r="AW685" s="12" t="s">
        <v>30</v>
      </c>
      <c r="AX685" s="12" t="s">
        <v>73</v>
      </c>
      <c r="AY685" s="153" t="s">
        <v>241</v>
      </c>
    </row>
    <row r="686" spans="2:65" s="12" customFormat="1" ht="12">
      <c r="B686" s="151"/>
      <c r="D686" s="152" t="s">
        <v>249</v>
      </c>
      <c r="E686" s="153" t="s">
        <v>1</v>
      </c>
      <c r="F686" s="154" t="s">
        <v>729</v>
      </c>
      <c r="H686" s="155">
        <v>4.47</v>
      </c>
      <c r="I686" s="156"/>
      <c r="L686" s="151"/>
      <c r="M686" s="157"/>
      <c r="T686" s="158"/>
      <c r="AT686" s="153" t="s">
        <v>249</v>
      </c>
      <c r="AU686" s="153" t="s">
        <v>86</v>
      </c>
      <c r="AV686" s="12" t="s">
        <v>86</v>
      </c>
      <c r="AW686" s="12" t="s">
        <v>30</v>
      </c>
      <c r="AX686" s="12" t="s">
        <v>73</v>
      </c>
      <c r="AY686" s="153" t="s">
        <v>241</v>
      </c>
    </row>
    <row r="687" spans="2:65" s="12" customFormat="1" ht="12">
      <c r="B687" s="151"/>
      <c r="D687" s="152" t="s">
        <v>249</v>
      </c>
      <c r="E687" s="153" t="s">
        <v>1</v>
      </c>
      <c r="F687" s="154" t="s">
        <v>731</v>
      </c>
      <c r="H687" s="155">
        <v>15.54</v>
      </c>
      <c r="I687" s="156"/>
      <c r="L687" s="151"/>
      <c r="M687" s="157"/>
      <c r="T687" s="158"/>
      <c r="AT687" s="153" t="s">
        <v>249</v>
      </c>
      <c r="AU687" s="153" t="s">
        <v>86</v>
      </c>
      <c r="AV687" s="12" t="s">
        <v>86</v>
      </c>
      <c r="AW687" s="12" t="s">
        <v>30</v>
      </c>
      <c r="AX687" s="12" t="s">
        <v>73</v>
      </c>
      <c r="AY687" s="153" t="s">
        <v>241</v>
      </c>
    </row>
    <row r="688" spans="2:65" s="15" customFormat="1" ht="12">
      <c r="B688" s="184"/>
      <c r="D688" s="152" t="s">
        <v>249</v>
      </c>
      <c r="E688" s="185" t="s">
        <v>1</v>
      </c>
      <c r="F688" s="186" t="s">
        <v>732</v>
      </c>
      <c r="H688" s="185" t="s">
        <v>1</v>
      </c>
      <c r="I688" s="187"/>
      <c r="L688" s="184"/>
      <c r="M688" s="188"/>
      <c r="T688" s="189"/>
      <c r="AT688" s="185" t="s">
        <v>249</v>
      </c>
      <c r="AU688" s="185" t="s">
        <v>86</v>
      </c>
      <c r="AV688" s="15" t="s">
        <v>80</v>
      </c>
      <c r="AW688" s="15" t="s">
        <v>30</v>
      </c>
      <c r="AX688" s="15" t="s">
        <v>73</v>
      </c>
      <c r="AY688" s="185" t="s">
        <v>241</v>
      </c>
    </row>
    <row r="689" spans="2:65" s="12" customFormat="1" ht="12">
      <c r="B689" s="151"/>
      <c r="D689" s="152" t="s">
        <v>249</v>
      </c>
      <c r="E689" s="153" t="s">
        <v>1</v>
      </c>
      <c r="F689" s="154" t="s">
        <v>729</v>
      </c>
      <c r="H689" s="155">
        <v>4.47</v>
      </c>
      <c r="I689" s="156"/>
      <c r="L689" s="151"/>
      <c r="M689" s="157"/>
      <c r="T689" s="158"/>
      <c r="AT689" s="153" t="s">
        <v>249</v>
      </c>
      <c r="AU689" s="153" t="s">
        <v>86</v>
      </c>
      <c r="AV689" s="12" t="s">
        <v>86</v>
      </c>
      <c r="AW689" s="12" t="s">
        <v>30</v>
      </c>
      <c r="AX689" s="12" t="s">
        <v>73</v>
      </c>
      <c r="AY689" s="153" t="s">
        <v>241</v>
      </c>
    </row>
    <row r="690" spans="2:65" s="15" customFormat="1" ht="12">
      <c r="B690" s="184"/>
      <c r="D690" s="152" t="s">
        <v>249</v>
      </c>
      <c r="E690" s="185" t="s">
        <v>1</v>
      </c>
      <c r="F690" s="186" t="s">
        <v>733</v>
      </c>
      <c r="H690" s="185" t="s">
        <v>1</v>
      </c>
      <c r="I690" s="187"/>
      <c r="L690" s="184"/>
      <c r="M690" s="188"/>
      <c r="T690" s="189"/>
      <c r="AT690" s="185" t="s">
        <v>249</v>
      </c>
      <c r="AU690" s="185" t="s">
        <v>86</v>
      </c>
      <c r="AV690" s="15" t="s">
        <v>80</v>
      </c>
      <c r="AW690" s="15" t="s">
        <v>30</v>
      </c>
      <c r="AX690" s="15" t="s">
        <v>73</v>
      </c>
      <c r="AY690" s="185" t="s">
        <v>241</v>
      </c>
    </row>
    <row r="691" spans="2:65" s="12" customFormat="1" ht="12">
      <c r="B691" s="151"/>
      <c r="D691" s="152" t="s">
        <v>249</v>
      </c>
      <c r="E691" s="153" t="s">
        <v>1</v>
      </c>
      <c r="F691" s="154" t="s">
        <v>729</v>
      </c>
      <c r="H691" s="155">
        <v>4.47</v>
      </c>
      <c r="I691" s="156"/>
      <c r="L691" s="151"/>
      <c r="M691" s="157"/>
      <c r="T691" s="158"/>
      <c r="AT691" s="153" t="s">
        <v>249</v>
      </c>
      <c r="AU691" s="153" t="s">
        <v>86</v>
      </c>
      <c r="AV691" s="12" t="s">
        <v>86</v>
      </c>
      <c r="AW691" s="12" t="s">
        <v>30</v>
      </c>
      <c r="AX691" s="12" t="s">
        <v>73</v>
      </c>
      <c r="AY691" s="153" t="s">
        <v>241</v>
      </c>
    </row>
    <row r="692" spans="2:65" s="15" customFormat="1" ht="12">
      <c r="B692" s="184"/>
      <c r="D692" s="152" t="s">
        <v>249</v>
      </c>
      <c r="E692" s="185" t="s">
        <v>1</v>
      </c>
      <c r="F692" s="186" t="s">
        <v>734</v>
      </c>
      <c r="H692" s="185" t="s">
        <v>1</v>
      </c>
      <c r="I692" s="187"/>
      <c r="L692" s="184"/>
      <c r="M692" s="188"/>
      <c r="T692" s="189"/>
      <c r="AT692" s="185" t="s">
        <v>249</v>
      </c>
      <c r="AU692" s="185" t="s">
        <v>86</v>
      </c>
      <c r="AV692" s="15" t="s">
        <v>80</v>
      </c>
      <c r="AW692" s="15" t="s">
        <v>30</v>
      </c>
      <c r="AX692" s="15" t="s">
        <v>73</v>
      </c>
      <c r="AY692" s="185" t="s">
        <v>241</v>
      </c>
    </row>
    <row r="693" spans="2:65" s="12" customFormat="1" ht="12">
      <c r="B693" s="151"/>
      <c r="D693" s="152" t="s">
        <v>249</v>
      </c>
      <c r="E693" s="153" t="s">
        <v>1</v>
      </c>
      <c r="F693" s="154" t="s">
        <v>729</v>
      </c>
      <c r="H693" s="155">
        <v>4.47</v>
      </c>
      <c r="I693" s="156"/>
      <c r="L693" s="151"/>
      <c r="M693" s="157"/>
      <c r="T693" s="158"/>
      <c r="AT693" s="153" t="s">
        <v>249</v>
      </c>
      <c r="AU693" s="153" t="s">
        <v>86</v>
      </c>
      <c r="AV693" s="12" t="s">
        <v>86</v>
      </c>
      <c r="AW693" s="12" t="s">
        <v>30</v>
      </c>
      <c r="AX693" s="12" t="s">
        <v>73</v>
      </c>
      <c r="AY693" s="153" t="s">
        <v>241</v>
      </c>
    </row>
    <row r="694" spans="2:65" s="15" customFormat="1" ht="12">
      <c r="B694" s="184"/>
      <c r="D694" s="152" t="s">
        <v>249</v>
      </c>
      <c r="E694" s="185" t="s">
        <v>1</v>
      </c>
      <c r="F694" s="186" t="s">
        <v>735</v>
      </c>
      <c r="H694" s="185" t="s">
        <v>1</v>
      </c>
      <c r="I694" s="187"/>
      <c r="L694" s="184"/>
      <c r="M694" s="188"/>
      <c r="T694" s="189"/>
      <c r="AT694" s="185" t="s">
        <v>249</v>
      </c>
      <c r="AU694" s="185" t="s">
        <v>86</v>
      </c>
      <c r="AV694" s="15" t="s">
        <v>80</v>
      </c>
      <c r="AW694" s="15" t="s">
        <v>30</v>
      </c>
      <c r="AX694" s="15" t="s">
        <v>73</v>
      </c>
      <c r="AY694" s="185" t="s">
        <v>241</v>
      </c>
    </row>
    <row r="695" spans="2:65" s="12" customFormat="1" ht="12">
      <c r="B695" s="151"/>
      <c r="D695" s="152" t="s">
        <v>249</v>
      </c>
      <c r="E695" s="153" t="s">
        <v>1</v>
      </c>
      <c r="F695" s="154" t="s">
        <v>736</v>
      </c>
      <c r="H695" s="155">
        <v>5.72</v>
      </c>
      <c r="I695" s="156"/>
      <c r="L695" s="151"/>
      <c r="M695" s="157"/>
      <c r="T695" s="158"/>
      <c r="AT695" s="153" t="s">
        <v>249</v>
      </c>
      <c r="AU695" s="153" t="s">
        <v>86</v>
      </c>
      <c r="AV695" s="12" t="s">
        <v>86</v>
      </c>
      <c r="AW695" s="12" t="s">
        <v>30</v>
      </c>
      <c r="AX695" s="12" t="s">
        <v>73</v>
      </c>
      <c r="AY695" s="153" t="s">
        <v>241</v>
      </c>
    </row>
    <row r="696" spans="2:65" s="15" customFormat="1" ht="12">
      <c r="B696" s="184"/>
      <c r="D696" s="152" t="s">
        <v>249</v>
      </c>
      <c r="E696" s="185" t="s">
        <v>1</v>
      </c>
      <c r="F696" s="186" t="s">
        <v>737</v>
      </c>
      <c r="H696" s="185" t="s">
        <v>1</v>
      </c>
      <c r="I696" s="187"/>
      <c r="L696" s="184"/>
      <c r="M696" s="188"/>
      <c r="T696" s="189"/>
      <c r="AT696" s="185" t="s">
        <v>249</v>
      </c>
      <c r="AU696" s="185" t="s">
        <v>86</v>
      </c>
      <c r="AV696" s="15" t="s">
        <v>80</v>
      </c>
      <c r="AW696" s="15" t="s">
        <v>30</v>
      </c>
      <c r="AX696" s="15" t="s">
        <v>73</v>
      </c>
      <c r="AY696" s="185" t="s">
        <v>241</v>
      </c>
    </row>
    <row r="697" spans="2:65" s="12" customFormat="1" ht="12">
      <c r="B697" s="151"/>
      <c r="D697" s="152" t="s">
        <v>249</v>
      </c>
      <c r="E697" s="153" t="s">
        <v>1</v>
      </c>
      <c r="F697" s="154" t="s">
        <v>729</v>
      </c>
      <c r="H697" s="155">
        <v>4.47</v>
      </c>
      <c r="I697" s="156"/>
      <c r="L697" s="151"/>
      <c r="M697" s="157"/>
      <c r="T697" s="158"/>
      <c r="AT697" s="153" t="s">
        <v>249</v>
      </c>
      <c r="AU697" s="153" t="s">
        <v>86</v>
      </c>
      <c r="AV697" s="12" t="s">
        <v>86</v>
      </c>
      <c r="AW697" s="12" t="s">
        <v>30</v>
      </c>
      <c r="AX697" s="12" t="s">
        <v>73</v>
      </c>
      <c r="AY697" s="153" t="s">
        <v>241</v>
      </c>
    </row>
    <row r="698" spans="2:65" s="15" customFormat="1" ht="12">
      <c r="B698" s="184"/>
      <c r="D698" s="152" t="s">
        <v>249</v>
      </c>
      <c r="E698" s="185" t="s">
        <v>1</v>
      </c>
      <c r="F698" s="186" t="s">
        <v>738</v>
      </c>
      <c r="H698" s="185" t="s">
        <v>1</v>
      </c>
      <c r="I698" s="187"/>
      <c r="L698" s="184"/>
      <c r="M698" s="188"/>
      <c r="T698" s="189"/>
      <c r="AT698" s="185" t="s">
        <v>249</v>
      </c>
      <c r="AU698" s="185" t="s">
        <v>86</v>
      </c>
      <c r="AV698" s="15" t="s">
        <v>80</v>
      </c>
      <c r="AW698" s="15" t="s">
        <v>30</v>
      </c>
      <c r="AX698" s="15" t="s">
        <v>73</v>
      </c>
      <c r="AY698" s="185" t="s">
        <v>241</v>
      </c>
    </row>
    <row r="699" spans="2:65" s="12" customFormat="1" ht="12">
      <c r="B699" s="151"/>
      <c r="D699" s="152" t="s">
        <v>249</v>
      </c>
      <c r="E699" s="153" t="s">
        <v>1</v>
      </c>
      <c r="F699" s="154" t="s">
        <v>729</v>
      </c>
      <c r="H699" s="155">
        <v>4.47</v>
      </c>
      <c r="I699" s="156"/>
      <c r="L699" s="151"/>
      <c r="M699" s="157"/>
      <c r="T699" s="158"/>
      <c r="AT699" s="153" t="s">
        <v>249</v>
      </c>
      <c r="AU699" s="153" t="s">
        <v>86</v>
      </c>
      <c r="AV699" s="12" t="s">
        <v>86</v>
      </c>
      <c r="AW699" s="12" t="s">
        <v>30</v>
      </c>
      <c r="AX699" s="12" t="s">
        <v>73</v>
      </c>
      <c r="AY699" s="153" t="s">
        <v>241</v>
      </c>
    </row>
    <row r="700" spans="2:65" s="15" customFormat="1" ht="12">
      <c r="B700" s="184"/>
      <c r="D700" s="152" t="s">
        <v>249</v>
      </c>
      <c r="E700" s="185" t="s">
        <v>1</v>
      </c>
      <c r="F700" s="186" t="s">
        <v>739</v>
      </c>
      <c r="H700" s="185" t="s">
        <v>1</v>
      </c>
      <c r="I700" s="187"/>
      <c r="L700" s="184"/>
      <c r="M700" s="188"/>
      <c r="T700" s="189"/>
      <c r="AT700" s="185" t="s">
        <v>249</v>
      </c>
      <c r="AU700" s="185" t="s">
        <v>86</v>
      </c>
      <c r="AV700" s="15" t="s">
        <v>80</v>
      </c>
      <c r="AW700" s="15" t="s">
        <v>30</v>
      </c>
      <c r="AX700" s="15" t="s">
        <v>73</v>
      </c>
      <c r="AY700" s="185" t="s">
        <v>241</v>
      </c>
    </row>
    <row r="701" spans="2:65" s="12" customFormat="1" ht="12">
      <c r="B701" s="151"/>
      <c r="D701" s="152" t="s">
        <v>249</v>
      </c>
      <c r="E701" s="153" t="s">
        <v>1</v>
      </c>
      <c r="F701" s="154" t="s">
        <v>729</v>
      </c>
      <c r="H701" s="155">
        <v>4.47</v>
      </c>
      <c r="I701" s="156"/>
      <c r="L701" s="151"/>
      <c r="M701" s="157"/>
      <c r="T701" s="158"/>
      <c r="AT701" s="153" t="s">
        <v>249</v>
      </c>
      <c r="AU701" s="153" t="s">
        <v>86</v>
      </c>
      <c r="AV701" s="12" t="s">
        <v>86</v>
      </c>
      <c r="AW701" s="12" t="s">
        <v>30</v>
      </c>
      <c r="AX701" s="12" t="s">
        <v>73</v>
      </c>
      <c r="AY701" s="153" t="s">
        <v>241</v>
      </c>
    </row>
    <row r="702" spans="2:65" s="13" customFormat="1" ht="12">
      <c r="B702" s="159"/>
      <c r="D702" s="152" t="s">
        <v>249</v>
      </c>
      <c r="E702" s="160" t="s">
        <v>1</v>
      </c>
      <c r="F702" s="161" t="s">
        <v>251</v>
      </c>
      <c r="H702" s="162">
        <v>69.139999999999986</v>
      </c>
      <c r="I702" s="163"/>
      <c r="L702" s="159"/>
      <c r="M702" s="164"/>
      <c r="T702" s="165"/>
      <c r="AT702" s="160" t="s">
        <v>249</v>
      </c>
      <c r="AU702" s="160" t="s">
        <v>86</v>
      </c>
      <c r="AV702" s="13" t="s">
        <v>247</v>
      </c>
      <c r="AW702" s="13" t="s">
        <v>30</v>
      </c>
      <c r="AX702" s="13" t="s">
        <v>80</v>
      </c>
      <c r="AY702" s="160" t="s">
        <v>241</v>
      </c>
    </row>
    <row r="703" spans="2:65" s="1" customFormat="1" ht="16.5" customHeight="1">
      <c r="B703" s="32"/>
      <c r="C703" s="173" t="s">
        <v>740</v>
      </c>
      <c r="D703" s="173" t="s">
        <v>319</v>
      </c>
      <c r="E703" s="174" t="s">
        <v>741</v>
      </c>
      <c r="F703" s="175" t="s">
        <v>742</v>
      </c>
      <c r="G703" s="176" t="s">
        <v>299</v>
      </c>
      <c r="H703" s="177">
        <v>72.596999999999994</v>
      </c>
      <c r="I703" s="178"/>
      <c r="J703" s="179">
        <f>ROUND(I703*H703,2)</f>
        <v>0</v>
      </c>
      <c r="K703" s="180"/>
      <c r="L703" s="181"/>
      <c r="M703" s="182" t="s">
        <v>1</v>
      </c>
      <c r="N703" s="183" t="s">
        <v>39</v>
      </c>
      <c r="P703" s="147">
        <f>O703*H703</f>
        <v>0</v>
      </c>
      <c r="Q703" s="147">
        <v>2.9999999999999997E-4</v>
      </c>
      <c r="R703" s="147">
        <f>Q703*H703</f>
        <v>2.1779099999999996E-2</v>
      </c>
      <c r="S703" s="147">
        <v>0</v>
      </c>
      <c r="T703" s="148">
        <f>S703*H703</f>
        <v>0</v>
      </c>
      <c r="AR703" s="149" t="s">
        <v>285</v>
      </c>
      <c r="AT703" s="149" t="s">
        <v>319</v>
      </c>
      <c r="AU703" s="149" t="s">
        <v>86</v>
      </c>
      <c r="AY703" s="17" t="s">
        <v>241</v>
      </c>
      <c r="BE703" s="150">
        <f>IF(N703="základní",J703,0)</f>
        <v>0</v>
      </c>
      <c r="BF703" s="150">
        <f>IF(N703="snížená",J703,0)</f>
        <v>0</v>
      </c>
      <c r="BG703" s="150">
        <f>IF(N703="zákl. přenesená",J703,0)</f>
        <v>0</v>
      </c>
      <c r="BH703" s="150">
        <f>IF(N703="sníž. přenesená",J703,0)</f>
        <v>0</v>
      </c>
      <c r="BI703" s="150">
        <f>IF(N703="nulová",J703,0)</f>
        <v>0</v>
      </c>
      <c r="BJ703" s="17" t="s">
        <v>86</v>
      </c>
      <c r="BK703" s="150">
        <f>ROUND(I703*H703,2)</f>
        <v>0</v>
      </c>
      <c r="BL703" s="17" t="s">
        <v>247</v>
      </c>
      <c r="BM703" s="149" t="s">
        <v>743</v>
      </c>
    </row>
    <row r="704" spans="2:65" s="12" customFormat="1" ht="12">
      <c r="B704" s="151"/>
      <c r="D704" s="152" t="s">
        <v>249</v>
      </c>
      <c r="E704" s="153" t="s">
        <v>1</v>
      </c>
      <c r="F704" s="154" t="s">
        <v>719</v>
      </c>
      <c r="H704" s="155">
        <v>72.596999999999994</v>
      </c>
      <c r="I704" s="156"/>
      <c r="L704" s="151"/>
      <c r="M704" s="157"/>
      <c r="T704" s="158"/>
      <c r="AT704" s="153" t="s">
        <v>249</v>
      </c>
      <c r="AU704" s="153" t="s">
        <v>86</v>
      </c>
      <c r="AV704" s="12" t="s">
        <v>86</v>
      </c>
      <c r="AW704" s="12" t="s">
        <v>30</v>
      </c>
      <c r="AX704" s="12" t="s">
        <v>80</v>
      </c>
      <c r="AY704" s="153" t="s">
        <v>241</v>
      </c>
    </row>
    <row r="705" spans="2:65" s="1" customFormat="1" ht="44.25" customHeight="1">
      <c r="B705" s="32"/>
      <c r="C705" s="137" t="s">
        <v>744</v>
      </c>
      <c r="D705" s="137" t="s">
        <v>243</v>
      </c>
      <c r="E705" s="138" t="s">
        <v>745</v>
      </c>
      <c r="F705" s="139" t="s">
        <v>746</v>
      </c>
      <c r="G705" s="140" t="s">
        <v>246</v>
      </c>
      <c r="H705" s="141">
        <v>228.084</v>
      </c>
      <c r="I705" s="142"/>
      <c r="J705" s="143">
        <f>ROUND(I705*H705,2)</f>
        <v>0</v>
      </c>
      <c r="K705" s="144"/>
      <c r="L705" s="32"/>
      <c r="M705" s="145" t="s">
        <v>1</v>
      </c>
      <c r="N705" s="146" t="s">
        <v>39</v>
      </c>
      <c r="P705" s="147">
        <f>O705*H705</f>
        <v>0</v>
      </c>
      <c r="Q705" s="147">
        <v>8.5199999999999998E-3</v>
      </c>
      <c r="R705" s="147">
        <f>Q705*H705</f>
        <v>1.9432756799999999</v>
      </c>
      <c r="S705" s="147">
        <v>0</v>
      </c>
      <c r="T705" s="148">
        <f>S705*H705</f>
        <v>0</v>
      </c>
      <c r="AR705" s="149" t="s">
        <v>247</v>
      </c>
      <c r="AT705" s="149" t="s">
        <v>243</v>
      </c>
      <c r="AU705" s="149" t="s">
        <v>86</v>
      </c>
      <c r="AY705" s="17" t="s">
        <v>241</v>
      </c>
      <c r="BE705" s="150">
        <f>IF(N705="základní",J705,0)</f>
        <v>0</v>
      </c>
      <c r="BF705" s="150">
        <f>IF(N705="snížená",J705,0)</f>
        <v>0</v>
      </c>
      <c r="BG705" s="150">
        <f>IF(N705="zákl. přenesená",J705,0)</f>
        <v>0</v>
      </c>
      <c r="BH705" s="150">
        <f>IF(N705="sníž. přenesená",J705,0)</f>
        <v>0</v>
      </c>
      <c r="BI705" s="150">
        <f>IF(N705="nulová",J705,0)</f>
        <v>0</v>
      </c>
      <c r="BJ705" s="17" t="s">
        <v>86</v>
      </c>
      <c r="BK705" s="150">
        <f>ROUND(I705*H705,2)</f>
        <v>0</v>
      </c>
      <c r="BL705" s="17" t="s">
        <v>247</v>
      </c>
      <c r="BM705" s="149" t="s">
        <v>747</v>
      </c>
    </row>
    <row r="706" spans="2:65" s="12" customFormat="1" ht="12">
      <c r="B706" s="151"/>
      <c r="D706" s="152" t="s">
        <v>249</v>
      </c>
      <c r="E706" s="153" t="s">
        <v>1</v>
      </c>
      <c r="F706" s="154" t="s">
        <v>748</v>
      </c>
      <c r="H706" s="155">
        <v>40.35</v>
      </c>
      <c r="I706" s="156"/>
      <c r="L706" s="151"/>
      <c r="M706" s="157"/>
      <c r="T706" s="158"/>
      <c r="AT706" s="153" t="s">
        <v>249</v>
      </c>
      <c r="AU706" s="153" t="s">
        <v>86</v>
      </c>
      <c r="AV706" s="12" t="s">
        <v>86</v>
      </c>
      <c r="AW706" s="12" t="s">
        <v>30</v>
      </c>
      <c r="AX706" s="12" t="s">
        <v>73</v>
      </c>
      <c r="AY706" s="153" t="s">
        <v>241</v>
      </c>
    </row>
    <row r="707" spans="2:65" s="12" customFormat="1" ht="12">
      <c r="B707" s="151"/>
      <c r="D707" s="152" t="s">
        <v>249</v>
      </c>
      <c r="E707" s="153" t="s">
        <v>1</v>
      </c>
      <c r="F707" s="154" t="s">
        <v>749</v>
      </c>
      <c r="H707" s="155">
        <v>17.25</v>
      </c>
      <c r="I707" s="156"/>
      <c r="L707" s="151"/>
      <c r="M707" s="157"/>
      <c r="T707" s="158"/>
      <c r="AT707" s="153" t="s">
        <v>249</v>
      </c>
      <c r="AU707" s="153" t="s">
        <v>86</v>
      </c>
      <c r="AV707" s="12" t="s">
        <v>86</v>
      </c>
      <c r="AW707" s="12" t="s">
        <v>30</v>
      </c>
      <c r="AX707" s="12" t="s">
        <v>73</v>
      </c>
      <c r="AY707" s="153" t="s">
        <v>241</v>
      </c>
    </row>
    <row r="708" spans="2:65" s="12" customFormat="1" ht="12">
      <c r="B708" s="151"/>
      <c r="D708" s="152" t="s">
        <v>249</v>
      </c>
      <c r="E708" s="153" t="s">
        <v>1</v>
      </c>
      <c r="F708" s="154" t="s">
        <v>750</v>
      </c>
      <c r="H708" s="155">
        <v>-4.6040000000000001</v>
      </c>
      <c r="I708" s="156"/>
      <c r="L708" s="151"/>
      <c r="M708" s="157"/>
      <c r="T708" s="158"/>
      <c r="AT708" s="153" t="s">
        <v>249</v>
      </c>
      <c r="AU708" s="153" t="s">
        <v>86</v>
      </c>
      <c r="AV708" s="12" t="s">
        <v>86</v>
      </c>
      <c r="AW708" s="12" t="s">
        <v>30</v>
      </c>
      <c r="AX708" s="12" t="s">
        <v>73</v>
      </c>
      <c r="AY708" s="153" t="s">
        <v>241</v>
      </c>
    </row>
    <row r="709" spans="2:65" s="14" customFormat="1" ht="12">
      <c r="B709" s="166"/>
      <c r="D709" s="152" t="s">
        <v>249</v>
      </c>
      <c r="E709" s="167" t="s">
        <v>1</v>
      </c>
      <c r="F709" s="168" t="s">
        <v>751</v>
      </c>
      <c r="H709" s="169">
        <v>52.996000000000002</v>
      </c>
      <c r="I709" s="170"/>
      <c r="L709" s="166"/>
      <c r="M709" s="171"/>
      <c r="T709" s="172"/>
      <c r="AT709" s="167" t="s">
        <v>249</v>
      </c>
      <c r="AU709" s="167" t="s">
        <v>86</v>
      </c>
      <c r="AV709" s="14" t="s">
        <v>258</v>
      </c>
      <c r="AW709" s="14" t="s">
        <v>30</v>
      </c>
      <c r="AX709" s="14" t="s">
        <v>73</v>
      </c>
      <c r="AY709" s="167" t="s">
        <v>241</v>
      </c>
    </row>
    <row r="710" spans="2:65" s="12" customFormat="1" ht="12">
      <c r="B710" s="151"/>
      <c r="D710" s="152" t="s">
        <v>249</v>
      </c>
      <c r="E710" s="153" t="s">
        <v>1</v>
      </c>
      <c r="F710" s="154" t="s">
        <v>748</v>
      </c>
      <c r="H710" s="155">
        <v>40.35</v>
      </c>
      <c r="I710" s="156"/>
      <c r="L710" s="151"/>
      <c r="M710" s="157"/>
      <c r="T710" s="158"/>
      <c r="AT710" s="153" t="s">
        <v>249</v>
      </c>
      <c r="AU710" s="153" t="s">
        <v>86</v>
      </c>
      <c r="AV710" s="12" t="s">
        <v>86</v>
      </c>
      <c r="AW710" s="12" t="s">
        <v>30</v>
      </c>
      <c r="AX710" s="12" t="s">
        <v>73</v>
      </c>
      <c r="AY710" s="153" t="s">
        <v>241</v>
      </c>
    </row>
    <row r="711" spans="2:65" s="12" customFormat="1" ht="12">
      <c r="B711" s="151"/>
      <c r="D711" s="152" t="s">
        <v>249</v>
      </c>
      <c r="E711" s="153" t="s">
        <v>1</v>
      </c>
      <c r="F711" s="154" t="s">
        <v>749</v>
      </c>
      <c r="H711" s="155">
        <v>17.25</v>
      </c>
      <c r="I711" s="156"/>
      <c r="L711" s="151"/>
      <c r="M711" s="157"/>
      <c r="T711" s="158"/>
      <c r="AT711" s="153" t="s">
        <v>249</v>
      </c>
      <c r="AU711" s="153" t="s">
        <v>86</v>
      </c>
      <c r="AV711" s="12" t="s">
        <v>86</v>
      </c>
      <c r="AW711" s="12" t="s">
        <v>30</v>
      </c>
      <c r="AX711" s="12" t="s">
        <v>73</v>
      </c>
      <c r="AY711" s="153" t="s">
        <v>241</v>
      </c>
    </row>
    <row r="712" spans="2:65" s="12" customFormat="1" ht="12">
      <c r="B712" s="151"/>
      <c r="D712" s="152" t="s">
        <v>249</v>
      </c>
      <c r="E712" s="153" t="s">
        <v>1</v>
      </c>
      <c r="F712" s="154" t="s">
        <v>752</v>
      </c>
      <c r="H712" s="155">
        <v>-2.153</v>
      </c>
      <c r="I712" s="156"/>
      <c r="L712" s="151"/>
      <c r="M712" s="157"/>
      <c r="T712" s="158"/>
      <c r="AT712" s="153" t="s">
        <v>249</v>
      </c>
      <c r="AU712" s="153" t="s">
        <v>86</v>
      </c>
      <c r="AV712" s="12" t="s">
        <v>86</v>
      </c>
      <c r="AW712" s="12" t="s">
        <v>30</v>
      </c>
      <c r="AX712" s="12" t="s">
        <v>73</v>
      </c>
      <c r="AY712" s="153" t="s">
        <v>241</v>
      </c>
    </row>
    <row r="713" spans="2:65" s="14" customFormat="1" ht="12">
      <c r="B713" s="166"/>
      <c r="D713" s="152" t="s">
        <v>249</v>
      </c>
      <c r="E713" s="167" t="s">
        <v>1</v>
      </c>
      <c r="F713" s="168" t="s">
        <v>751</v>
      </c>
      <c r="H713" s="169">
        <v>55.447000000000003</v>
      </c>
      <c r="I713" s="170"/>
      <c r="L713" s="166"/>
      <c r="M713" s="171"/>
      <c r="T713" s="172"/>
      <c r="AT713" s="167" t="s">
        <v>249</v>
      </c>
      <c r="AU713" s="167" t="s">
        <v>86</v>
      </c>
      <c r="AV713" s="14" t="s">
        <v>258</v>
      </c>
      <c r="AW713" s="14" t="s">
        <v>30</v>
      </c>
      <c r="AX713" s="14" t="s">
        <v>73</v>
      </c>
      <c r="AY713" s="167" t="s">
        <v>241</v>
      </c>
    </row>
    <row r="714" spans="2:65" s="12" customFormat="1" ht="12">
      <c r="B714" s="151"/>
      <c r="D714" s="152" t="s">
        <v>249</v>
      </c>
      <c r="E714" s="153" t="s">
        <v>1</v>
      </c>
      <c r="F714" s="154" t="s">
        <v>753</v>
      </c>
      <c r="H714" s="155">
        <v>71.400000000000006</v>
      </c>
      <c r="I714" s="156"/>
      <c r="L714" s="151"/>
      <c r="M714" s="157"/>
      <c r="T714" s="158"/>
      <c r="AT714" s="153" t="s">
        <v>249</v>
      </c>
      <c r="AU714" s="153" t="s">
        <v>86</v>
      </c>
      <c r="AV714" s="12" t="s">
        <v>86</v>
      </c>
      <c r="AW714" s="12" t="s">
        <v>30</v>
      </c>
      <c r="AX714" s="12" t="s">
        <v>73</v>
      </c>
      <c r="AY714" s="153" t="s">
        <v>241</v>
      </c>
    </row>
    <row r="715" spans="2:65" s="12" customFormat="1" ht="12">
      <c r="B715" s="151"/>
      <c r="D715" s="152" t="s">
        <v>249</v>
      </c>
      <c r="E715" s="153" t="s">
        <v>1</v>
      </c>
      <c r="F715" s="154" t="s">
        <v>754</v>
      </c>
      <c r="H715" s="155">
        <v>-12.71</v>
      </c>
      <c r="I715" s="156"/>
      <c r="L715" s="151"/>
      <c r="M715" s="157"/>
      <c r="T715" s="158"/>
      <c r="AT715" s="153" t="s">
        <v>249</v>
      </c>
      <c r="AU715" s="153" t="s">
        <v>86</v>
      </c>
      <c r="AV715" s="12" t="s">
        <v>86</v>
      </c>
      <c r="AW715" s="12" t="s">
        <v>30</v>
      </c>
      <c r="AX715" s="12" t="s">
        <v>73</v>
      </c>
      <c r="AY715" s="153" t="s">
        <v>241</v>
      </c>
    </row>
    <row r="716" spans="2:65" s="12" customFormat="1" ht="12">
      <c r="B716" s="151"/>
      <c r="D716" s="152" t="s">
        <v>249</v>
      </c>
      <c r="E716" s="153" t="s">
        <v>1</v>
      </c>
      <c r="F716" s="154" t="s">
        <v>755</v>
      </c>
      <c r="H716" s="155">
        <v>-6.6829999999999998</v>
      </c>
      <c r="I716" s="156"/>
      <c r="L716" s="151"/>
      <c r="M716" s="157"/>
      <c r="T716" s="158"/>
      <c r="AT716" s="153" t="s">
        <v>249</v>
      </c>
      <c r="AU716" s="153" t="s">
        <v>86</v>
      </c>
      <c r="AV716" s="12" t="s">
        <v>86</v>
      </c>
      <c r="AW716" s="12" t="s">
        <v>30</v>
      </c>
      <c r="AX716" s="12" t="s">
        <v>73</v>
      </c>
      <c r="AY716" s="153" t="s">
        <v>241</v>
      </c>
    </row>
    <row r="717" spans="2:65" s="14" customFormat="1" ht="12">
      <c r="B717" s="166"/>
      <c r="D717" s="152" t="s">
        <v>249</v>
      </c>
      <c r="E717" s="167" t="s">
        <v>1</v>
      </c>
      <c r="F717" s="168" t="s">
        <v>756</v>
      </c>
      <c r="H717" s="169">
        <v>52.007000000000005</v>
      </c>
      <c r="I717" s="170"/>
      <c r="L717" s="166"/>
      <c r="M717" s="171"/>
      <c r="T717" s="172"/>
      <c r="AT717" s="167" t="s">
        <v>249</v>
      </c>
      <c r="AU717" s="167" t="s">
        <v>86</v>
      </c>
      <c r="AV717" s="14" t="s">
        <v>258</v>
      </c>
      <c r="AW717" s="14" t="s">
        <v>30</v>
      </c>
      <c r="AX717" s="14" t="s">
        <v>73</v>
      </c>
      <c r="AY717" s="167" t="s">
        <v>241</v>
      </c>
    </row>
    <row r="718" spans="2:65" s="12" customFormat="1" ht="12">
      <c r="B718" s="151"/>
      <c r="D718" s="152" t="s">
        <v>249</v>
      </c>
      <c r="E718" s="153" t="s">
        <v>1</v>
      </c>
      <c r="F718" s="154" t="s">
        <v>753</v>
      </c>
      <c r="H718" s="155">
        <v>71.400000000000006</v>
      </c>
      <c r="I718" s="156"/>
      <c r="L718" s="151"/>
      <c r="M718" s="157"/>
      <c r="T718" s="158"/>
      <c r="AT718" s="153" t="s">
        <v>249</v>
      </c>
      <c r="AU718" s="153" t="s">
        <v>86</v>
      </c>
      <c r="AV718" s="12" t="s">
        <v>86</v>
      </c>
      <c r="AW718" s="12" t="s">
        <v>30</v>
      </c>
      <c r="AX718" s="12" t="s">
        <v>73</v>
      </c>
      <c r="AY718" s="153" t="s">
        <v>241</v>
      </c>
    </row>
    <row r="719" spans="2:65" s="12" customFormat="1" ht="12">
      <c r="B719" s="151"/>
      <c r="D719" s="152" t="s">
        <v>249</v>
      </c>
      <c r="E719" s="153" t="s">
        <v>1</v>
      </c>
      <c r="F719" s="154" t="s">
        <v>757</v>
      </c>
      <c r="H719" s="155">
        <v>6.3</v>
      </c>
      <c r="I719" s="156"/>
      <c r="L719" s="151"/>
      <c r="M719" s="157"/>
      <c r="T719" s="158"/>
      <c r="AT719" s="153" t="s">
        <v>249</v>
      </c>
      <c r="AU719" s="153" t="s">
        <v>86</v>
      </c>
      <c r="AV719" s="12" t="s">
        <v>86</v>
      </c>
      <c r="AW719" s="12" t="s">
        <v>30</v>
      </c>
      <c r="AX719" s="12" t="s">
        <v>73</v>
      </c>
      <c r="AY719" s="153" t="s">
        <v>241</v>
      </c>
    </row>
    <row r="720" spans="2:65" s="12" customFormat="1" ht="12">
      <c r="B720" s="151"/>
      <c r="D720" s="152" t="s">
        <v>249</v>
      </c>
      <c r="E720" s="153" t="s">
        <v>1</v>
      </c>
      <c r="F720" s="154" t="s">
        <v>755</v>
      </c>
      <c r="H720" s="155">
        <v>-6.6829999999999998</v>
      </c>
      <c r="I720" s="156"/>
      <c r="L720" s="151"/>
      <c r="M720" s="157"/>
      <c r="T720" s="158"/>
      <c r="AT720" s="153" t="s">
        <v>249</v>
      </c>
      <c r="AU720" s="153" t="s">
        <v>86</v>
      </c>
      <c r="AV720" s="12" t="s">
        <v>86</v>
      </c>
      <c r="AW720" s="12" t="s">
        <v>30</v>
      </c>
      <c r="AX720" s="12" t="s">
        <v>73</v>
      </c>
      <c r="AY720" s="153" t="s">
        <v>241</v>
      </c>
    </row>
    <row r="721" spans="2:65" s="12" customFormat="1" ht="12">
      <c r="B721" s="151"/>
      <c r="D721" s="152" t="s">
        <v>249</v>
      </c>
      <c r="E721" s="153" t="s">
        <v>1</v>
      </c>
      <c r="F721" s="154" t="s">
        <v>758</v>
      </c>
      <c r="H721" s="155">
        <v>-3.383</v>
      </c>
      <c r="I721" s="156"/>
      <c r="L721" s="151"/>
      <c r="M721" s="157"/>
      <c r="T721" s="158"/>
      <c r="AT721" s="153" t="s">
        <v>249</v>
      </c>
      <c r="AU721" s="153" t="s">
        <v>86</v>
      </c>
      <c r="AV721" s="12" t="s">
        <v>86</v>
      </c>
      <c r="AW721" s="12" t="s">
        <v>30</v>
      </c>
      <c r="AX721" s="12" t="s">
        <v>73</v>
      </c>
      <c r="AY721" s="153" t="s">
        <v>241</v>
      </c>
    </row>
    <row r="722" spans="2:65" s="14" customFormat="1" ht="12">
      <c r="B722" s="166"/>
      <c r="D722" s="152" t="s">
        <v>249</v>
      </c>
      <c r="E722" s="167" t="s">
        <v>1</v>
      </c>
      <c r="F722" s="168" t="s">
        <v>759</v>
      </c>
      <c r="H722" s="169">
        <v>67.634</v>
      </c>
      <c r="I722" s="170"/>
      <c r="L722" s="166"/>
      <c r="M722" s="171"/>
      <c r="T722" s="172"/>
      <c r="AT722" s="167" t="s">
        <v>249</v>
      </c>
      <c r="AU722" s="167" t="s">
        <v>86</v>
      </c>
      <c r="AV722" s="14" t="s">
        <v>258</v>
      </c>
      <c r="AW722" s="14" t="s">
        <v>30</v>
      </c>
      <c r="AX722" s="14" t="s">
        <v>73</v>
      </c>
      <c r="AY722" s="167" t="s">
        <v>241</v>
      </c>
    </row>
    <row r="723" spans="2:65" s="13" customFormat="1" ht="12">
      <c r="B723" s="159"/>
      <c r="D723" s="152" t="s">
        <v>249</v>
      </c>
      <c r="E723" s="160" t="s">
        <v>1</v>
      </c>
      <c r="F723" s="161" t="s">
        <v>251</v>
      </c>
      <c r="H723" s="162">
        <v>228.08400000000003</v>
      </c>
      <c r="I723" s="163"/>
      <c r="L723" s="159"/>
      <c r="M723" s="164"/>
      <c r="T723" s="165"/>
      <c r="AT723" s="160" t="s">
        <v>249</v>
      </c>
      <c r="AU723" s="160" t="s">
        <v>86</v>
      </c>
      <c r="AV723" s="13" t="s">
        <v>247</v>
      </c>
      <c r="AW723" s="13" t="s">
        <v>30</v>
      </c>
      <c r="AX723" s="13" t="s">
        <v>80</v>
      </c>
      <c r="AY723" s="160" t="s">
        <v>241</v>
      </c>
    </row>
    <row r="724" spans="2:65" s="1" customFormat="1" ht="37.75" customHeight="1">
      <c r="B724" s="32"/>
      <c r="C724" s="137" t="s">
        <v>760</v>
      </c>
      <c r="D724" s="137" t="s">
        <v>243</v>
      </c>
      <c r="E724" s="138" t="s">
        <v>761</v>
      </c>
      <c r="F724" s="139" t="s">
        <v>762</v>
      </c>
      <c r="G724" s="140" t="s">
        <v>246</v>
      </c>
      <c r="H724" s="141">
        <v>228.084</v>
      </c>
      <c r="I724" s="142"/>
      <c r="J724" s="143">
        <f>ROUND(I724*H724,2)</f>
        <v>0</v>
      </c>
      <c r="K724" s="144"/>
      <c r="L724" s="32"/>
      <c r="M724" s="145" t="s">
        <v>1</v>
      </c>
      <c r="N724" s="146" t="s">
        <v>39</v>
      </c>
      <c r="P724" s="147">
        <f>O724*H724</f>
        <v>0</v>
      </c>
      <c r="Q724" s="147">
        <v>6.1399999999999996E-3</v>
      </c>
      <c r="R724" s="147">
        <f>Q724*H724</f>
        <v>1.4004357599999999</v>
      </c>
      <c r="S724" s="147">
        <v>0</v>
      </c>
      <c r="T724" s="148">
        <f>S724*H724</f>
        <v>0</v>
      </c>
      <c r="AR724" s="149" t="s">
        <v>247</v>
      </c>
      <c r="AT724" s="149" t="s">
        <v>243</v>
      </c>
      <c r="AU724" s="149" t="s">
        <v>86</v>
      </c>
      <c r="AY724" s="17" t="s">
        <v>241</v>
      </c>
      <c r="BE724" s="150">
        <f>IF(N724="základní",J724,0)</f>
        <v>0</v>
      </c>
      <c r="BF724" s="150">
        <f>IF(N724="snížená",J724,0)</f>
        <v>0</v>
      </c>
      <c r="BG724" s="150">
        <f>IF(N724="zákl. přenesená",J724,0)</f>
        <v>0</v>
      </c>
      <c r="BH724" s="150">
        <f>IF(N724="sníž. přenesená",J724,0)</f>
        <v>0</v>
      </c>
      <c r="BI724" s="150">
        <f>IF(N724="nulová",J724,0)</f>
        <v>0</v>
      </c>
      <c r="BJ724" s="17" t="s">
        <v>86</v>
      </c>
      <c r="BK724" s="150">
        <f>ROUND(I724*H724,2)</f>
        <v>0</v>
      </c>
      <c r="BL724" s="17" t="s">
        <v>247</v>
      </c>
      <c r="BM724" s="149" t="s">
        <v>763</v>
      </c>
    </row>
    <row r="725" spans="2:65" s="12" customFormat="1" ht="12">
      <c r="B725" s="151"/>
      <c r="D725" s="152" t="s">
        <v>249</v>
      </c>
      <c r="E725" s="153" t="s">
        <v>1</v>
      </c>
      <c r="F725" s="154" t="s">
        <v>748</v>
      </c>
      <c r="H725" s="155">
        <v>40.35</v>
      </c>
      <c r="I725" s="156"/>
      <c r="L725" s="151"/>
      <c r="M725" s="157"/>
      <c r="T725" s="158"/>
      <c r="AT725" s="153" t="s">
        <v>249</v>
      </c>
      <c r="AU725" s="153" t="s">
        <v>86</v>
      </c>
      <c r="AV725" s="12" t="s">
        <v>86</v>
      </c>
      <c r="AW725" s="12" t="s">
        <v>30</v>
      </c>
      <c r="AX725" s="12" t="s">
        <v>73</v>
      </c>
      <c r="AY725" s="153" t="s">
        <v>241</v>
      </c>
    </row>
    <row r="726" spans="2:65" s="12" customFormat="1" ht="12">
      <c r="B726" s="151"/>
      <c r="D726" s="152" t="s">
        <v>249</v>
      </c>
      <c r="E726" s="153" t="s">
        <v>1</v>
      </c>
      <c r="F726" s="154" t="s">
        <v>749</v>
      </c>
      <c r="H726" s="155">
        <v>17.25</v>
      </c>
      <c r="I726" s="156"/>
      <c r="L726" s="151"/>
      <c r="M726" s="157"/>
      <c r="T726" s="158"/>
      <c r="AT726" s="153" t="s">
        <v>249</v>
      </c>
      <c r="AU726" s="153" t="s">
        <v>86</v>
      </c>
      <c r="AV726" s="12" t="s">
        <v>86</v>
      </c>
      <c r="AW726" s="12" t="s">
        <v>30</v>
      </c>
      <c r="AX726" s="12" t="s">
        <v>73</v>
      </c>
      <c r="AY726" s="153" t="s">
        <v>241</v>
      </c>
    </row>
    <row r="727" spans="2:65" s="12" customFormat="1" ht="12">
      <c r="B727" s="151"/>
      <c r="D727" s="152" t="s">
        <v>249</v>
      </c>
      <c r="E727" s="153" t="s">
        <v>1</v>
      </c>
      <c r="F727" s="154" t="s">
        <v>750</v>
      </c>
      <c r="H727" s="155">
        <v>-4.6040000000000001</v>
      </c>
      <c r="I727" s="156"/>
      <c r="L727" s="151"/>
      <c r="M727" s="157"/>
      <c r="T727" s="158"/>
      <c r="AT727" s="153" t="s">
        <v>249</v>
      </c>
      <c r="AU727" s="153" t="s">
        <v>86</v>
      </c>
      <c r="AV727" s="12" t="s">
        <v>86</v>
      </c>
      <c r="AW727" s="12" t="s">
        <v>30</v>
      </c>
      <c r="AX727" s="12" t="s">
        <v>73</v>
      </c>
      <c r="AY727" s="153" t="s">
        <v>241</v>
      </c>
    </row>
    <row r="728" spans="2:65" s="14" customFormat="1" ht="12">
      <c r="B728" s="166"/>
      <c r="D728" s="152" t="s">
        <v>249</v>
      </c>
      <c r="E728" s="167" t="s">
        <v>1</v>
      </c>
      <c r="F728" s="168" t="s">
        <v>751</v>
      </c>
      <c r="H728" s="169">
        <v>52.996000000000002</v>
      </c>
      <c r="I728" s="170"/>
      <c r="L728" s="166"/>
      <c r="M728" s="171"/>
      <c r="T728" s="172"/>
      <c r="AT728" s="167" t="s">
        <v>249</v>
      </c>
      <c r="AU728" s="167" t="s">
        <v>86</v>
      </c>
      <c r="AV728" s="14" t="s">
        <v>258</v>
      </c>
      <c r="AW728" s="14" t="s">
        <v>30</v>
      </c>
      <c r="AX728" s="14" t="s">
        <v>73</v>
      </c>
      <c r="AY728" s="167" t="s">
        <v>241</v>
      </c>
    </row>
    <row r="729" spans="2:65" s="12" customFormat="1" ht="12">
      <c r="B729" s="151"/>
      <c r="D729" s="152" t="s">
        <v>249</v>
      </c>
      <c r="E729" s="153" t="s">
        <v>1</v>
      </c>
      <c r="F729" s="154" t="s">
        <v>748</v>
      </c>
      <c r="H729" s="155">
        <v>40.35</v>
      </c>
      <c r="I729" s="156"/>
      <c r="L729" s="151"/>
      <c r="M729" s="157"/>
      <c r="T729" s="158"/>
      <c r="AT729" s="153" t="s">
        <v>249</v>
      </c>
      <c r="AU729" s="153" t="s">
        <v>86</v>
      </c>
      <c r="AV729" s="12" t="s">
        <v>86</v>
      </c>
      <c r="AW729" s="12" t="s">
        <v>30</v>
      </c>
      <c r="AX729" s="12" t="s">
        <v>73</v>
      </c>
      <c r="AY729" s="153" t="s">
        <v>241</v>
      </c>
    </row>
    <row r="730" spans="2:65" s="12" customFormat="1" ht="12">
      <c r="B730" s="151"/>
      <c r="D730" s="152" t="s">
        <v>249</v>
      </c>
      <c r="E730" s="153" t="s">
        <v>1</v>
      </c>
      <c r="F730" s="154" t="s">
        <v>749</v>
      </c>
      <c r="H730" s="155">
        <v>17.25</v>
      </c>
      <c r="I730" s="156"/>
      <c r="L730" s="151"/>
      <c r="M730" s="157"/>
      <c r="T730" s="158"/>
      <c r="AT730" s="153" t="s">
        <v>249</v>
      </c>
      <c r="AU730" s="153" t="s">
        <v>86</v>
      </c>
      <c r="AV730" s="12" t="s">
        <v>86</v>
      </c>
      <c r="AW730" s="12" t="s">
        <v>30</v>
      </c>
      <c r="AX730" s="12" t="s">
        <v>73</v>
      </c>
      <c r="AY730" s="153" t="s">
        <v>241</v>
      </c>
    </row>
    <row r="731" spans="2:65" s="12" customFormat="1" ht="12">
      <c r="B731" s="151"/>
      <c r="D731" s="152" t="s">
        <v>249</v>
      </c>
      <c r="E731" s="153" t="s">
        <v>1</v>
      </c>
      <c r="F731" s="154" t="s">
        <v>752</v>
      </c>
      <c r="H731" s="155">
        <v>-2.153</v>
      </c>
      <c r="I731" s="156"/>
      <c r="L731" s="151"/>
      <c r="M731" s="157"/>
      <c r="T731" s="158"/>
      <c r="AT731" s="153" t="s">
        <v>249</v>
      </c>
      <c r="AU731" s="153" t="s">
        <v>86</v>
      </c>
      <c r="AV731" s="12" t="s">
        <v>86</v>
      </c>
      <c r="AW731" s="12" t="s">
        <v>30</v>
      </c>
      <c r="AX731" s="12" t="s">
        <v>73</v>
      </c>
      <c r="AY731" s="153" t="s">
        <v>241</v>
      </c>
    </row>
    <row r="732" spans="2:65" s="14" customFormat="1" ht="12">
      <c r="B732" s="166"/>
      <c r="D732" s="152" t="s">
        <v>249</v>
      </c>
      <c r="E732" s="167" t="s">
        <v>1</v>
      </c>
      <c r="F732" s="168" t="s">
        <v>751</v>
      </c>
      <c r="H732" s="169">
        <v>55.447000000000003</v>
      </c>
      <c r="I732" s="170"/>
      <c r="L732" s="166"/>
      <c r="M732" s="171"/>
      <c r="T732" s="172"/>
      <c r="AT732" s="167" t="s">
        <v>249</v>
      </c>
      <c r="AU732" s="167" t="s">
        <v>86</v>
      </c>
      <c r="AV732" s="14" t="s">
        <v>258</v>
      </c>
      <c r="AW732" s="14" t="s">
        <v>30</v>
      </c>
      <c r="AX732" s="14" t="s">
        <v>73</v>
      </c>
      <c r="AY732" s="167" t="s">
        <v>241</v>
      </c>
    </row>
    <row r="733" spans="2:65" s="12" customFormat="1" ht="12">
      <c r="B733" s="151"/>
      <c r="D733" s="152" t="s">
        <v>249</v>
      </c>
      <c r="E733" s="153" t="s">
        <v>1</v>
      </c>
      <c r="F733" s="154" t="s">
        <v>753</v>
      </c>
      <c r="H733" s="155">
        <v>71.400000000000006</v>
      </c>
      <c r="I733" s="156"/>
      <c r="L733" s="151"/>
      <c r="M733" s="157"/>
      <c r="T733" s="158"/>
      <c r="AT733" s="153" t="s">
        <v>249</v>
      </c>
      <c r="AU733" s="153" t="s">
        <v>86</v>
      </c>
      <c r="AV733" s="12" t="s">
        <v>86</v>
      </c>
      <c r="AW733" s="12" t="s">
        <v>30</v>
      </c>
      <c r="AX733" s="12" t="s">
        <v>73</v>
      </c>
      <c r="AY733" s="153" t="s">
        <v>241</v>
      </c>
    </row>
    <row r="734" spans="2:65" s="12" customFormat="1" ht="12">
      <c r="B734" s="151"/>
      <c r="D734" s="152" t="s">
        <v>249</v>
      </c>
      <c r="E734" s="153" t="s">
        <v>1</v>
      </c>
      <c r="F734" s="154" t="s">
        <v>754</v>
      </c>
      <c r="H734" s="155">
        <v>-12.71</v>
      </c>
      <c r="I734" s="156"/>
      <c r="L734" s="151"/>
      <c r="M734" s="157"/>
      <c r="T734" s="158"/>
      <c r="AT734" s="153" t="s">
        <v>249</v>
      </c>
      <c r="AU734" s="153" t="s">
        <v>86</v>
      </c>
      <c r="AV734" s="12" t="s">
        <v>86</v>
      </c>
      <c r="AW734" s="12" t="s">
        <v>30</v>
      </c>
      <c r="AX734" s="12" t="s">
        <v>73</v>
      </c>
      <c r="AY734" s="153" t="s">
        <v>241</v>
      </c>
    </row>
    <row r="735" spans="2:65" s="12" customFormat="1" ht="12">
      <c r="B735" s="151"/>
      <c r="D735" s="152" t="s">
        <v>249</v>
      </c>
      <c r="E735" s="153" t="s">
        <v>1</v>
      </c>
      <c r="F735" s="154" t="s">
        <v>755</v>
      </c>
      <c r="H735" s="155">
        <v>-6.6829999999999998</v>
      </c>
      <c r="I735" s="156"/>
      <c r="L735" s="151"/>
      <c r="M735" s="157"/>
      <c r="T735" s="158"/>
      <c r="AT735" s="153" t="s">
        <v>249</v>
      </c>
      <c r="AU735" s="153" t="s">
        <v>86</v>
      </c>
      <c r="AV735" s="12" t="s">
        <v>86</v>
      </c>
      <c r="AW735" s="12" t="s">
        <v>30</v>
      </c>
      <c r="AX735" s="12" t="s">
        <v>73</v>
      </c>
      <c r="AY735" s="153" t="s">
        <v>241</v>
      </c>
    </row>
    <row r="736" spans="2:65" s="14" customFormat="1" ht="12">
      <c r="B736" s="166"/>
      <c r="D736" s="152" t="s">
        <v>249</v>
      </c>
      <c r="E736" s="167" t="s">
        <v>1</v>
      </c>
      <c r="F736" s="168" t="s">
        <v>756</v>
      </c>
      <c r="H736" s="169">
        <v>52.007000000000005</v>
      </c>
      <c r="I736" s="170"/>
      <c r="L736" s="166"/>
      <c r="M736" s="171"/>
      <c r="T736" s="172"/>
      <c r="AT736" s="167" t="s">
        <v>249</v>
      </c>
      <c r="AU736" s="167" t="s">
        <v>86</v>
      </c>
      <c r="AV736" s="14" t="s">
        <v>258</v>
      </c>
      <c r="AW736" s="14" t="s">
        <v>30</v>
      </c>
      <c r="AX736" s="14" t="s">
        <v>73</v>
      </c>
      <c r="AY736" s="167" t="s">
        <v>241</v>
      </c>
    </row>
    <row r="737" spans="2:65" s="12" customFormat="1" ht="12">
      <c r="B737" s="151"/>
      <c r="D737" s="152" t="s">
        <v>249</v>
      </c>
      <c r="E737" s="153" t="s">
        <v>1</v>
      </c>
      <c r="F737" s="154" t="s">
        <v>753</v>
      </c>
      <c r="H737" s="155">
        <v>71.400000000000006</v>
      </c>
      <c r="I737" s="156"/>
      <c r="L737" s="151"/>
      <c r="M737" s="157"/>
      <c r="T737" s="158"/>
      <c r="AT737" s="153" t="s">
        <v>249</v>
      </c>
      <c r="AU737" s="153" t="s">
        <v>86</v>
      </c>
      <c r="AV737" s="12" t="s">
        <v>86</v>
      </c>
      <c r="AW737" s="12" t="s">
        <v>30</v>
      </c>
      <c r="AX737" s="12" t="s">
        <v>73</v>
      </c>
      <c r="AY737" s="153" t="s">
        <v>241</v>
      </c>
    </row>
    <row r="738" spans="2:65" s="12" customFormat="1" ht="12">
      <c r="B738" s="151"/>
      <c r="D738" s="152" t="s">
        <v>249</v>
      </c>
      <c r="E738" s="153" t="s">
        <v>1</v>
      </c>
      <c r="F738" s="154" t="s">
        <v>757</v>
      </c>
      <c r="H738" s="155">
        <v>6.3</v>
      </c>
      <c r="I738" s="156"/>
      <c r="L738" s="151"/>
      <c r="M738" s="157"/>
      <c r="T738" s="158"/>
      <c r="AT738" s="153" t="s">
        <v>249</v>
      </c>
      <c r="AU738" s="153" t="s">
        <v>86</v>
      </c>
      <c r="AV738" s="12" t="s">
        <v>86</v>
      </c>
      <c r="AW738" s="12" t="s">
        <v>30</v>
      </c>
      <c r="AX738" s="12" t="s">
        <v>73</v>
      </c>
      <c r="AY738" s="153" t="s">
        <v>241</v>
      </c>
    </row>
    <row r="739" spans="2:65" s="12" customFormat="1" ht="12">
      <c r="B739" s="151"/>
      <c r="D739" s="152" t="s">
        <v>249</v>
      </c>
      <c r="E739" s="153" t="s">
        <v>1</v>
      </c>
      <c r="F739" s="154" t="s">
        <v>755</v>
      </c>
      <c r="H739" s="155">
        <v>-6.6829999999999998</v>
      </c>
      <c r="I739" s="156"/>
      <c r="L739" s="151"/>
      <c r="M739" s="157"/>
      <c r="T739" s="158"/>
      <c r="AT739" s="153" t="s">
        <v>249</v>
      </c>
      <c r="AU739" s="153" t="s">
        <v>86</v>
      </c>
      <c r="AV739" s="12" t="s">
        <v>86</v>
      </c>
      <c r="AW739" s="12" t="s">
        <v>30</v>
      </c>
      <c r="AX739" s="12" t="s">
        <v>73</v>
      </c>
      <c r="AY739" s="153" t="s">
        <v>241</v>
      </c>
    </row>
    <row r="740" spans="2:65" s="12" customFormat="1" ht="12">
      <c r="B740" s="151"/>
      <c r="D740" s="152" t="s">
        <v>249</v>
      </c>
      <c r="E740" s="153" t="s">
        <v>1</v>
      </c>
      <c r="F740" s="154" t="s">
        <v>758</v>
      </c>
      <c r="H740" s="155">
        <v>-3.383</v>
      </c>
      <c r="I740" s="156"/>
      <c r="L740" s="151"/>
      <c r="M740" s="157"/>
      <c r="T740" s="158"/>
      <c r="AT740" s="153" t="s">
        <v>249</v>
      </c>
      <c r="AU740" s="153" t="s">
        <v>86</v>
      </c>
      <c r="AV740" s="12" t="s">
        <v>86</v>
      </c>
      <c r="AW740" s="12" t="s">
        <v>30</v>
      </c>
      <c r="AX740" s="12" t="s">
        <v>73</v>
      </c>
      <c r="AY740" s="153" t="s">
        <v>241</v>
      </c>
    </row>
    <row r="741" spans="2:65" s="14" customFormat="1" ht="12">
      <c r="B741" s="166"/>
      <c r="D741" s="152" t="s">
        <v>249</v>
      </c>
      <c r="E741" s="167" t="s">
        <v>1</v>
      </c>
      <c r="F741" s="168" t="s">
        <v>759</v>
      </c>
      <c r="H741" s="169">
        <v>67.634</v>
      </c>
      <c r="I741" s="170"/>
      <c r="L741" s="166"/>
      <c r="M741" s="171"/>
      <c r="T741" s="172"/>
      <c r="AT741" s="167" t="s">
        <v>249</v>
      </c>
      <c r="AU741" s="167" t="s">
        <v>86</v>
      </c>
      <c r="AV741" s="14" t="s">
        <v>258</v>
      </c>
      <c r="AW741" s="14" t="s">
        <v>30</v>
      </c>
      <c r="AX741" s="14" t="s">
        <v>73</v>
      </c>
      <c r="AY741" s="167" t="s">
        <v>241</v>
      </c>
    </row>
    <row r="742" spans="2:65" s="13" customFormat="1" ht="12">
      <c r="B742" s="159"/>
      <c r="D742" s="152" t="s">
        <v>249</v>
      </c>
      <c r="E742" s="160" t="s">
        <v>1</v>
      </c>
      <c r="F742" s="161" t="s">
        <v>251</v>
      </c>
      <c r="H742" s="162">
        <v>228.08400000000003</v>
      </c>
      <c r="I742" s="163"/>
      <c r="L742" s="159"/>
      <c r="M742" s="164"/>
      <c r="T742" s="165"/>
      <c r="AT742" s="160" t="s">
        <v>249</v>
      </c>
      <c r="AU742" s="160" t="s">
        <v>86</v>
      </c>
      <c r="AV742" s="13" t="s">
        <v>247</v>
      </c>
      <c r="AW742" s="13" t="s">
        <v>30</v>
      </c>
      <c r="AX742" s="13" t="s">
        <v>80</v>
      </c>
      <c r="AY742" s="160" t="s">
        <v>241</v>
      </c>
    </row>
    <row r="743" spans="2:65" s="1" customFormat="1" ht="37.75" customHeight="1">
      <c r="B743" s="32"/>
      <c r="C743" s="137" t="s">
        <v>764</v>
      </c>
      <c r="D743" s="137" t="s">
        <v>243</v>
      </c>
      <c r="E743" s="138" t="s">
        <v>765</v>
      </c>
      <c r="F743" s="139" t="s">
        <v>766</v>
      </c>
      <c r="G743" s="140" t="s">
        <v>246</v>
      </c>
      <c r="H743" s="141">
        <v>228.084</v>
      </c>
      <c r="I743" s="142"/>
      <c r="J743" s="143">
        <f>ROUND(I743*H743,2)</f>
        <v>0</v>
      </c>
      <c r="K743" s="144"/>
      <c r="L743" s="32"/>
      <c r="M743" s="145" t="s">
        <v>1</v>
      </c>
      <c r="N743" s="146" t="s">
        <v>39</v>
      </c>
      <c r="P743" s="147">
        <f>O743*H743</f>
        <v>0</v>
      </c>
      <c r="Q743" s="147">
        <v>8.0000000000000007E-5</v>
      </c>
      <c r="R743" s="147">
        <f>Q743*H743</f>
        <v>1.8246720000000001E-2</v>
      </c>
      <c r="S743" s="147">
        <v>0</v>
      </c>
      <c r="T743" s="148">
        <f>S743*H743</f>
        <v>0</v>
      </c>
      <c r="AR743" s="149" t="s">
        <v>247</v>
      </c>
      <c r="AT743" s="149" t="s">
        <v>243</v>
      </c>
      <c r="AU743" s="149" t="s">
        <v>86</v>
      </c>
      <c r="AY743" s="17" t="s">
        <v>241</v>
      </c>
      <c r="BE743" s="150">
        <f>IF(N743="základní",J743,0)</f>
        <v>0</v>
      </c>
      <c r="BF743" s="150">
        <f>IF(N743="snížená",J743,0)</f>
        <v>0</v>
      </c>
      <c r="BG743" s="150">
        <f>IF(N743="zákl. přenesená",J743,0)</f>
        <v>0</v>
      </c>
      <c r="BH743" s="150">
        <f>IF(N743="sníž. přenesená",J743,0)</f>
        <v>0</v>
      </c>
      <c r="BI743" s="150">
        <f>IF(N743="nulová",J743,0)</f>
        <v>0</v>
      </c>
      <c r="BJ743" s="17" t="s">
        <v>86</v>
      </c>
      <c r="BK743" s="150">
        <f>ROUND(I743*H743,2)</f>
        <v>0</v>
      </c>
      <c r="BL743" s="17" t="s">
        <v>247</v>
      </c>
      <c r="BM743" s="149" t="s">
        <v>767</v>
      </c>
    </row>
    <row r="744" spans="2:65" s="1" customFormat="1" ht="21.75" customHeight="1">
      <c r="B744" s="32"/>
      <c r="C744" s="173" t="s">
        <v>768</v>
      </c>
      <c r="D744" s="173" t="s">
        <v>319</v>
      </c>
      <c r="E744" s="174" t="s">
        <v>702</v>
      </c>
      <c r="F744" s="175" t="s">
        <v>703</v>
      </c>
      <c r="G744" s="176" t="s">
        <v>246</v>
      </c>
      <c r="H744" s="177">
        <v>478.976</v>
      </c>
      <c r="I744" s="178"/>
      <c r="J744" s="179">
        <f>ROUND(I744*H744,2)</f>
        <v>0</v>
      </c>
      <c r="K744" s="180"/>
      <c r="L744" s="181"/>
      <c r="M744" s="182" t="s">
        <v>1</v>
      </c>
      <c r="N744" s="183" t="s">
        <v>39</v>
      </c>
      <c r="P744" s="147">
        <f>O744*H744</f>
        <v>0</v>
      </c>
      <c r="Q744" s="147">
        <v>1.5E-3</v>
      </c>
      <c r="R744" s="147">
        <f>Q744*H744</f>
        <v>0.71846399999999999</v>
      </c>
      <c r="S744" s="147">
        <v>0</v>
      </c>
      <c r="T744" s="148">
        <f>S744*H744</f>
        <v>0</v>
      </c>
      <c r="AR744" s="149" t="s">
        <v>285</v>
      </c>
      <c r="AT744" s="149" t="s">
        <v>319</v>
      </c>
      <c r="AU744" s="149" t="s">
        <v>86</v>
      </c>
      <c r="AY744" s="17" t="s">
        <v>241</v>
      </c>
      <c r="BE744" s="150">
        <f>IF(N744="základní",J744,0)</f>
        <v>0</v>
      </c>
      <c r="BF744" s="150">
        <f>IF(N744="snížená",J744,0)</f>
        <v>0</v>
      </c>
      <c r="BG744" s="150">
        <f>IF(N744="zákl. přenesená",J744,0)</f>
        <v>0</v>
      </c>
      <c r="BH744" s="150">
        <f>IF(N744="sníž. přenesená",J744,0)</f>
        <v>0</v>
      </c>
      <c r="BI744" s="150">
        <f>IF(N744="nulová",J744,0)</f>
        <v>0</v>
      </c>
      <c r="BJ744" s="17" t="s">
        <v>86</v>
      </c>
      <c r="BK744" s="150">
        <f>ROUND(I744*H744,2)</f>
        <v>0</v>
      </c>
      <c r="BL744" s="17" t="s">
        <v>247</v>
      </c>
      <c r="BM744" s="149" t="s">
        <v>769</v>
      </c>
    </row>
    <row r="745" spans="2:65" s="12" customFormat="1" ht="12">
      <c r="B745" s="151"/>
      <c r="D745" s="152" t="s">
        <v>249</v>
      </c>
      <c r="E745" s="153" t="s">
        <v>1</v>
      </c>
      <c r="F745" s="154" t="s">
        <v>770</v>
      </c>
      <c r="H745" s="155">
        <v>478.976</v>
      </c>
      <c r="I745" s="156"/>
      <c r="L745" s="151"/>
      <c r="M745" s="157"/>
      <c r="T745" s="158"/>
      <c r="AT745" s="153" t="s">
        <v>249</v>
      </c>
      <c r="AU745" s="153" t="s">
        <v>86</v>
      </c>
      <c r="AV745" s="12" t="s">
        <v>86</v>
      </c>
      <c r="AW745" s="12" t="s">
        <v>30</v>
      </c>
      <c r="AX745" s="12" t="s">
        <v>73</v>
      </c>
      <c r="AY745" s="153" t="s">
        <v>241</v>
      </c>
    </row>
    <row r="746" spans="2:65" s="13" customFormat="1" ht="12">
      <c r="B746" s="159"/>
      <c r="D746" s="152" t="s">
        <v>249</v>
      </c>
      <c r="E746" s="160" t="s">
        <v>1</v>
      </c>
      <c r="F746" s="161" t="s">
        <v>251</v>
      </c>
      <c r="H746" s="162">
        <v>478.976</v>
      </c>
      <c r="I746" s="163"/>
      <c r="L746" s="159"/>
      <c r="M746" s="164"/>
      <c r="T746" s="165"/>
      <c r="AT746" s="160" t="s">
        <v>249</v>
      </c>
      <c r="AU746" s="160" t="s">
        <v>86</v>
      </c>
      <c r="AV746" s="13" t="s">
        <v>247</v>
      </c>
      <c r="AW746" s="13" t="s">
        <v>30</v>
      </c>
      <c r="AX746" s="13" t="s">
        <v>80</v>
      </c>
      <c r="AY746" s="160" t="s">
        <v>241</v>
      </c>
    </row>
    <row r="747" spans="2:65" s="1" customFormat="1" ht="44.25" customHeight="1">
      <c r="B747" s="32"/>
      <c r="C747" s="137" t="s">
        <v>771</v>
      </c>
      <c r="D747" s="137" t="s">
        <v>243</v>
      </c>
      <c r="E747" s="138" t="s">
        <v>745</v>
      </c>
      <c r="F747" s="139" t="s">
        <v>746</v>
      </c>
      <c r="G747" s="140" t="s">
        <v>246</v>
      </c>
      <c r="H747" s="141">
        <v>19.294</v>
      </c>
      <c r="I747" s="142"/>
      <c r="J747" s="143">
        <f>ROUND(I747*H747,2)</f>
        <v>0</v>
      </c>
      <c r="K747" s="144"/>
      <c r="L747" s="32"/>
      <c r="M747" s="145" t="s">
        <v>1</v>
      </c>
      <c r="N747" s="146" t="s">
        <v>39</v>
      </c>
      <c r="P747" s="147">
        <f>O747*H747</f>
        <v>0</v>
      </c>
      <c r="Q747" s="147">
        <v>8.5199999999999998E-3</v>
      </c>
      <c r="R747" s="147">
        <f>Q747*H747</f>
        <v>0.16438488000000001</v>
      </c>
      <c r="S747" s="147">
        <v>0</v>
      </c>
      <c r="T747" s="148">
        <f>S747*H747</f>
        <v>0</v>
      </c>
      <c r="AR747" s="149" t="s">
        <v>247</v>
      </c>
      <c r="AT747" s="149" t="s">
        <v>243</v>
      </c>
      <c r="AU747" s="149" t="s">
        <v>86</v>
      </c>
      <c r="AY747" s="17" t="s">
        <v>241</v>
      </c>
      <c r="BE747" s="150">
        <f>IF(N747="základní",J747,0)</f>
        <v>0</v>
      </c>
      <c r="BF747" s="150">
        <f>IF(N747="snížená",J747,0)</f>
        <v>0</v>
      </c>
      <c r="BG747" s="150">
        <f>IF(N747="zákl. přenesená",J747,0)</f>
        <v>0</v>
      </c>
      <c r="BH747" s="150">
        <f>IF(N747="sníž. přenesená",J747,0)</f>
        <v>0</v>
      </c>
      <c r="BI747" s="150">
        <f>IF(N747="nulová",J747,0)</f>
        <v>0</v>
      </c>
      <c r="BJ747" s="17" t="s">
        <v>86</v>
      </c>
      <c r="BK747" s="150">
        <f>ROUND(I747*H747,2)</f>
        <v>0</v>
      </c>
      <c r="BL747" s="17" t="s">
        <v>247</v>
      </c>
      <c r="BM747" s="149" t="s">
        <v>772</v>
      </c>
    </row>
    <row r="748" spans="2:65" s="12" customFormat="1" ht="12">
      <c r="B748" s="151"/>
      <c r="D748" s="152" t="s">
        <v>249</v>
      </c>
      <c r="E748" s="153" t="s">
        <v>1</v>
      </c>
      <c r="F748" s="154" t="s">
        <v>773</v>
      </c>
      <c r="H748" s="155">
        <v>6.9109999999999996</v>
      </c>
      <c r="I748" s="156"/>
      <c r="L748" s="151"/>
      <c r="M748" s="157"/>
      <c r="T748" s="158"/>
      <c r="AT748" s="153" t="s">
        <v>249</v>
      </c>
      <c r="AU748" s="153" t="s">
        <v>86</v>
      </c>
      <c r="AV748" s="12" t="s">
        <v>86</v>
      </c>
      <c r="AW748" s="12" t="s">
        <v>30</v>
      </c>
      <c r="AX748" s="12" t="s">
        <v>73</v>
      </c>
      <c r="AY748" s="153" t="s">
        <v>241</v>
      </c>
    </row>
    <row r="749" spans="2:65" s="12" customFormat="1" ht="12">
      <c r="B749" s="151"/>
      <c r="D749" s="152" t="s">
        <v>249</v>
      </c>
      <c r="E749" s="153" t="s">
        <v>1</v>
      </c>
      <c r="F749" s="154" t="s">
        <v>774</v>
      </c>
      <c r="H749" s="155">
        <v>3.8330000000000002</v>
      </c>
      <c r="I749" s="156"/>
      <c r="L749" s="151"/>
      <c r="M749" s="157"/>
      <c r="T749" s="158"/>
      <c r="AT749" s="153" t="s">
        <v>249</v>
      </c>
      <c r="AU749" s="153" t="s">
        <v>86</v>
      </c>
      <c r="AV749" s="12" t="s">
        <v>86</v>
      </c>
      <c r="AW749" s="12" t="s">
        <v>30</v>
      </c>
      <c r="AX749" s="12" t="s">
        <v>73</v>
      </c>
      <c r="AY749" s="153" t="s">
        <v>241</v>
      </c>
    </row>
    <row r="750" spans="2:65" s="12" customFormat="1" ht="12">
      <c r="B750" s="151"/>
      <c r="D750" s="152" t="s">
        <v>249</v>
      </c>
      <c r="E750" s="153" t="s">
        <v>1</v>
      </c>
      <c r="F750" s="154" t="s">
        <v>775</v>
      </c>
      <c r="H750" s="155">
        <v>5.016</v>
      </c>
      <c r="I750" s="156"/>
      <c r="L750" s="151"/>
      <c r="M750" s="157"/>
      <c r="T750" s="158"/>
      <c r="AT750" s="153" t="s">
        <v>249</v>
      </c>
      <c r="AU750" s="153" t="s">
        <v>86</v>
      </c>
      <c r="AV750" s="12" t="s">
        <v>86</v>
      </c>
      <c r="AW750" s="12" t="s">
        <v>30</v>
      </c>
      <c r="AX750" s="12" t="s">
        <v>73</v>
      </c>
      <c r="AY750" s="153" t="s">
        <v>241</v>
      </c>
    </row>
    <row r="751" spans="2:65" s="12" customFormat="1" ht="12">
      <c r="B751" s="151"/>
      <c r="D751" s="152" t="s">
        <v>249</v>
      </c>
      <c r="E751" s="153" t="s">
        <v>1</v>
      </c>
      <c r="F751" s="154" t="s">
        <v>776</v>
      </c>
      <c r="H751" s="155">
        <v>3.5339999999999998</v>
      </c>
      <c r="I751" s="156"/>
      <c r="L751" s="151"/>
      <c r="M751" s="157"/>
      <c r="T751" s="158"/>
      <c r="AT751" s="153" t="s">
        <v>249</v>
      </c>
      <c r="AU751" s="153" t="s">
        <v>86</v>
      </c>
      <c r="AV751" s="12" t="s">
        <v>86</v>
      </c>
      <c r="AW751" s="12" t="s">
        <v>30</v>
      </c>
      <c r="AX751" s="12" t="s">
        <v>73</v>
      </c>
      <c r="AY751" s="153" t="s">
        <v>241</v>
      </c>
    </row>
    <row r="752" spans="2:65" s="13" customFormat="1" ht="12">
      <c r="B752" s="159"/>
      <c r="D752" s="152" t="s">
        <v>249</v>
      </c>
      <c r="E752" s="160" t="s">
        <v>1</v>
      </c>
      <c r="F752" s="161" t="s">
        <v>777</v>
      </c>
      <c r="H752" s="162">
        <v>19.294</v>
      </c>
      <c r="I752" s="163"/>
      <c r="L752" s="159"/>
      <c r="M752" s="164"/>
      <c r="T752" s="165"/>
      <c r="AT752" s="160" t="s">
        <v>249</v>
      </c>
      <c r="AU752" s="160" t="s">
        <v>86</v>
      </c>
      <c r="AV752" s="13" t="s">
        <v>247</v>
      </c>
      <c r="AW752" s="13" t="s">
        <v>30</v>
      </c>
      <c r="AX752" s="13" t="s">
        <v>80</v>
      </c>
      <c r="AY752" s="160" t="s">
        <v>241</v>
      </c>
    </row>
    <row r="753" spans="2:65" s="1" customFormat="1" ht="37.75" customHeight="1">
      <c r="B753" s="32"/>
      <c r="C753" s="137" t="s">
        <v>778</v>
      </c>
      <c r="D753" s="137" t="s">
        <v>243</v>
      </c>
      <c r="E753" s="138" t="s">
        <v>761</v>
      </c>
      <c r="F753" s="139" t="s">
        <v>762</v>
      </c>
      <c r="G753" s="140" t="s">
        <v>246</v>
      </c>
      <c r="H753" s="141">
        <v>19.294</v>
      </c>
      <c r="I753" s="142"/>
      <c r="J753" s="143">
        <f>ROUND(I753*H753,2)</f>
        <v>0</v>
      </c>
      <c r="K753" s="144"/>
      <c r="L753" s="32"/>
      <c r="M753" s="145" t="s">
        <v>1</v>
      </c>
      <c r="N753" s="146" t="s">
        <v>39</v>
      </c>
      <c r="P753" s="147">
        <f>O753*H753</f>
        <v>0</v>
      </c>
      <c r="Q753" s="147">
        <v>6.1399999999999996E-3</v>
      </c>
      <c r="R753" s="147">
        <f>Q753*H753</f>
        <v>0.11846516</v>
      </c>
      <c r="S753" s="147">
        <v>0</v>
      </c>
      <c r="T753" s="148">
        <f>S753*H753</f>
        <v>0</v>
      </c>
      <c r="AR753" s="149" t="s">
        <v>247</v>
      </c>
      <c r="AT753" s="149" t="s">
        <v>243</v>
      </c>
      <c r="AU753" s="149" t="s">
        <v>86</v>
      </c>
      <c r="AY753" s="17" t="s">
        <v>241</v>
      </c>
      <c r="BE753" s="150">
        <f>IF(N753="základní",J753,0)</f>
        <v>0</v>
      </c>
      <c r="BF753" s="150">
        <f>IF(N753="snížená",J753,0)</f>
        <v>0</v>
      </c>
      <c r="BG753" s="150">
        <f>IF(N753="zákl. přenesená",J753,0)</f>
        <v>0</v>
      </c>
      <c r="BH753" s="150">
        <f>IF(N753="sníž. přenesená",J753,0)</f>
        <v>0</v>
      </c>
      <c r="BI753" s="150">
        <f>IF(N753="nulová",J753,0)</f>
        <v>0</v>
      </c>
      <c r="BJ753" s="17" t="s">
        <v>86</v>
      </c>
      <c r="BK753" s="150">
        <f>ROUND(I753*H753,2)</f>
        <v>0</v>
      </c>
      <c r="BL753" s="17" t="s">
        <v>247</v>
      </c>
      <c r="BM753" s="149" t="s">
        <v>779</v>
      </c>
    </row>
    <row r="754" spans="2:65" s="12" customFormat="1" ht="12">
      <c r="B754" s="151"/>
      <c r="D754" s="152" t="s">
        <v>249</v>
      </c>
      <c r="E754" s="153" t="s">
        <v>1</v>
      </c>
      <c r="F754" s="154" t="s">
        <v>773</v>
      </c>
      <c r="H754" s="155">
        <v>6.9109999999999996</v>
      </c>
      <c r="I754" s="156"/>
      <c r="L754" s="151"/>
      <c r="M754" s="157"/>
      <c r="T754" s="158"/>
      <c r="AT754" s="153" t="s">
        <v>249</v>
      </c>
      <c r="AU754" s="153" t="s">
        <v>86</v>
      </c>
      <c r="AV754" s="12" t="s">
        <v>86</v>
      </c>
      <c r="AW754" s="12" t="s">
        <v>30</v>
      </c>
      <c r="AX754" s="12" t="s">
        <v>73</v>
      </c>
      <c r="AY754" s="153" t="s">
        <v>241</v>
      </c>
    </row>
    <row r="755" spans="2:65" s="12" customFormat="1" ht="12">
      <c r="B755" s="151"/>
      <c r="D755" s="152" t="s">
        <v>249</v>
      </c>
      <c r="E755" s="153" t="s">
        <v>1</v>
      </c>
      <c r="F755" s="154" t="s">
        <v>774</v>
      </c>
      <c r="H755" s="155">
        <v>3.8330000000000002</v>
      </c>
      <c r="I755" s="156"/>
      <c r="L755" s="151"/>
      <c r="M755" s="157"/>
      <c r="T755" s="158"/>
      <c r="AT755" s="153" t="s">
        <v>249</v>
      </c>
      <c r="AU755" s="153" t="s">
        <v>86</v>
      </c>
      <c r="AV755" s="12" t="s">
        <v>86</v>
      </c>
      <c r="AW755" s="12" t="s">
        <v>30</v>
      </c>
      <c r="AX755" s="12" t="s">
        <v>73</v>
      </c>
      <c r="AY755" s="153" t="s">
        <v>241</v>
      </c>
    </row>
    <row r="756" spans="2:65" s="12" customFormat="1" ht="12">
      <c r="B756" s="151"/>
      <c r="D756" s="152" t="s">
        <v>249</v>
      </c>
      <c r="E756" s="153" t="s">
        <v>1</v>
      </c>
      <c r="F756" s="154" t="s">
        <v>775</v>
      </c>
      <c r="H756" s="155">
        <v>5.016</v>
      </c>
      <c r="I756" s="156"/>
      <c r="L756" s="151"/>
      <c r="M756" s="157"/>
      <c r="T756" s="158"/>
      <c r="AT756" s="153" t="s">
        <v>249</v>
      </c>
      <c r="AU756" s="153" t="s">
        <v>86</v>
      </c>
      <c r="AV756" s="12" t="s">
        <v>86</v>
      </c>
      <c r="AW756" s="12" t="s">
        <v>30</v>
      </c>
      <c r="AX756" s="12" t="s">
        <v>73</v>
      </c>
      <c r="AY756" s="153" t="s">
        <v>241</v>
      </c>
    </row>
    <row r="757" spans="2:65" s="12" customFormat="1" ht="12">
      <c r="B757" s="151"/>
      <c r="D757" s="152" t="s">
        <v>249</v>
      </c>
      <c r="E757" s="153" t="s">
        <v>1</v>
      </c>
      <c r="F757" s="154" t="s">
        <v>776</v>
      </c>
      <c r="H757" s="155">
        <v>3.5339999999999998</v>
      </c>
      <c r="I757" s="156"/>
      <c r="L757" s="151"/>
      <c r="M757" s="157"/>
      <c r="T757" s="158"/>
      <c r="AT757" s="153" t="s">
        <v>249</v>
      </c>
      <c r="AU757" s="153" t="s">
        <v>86</v>
      </c>
      <c r="AV757" s="12" t="s">
        <v>86</v>
      </c>
      <c r="AW757" s="12" t="s">
        <v>30</v>
      </c>
      <c r="AX757" s="12" t="s">
        <v>73</v>
      </c>
      <c r="AY757" s="153" t="s">
        <v>241</v>
      </c>
    </row>
    <row r="758" spans="2:65" s="13" customFormat="1" ht="12">
      <c r="B758" s="159"/>
      <c r="D758" s="152" t="s">
        <v>249</v>
      </c>
      <c r="E758" s="160" t="s">
        <v>1</v>
      </c>
      <c r="F758" s="161" t="s">
        <v>777</v>
      </c>
      <c r="H758" s="162">
        <v>19.294</v>
      </c>
      <c r="I758" s="163"/>
      <c r="L758" s="159"/>
      <c r="M758" s="164"/>
      <c r="T758" s="165"/>
      <c r="AT758" s="160" t="s">
        <v>249</v>
      </c>
      <c r="AU758" s="160" t="s">
        <v>86</v>
      </c>
      <c r="AV758" s="13" t="s">
        <v>247</v>
      </c>
      <c r="AW758" s="13" t="s">
        <v>30</v>
      </c>
      <c r="AX758" s="13" t="s">
        <v>80</v>
      </c>
      <c r="AY758" s="160" t="s">
        <v>241</v>
      </c>
    </row>
    <row r="759" spans="2:65" s="1" customFormat="1" ht="37.75" customHeight="1">
      <c r="B759" s="32"/>
      <c r="C759" s="137" t="s">
        <v>780</v>
      </c>
      <c r="D759" s="137" t="s">
        <v>243</v>
      </c>
      <c r="E759" s="138" t="s">
        <v>765</v>
      </c>
      <c r="F759" s="139" t="s">
        <v>766</v>
      </c>
      <c r="G759" s="140" t="s">
        <v>246</v>
      </c>
      <c r="H759" s="141">
        <v>19.294</v>
      </c>
      <c r="I759" s="142"/>
      <c r="J759" s="143">
        <f>ROUND(I759*H759,2)</f>
        <v>0</v>
      </c>
      <c r="K759" s="144"/>
      <c r="L759" s="32"/>
      <c r="M759" s="145" t="s">
        <v>1</v>
      </c>
      <c r="N759" s="146" t="s">
        <v>39</v>
      </c>
      <c r="P759" s="147">
        <f>O759*H759</f>
        <v>0</v>
      </c>
      <c r="Q759" s="147">
        <v>8.0000000000000007E-5</v>
      </c>
      <c r="R759" s="147">
        <f>Q759*H759</f>
        <v>1.5435200000000003E-3</v>
      </c>
      <c r="S759" s="147">
        <v>0</v>
      </c>
      <c r="T759" s="148">
        <f>S759*H759</f>
        <v>0</v>
      </c>
      <c r="AR759" s="149" t="s">
        <v>247</v>
      </c>
      <c r="AT759" s="149" t="s">
        <v>243</v>
      </c>
      <c r="AU759" s="149" t="s">
        <v>86</v>
      </c>
      <c r="AY759" s="17" t="s">
        <v>241</v>
      </c>
      <c r="BE759" s="150">
        <f>IF(N759="základní",J759,0)</f>
        <v>0</v>
      </c>
      <c r="BF759" s="150">
        <f>IF(N759="snížená",J759,0)</f>
        <v>0</v>
      </c>
      <c r="BG759" s="150">
        <f>IF(N759="zákl. přenesená",J759,0)</f>
        <v>0</v>
      </c>
      <c r="BH759" s="150">
        <f>IF(N759="sníž. přenesená",J759,0)</f>
        <v>0</v>
      </c>
      <c r="BI759" s="150">
        <f>IF(N759="nulová",J759,0)</f>
        <v>0</v>
      </c>
      <c r="BJ759" s="17" t="s">
        <v>86</v>
      </c>
      <c r="BK759" s="150">
        <f>ROUND(I759*H759,2)</f>
        <v>0</v>
      </c>
      <c r="BL759" s="17" t="s">
        <v>247</v>
      </c>
      <c r="BM759" s="149" t="s">
        <v>781</v>
      </c>
    </row>
    <row r="760" spans="2:65" s="12" customFormat="1" ht="12">
      <c r="B760" s="151"/>
      <c r="D760" s="152" t="s">
        <v>249</v>
      </c>
      <c r="E760" s="153" t="s">
        <v>1</v>
      </c>
      <c r="F760" s="154" t="s">
        <v>773</v>
      </c>
      <c r="H760" s="155">
        <v>6.9109999999999996</v>
      </c>
      <c r="I760" s="156"/>
      <c r="L760" s="151"/>
      <c r="M760" s="157"/>
      <c r="T760" s="158"/>
      <c r="AT760" s="153" t="s">
        <v>249</v>
      </c>
      <c r="AU760" s="153" t="s">
        <v>86</v>
      </c>
      <c r="AV760" s="12" t="s">
        <v>86</v>
      </c>
      <c r="AW760" s="12" t="s">
        <v>30</v>
      </c>
      <c r="AX760" s="12" t="s">
        <v>73</v>
      </c>
      <c r="AY760" s="153" t="s">
        <v>241</v>
      </c>
    </row>
    <row r="761" spans="2:65" s="12" customFormat="1" ht="12">
      <c r="B761" s="151"/>
      <c r="D761" s="152" t="s">
        <v>249</v>
      </c>
      <c r="E761" s="153" t="s">
        <v>1</v>
      </c>
      <c r="F761" s="154" t="s">
        <v>774</v>
      </c>
      <c r="H761" s="155">
        <v>3.8330000000000002</v>
      </c>
      <c r="I761" s="156"/>
      <c r="L761" s="151"/>
      <c r="M761" s="157"/>
      <c r="T761" s="158"/>
      <c r="AT761" s="153" t="s">
        <v>249</v>
      </c>
      <c r="AU761" s="153" t="s">
        <v>86</v>
      </c>
      <c r="AV761" s="12" t="s">
        <v>86</v>
      </c>
      <c r="AW761" s="12" t="s">
        <v>30</v>
      </c>
      <c r="AX761" s="12" t="s">
        <v>73</v>
      </c>
      <c r="AY761" s="153" t="s">
        <v>241</v>
      </c>
    </row>
    <row r="762" spans="2:65" s="12" customFormat="1" ht="12">
      <c r="B762" s="151"/>
      <c r="D762" s="152" t="s">
        <v>249</v>
      </c>
      <c r="E762" s="153" t="s">
        <v>1</v>
      </c>
      <c r="F762" s="154" t="s">
        <v>775</v>
      </c>
      <c r="H762" s="155">
        <v>5.016</v>
      </c>
      <c r="I762" s="156"/>
      <c r="L762" s="151"/>
      <c r="M762" s="157"/>
      <c r="T762" s="158"/>
      <c r="AT762" s="153" t="s">
        <v>249</v>
      </c>
      <c r="AU762" s="153" t="s">
        <v>86</v>
      </c>
      <c r="AV762" s="12" t="s">
        <v>86</v>
      </c>
      <c r="AW762" s="12" t="s">
        <v>30</v>
      </c>
      <c r="AX762" s="12" t="s">
        <v>73</v>
      </c>
      <c r="AY762" s="153" t="s">
        <v>241</v>
      </c>
    </row>
    <row r="763" spans="2:65" s="12" customFormat="1" ht="12">
      <c r="B763" s="151"/>
      <c r="D763" s="152" t="s">
        <v>249</v>
      </c>
      <c r="E763" s="153" t="s">
        <v>1</v>
      </c>
      <c r="F763" s="154" t="s">
        <v>776</v>
      </c>
      <c r="H763" s="155">
        <v>3.5339999999999998</v>
      </c>
      <c r="I763" s="156"/>
      <c r="L763" s="151"/>
      <c r="M763" s="157"/>
      <c r="T763" s="158"/>
      <c r="AT763" s="153" t="s">
        <v>249</v>
      </c>
      <c r="AU763" s="153" t="s">
        <v>86</v>
      </c>
      <c r="AV763" s="12" t="s">
        <v>86</v>
      </c>
      <c r="AW763" s="12" t="s">
        <v>30</v>
      </c>
      <c r="AX763" s="12" t="s">
        <v>73</v>
      </c>
      <c r="AY763" s="153" t="s">
        <v>241</v>
      </c>
    </row>
    <row r="764" spans="2:65" s="13" customFormat="1" ht="12">
      <c r="B764" s="159"/>
      <c r="D764" s="152" t="s">
        <v>249</v>
      </c>
      <c r="E764" s="160" t="s">
        <v>1</v>
      </c>
      <c r="F764" s="161" t="s">
        <v>777</v>
      </c>
      <c r="H764" s="162">
        <v>19.294</v>
      </c>
      <c r="I764" s="163"/>
      <c r="L764" s="159"/>
      <c r="M764" s="164"/>
      <c r="T764" s="165"/>
      <c r="AT764" s="160" t="s">
        <v>249</v>
      </c>
      <c r="AU764" s="160" t="s">
        <v>86</v>
      </c>
      <c r="AV764" s="13" t="s">
        <v>247</v>
      </c>
      <c r="AW764" s="13" t="s">
        <v>30</v>
      </c>
      <c r="AX764" s="13" t="s">
        <v>80</v>
      </c>
      <c r="AY764" s="160" t="s">
        <v>241</v>
      </c>
    </row>
    <row r="765" spans="2:65" s="1" customFormat="1" ht="24.25" customHeight="1">
      <c r="B765" s="32"/>
      <c r="C765" s="173" t="s">
        <v>782</v>
      </c>
      <c r="D765" s="173" t="s">
        <v>319</v>
      </c>
      <c r="E765" s="174" t="s">
        <v>783</v>
      </c>
      <c r="F765" s="175" t="s">
        <v>784</v>
      </c>
      <c r="G765" s="176" t="s">
        <v>246</v>
      </c>
      <c r="H765" s="177">
        <v>40.517000000000003</v>
      </c>
      <c r="I765" s="178"/>
      <c r="J765" s="179">
        <f>ROUND(I765*H765,2)</f>
        <v>0</v>
      </c>
      <c r="K765" s="180"/>
      <c r="L765" s="181"/>
      <c r="M765" s="182" t="s">
        <v>1</v>
      </c>
      <c r="N765" s="183" t="s">
        <v>39</v>
      </c>
      <c r="P765" s="147">
        <f>O765*H765</f>
        <v>0</v>
      </c>
      <c r="Q765" s="147">
        <v>3.0000000000000001E-3</v>
      </c>
      <c r="R765" s="147">
        <f>Q765*H765</f>
        <v>0.12155100000000001</v>
      </c>
      <c r="S765" s="147">
        <v>0</v>
      </c>
      <c r="T765" s="148">
        <f>S765*H765</f>
        <v>0</v>
      </c>
      <c r="AR765" s="149" t="s">
        <v>285</v>
      </c>
      <c r="AT765" s="149" t="s">
        <v>319</v>
      </c>
      <c r="AU765" s="149" t="s">
        <v>86</v>
      </c>
      <c r="AY765" s="17" t="s">
        <v>241</v>
      </c>
      <c r="BE765" s="150">
        <f>IF(N765="základní",J765,0)</f>
        <v>0</v>
      </c>
      <c r="BF765" s="150">
        <f>IF(N765="snížená",J765,0)</f>
        <v>0</v>
      </c>
      <c r="BG765" s="150">
        <f>IF(N765="zákl. přenesená",J765,0)</f>
        <v>0</v>
      </c>
      <c r="BH765" s="150">
        <f>IF(N765="sníž. přenesená",J765,0)</f>
        <v>0</v>
      </c>
      <c r="BI765" s="150">
        <f>IF(N765="nulová",J765,0)</f>
        <v>0</v>
      </c>
      <c r="BJ765" s="17" t="s">
        <v>86</v>
      </c>
      <c r="BK765" s="150">
        <f>ROUND(I765*H765,2)</f>
        <v>0</v>
      </c>
      <c r="BL765" s="17" t="s">
        <v>247</v>
      </c>
      <c r="BM765" s="149" t="s">
        <v>785</v>
      </c>
    </row>
    <row r="766" spans="2:65" s="12" customFormat="1" ht="12">
      <c r="B766" s="151"/>
      <c r="D766" s="152" t="s">
        <v>249</v>
      </c>
      <c r="E766" s="153" t="s">
        <v>1</v>
      </c>
      <c r="F766" s="154" t="s">
        <v>786</v>
      </c>
      <c r="H766" s="155">
        <v>40.517000000000003</v>
      </c>
      <c r="I766" s="156"/>
      <c r="L766" s="151"/>
      <c r="M766" s="157"/>
      <c r="T766" s="158"/>
      <c r="AT766" s="153" t="s">
        <v>249</v>
      </c>
      <c r="AU766" s="153" t="s">
        <v>86</v>
      </c>
      <c r="AV766" s="12" t="s">
        <v>86</v>
      </c>
      <c r="AW766" s="12" t="s">
        <v>30</v>
      </c>
      <c r="AX766" s="12" t="s">
        <v>73</v>
      </c>
      <c r="AY766" s="153" t="s">
        <v>241</v>
      </c>
    </row>
    <row r="767" spans="2:65" s="13" customFormat="1" ht="12">
      <c r="B767" s="159"/>
      <c r="D767" s="152" t="s">
        <v>249</v>
      </c>
      <c r="E767" s="160" t="s">
        <v>1</v>
      </c>
      <c r="F767" s="161" t="s">
        <v>251</v>
      </c>
      <c r="H767" s="162">
        <v>40.517000000000003</v>
      </c>
      <c r="I767" s="163"/>
      <c r="L767" s="159"/>
      <c r="M767" s="164"/>
      <c r="T767" s="165"/>
      <c r="AT767" s="160" t="s">
        <v>249</v>
      </c>
      <c r="AU767" s="160" t="s">
        <v>86</v>
      </c>
      <c r="AV767" s="13" t="s">
        <v>247</v>
      </c>
      <c r="AW767" s="13" t="s">
        <v>30</v>
      </c>
      <c r="AX767" s="13" t="s">
        <v>80</v>
      </c>
      <c r="AY767" s="160" t="s">
        <v>241</v>
      </c>
    </row>
    <row r="768" spans="2:65" s="1" customFormat="1" ht="24.25" customHeight="1">
      <c r="B768" s="32"/>
      <c r="C768" s="137" t="s">
        <v>787</v>
      </c>
      <c r="D768" s="137" t="s">
        <v>243</v>
      </c>
      <c r="E768" s="138" t="s">
        <v>788</v>
      </c>
      <c r="F768" s="139" t="s">
        <v>789</v>
      </c>
      <c r="G768" s="140" t="s">
        <v>299</v>
      </c>
      <c r="H768" s="141">
        <v>67.7</v>
      </c>
      <c r="I768" s="142"/>
      <c r="J768" s="143">
        <f>ROUND(I768*H768,2)</f>
        <v>0</v>
      </c>
      <c r="K768" s="144"/>
      <c r="L768" s="32"/>
      <c r="M768" s="145" t="s">
        <v>1</v>
      </c>
      <c r="N768" s="146" t="s">
        <v>39</v>
      </c>
      <c r="P768" s="147">
        <f>O768*H768</f>
        <v>0</v>
      </c>
      <c r="Q768" s="147">
        <v>3.0000000000000001E-5</v>
      </c>
      <c r="R768" s="147">
        <f>Q768*H768</f>
        <v>2.0310000000000003E-3</v>
      </c>
      <c r="S768" s="147">
        <v>0</v>
      </c>
      <c r="T768" s="148">
        <f>S768*H768</f>
        <v>0</v>
      </c>
      <c r="AR768" s="149" t="s">
        <v>247</v>
      </c>
      <c r="AT768" s="149" t="s">
        <v>243</v>
      </c>
      <c r="AU768" s="149" t="s">
        <v>86</v>
      </c>
      <c r="AY768" s="17" t="s">
        <v>241</v>
      </c>
      <c r="BE768" s="150">
        <f>IF(N768="základní",J768,0)</f>
        <v>0</v>
      </c>
      <c r="BF768" s="150">
        <f>IF(N768="snížená",J768,0)</f>
        <v>0</v>
      </c>
      <c r="BG768" s="150">
        <f>IF(N768="zákl. přenesená",J768,0)</f>
        <v>0</v>
      </c>
      <c r="BH768" s="150">
        <f>IF(N768="sníž. přenesená",J768,0)</f>
        <v>0</v>
      </c>
      <c r="BI768" s="150">
        <f>IF(N768="nulová",J768,0)</f>
        <v>0</v>
      </c>
      <c r="BJ768" s="17" t="s">
        <v>86</v>
      </c>
      <c r="BK768" s="150">
        <f>ROUND(I768*H768,2)</f>
        <v>0</v>
      </c>
      <c r="BL768" s="17" t="s">
        <v>247</v>
      </c>
      <c r="BM768" s="149" t="s">
        <v>790</v>
      </c>
    </row>
    <row r="769" spans="2:65" s="12" customFormat="1" ht="12">
      <c r="B769" s="151"/>
      <c r="D769" s="152" t="s">
        <v>249</v>
      </c>
      <c r="E769" s="153" t="s">
        <v>1</v>
      </c>
      <c r="F769" s="154" t="s">
        <v>791</v>
      </c>
      <c r="H769" s="155">
        <v>24.25</v>
      </c>
      <c r="I769" s="156"/>
      <c r="L769" s="151"/>
      <c r="M769" s="157"/>
      <c r="T769" s="158"/>
      <c r="AT769" s="153" t="s">
        <v>249</v>
      </c>
      <c r="AU769" s="153" t="s">
        <v>86</v>
      </c>
      <c r="AV769" s="12" t="s">
        <v>86</v>
      </c>
      <c r="AW769" s="12" t="s">
        <v>30</v>
      </c>
      <c r="AX769" s="12" t="s">
        <v>73</v>
      </c>
      <c r="AY769" s="153" t="s">
        <v>241</v>
      </c>
    </row>
    <row r="770" spans="2:65" s="12" customFormat="1" ht="12">
      <c r="B770" s="151"/>
      <c r="D770" s="152" t="s">
        <v>249</v>
      </c>
      <c r="E770" s="153" t="s">
        <v>1</v>
      </c>
      <c r="F770" s="154" t="s">
        <v>792</v>
      </c>
      <c r="H770" s="155">
        <v>13.45</v>
      </c>
      <c r="I770" s="156"/>
      <c r="L770" s="151"/>
      <c r="M770" s="157"/>
      <c r="T770" s="158"/>
      <c r="AT770" s="153" t="s">
        <v>249</v>
      </c>
      <c r="AU770" s="153" t="s">
        <v>86</v>
      </c>
      <c r="AV770" s="12" t="s">
        <v>86</v>
      </c>
      <c r="AW770" s="12" t="s">
        <v>30</v>
      </c>
      <c r="AX770" s="12" t="s">
        <v>73</v>
      </c>
      <c r="AY770" s="153" t="s">
        <v>241</v>
      </c>
    </row>
    <row r="771" spans="2:65" s="12" customFormat="1" ht="12">
      <c r="B771" s="151"/>
      <c r="D771" s="152" t="s">
        <v>249</v>
      </c>
      <c r="E771" s="153" t="s">
        <v>1</v>
      </c>
      <c r="F771" s="154" t="s">
        <v>793</v>
      </c>
      <c r="H771" s="155">
        <v>17.600000000000001</v>
      </c>
      <c r="I771" s="156"/>
      <c r="L771" s="151"/>
      <c r="M771" s="157"/>
      <c r="T771" s="158"/>
      <c r="AT771" s="153" t="s">
        <v>249</v>
      </c>
      <c r="AU771" s="153" t="s">
        <v>86</v>
      </c>
      <c r="AV771" s="12" t="s">
        <v>86</v>
      </c>
      <c r="AW771" s="12" t="s">
        <v>30</v>
      </c>
      <c r="AX771" s="12" t="s">
        <v>73</v>
      </c>
      <c r="AY771" s="153" t="s">
        <v>241</v>
      </c>
    </row>
    <row r="772" spans="2:65" s="12" customFormat="1" ht="12">
      <c r="B772" s="151"/>
      <c r="D772" s="152" t="s">
        <v>249</v>
      </c>
      <c r="E772" s="153" t="s">
        <v>1</v>
      </c>
      <c r="F772" s="154" t="s">
        <v>794</v>
      </c>
      <c r="H772" s="155">
        <v>12.4</v>
      </c>
      <c r="I772" s="156"/>
      <c r="L772" s="151"/>
      <c r="M772" s="157"/>
      <c r="T772" s="158"/>
      <c r="AT772" s="153" t="s">
        <v>249</v>
      </c>
      <c r="AU772" s="153" t="s">
        <v>86</v>
      </c>
      <c r="AV772" s="12" t="s">
        <v>86</v>
      </c>
      <c r="AW772" s="12" t="s">
        <v>30</v>
      </c>
      <c r="AX772" s="12" t="s">
        <v>73</v>
      </c>
      <c r="AY772" s="153" t="s">
        <v>241</v>
      </c>
    </row>
    <row r="773" spans="2:65" s="13" customFormat="1" ht="12">
      <c r="B773" s="159"/>
      <c r="D773" s="152" t="s">
        <v>249</v>
      </c>
      <c r="E773" s="160" t="s">
        <v>1</v>
      </c>
      <c r="F773" s="161" t="s">
        <v>251</v>
      </c>
      <c r="H773" s="162">
        <v>67.7</v>
      </c>
      <c r="I773" s="163"/>
      <c r="L773" s="159"/>
      <c r="M773" s="164"/>
      <c r="T773" s="165"/>
      <c r="AT773" s="160" t="s">
        <v>249</v>
      </c>
      <c r="AU773" s="160" t="s">
        <v>86</v>
      </c>
      <c r="AV773" s="13" t="s">
        <v>247</v>
      </c>
      <c r="AW773" s="13" t="s">
        <v>30</v>
      </c>
      <c r="AX773" s="13" t="s">
        <v>80</v>
      </c>
      <c r="AY773" s="160" t="s">
        <v>241</v>
      </c>
    </row>
    <row r="774" spans="2:65" s="1" customFormat="1" ht="24.25" customHeight="1">
      <c r="B774" s="32"/>
      <c r="C774" s="173" t="s">
        <v>795</v>
      </c>
      <c r="D774" s="173" t="s">
        <v>319</v>
      </c>
      <c r="E774" s="174" t="s">
        <v>796</v>
      </c>
      <c r="F774" s="175" t="s">
        <v>797</v>
      </c>
      <c r="G774" s="176" t="s">
        <v>299</v>
      </c>
      <c r="H774" s="177">
        <v>71.05</v>
      </c>
      <c r="I774" s="178"/>
      <c r="J774" s="179">
        <f>ROUND(I774*H774,2)</f>
        <v>0</v>
      </c>
      <c r="K774" s="180"/>
      <c r="L774" s="181"/>
      <c r="M774" s="182" t="s">
        <v>1</v>
      </c>
      <c r="N774" s="183" t="s">
        <v>39</v>
      </c>
      <c r="P774" s="147">
        <f>O774*H774</f>
        <v>0</v>
      </c>
      <c r="Q774" s="147">
        <v>7.6000000000000004E-4</v>
      </c>
      <c r="R774" s="147">
        <f>Q774*H774</f>
        <v>5.3997999999999997E-2</v>
      </c>
      <c r="S774" s="147">
        <v>0</v>
      </c>
      <c r="T774" s="148">
        <f>S774*H774</f>
        <v>0</v>
      </c>
      <c r="AR774" s="149" t="s">
        <v>285</v>
      </c>
      <c r="AT774" s="149" t="s">
        <v>319</v>
      </c>
      <c r="AU774" s="149" t="s">
        <v>86</v>
      </c>
      <c r="AY774" s="17" t="s">
        <v>241</v>
      </c>
      <c r="BE774" s="150">
        <f>IF(N774="základní",J774,0)</f>
        <v>0</v>
      </c>
      <c r="BF774" s="150">
        <f>IF(N774="snížená",J774,0)</f>
        <v>0</v>
      </c>
      <c r="BG774" s="150">
        <f>IF(N774="zákl. přenesená",J774,0)</f>
        <v>0</v>
      </c>
      <c r="BH774" s="150">
        <f>IF(N774="sníž. přenesená",J774,0)</f>
        <v>0</v>
      </c>
      <c r="BI774" s="150">
        <f>IF(N774="nulová",J774,0)</f>
        <v>0</v>
      </c>
      <c r="BJ774" s="17" t="s">
        <v>86</v>
      </c>
      <c r="BK774" s="150">
        <f>ROUND(I774*H774,2)</f>
        <v>0</v>
      </c>
      <c r="BL774" s="17" t="s">
        <v>247</v>
      </c>
      <c r="BM774" s="149" t="s">
        <v>798</v>
      </c>
    </row>
    <row r="775" spans="2:65" s="1" customFormat="1" ht="16.5" customHeight="1">
      <c r="B775" s="32"/>
      <c r="C775" s="137" t="s">
        <v>799</v>
      </c>
      <c r="D775" s="137" t="s">
        <v>243</v>
      </c>
      <c r="E775" s="138" t="s">
        <v>800</v>
      </c>
      <c r="F775" s="139" t="s">
        <v>801</v>
      </c>
      <c r="G775" s="140" t="s">
        <v>299</v>
      </c>
      <c r="H775" s="141">
        <v>83.05</v>
      </c>
      <c r="I775" s="142"/>
      <c r="J775" s="143">
        <f>ROUND(I775*H775,2)</f>
        <v>0</v>
      </c>
      <c r="K775" s="144"/>
      <c r="L775" s="32"/>
      <c r="M775" s="145" t="s">
        <v>1</v>
      </c>
      <c r="N775" s="146" t="s">
        <v>39</v>
      </c>
      <c r="P775" s="147">
        <f>O775*H775</f>
        <v>0</v>
      </c>
      <c r="Q775" s="147">
        <v>0</v>
      </c>
      <c r="R775" s="147">
        <f>Q775*H775</f>
        <v>0</v>
      </c>
      <c r="S775" s="147">
        <v>0</v>
      </c>
      <c r="T775" s="148">
        <f>S775*H775</f>
        <v>0</v>
      </c>
      <c r="AR775" s="149" t="s">
        <v>247</v>
      </c>
      <c r="AT775" s="149" t="s">
        <v>243</v>
      </c>
      <c r="AU775" s="149" t="s">
        <v>86</v>
      </c>
      <c r="AY775" s="17" t="s">
        <v>241</v>
      </c>
      <c r="BE775" s="150">
        <f>IF(N775="základní",J775,0)</f>
        <v>0</v>
      </c>
      <c r="BF775" s="150">
        <f>IF(N775="snížená",J775,0)</f>
        <v>0</v>
      </c>
      <c r="BG775" s="150">
        <f>IF(N775="zákl. přenesená",J775,0)</f>
        <v>0</v>
      </c>
      <c r="BH775" s="150">
        <f>IF(N775="sníž. přenesená",J775,0)</f>
        <v>0</v>
      </c>
      <c r="BI775" s="150">
        <f>IF(N775="nulová",J775,0)</f>
        <v>0</v>
      </c>
      <c r="BJ775" s="17" t="s">
        <v>86</v>
      </c>
      <c r="BK775" s="150">
        <f>ROUND(I775*H775,2)</f>
        <v>0</v>
      </c>
      <c r="BL775" s="17" t="s">
        <v>247</v>
      </c>
      <c r="BM775" s="149" t="s">
        <v>802</v>
      </c>
    </row>
    <row r="776" spans="2:65" s="12" customFormat="1" ht="12">
      <c r="B776" s="151"/>
      <c r="D776" s="152" t="s">
        <v>249</v>
      </c>
      <c r="E776" s="153" t="s">
        <v>1</v>
      </c>
      <c r="F776" s="154" t="s">
        <v>725</v>
      </c>
      <c r="H776" s="155">
        <v>6.32</v>
      </c>
      <c r="I776" s="156"/>
      <c r="L776" s="151"/>
      <c r="M776" s="157"/>
      <c r="T776" s="158"/>
      <c r="AT776" s="153" t="s">
        <v>249</v>
      </c>
      <c r="AU776" s="153" t="s">
        <v>86</v>
      </c>
      <c r="AV776" s="12" t="s">
        <v>86</v>
      </c>
      <c r="AW776" s="12" t="s">
        <v>30</v>
      </c>
      <c r="AX776" s="12" t="s">
        <v>73</v>
      </c>
      <c r="AY776" s="153" t="s">
        <v>241</v>
      </c>
    </row>
    <row r="777" spans="2:65" s="12" customFormat="1" ht="12">
      <c r="B777" s="151"/>
      <c r="D777" s="152" t="s">
        <v>249</v>
      </c>
      <c r="E777" s="153" t="s">
        <v>1</v>
      </c>
      <c r="F777" s="154" t="s">
        <v>803</v>
      </c>
      <c r="H777" s="155">
        <v>13.41</v>
      </c>
      <c r="I777" s="156"/>
      <c r="L777" s="151"/>
      <c r="M777" s="157"/>
      <c r="T777" s="158"/>
      <c r="AT777" s="153" t="s">
        <v>249</v>
      </c>
      <c r="AU777" s="153" t="s">
        <v>86</v>
      </c>
      <c r="AV777" s="12" t="s">
        <v>86</v>
      </c>
      <c r="AW777" s="12" t="s">
        <v>30</v>
      </c>
      <c r="AX777" s="12" t="s">
        <v>73</v>
      </c>
      <c r="AY777" s="153" t="s">
        <v>241</v>
      </c>
    </row>
    <row r="778" spans="2:65" s="14" customFormat="1" ht="12">
      <c r="B778" s="166"/>
      <c r="D778" s="152" t="s">
        <v>249</v>
      </c>
      <c r="E778" s="167" t="s">
        <v>1</v>
      </c>
      <c r="F778" s="168" t="s">
        <v>804</v>
      </c>
      <c r="H778" s="169">
        <v>19.73</v>
      </c>
      <c r="I778" s="170"/>
      <c r="L778" s="166"/>
      <c r="M778" s="171"/>
      <c r="T778" s="172"/>
      <c r="AT778" s="167" t="s">
        <v>249</v>
      </c>
      <c r="AU778" s="167" t="s">
        <v>86</v>
      </c>
      <c r="AV778" s="14" t="s">
        <v>258</v>
      </c>
      <c r="AW778" s="14" t="s">
        <v>30</v>
      </c>
      <c r="AX778" s="14" t="s">
        <v>73</v>
      </c>
      <c r="AY778" s="167" t="s">
        <v>241</v>
      </c>
    </row>
    <row r="779" spans="2:65" s="12" customFormat="1" ht="12">
      <c r="B779" s="151"/>
      <c r="D779" s="152" t="s">
        <v>249</v>
      </c>
      <c r="E779" s="153" t="s">
        <v>1</v>
      </c>
      <c r="F779" s="154" t="s">
        <v>736</v>
      </c>
      <c r="H779" s="155">
        <v>5.72</v>
      </c>
      <c r="I779" s="156"/>
      <c r="L779" s="151"/>
      <c r="M779" s="157"/>
      <c r="T779" s="158"/>
      <c r="AT779" s="153" t="s">
        <v>249</v>
      </c>
      <c r="AU779" s="153" t="s">
        <v>86</v>
      </c>
      <c r="AV779" s="12" t="s">
        <v>86</v>
      </c>
      <c r="AW779" s="12" t="s">
        <v>30</v>
      </c>
      <c r="AX779" s="12" t="s">
        <v>73</v>
      </c>
      <c r="AY779" s="153" t="s">
        <v>241</v>
      </c>
    </row>
    <row r="780" spans="2:65" s="14" customFormat="1" ht="12">
      <c r="B780" s="166"/>
      <c r="D780" s="152" t="s">
        <v>249</v>
      </c>
      <c r="E780" s="167" t="s">
        <v>1</v>
      </c>
      <c r="F780" s="168" t="s">
        <v>805</v>
      </c>
      <c r="H780" s="169">
        <v>5.72</v>
      </c>
      <c r="I780" s="170"/>
      <c r="L780" s="166"/>
      <c r="M780" s="171"/>
      <c r="T780" s="172"/>
      <c r="AT780" s="167" t="s">
        <v>249</v>
      </c>
      <c r="AU780" s="167" t="s">
        <v>86</v>
      </c>
      <c r="AV780" s="14" t="s">
        <v>258</v>
      </c>
      <c r="AW780" s="14" t="s">
        <v>30</v>
      </c>
      <c r="AX780" s="14" t="s">
        <v>73</v>
      </c>
      <c r="AY780" s="167" t="s">
        <v>241</v>
      </c>
    </row>
    <row r="781" spans="2:65" s="12" customFormat="1" ht="12">
      <c r="B781" s="151"/>
      <c r="D781" s="152" t="s">
        <v>249</v>
      </c>
      <c r="E781" s="153" t="s">
        <v>1</v>
      </c>
      <c r="F781" s="154" t="s">
        <v>803</v>
      </c>
      <c r="H781" s="155">
        <v>13.41</v>
      </c>
      <c r="I781" s="156"/>
      <c r="L781" s="151"/>
      <c r="M781" s="157"/>
      <c r="T781" s="158"/>
      <c r="AT781" s="153" t="s">
        <v>249</v>
      </c>
      <c r="AU781" s="153" t="s">
        <v>86</v>
      </c>
      <c r="AV781" s="12" t="s">
        <v>86</v>
      </c>
      <c r="AW781" s="12" t="s">
        <v>30</v>
      </c>
      <c r="AX781" s="12" t="s">
        <v>73</v>
      </c>
      <c r="AY781" s="153" t="s">
        <v>241</v>
      </c>
    </row>
    <row r="782" spans="2:65" s="12" customFormat="1" ht="12">
      <c r="B782" s="151"/>
      <c r="D782" s="152" t="s">
        <v>249</v>
      </c>
      <c r="E782" s="153" t="s">
        <v>1</v>
      </c>
      <c r="F782" s="154" t="s">
        <v>731</v>
      </c>
      <c r="H782" s="155">
        <v>15.54</v>
      </c>
      <c r="I782" s="156"/>
      <c r="L782" s="151"/>
      <c r="M782" s="157"/>
      <c r="T782" s="158"/>
      <c r="AT782" s="153" t="s">
        <v>249</v>
      </c>
      <c r="AU782" s="153" t="s">
        <v>86</v>
      </c>
      <c r="AV782" s="12" t="s">
        <v>86</v>
      </c>
      <c r="AW782" s="12" t="s">
        <v>30</v>
      </c>
      <c r="AX782" s="12" t="s">
        <v>73</v>
      </c>
      <c r="AY782" s="153" t="s">
        <v>241</v>
      </c>
    </row>
    <row r="783" spans="2:65" s="14" customFormat="1" ht="12">
      <c r="B783" s="166"/>
      <c r="D783" s="152" t="s">
        <v>249</v>
      </c>
      <c r="E783" s="167" t="s">
        <v>1</v>
      </c>
      <c r="F783" s="168" t="s">
        <v>756</v>
      </c>
      <c r="H783" s="169">
        <v>28.95</v>
      </c>
      <c r="I783" s="170"/>
      <c r="L783" s="166"/>
      <c r="M783" s="171"/>
      <c r="T783" s="172"/>
      <c r="AT783" s="167" t="s">
        <v>249</v>
      </c>
      <c r="AU783" s="167" t="s">
        <v>86</v>
      </c>
      <c r="AV783" s="14" t="s">
        <v>258</v>
      </c>
      <c r="AW783" s="14" t="s">
        <v>30</v>
      </c>
      <c r="AX783" s="14" t="s">
        <v>73</v>
      </c>
      <c r="AY783" s="167" t="s">
        <v>241</v>
      </c>
    </row>
    <row r="784" spans="2:65" s="12" customFormat="1" ht="12">
      <c r="B784" s="151"/>
      <c r="D784" s="152" t="s">
        <v>249</v>
      </c>
      <c r="E784" s="153" t="s">
        <v>1</v>
      </c>
      <c r="F784" s="154" t="s">
        <v>806</v>
      </c>
      <c r="H784" s="155">
        <v>8.94</v>
      </c>
      <c r="I784" s="156"/>
      <c r="L784" s="151"/>
      <c r="M784" s="157"/>
      <c r="T784" s="158"/>
      <c r="AT784" s="153" t="s">
        <v>249</v>
      </c>
      <c r="AU784" s="153" t="s">
        <v>86</v>
      </c>
      <c r="AV784" s="12" t="s">
        <v>86</v>
      </c>
      <c r="AW784" s="12" t="s">
        <v>30</v>
      </c>
      <c r="AX784" s="12" t="s">
        <v>73</v>
      </c>
      <c r="AY784" s="153" t="s">
        <v>241</v>
      </c>
    </row>
    <row r="785" spans="2:65" s="14" customFormat="1" ht="12">
      <c r="B785" s="166"/>
      <c r="D785" s="152" t="s">
        <v>249</v>
      </c>
      <c r="E785" s="167" t="s">
        <v>1</v>
      </c>
      <c r="F785" s="168" t="s">
        <v>751</v>
      </c>
      <c r="H785" s="169">
        <v>8.94</v>
      </c>
      <c r="I785" s="170"/>
      <c r="L785" s="166"/>
      <c r="M785" s="171"/>
      <c r="T785" s="172"/>
      <c r="AT785" s="167" t="s">
        <v>249</v>
      </c>
      <c r="AU785" s="167" t="s">
        <v>86</v>
      </c>
      <c r="AV785" s="14" t="s">
        <v>258</v>
      </c>
      <c r="AW785" s="14" t="s">
        <v>30</v>
      </c>
      <c r="AX785" s="14" t="s">
        <v>73</v>
      </c>
      <c r="AY785" s="167" t="s">
        <v>241</v>
      </c>
    </row>
    <row r="786" spans="2:65" s="12" customFormat="1" ht="12">
      <c r="B786" s="151"/>
      <c r="D786" s="152" t="s">
        <v>249</v>
      </c>
      <c r="E786" s="153" t="s">
        <v>1</v>
      </c>
      <c r="F786" s="154" t="s">
        <v>807</v>
      </c>
      <c r="H786" s="155">
        <v>19.71</v>
      </c>
      <c r="I786" s="156"/>
      <c r="L786" s="151"/>
      <c r="M786" s="157"/>
      <c r="T786" s="158"/>
      <c r="AT786" s="153" t="s">
        <v>249</v>
      </c>
      <c r="AU786" s="153" t="s">
        <v>86</v>
      </c>
      <c r="AV786" s="12" t="s">
        <v>86</v>
      </c>
      <c r="AW786" s="12" t="s">
        <v>30</v>
      </c>
      <c r="AX786" s="12" t="s">
        <v>73</v>
      </c>
      <c r="AY786" s="153" t="s">
        <v>241</v>
      </c>
    </row>
    <row r="787" spans="2:65" s="14" customFormat="1" ht="12">
      <c r="B787" s="166"/>
      <c r="D787" s="152" t="s">
        <v>249</v>
      </c>
      <c r="E787" s="167" t="s">
        <v>1</v>
      </c>
      <c r="F787" s="168" t="s">
        <v>808</v>
      </c>
      <c r="H787" s="169">
        <v>19.71</v>
      </c>
      <c r="I787" s="170"/>
      <c r="L787" s="166"/>
      <c r="M787" s="171"/>
      <c r="T787" s="172"/>
      <c r="AT787" s="167" t="s">
        <v>249</v>
      </c>
      <c r="AU787" s="167" t="s">
        <v>86</v>
      </c>
      <c r="AV787" s="14" t="s">
        <v>258</v>
      </c>
      <c r="AW787" s="14" t="s">
        <v>30</v>
      </c>
      <c r="AX787" s="14" t="s">
        <v>73</v>
      </c>
      <c r="AY787" s="167" t="s">
        <v>241</v>
      </c>
    </row>
    <row r="788" spans="2:65" s="13" customFormat="1" ht="12">
      <c r="B788" s="159"/>
      <c r="D788" s="152" t="s">
        <v>249</v>
      </c>
      <c r="E788" s="160" t="s">
        <v>1</v>
      </c>
      <c r="F788" s="161" t="s">
        <v>251</v>
      </c>
      <c r="H788" s="162">
        <v>83.05</v>
      </c>
      <c r="I788" s="163"/>
      <c r="L788" s="159"/>
      <c r="M788" s="164"/>
      <c r="T788" s="165"/>
      <c r="AT788" s="160" t="s">
        <v>249</v>
      </c>
      <c r="AU788" s="160" t="s">
        <v>86</v>
      </c>
      <c r="AV788" s="13" t="s">
        <v>247</v>
      </c>
      <c r="AW788" s="13" t="s">
        <v>30</v>
      </c>
      <c r="AX788" s="13" t="s">
        <v>80</v>
      </c>
      <c r="AY788" s="160" t="s">
        <v>241</v>
      </c>
    </row>
    <row r="789" spans="2:65" s="1" customFormat="1" ht="24.25" customHeight="1">
      <c r="B789" s="32"/>
      <c r="C789" s="173" t="s">
        <v>809</v>
      </c>
      <c r="D789" s="173" t="s">
        <v>319</v>
      </c>
      <c r="E789" s="174" t="s">
        <v>810</v>
      </c>
      <c r="F789" s="175" t="s">
        <v>811</v>
      </c>
      <c r="G789" s="176" t="s">
        <v>299</v>
      </c>
      <c r="H789" s="177">
        <v>87.203000000000003</v>
      </c>
      <c r="I789" s="178"/>
      <c r="J789" s="179">
        <f>ROUND(I789*H789,2)</f>
        <v>0</v>
      </c>
      <c r="K789" s="180"/>
      <c r="L789" s="181"/>
      <c r="M789" s="182" t="s">
        <v>1</v>
      </c>
      <c r="N789" s="183" t="s">
        <v>39</v>
      </c>
      <c r="P789" s="147">
        <f>O789*H789</f>
        <v>0</v>
      </c>
      <c r="Q789" s="147">
        <v>1E-4</v>
      </c>
      <c r="R789" s="147">
        <f>Q789*H789</f>
        <v>8.7203000000000003E-3</v>
      </c>
      <c r="S789" s="147">
        <v>0</v>
      </c>
      <c r="T789" s="148">
        <f>S789*H789</f>
        <v>0</v>
      </c>
      <c r="AR789" s="149" t="s">
        <v>285</v>
      </c>
      <c r="AT789" s="149" t="s">
        <v>319</v>
      </c>
      <c r="AU789" s="149" t="s">
        <v>86</v>
      </c>
      <c r="AY789" s="17" t="s">
        <v>241</v>
      </c>
      <c r="BE789" s="150">
        <f>IF(N789="základní",J789,0)</f>
        <v>0</v>
      </c>
      <c r="BF789" s="150">
        <f>IF(N789="snížená",J789,0)</f>
        <v>0</v>
      </c>
      <c r="BG789" s="150">
        <f>IF(N789="zákl. přenesená",J789,0)</f>
        <v>0</v>
      </c>
      <c r="BH789" s="150">
        <f>IF(N789="sníž. přenesená",J789,0)</f>
        <v>0</v>
      </c>
      <c r="BI789" s="150">
        <f>IF(N789="nulová",J789,0)</f>
        <v>0</v>
      </c>
      <c r="BJ789" s="17" t="s">
        <v>86</v>
      </c>
      <c r="BK789" s="150">
        <f>ROUND(I789*H789,2)</f>
        <v>0</v>
      </c>
      <c r="BL789" s="17" t="s">
        <v>247</v>
      </c>
      <c r="BM789" s="149" t="s">
        <v>812</v>
      </c>
    </row>
    <row r="790" spans="2:65" s="12" customFormat="1" ht="12">
      <c r="B790" s="151"/>
      <c r="D790" s="152" t="s">
        <v>249</v>
      </c>
      <c r="E790" s="153" t="s">
        <v>1</v>
      </c>
      <c r="F790" s="154" t="s">
        <v>813</v>
      </c>
      <c r="H790" s="155">
        <v>87.203000000000003</v>
      </c>
      <c r="I790" s="156"/>
      <c r="L790" s="151"/>
      <c r="M790" s="157"/>
      <c r="T790" s="158"/>
      <c r="AT790" s="153" t="s">
        <v>249</v>
      </c>
      <c r="AU790" s="153" t="s">
        <v>86</v>
      </c>
      <c r="AV790" s="12" t="s">
        <v>86</v>
      </c>
      <c r="AW790" s="12" t="s">
        <v>30</v>
      </c>
      <c r="AX790" s="12" t="s">
        <v>80</v>
      </c>
      <c r="AY790" s="153" t="s">
        <v>241</v>
      </c>
    </row>
    <row r="791" spans="2:65" s="1" customFormat="1" ht="16.5" customHeight="1">
      <c r="B791" s="32"/>
      <c r="C791" s="137" t="s">
        <v>814</v>
      </c>
      <c r="D791" s="137" t="s">
        <v>243</v>
      </c>
      <c r="E791" s="138" t="s">
        <v>800</v>
      </c>
      <c r="F791" s="139" t="s">
        <v>801</v>
      </c>
      <c r="G791" s="140" t="s">
        <v>299</v>
      </c>
      <c r="H791" s="141">
        <v>63.34</v>
      </c>
      <c r="I791" s="142"/>
      <c r="J791" s="143">
        <f>ROUND(I791*H791,2)</f>
        <v>0</v>
      </c>
      <c r="K791" s="144"/>
      <c r="L791" s="32"/>
      <c r="M791" s="145" t="s">
        <v>1</v>
      </c>
      <c r="N791" s="146" t="s">
        <v>39</v>
      </c>
      <c r="P791" s="147">
        <f>O791*H791</f>
        <v>0</v>
      </c>
      <c r="Q791" s="147">
        <v>0</v>
      </c>
      <c r="R791" s="147">
        <f>Q791*H791</f>
        <v>0</v>
      </c>
      <c r="S791" s="147">
        <v>0</v>
      </c>
      <c r="T791" s="148">
        <f>S791*H791</f>
        <v>0</v>
      </c>
      <c r="AR791" s="149" t="s">
        <v>247</v>
      </c>
      <c r="AT791" s="149" t="s">
        <v>243</v>
      </c>
      <c r="AU791" s="149" t="s">
        <v>86</v>
      </c>
      <c r="AY791" s="17" t="s">
        <v>241</v>
      </c>
      <c r="BE791" s="150">
        <f>IF(N791="základní",J791,0)</f>
        <v>0</v>
      </c>
      <c r="BF791" s="150">
        <f>IF(N791="snížená",J791,0)</f>
        <v>0</v>
      </c>
      <c r="BG791" s="150">
        <f>IF(N791="zákl. přenesená",J791,0)</f>
        <v>0</v>
      </c>
      <c r="BH791" s="150">
        <f>IF(N791="sníž. přenesená",J791,0)</f>
        <v>0</v>
      </c>
      <c r="BI791" s="150">
        <f>IF(N791="nulová",J791,0)</f>
        <v>0</v>
      </c>
      <c r="BJ791" s="17" t="s">
        <v>86</v>
      </c>
      <c r="BK791" s="150">
        <f>ROUND(I791*H791,2)</f>
        <v>0</v>
      </c>
      <c r="BL791" s="17" t="s">
        <v>247</v>
      </c>
      <c r="BM791" s="149" t="s">
        <v>815</v>
      </c>
    </row>
    <row r="792" spans="2:65" s="12" customFormat="1" ht="12">
      <c r="B792" s="151"/>
      <c r="D792" s="152" t="s">
        <v>249</v>
      </c>
      <c r="E792" s="153" t="s">
        <v>1</v>
      </c>
      <c r="F792" s="154" t="s">
        <v>725</v>
      </c>
      <c r="H792" s="155">
        <v>6.32</v>
      </c>
      <c r="I792" s="156"/>
      <c r="L792" s="151"/>
      <c r="M792" s="157"/>
      <c r="T792" s="158"/>
      <c r="AT792" s="153" t="s">
        <v>249</v>
      </c>
      <c r="AU792" s="153" t="s">
        <v>86</v>
      </c>
      <c r="AV792" s="12" t="s">
        <v>86</v>
      </c>
      <c r="AW792" s="12" t="s">
        <v>30</v>
      </c>
      <c r="AX792" s="12" t="s">
        <v>73</v>
      </c>
      <c r="AY792" s="153" t="s">
        <v>241</v>
      </c>
    </row>
    <row r="793" spans="2:65" s="12" customFormat="1" ht="12">
      <c r="B793" s="151"/>
      <c r="D793" s="152" t="s">
        <v>249</v>
      </c>
      <c r="E793" s="153" t="s">
        <v>1</v>
      </c>
      <c r="F793" s="154" t="s">
        <v>803</v>
      </c>
      <c r="H793" s="155">
        <v>13.41</v>
      </c>
      <c r="I793" s="156"/>
      <c r="L793" s="151"/>
      <c r="M793" s="157"/>
      <c r="T793" s="158"/>
      <c r="AT793" s="153" t="s">
        <v>249</v>
      </c>
      <c r="AU793" s="153" t="s">
        <v>86</v>
      </c>
      <c r="AV793" s="12" t="s">
        <v>86</v>
      </c>
      <c r="AW793" s="12" t="s">
        <v>30</v>
      </c>
      <c r="AX793" s="12" t="s">
        <v>73</v>
      </c>
      <c r="AY793" s="153" t="s">
        <v>241</v>
      </c>
    </row>
    <row r="794" spans="2:65" s="14" customFormat="1" ht="12">
      <c r="B794" s="166"/>
      <c r="D794" s="152" t="s">
        <v>249</v>
      </c>
      <c r="E794" s="167" t="s">
        <v>1</v>
      </c>
      <c r="F794" s="168" t="s">
        <v>804</v>
      </c>
      <c r="H794" s="169">
        <v>19.73</v>
      </c>
      <c r="I794" s="170"/>
      <c r="L794" s="166"/>
      <c r="M794" s="171"/>
      <c r="T794" s="172"/>
      <c r="AT794" s="167" t="s">
        <v>249</v>
      </c>
      <c r="AU794" s="167" t="s">
        <v>86</v>
      </c>
      <c r="AV794" s="14" t="s">
        <v>258</v>
      </c>
      <c r="AW794" s="14" t="s">
        <v>30</v>
      </c>
      <c r="AX794" s="14" t="s">
        <v>73</v>
      </c>
      <c r="AY794" s="167" t="s">
        <v>241</v>
      </c>
    </row>
    <row r="795" spans="2:65" s="12" customFormat="1" ht="12">
      <c r="B795" s="151"/>
      <c r="D795" s="152" t="s">
        <v>249</v>
      </c>
      <c r="E795" s="153" t="s">
        <v>1</v>
      </c>
      <c r="F795" s="154" t="s">
        <v>736</v>
      </c>
      <c r="H795" s="155">
        <v>5.72</v>
      </c>
      <c r="I795" s="156"/>
      <c r="L795" s="151"/>
      <c r="M795" s="157"/>
      <c r="T795" s="158"/>
      <c r="AT795" s="153" t="s">
        <v>249</v>
      </c>
      <c r="AU795" s="153" t="s">
        <v>86</v>
      </c>
      <c r="AV795" s="12" t="s">
        <v>86</v>
      </c>
      <c r="AW795" s="12" t="s">
        <v>30</v>
      </c>
      <c r="AX795" s="12" t="s">
        <v>73</v>
      </c>
      <c r="AY795" s="153" t="s">
        <v>241</v>
      </c>
    </row>
    <row r="796" spans="2:65" s="14" customFormat="1" ht="12">
      <c r="B796" s="166"/>
      <c r="D796" s="152" t="s">
        <v>249</v>
      </c>
      <c r="E796" s="167" t="s">
        <v>1</v>
      </c>
      <c r="F796" s="168" t="s">
        <v>805</v>
      </c>
      <c r="H796" s="169">
        <v>5.72</v>
      </c>
      <c r="I796" s="170"/>
      <c r="L796" s="166"/>
      <c r="M796" s="171"/>
      <c r="T796" s="172"/>
      <c r="AT796" s="167" t="s">
        <v>249</v>
      </c>
      <c r="AU796" s="167" t="s">
        <v>86</v>
      </c>
      <c r="AV796" s="14" t="s">
        <v>258</v>
      </c>
      <c r="AW796" s="14" t="s">
        <v>30</v>
      </c>
      <c r="AX796" s="14" t="s">
        <v>73</v>
      </c>
      <c r="AY796" s="167" t="s">
        <v>241</v>
      </c>
    </row>
    <row r="797" spans="2:65" s="12" customFormat="1" ht="12">
      <c r="B797" s="151"/>
      <c r="D797" s="152" t="s">
        <v>249</v>
      </c>
      <c r="E797" s="153" t="s">
        <v>1</v>
      </c>
      <c r="F797" s="154" t="s">
        <v>803</v>
      </c>
      <c r="H797" s="155">
        <v>13.41</v>
      </c>
      <c r="I797" s="156"/>
      <c r="L797" s="151"/>
      <c r="M797" s="157"/>
      <c r="T797" s="158"/>
      <c r="AT797" s="153" t="s">
        <v>249</v>
      </c>
      <c r="AU797" s="153" t="s">
        <v>86</v>
      </c>
      <c r="AV797" s="12" t="s">
        <v>86</v>
      </c>
      <c r="AW797" s="12" t="s">
        <v>30</v>
      </c>
      <c r="AX797" s="12" t="s">
        <v>73</v>
      </c>
      <c r="AY797" s="153" t="s">
        <v>241</v>
      </c>
    </row>
    <row r="798" spans="2:65" s="12" customFormat="1" ht="12">
      <c r="B798" s="151"/>
      <c r="D798" s="152" t="s">
        <v>249</v>
      </c>
      <c r="E798" s="153" t="s">
        <v>1</v>
      </c>
      <c r="F798" s="154" t="s">
        <v>731</v>
      </c>
      <c r="H798" s="155">
        <v>15.54</v>
      </c>
      <c r="I798" s="156"/>
      <c r="L798" s="151"/>
      <c r="M798" s="157"/>
      <c r="T798" s="158"/>
      <c r="AT798" s="153" t="s">
        <v>249</v>
      </c>
      <c r="AU798" s="153" t="s">
        <v>86</v>
      </c>
      <c r="AV798" s="12" t="s">
        <v>86</v>
      </c>
      <c r="AW798" s="12" t="s">
        <v>30</v>
      </c>
      <c r="AX798" s="12" t="s">
        <v>73</v>
      </c>
      <c r="AY798" s="153" t="s">
        <v>241</v>
      </c>
    </row>
    <row r="799" spans="2:65" s="14" customFormat="1" ht="12">
      <c r="B799" s="166"/>
      <c r="D799" s="152" t="s">
        <v>249</v>
      </c>
      <c r="E799" s="167" t="s">
        <v>1</v>
      </c>
      <c r="F799" s="168" t="s">
        <v>756</v>
      </c>
      <c r="H799" s="169">
        <v>28.95</v>
      </c>
      <c r="I799" s="170"/>
      <c r="L799" s="166"/>
      <c r="M799" s="171"/>
      <c r="T799" s="172"/>
      <c r="AT799" s="167" t="s">
        <v>249</v>
      </c>
      <c r="AU799" s="167" t="s">
        <v>86</v>
      </c>
      <c r="AV799" s="14" t="s">
        <v>258</v>
      </c>
      <c r="AW799" s="14" t="s">
        <v>30</v>
      </c>
      <c r="AX799" s="14" t="s">
        <v>73</v>
      </c>
      <c r="AY799" s="167" t="s">
        <v>241</v>
      </c>
    </row>
    <row r="800" spans="2:65" s="12" customFormat="1" ht="12">
      <c r="B800" s="151"/>
      <c r="D800" s="152" t="s">
        <v>249</v>
      </c>
      <c r="E800" s="153" t="s">
        <v>1</v>
      </c>
      <c r="F800" s="154" t="s">
        <v>806</v>
      </c>
      <c r="H800" s="155">
        <v>8.94</v>
      </c>
      <c r="I800" s="156"/>
      <c r="L800" s="151"/>
      <c r="M800" s="157"/>
      <c r="T800" s="158"/>
      <c r="AT800" s="153" t="s">
        <v>249</v>
      </c>
      <c r="AU800" s="153" t="s">
        <v>86</v>
      </c>
      <c r="AV800" s="12" t="s">
        <v>86</v>
      </c>
      <c r="AW800" s="12" t="s">
        <v>30</v>
      </c>
      <c r="AX800" s="12" t="s">
        <v>73</v>
      </c>
      <c r="AY800" s="153" t="s">
        <v>241</v>
      </c>
    </row>
    <row r="801" spans="2:65" s="14" customFormat="1" ht="12">
      <c r="B801" s="166"/>
      <c r="D801" s="152" t="s">
        <v>249</v>
      </c>
      <c r="E801" s="167" t="s">
        <v>1</v>
      </c>
      <c r="F801" s="168" t="s">
        <v>751</v>
      </c>
      <c r="H801" s="169">
        <v>8.94</v>
      </c>
      <c r="I801" s="170"/>
      <c r="L801" s="166"/>
      <c r="M801" s="171"/>
      <c r="T801" s="172"/>
      <c r="AT801" s="167" t="s">
        <v>249</v>
      </c>
      <c r="AU801" s="167" t="s">
        <v>86</v>
      </c>
      <c r="AV801" s="14" t="s">
        <v>258</v>
      </c>
      <c r="AW801" s="14" t="s">
        <v>30</v>
      </c>
      <c r="AX801" s="14" t="s">
        <v>73</v>
      </c>
      <c r="AY801" s="167" t="s">
        <v>241</v>
      </c>
    </row>
    <row r="802" spans="2:65" s="13" customFormat="1" ht="12">
      <c r="B802" s="159"/>
      <c r="D802" s="152" t="s">
        <v>249</v>
      </c>
      <c r="E802" s="160" t="s">
        <v>1</v>
      </c>
      <c r="F802" s="161" t="s">
        <v>251</v>
      </c>
      <c r="H802" s="162">
        <v>63.339999999999996</v>
      </c>
      <c r="I802" s="163"/>
      <c r="L802" s="159"/>
      <c r="M802" s="164"/>
      <c r="T802" s="165"/>
      <c r="AT802" s="160" t="s">
        <v>249</v>
      </c>
      <c r="AU802" s="160" t="s">
        <v>86</v>
      </c>
      <c r="AV802" s="13" t="s">
        <v>247</v>
      </c>
      <c r="AW802" s="13" t="s">
        <v>30</v>
      </c>
      <c r="AX802" s="13" t="s">
        <v>80</v>
      </c>
      <c r="AY802" s="160" t="s">
        <v>241</v>
      </c>
    </row>
    <row r="803" spans="2:65" s="1" customFormat="1" ht="24.25" customHeight="1">
      <c r="B803" s="32"/>
      <c r="C803" s="173" t="s">
        <v>816</v>
      </c>
      <c r="D803" s="173" t="s">
        <v>319</v>
      </c>
      <c r="E803" s="174" t="s">
        <v>817</v>
      </c>
      <c r="F803" s="175" t="s">
        <v>818</v>
      </c>
      <c r="G803" s="176" t="s">
        <v>299</v>
      </c>
      <c r="H803" s="177">
        <v>66.507000000000005</v>
      </c>
      <c r="I803" s="178"/>
      <c r="J803" s="179">
        <f>ROUND(I803*H803,2)</f>
        <v>0</v>
      </c>
      <c r="K803" s="180"/>
      <c r="L803" s="181"/>
      <c r="M803" s="182" t="s">
        <v>1</v>
      </c>
      <c r="N803" s="183" t="s">
        <v>39</v>
      </c>
      <c r="P803" s="147">
        <f>O803*H803</f>
        <v>0</v>
      </c>
      <c r="Q803" s="147">
        <v>4.0000000000000003E-5</v>
      </c>
      <c r="R803" s="147">
        <f>Q803*H803</f>
        <v>2.6602800000000005E-3</v>
      </c>
      <c r="S803" s="147">
        <v>0</v>
      </c>
      <c r="T803" s="148">
        <f>S803*H803</f>
        <v>0</v>
      </c>
      <c r="AR803" s="149" t="s">
        <v>285</v>
      </c>
      <c r="AT803" s="149" t="s">
        <v>319</v>
      </c>
      <c r="AU803" s="149" t="s">
        <v>86</v>
      </c>
      <c r="AY803" s="17" t="s">
        <v>241</v>
      </c>
      <c r="BE803" s="150">
        <f>IF(N803="základní",J803,0)</f>
        <v>0</v>
      </c>
      <c r="BF803" s="150">
        <f>IF(N803="snížená",J803,0)</f>
        <v>0</v>
      </c>
      <c r="BG803" s="150">
        <f>IF(N803="zákl. přenesená",J803,0)</f>
        <v>0</v>
      </c>
      <c r="BH803" s="150">
        <f>IF(N803="sníž. přenesená",J803,0)</f>
        <v>0</v>
      </c>
      <c r="BI803" s="150">
        <f>IF(N803="nulová",J803,0)</f>
        <v>0</v>
      </c>
      <c r="BJ803" s="17" t="s">
        <v>86</v>
      </c>
      <c r="BK803" s="150">
        <f>ROUND(I803*H803,2)</f>
        <v>0</v>
      </c>
      <c r="BL803" s="17" t="s">
        <v>247</v>
      </c>
      <c r="BM803" s="149" t="s">
        <v>819</v>
      </c>
    </row>
    <row r="804" spans="2:65" s="12" customFormat="1" ht="12">
      <c r="B804" s="151"/>
      <c r="D804" s="152" t="s">
        <v>249</v>
      </c>
      <c r="E804" s="153" t="s">
        <v>1</v>
      </c>
      <c r="F804" s="154" t="s">
        <v>820</v>
      </c>
      <c r="H804" s="155">
        <v>66.507000000000005</v>
      </c>
      <c r="I804" s="156"/>
      <c r="L804" s="151"/>
      <c r="M804" s="157"/>
      <c r="T804" s="158"/>
      <c r="AT804" s="153" t="s">
        <v>249</v>
      </c>
      <c r="AU804" s="153" t="s">
        <v>86</v>
      </c>
      <c r="AV804" s="12" t="s">
        <v>86</v>
      </c>
      <c r="AW804" s="12" t="s">
        <v>30</v>
      </c>
      <c r="AX804" s="12" t="s">
        <v>73</v>
      </c>
      <c r="AY804" s="153" t="s">
        <v>241</v>
      </c>
    </row>
    <row r="805" spans="2:65" s="13" customFormat="1" ht="12">
      <c r="B805" s="159"/>
      <c r="D805" s="152" t="s">
        <v>249</v>
      </c>
      <c r="E805" s="160" t="s">
        <v>1</v>
      </c>
      <c r="F805" s="161" t="s">
        <v>251</v>
      </c>
      <c r="H805" s="162">
        <v>66.507000000000005</v>
      </c>
      <c r="I805" s="163"/>
      <c r="L805" s="159"/>
      <c r="M805" s="164"/>
      <c r="T805" s="165"/>
      <c r="AT805" s="160" t="s">
        <v>249</v>
      </c>
      <c r="AU805" s="160" t="s">
        <v>86</v>
      </c>
      <c r="AV805" s="13" t="s">
        <v>247</v>
      </c>
      <c r="AW805" s="13" t="s">
        <v>30</v>
      </c>
      <c r="AX805" s="13" t="s">
        <v>80</v>
      </c>
      <c r="AY805" s="160" t="s">
        <v>241</v>
      </c>
    </row>
    <row r="806" spans="2:65" s="1" customFormat="1" ht="16.5" customHeight="1">
      <c r="B806" s="32"/>
      <c r="C806" s="137" t="s">
        <v>821</v>
      </c>
      <c r="D806" s="137" t="s">
        <v>243</v>
      </c>
      <c r="E806" s="138" t="s">
        <v>800</v>
      </c>
      <c r="F806" s="139" t="s">
        <v>801</v>
      </c>
      <c r="G806" s="140" t="s">
        <v>299</v>
      </c>
      <c r="H806" s="141">
        <v>41.8</v>
      </c>
      <c r="I806" s="142"/>
      <c r="J806" s="143">
        <f>ROUND(I806*H806,2)</f>
        <v>0</v>
      </c>
      <c r="K806" s="144"/>
      <c r="L806" s="32"/>
      <c r="M806" s="145" t="s">
        <v>1</v>
      </c>
      <c r="N806" s="146" t="s">
        <v>39</v>
      </c>
      <c r="P806" s="147">
        <f>O806*H806</f>
        <v>0</v>
      </c>
      <c r="Q806" s="147">
        <v>0</v>
      </c>
      <c r="R806" s="147">
        <f>Q806*H806</f>
        <v>0</v>
      </c>
      <c r="S806" s="147">
        <v>0</v>
      </c>
      <c r="T806" s="148">
        <f>S806*H806</f>
        <v>0</v>
      </c>
      <c r="AR806" s="149" t="s">
        <v>247</v>
      </c>
      <c r="AT806" s="149" t="s">
        <v>243</v>
      </c>
      <c r="AU806" s="149" t="s">
        <v>86</v>
      </c>
      <c r="AY806" s="17" t="s">
        <v>241</v>
      </c>
      <c r="BE806" s="150">
        <f>IF(N806="základní",J806,0)</f>
        <v>0</v>
      </c>
      <c r="BF806" s="150">
        <f>IF(N806="snížená",J806,0)</f>
        <v>0</v>
      </c>
      <c r="BG806" s="150">
        <f>IF(N806="zákl. přenesená",J806,0)</f>
        <v>0</v>
      </c>
      <c r="BH806" s="150">
        <f>IF(N806="sníž. přenesená",J806,0)</f>
        <v>0</v>
      </c>
      <c r="BI806" s="150">
        <f>IF(N806="nulová",J806,0)</f>
        <v>0</v>
      </c>
      <c r="BJ806" s="17" t="s">
        <v>86</v>
      </c>
      <c r="BK806" s="150">
        <f>ROUND(I806*H806,2)</f>
        <v>0</v>
      </c>
      <c r="BL806" s="17" t="s">
        <v>247</v>
      </c>
      <c r="BM806" s="149" t="s">
        <v>822</v>
      </c>
    </row>
    <row r="807" spans="2:65" s="12" customFormat="1" ht="12">
      <c r="B807" s="151"/>
      <c r="D807" s="152" t="s">
        <v>249</v>
      </c>
      <c r="E807" s="153" t="s">
        <v>1</v>
      </c>
      <c r="F807" s="154" t="s">
        <v>823</v>
      </c>
      <c r="H807" s="155">
        <v>3.3</v>
      </c>
      <c r="I807" s="156"/>
      <c r="L807" s="151"/>
      <c r="M807" s="157"/>
      <c r="T807" s="158"/>
      <c r="AT807" s="153" t="s">
        <v>249</v>
      </c>
      <c r="AU807" s="153" t="s">
        <v>86</v>
      </c>
      <c r="AV807" s="12" t="s">
        <v>86</v>
      </c>
      <c r="AW807" s="12" t="s">
        <v>30</v>
      </c>
      <c r="AX807" s="12" t="s">
        <v>73</v>
      </c>
      <c r="AY807" s="153" t="s">
        <v>241</v>
      </c>
    </row>
    <row r="808" spans="2:65" s="12" customFormat="1" ht="12">
      <c r="B808" s="151"/>
      <c r="D808" s="152" t="s">
        <v>249</v>
      </c>
      <c r="E808" s="153" t="s">
        <v>1</v>
      </c>
      <c r="F808" s="154" t="s">
        <v>824</v>
      </c>
      <c r="H808" s="155">
        <v>9</v>
      </c>
      <c r="I808" s="156"/>
      <c r="L808" s="151"/>
      <c r="M808" s="157"/>
      <c r="T808" s="158"/>
      <c r="AT808" s="153" t="s">
        <v>249</v>
      </c>
      <c r="AU808" s="153" t="s">
        <v>86</v>
      </c>
      <c r="AV808" s="12" t="s">
        <v>86</v>
      </c>
      <c r="AW808" s="12" t="s">
        <v>30</v>
      </c>
      <c r="AX808" s="12" t="s">
        <v>73</v>
      </c>
      <c r="AY808" s="153" t="s">
        <v>241</v>
      </c>
    </row>
    <row r="809" spans="2:65" s="14" customFormat="1" ht="12">
      <c r="B809" s="166"/>
      <c r="D809" s="152" t="s">
        <v>249</v>
      </c>
      <c r="E809" s="167" t="s">
        <v>1</v>
      </c>
      <c r="F809" s="168" t="s">
        <v>804</v>
      </c>
      <c r="H809" s="169">
        <v>12.3</v>
      </c>
      <c r="I809" s="170"/>
      <c r="L809" s="166"/>
      <c r="M809" s="171"/>
      <c r="T809" s="172"/>
      <c r="AT809" s="167" t="s">
        <v>249</v>
      </c>
      <c r="AU809" s="167" t="s">
        <v>86</v>
      </c>
      <c r="AV809" s="14" t="s">
        <v>258</v>
      </c>
      <c r="AW809" s="14" t="s">
        <v>30</v>
      </c>
      <c r="AX809" s="14" t="s">
        <v>73</v>
      </c>
      <c r="AY809" s="167" t="s">
        <v>241</v>
      </c>
    </row>
    <row r="810" spans="2:65" s="12" customFormat="1" ht="12">
      <c r="B810" s="151"/>
      <c r="D810" s="152" t="s">
        <v>249</v>
      </c>
      <c r="E810" s="153" t="s">
        <v>1</v>
      </c>
      <c r="F810" s="154" t="s">
        <v>825</v>
      </c>
      <c r="H810" s="155">
        <v>2.1</v>
      </c>
      <c r="I810" s="156"/>
      <c r="L810" s="151"/>
      <c r="M810" s="157"/>
      <c r="T810" s="158"/>
      <c r="AT810" s="153" t="s">
        <v>249</v>
      </c>
      <c r="AU810" s="153" t="s">
        <v>86</v>
      </c>
      <c r="AV810" s="12" t="s">
        <v>86</v>
      </c>
      <c r="AW810" s="12" t="s">
        <v>30</v>
      </c>
      <c r="AX810" s="12" t="s">
        <v>73</v>
      </c>
      <c r="AY810" s="153" t="s">
        <v>241</v>
      </c>
    </row>
    <row r="811" spans="2:65" s="14" customFormat="1" ht="12">
      <c r="B811" s="166"/>
      <c r="D811" s="152" t="s">
        <v>249</v>
      </c>
      <c r="E811" s="167" t="s">
        <v>1</v>
      </c>
      <c r="F811" s="168" t="s">
        <v>805</v>
      </c>
      <c r="H811" s="169">
        <v>2.1</v>
      </c>
      <c r="I811" s="170"/>
      <c r="L811" s="166"/>
      <c r="M811" s="171"/>
      <c r="T811" s="172"/>
      <c r="AT811" s="167" t="s">
        <v>249</v>
      </c>
      <c r="AU811" s="167" t="s">
        <v>86</v>
      </c>
      <c r="AV811" s="14" t="s">
        <v>258</v>
      </c>
      <c r="AW811" s="14" t="s">
        <v>30</v>
      </c>
      <c r="AX811" s="14" t="s">
        <v>73</v>
      </c>
      <c r="AY811" s="167" t="s">
        <v>241</v>
      </c>
    </row>
    <row r="812" spans="2:65" s="12" customFormat="1" ht="12">
      <c r="B812" s="151"/>
      <c r="D812" s="152" t="s">
        <v>249</v>
      </c>
      <c r="E812" s="153" t="s">
        <v>1</v>
      </c>
      <c r="F812" s="154" t="s">
        <v>824</v>
      </c>
      <c r="H812" s="155">
        <v>9</v>
      </c>
      <c r="I812" s="156"/>
      <c r="L812" s="151"/>
      <c r="M812" s="157"/>
      <c r="T812" s="158"/>
      <c r="AT812" s="153" t="s">
        <v>249</v>
      </c>
      <c r="AU812" s="153" t="s">
        <v>86</v>
      </c>
      <c r="AV812" s="12" t="s">
        <v>86</v>
      </c>
      <c r="AW812" s="12" t="s">
        <v>30</v>
      </c>
      <c r="AX812" s="12" t="s">
        <v>73</v>
      </c>
      <c r="AY812" s="153" t="s">
        <v>241</v>
      </c>
    </row>
    <row r="813" spans="2:65" s="12" customFormat="1" ht="12">
      <c r="B813" s="151"/>
      <c r="D813" s="152" t="s">
        <v>249</v>
      </c>
      <c r="E813" s="153" t="s">
        <v>1</v>
      </c>
      <c r="F813" s="154" t="s">
        <v>826</v>
      </c>
      <c r="H813" s="155">
        <v>12.4</v>
      </c>
      <c r="I813" s="156"/>
      <c r="L813" s="151"/>
      <c r="M813" s="157"/>
      <c r="T813" s="158"/>
      <c r="AT813" s="153" t="s">
        <v>249</v>
      </c>
      <c r="AU813" s="153" t="s">
        <v>86</v>
      </c>
      <c r="AV813" s="12" t="s">
        <v>86</v>
      </c>
      <c r="AW813" s="12" t="s">
        <v>30</v>
      </c>
      <c r="AX813" s="12" t="s">
        <v>73</v>
      </c>
      <c r="AY813" s="153" t="s">
        <v>241</v>
      </c>
    </row>
    <row r="814" spans="2:65" s="14" customFormat="1" ht="12">
      <c r="B814" s="166"/>
      <c r="D814" s="152" t="s">
        <v>249</v>
      </c>
      <c r="E814" s="167" t="s">
        <v>1</v>
      </c>
      <c r="F814" s="168" t="s">
        <v>756</v>
      </c>
      <c r="H814" s="169">
        <v>21.4</v>
      </c>
      <c r="I814" s="170"/>
      <c r="L814" s="166"/>
      <c r="M814" s="171"/>
      <c r="T814" s="172"/>
      <c r="AT814" s="167" t="s">
        <v>249</v>
      </c>
      <c r="AU814" s="167" t="s">
        <v>86</v>
      </c>
      <c r="AV814" s="14" t="s">
        <v>258</v>
      </c>
      <c r="AW814" s="14" t="s">
        <v>30</v>
      </c>
      <c r="AX814" s="14" t="s">
        <v>73</v>
      </c>
      <c r="AY814" s="167" t="s">
        <v>241</v>
      </c>
    </row>
    <row r="815" spans="2:65" s="12" customFormat="1" ht="12">
      <c r="B815" s="151"/>
      <c r="D815" s="152" t="s">
        <v>249</v>
      </c>
      <c r="E815" s="153" t="s">
        <v>1</v>
      </c>
      <c r="F815" s="154" t="s">
        <v>827</v>
      </c>
      <c r="H815" s="155">
        <v>6</v>
      </c>
      <c r="I815" s="156"/>
      <c r="L815" s="151"/>
      <c r="M815" s="157"/>
      <c r="T815" s="158"/>
      <c r="AT815" s="153" t="s">
        <v>249</v>
      </c>
      <c r="AU815" s="153" t="s">
        <v>86</v>
      </c>
      <c r="AV815" s="12" t="s">
        <v>86</v>
      </c>
      <c r="AW815" s="12" t="s">
        <v>30</v>
      </c>
      <c r="AX815" s="12" t="s">
        <v>73</v>
      </c>
      <c r="AY815" s="153" t="s">
        <v>241</v>
      </c>
    </row>
    <row r="816" spans="2:65" s="14" customFormat="1" ht="12">
      <c r="B816" s="166"/>
      <c r="D816" s="152" t="s">
        <v>249</v>
      </c>
      <c r="E816" s="167" t="s">
        <v>1</v>
      </c>
      <c r="F816" s="168" t="s">
        <v>751</v>
      </c>
      <c r="H816" s="169">
        <v>6</v>
      </c>
      <c r="I816" s="170"/>
      <c r="L816" s="166"/>
      <c r="M816" s="171"/>
      <c r="T816" s="172"/>
      <c r="AT816" s="167" t="s">
        <v>249</v>
      </c>
      <c r="AU816" s="167" t="s">
        <v>86</v>
      </c>
      <c r="AV816" s="14" t="s">
        <v>258</v>
      </c>
      <c r="AW816" s="14" t="s">
        <v>30</v>
      </c>
      <c r="AX816" s="14" t="s">
        <v>73</v>
      </c>
      <c r="AY816" s="167" t="s">
        <v>241</v>
      </c>
    </row>
    <row r="817" spans="2:65" s="13" customFormat="1" ht="12">
      <c r="B817" s="159"/>
      <c r="D817" s="152" t="s">
        <v>249</v>
      </c>
      <c r="E817" s="160" t="s">
        <v>1</v>
      </c>
      <c r="F817" s="161" t="s">
        <v>251</v>
      </c>
      <c r="H817" s="162">
        <v>41.8</v>
      </c>
      <c r="I817" s="163"/>
      <c r="L817" s="159"/>
      <c r="M817" s="164"/>
      <c r="T817" s="165"/>
      <c r="AT817" s="160" t="s">
        <v>249</v>
      </c>
      <c r="AU817" s="160" t="s">
        <v>86</v>
      </c>
      <c r="AV817" s="13" t="s">
        <v>247</v>
      </c>
      <c r="AW817" s="13" t="s">
        <v>30</v>
      </c>
      <c r="AX817" s="13" t="s">
        <v>80</v>
      </c>
      <c r="AY817" s="160" t="s">
        <v>241</v>
      </c>
    </row>
    <row r="818" spans="2:65" s="1" customFormat="1" ht="24.25" customHeight="1">
      <c r="B818" s="32"/>
      <c r="C818" s="173" t="s">
        <v>828</v>
      </c>
      <c r="D818" s="173" t="s">
        <v>319</v>
      </c>
      <c r="E818" s="174" t="s">
        <v>829</v>
      </c>
      <c r="F818" s="175" t="s">
        <v>830</v>
      </c>
      <c r="G818" s="176" t="s">
        <v>299</v>
      </c>
      <c r="H818" s="177">
        <v>21.945</v>
      </c>
      <c r="I818" s="178"/>
      <c r="J818" s="179">
        <f>ROUND(I818*H818,2)</f>
        <v>0</v>
      </c>
      <c r="K818" s="180"/>
      <c r="L818" s="181"/>
      <c r="M818" s="182" t="s">
        <v>1</v>
      </c>
      <c r="N818" s="183" t="s">
        <v>39</v>
      </c>
      <c r="P818" s="147">
        <f>O818*H818</f>
        <v>0</v>
      </c>
      <c r="Q818" s="147">
        <v>2.9999999999999997E-4</v>
      </c>
      <c r="R818" s="147">
        <f>Q818*H818</f>
        <v>6.5834999999999991E-3</v>
      </c>
      <c r="S818" s="147">
        <v>0</v>
      </c>
      <c r="T818" s="148">
        <f>S818*H818</f>
        <v>0</v>
      </c>
      <c r="AR818" s="149" t="s">
        <v>285</v>
      </c>
      <c r="AT818" s="149" t="s">
        <v>319</v>
      </c>
      <c r="AU818" s="149" t="s">
        <v>86</v>
      </c>
      <c r="AY818" s="17" t="s">
        <v>241</v>
      </c>
      <c r="BE818" s="150">
        <f>IF(N818="základní",J818,0)</f>
        <v>0</v>
      </c>
      <c r="BF818" s="150">
        <f>IF(N818="snížená",J818,0)</f>
        <v>0</v>
      </c>
      <c r="BG818" s="150">
        <f>IF(N818="zákl. přenesená",J818,0)</f>
        <v>0</v>
      </c>
      <c r="BH818" s="150">
        <f>IF(N818="sníž. přenesená",J818,0)</f>
        <v>0</v>
      </c>
      <c r="BI818" s="150">
        <f>IF(N818="nulová",J818,0)</f>
        <v>0</v>
      </c>
      <c r="BJ818" s="17" t="s">
        <v>86</v>
      </c>
      <c r="BK818" s="150">
        <f>ROUND(I818*H818,2)</f>
        <v>0</v>
      </c>
      <c r="BL818" s="17" t="s">
        <v>247</v>
      </c>
      <c r="BM818" s="149" t="s">
        <v>831</v>
      </c>
    </row>
    <row r="819" spans="2:65" s="12" customFormat="1" ht="12">
      <c r="B819" s="151"/>
      <c r="D819" s="152" t="s">
        <v>249</v>
      </c>
      <c r="E819" s="153" t="s">
        <v>1</v>
      </c>
      <c r="F819" s="154" t="s">
        <v>832</v>
      </c>
      <c r="H819" s="155">
        <v>1.65</v>
      </c>
      <c r="I819" s="156"/>
      <c r="L819" s="151"/>
      <c r="M819" s="157"/>
      <c r="T819" s="158"/>
      <c r="AT819" s="153" t="s">
        <v>249</v>
      </c>
      <c r="AU819" s="153" t="s">
        <v>86</v>
      </c>
      <c r="AV819" s="12" t="s">
        <v>86</v>
      </c>
      <c r="AW819" s="12" t="s">
        <v>30</v>
      </c>
      <c r="AX819" s="12" t="s">
        <v>73</v>
      </c>
      <c r="AY819" s="153" t="s">
        <v>241</v>
      </c>
    </row>
    <row r="820" spans="2:65" s="12" customFormat="1" ht="12">
      <c r="B820" s="151"/>
      <c r="D820" s="152" t="s">
        <v>249</v>
      </c>
      <c r="E820" s="153" t="s">
        <v>1</v>
      </c>
      <c r="F820" s="154" t="s">
        <v>833</v>
      </c>
      <c r="H820" s="155">
        <v>4.5</v>
      </c>
      <c r="I820" s="156"/>
      <c r="L820" s="151"/>
      <c r="M820" s="157"/>
      <c r="T820" s="158"/>
      <c r="AT820" s="153" t="s">
        <v>249</v>
      </c>
      <c r="AU820" s="153" t="s">
        <v>86</v>
      </c>
      <c r="AV820" s="12" t="s">
        <v>86</v>
      </c>
      <c r="AW820" s="12" t="s">
        <v>30</v>
      </c>
      <c r="AX820" s="12" t="s">
        <v>73</v>
      </c>
      <c r="AY820" s="153" t="s">
        <v>241</v>
      </c>
    </row>
    <row r="821" spans="2:65" s="14" customFormat="1" ht="12">
      <c r="B821" s="166"/>
      <c r="D821" s="152" t="s">
        <v>249</v>
      </c>
      <c r="E821" s="167" t="s">
        <v>1</v>
      </c>
      <c r="F821" s="168" t="s">
        <v>804</v>
      </c>
      <c r="H821" s="169">
        <v>6.15</v>
      </c>
      <c r="I821" s="170"/>
      <c r="L821" s="166"/>
      <c r="M821" s="171"/>
      <c r="T821" s="172"/>
      <c r="AT821" s="167" t="s">
        <v>249</v>
      </c>
      <c r="AU821" s="167" t="s">
        <v>86</v>
      </c>
      <c r="AV821" s="14" t="s">
        <v>258</v>
      </c>
      <c r="AW821" s="14" t="s">
        <v>30</v>
      </c>
      <c r="AX821" s="14" t="s">
        <v>73</v>
      </c>
      <c r="AY821" s="167" t="s">
        <v>241</v>
      </c>
    </row>
    <row r="822" spans="2:65" s="12" customFormat="1" ht="12">
      <c r="B822" s="151"/>
      <c r="D822" s="152" t="s">
        <v>249</v>
      </c>
      <c r="E822" s="153" t="s">
        <v>1</v>
      </c>
      <c r="F822" s="154" t="s">
        <v>834</v>
      </c>
      <c r="H822" s="155">
        <v>1.05</v>
      </c>
      <c r="I822" s="156"/>
      <c r="L822" s="151"/>
      <c r="M822" s="157"/>
      <c r="T822" s="158"/>
      <c r="AT822" s="153" t="s">
        <v>249</v>
      </c>
      <c r="AU822" s="153" t="s">
        <v>86</v>
      </c>
      <c r="AV822" s="12" t="s">
        <v>86</v>
      </c>
      <c r="AW822" s="12" t="s">
        <v>30</v>
      </c>
      <c r="AX822" s="12" t="s">
        <v>73</v>
      </c>
      <c r="AY822" s="153" t="s">
        <v>241</v>
      </c>
    </row>
    <row r="823" spans="2:65" s="14" customFormat="1" ht="12">
      <c r="B823" s="166"/>
      <c r="D823" s="152" t="s">
        <v>249</v>
      </c>
      <c r="E823" s="167" t="s">
        <v>1</v>
      </c>
      <c r="F823" s="168" t="s">
        <v>805</v>
      </c>
      <c r="H823" s="169">
        <v>1.05</v>
      </c>
      <c r="I823" s="170"/>
      <c r="L823" s="166"/>
      <c r="M823" s="171"/>
      <c r="T823" s="172"/>
      <c r="AT823" s="167" t="s">
        <v>249</v>
      </c>
      <c r="AU823" s="167" t="s">
        <v>86</v>
      </c>
      <c r="AV823" s="14" t="s">
        <v>258</v>
      </c>
      <c r="AW823" s="14" t="s">
        <v>30</v>
      </c>
      <c r="AX823" s="14" t="s">
        <v>73</v>
      </c>
      <c r="AY823" s="167" t="s">
        <v>241</v>
      </c>
    </row>
    <row r="824" spans="2:65" s="12" customFormat="1" ht="12">
      <c r="B824" s="151"/>
      <c r="D824" s="152" t="s">
        <v>249</v>
      </c>
      <c r="E824" s="153" t="s">
        <v>1</v>
      </c>
      <c r="F824" s="154" t="s">
        <v>833</v>
      </c>
      <c r="H824" s="155">
        <v>4.5</v>
      </c>
      <c r="I824" s="156"/>
      <c r="L824" s="151"/>
      <c r="M824" s="157"/>
      <c r="T824" s="158"/>
      <c r="AT824" s="153" t="s">
        <v>249</v>
      </c>
      <c r="AU824" s="153" t="s">
        <v>86</v>
      </c>
      <c r="AV824" s="12" t="s">
        <v>86</v>
      </c>
      <c r="AW824" s="12" t="s">
        <v>30</v>
      </c>
      <c r="AX824" s="12" t="s">
        <v>73</v>
      </c>
      <c r="AY824" s="153" t="s">
        <v>241</v>
      </c>
    </row>
    <row r="825" spans="2:65" s="12" customFormat="1" ht="12">
      <c r="B825" s="151"/>
      <c r="D825" s="152" t="s">
        <v>249</v>
      </c>
      <c r="E825" s="153" t="s">
        <v>1</v>
      </c>
      <c r="F825" s="154" t="s">
        <v>835</v>
      </c>
      <c r="H825" s="155">
        <v>6.2</v>
      </c>
      <c r="I825" s="156"/>
      <c r="L825" s="151"/>
      <c r="M825" s="157"/>
      <c r="T825" s="158"/>
      <c r="AT825" s="153" t="s">
        <v>249</v>
      </c>
      <c r="AU825" s="153" t="s">
        <v>86</v>
      </c>
      <c r="AV825" s="12" t="s">
        <v>86</v>
      </c>
      <c r="AW825" s="12" t="s">
        <v>30</v>
      </c>
      <c r="AX825" s="12" t="s">
        <v>73</v>
      </c>
      <c r="AY825" s="153" t="s">
        <v>241</v>
      </c>
    </row>
    <row r="826" spans="2:65" s="14" customFormat="1" ht="12">
      <c r="B826" s="166"/>
      <c r="D826" s="152" t="s">
        <v>249</v>
      </c>
      <c r="E826" s="167" t="s">
        <v>1</v>
      </c>
      <c r="F826" s="168" t="s">
        <v>756</v>
      </c>
      <c r="H826" s="169">
        <v>10.7</v>
      </c>
      <c r="I826" s="170"/>
      <c r="L826" s="166"/>
      <c r="M826" s="171"/>
      <c r="T826" s="172"/>
      <c r="AT826" s="167" t="s">
        <v>249</v>
      </c>
      <c r="AU826" s="167" t="s">
        <v>86</v>
      </c>
      <c r="AV826" s="14" t="s">
        <v>258</v>
      </c>
      <c r="AW826" s="14" t="s">
        <v>30</v>
      </c>
      <c r="AX826" s="14" t="s">
        <v>73</v>
      </c>
      <c r="AY826" s="167" t="s">
        <v>241</v>
      </c>
    </row>
    <row r="827" spans="2:65" s="12" customFormat="1" ht="12">
      <c r="B827" s="151"/>
      <c r="D827" s="152" t="s">
        <v>249</v>
      </c>
      <c r="E827" s="153" t="s">
        <v>1</v>
      </c>
      <c r="F827" s="154" t="s">
        <v>836</v>
      </c>
      <c r="H827" s="155">
        <v>3</v>
      </c>
      <c r="I827" s="156"/>
      <c r="L827" s="151"/>
      <c r="M827" s="157"/>
      <c r="T827" s="158"/>
      <c r="AT827" s="153" t="s">
        <v>249</v>
      </c>
      <c r="AU827" s="153" t="s">
        <v>86</v>
      </c>
      <c r="AV827" s="12" t="s">
        <v>86</v>
      </c>
      <c r="AW827" s="12" t="s">
        <v>30</v>
      </c>
      <c r="AX827" s="12" t="s">
        <v>73</v>
      </c>
      <c r="AY827" s="153" t="s">
        <v>241</v>
      </c>
    </row>
    <row r="828" spans="2:65" s="14" customFormat="1" ht="12">
      <c r="B828" s="166"/>
      <c r="D828" s="152" t="s">
        <v>249</v>
      </c>
      <c r="E828" s="167" t="s">
        <v>1</v>
      </c>
      <c r="F828" s="168" t="s">
        <v>751</v>
      </c>
      <c r="H828" s="169">
        <v>3</v>
      </c>
      <c r="I828" s="170"/>
      <c r="L828" s="166"/>
      <c r="M828" s="171"/>
      <c r="T828" s="172"/>
      <c r="AT828" s="167" t="s">
        <v>249</v>
      </c>
      <c r="AU828" s="167" t="s">
        <v>86</v>
      </c>
      <c r="AV828" s="14" t="s">
        <v>258</v>
      </c>
      <c r="AW828" s="14" t="s">
        <v>30</v>
      </c>
      <c r="AX828" s="14" t="s">
        <v>73</v>
      </c>
      <c r="AY828" s="167" t="s">
        <v>241</v>
      </c>
    </row>
    <row r="829" spans="2:65" s="12" customFormat="1" ht="12">
      <c r="B829" s="151"/>
      <c r="D829" s="152" t="s">
        <v>249</v>
      </c>
      <c r="E829" s="153" t="s">
        <v>1</v>
      </c>
      <c r="F829" s="154" t="s">
        <v>837</v>
      </c>
      <c r="H829" s="155">
        <v>1.0449999999999999</v>
      </c>
      <c r="I829" s="156"/>
      <c r="L829" s="151"/>
      <c r="M829" s="157"/>
      <c r="T829" s="158"/>
      <c r="AT829" s="153" t="s">
        <v>249</v>
      </c>
      <c r="AU829" s="153" t="s">
        <v>86</v>
      </c>
      <c r="AV829" s="12" t="s">
        <v>86</v>
      </c>
      <c r="AW829" s="12" t="s">
        <v>30</v>
      </c>
      <c r="AX829" s="12" t="s">
        <v>73</v>
      </c>
      <c r="AY829" s="153" t="s">
        <v>241</v>
      </c>
    </row>
    <row r="830" spans="2:65" s="14" customFormat="1" ht="12">
      <c r="B830" s="166"/>
      <c r="D830" s="152" t="s">
        <v>249</v>
      </c>
      <c r="E830" s="167" t="s">
        <v>1</v>
      </c>
      <c r="F830" s="168" t="s">
        <v>838</v>
      </c>
      <c r="H830" s="169">
        <v>1.0449999999999999</v>
      </c>
      <c r="I830" s="170"/>
      <c r="L830" s="166"/>
      <c r="M830" s="171"/>
      <c r="T830" s="172"/>
      <c r="AT830" s="167" t="s">
        <v>249</v>
      </c>
      <c r="AU830" s="167" t="s">
        <v>86</v>
      </c>
      <c r="AV830" s="14" t="s">
        <v>258</v>
      </c>
      <c r="AW830" s="14" t="s">
        <v>30</v>
      </c>
      <c r="AX830" s="14" t="s">
        <v>73</v>
      </c>
      <c r="AY830" s="167" t="s">
        <v>241</v>
      </c>
    </row>
    <row r="831" spans="2:65" s="13" customFormat="1" ht="12">
      <c r="B831" s="159"/>
      <c r="D831" s="152" t="s">
        <v>249</v>
      </c>
      <c r="E831" s="160" t="s">
        <v>1</v>
      </c>
      <c r="F831" s="161" t="s">
        <v>251</v>
      </c>
      <c r="H831" s="162">
        <v>21.945</v>
      </c>
      <c r="I831" s="163"/>
      <c r="L831" s="159"/>
      <c r="M831" s="164"/>
      <c r="T831" s="165"/>
      <c r="AT831" s="160" t="s">
        <v>249</v>
      </c>
      <c r="AU831" s="160" t="s">
        <v>86</v>
      </c>
      <c r="AV831" s="13" t="s">
        <v>247</v>
      </c>
      <c r="AW831" s="13" t="s">
        <v>30</v>
      </c>
      <c r="AX831" s="13" t="s">
        <v>80</v>
      </c>
      <c r="AY831" s="160" t="s">
        <v>241</v>
      </c>
    </row>
    <row r="832" spans="2:65" s="1" customFormat="1" ht="24.25" customHeight="1">
      <c r="B832" s="32"/>
      <c r="C832" s="173" t="s">
        <v>839</v>
      </c>
      <c r="D832" s="173" t="s">
        <v>319</v>
      </c>
      <c r="E832" s="174" t="s">
        <v>840</v>
      </c>
      <c r="F832" s="175" t="s">
        <v>841</v>
      </c>
      <c r="G832" s="176" t="s">
        <v>299</v>
      </c>
      <c r="H832" s="177">
        <v>21.945</v>
      </c>
      <c r="I832" s="178"/>
      <c r="J832" s="179">
        <f>ROUND(I832*H832,2)</f>
        <v>0</v>
      </c>
      <c r="K832" s="180"/>
      <c r="L832" s="181"/>
      <c r="M832" s="182" t="s">
        <v>1</v>
      </c>
      <c r="N832" s="183" t="s">
        <v>39</v>
      </c>
      <c r="P832" s="147">
        <f>O832*H832</f>
        <v>0</v>
      </c>
      <c r="Q832" s="147">
        <v>2.0000000000000001E-4</v>
      </c>
      <c r="R832" s="147">
        <f>Q832*H832</f>
        <v>4.3890000000000005E-3</v>
      </c>
      <c r="S832" s="147">
        <v>0</v>
      </c>
      <c r="T832" s="148">
        <f>S832*H832</f>
        <v>0</v>
      </c>
      <c r="AR832" s="149" t="s">
        <v>285</v>
      </c>
      <c r="AT832" s="149" t="s">
        <v>319</v>
      </c>
      <c r="AU832" s="149" t="s">
        <v>86</v>
      </c>
      <c r="AY832" s="17" t="s">
        <v>241</v>
      </c>
      <c r="BE832" s="150">
        <f>IF(N832="základní",J832,0)</f>
        <v>0</v>
      </c>
      <c r="BF832" s="150">
        <f>IF(N832="snížená",J832,0)</f>
        <v>0</v>
      </c>
      <c r="BG832" s="150">
        <f>IF(N832="zákl. přenesená",J832,0)</f>
        <v>0</v>
      </c>
      <c r="BH832" s="150">
        <f>IF(N832="sníž. přenesená",J832,0)</f>
        <v>0</v>
      </c>
      <c r="BI832" s="150">
        <f>IF(N832="nulová",J832,0)</f>
        <v>0</v>
      </c>
      <c r="BJ832" s="17" t="s">
        <v>86</v>
      </c>
      <c r="BK832" s="150">
        <f>ROUND(I832*H832,2)</f>
        <v>0</v>
      </c>
      <c r="BL832" s="17" t="s">
        <v>247</v>
      </c>
      <c r="BM832" s="149" t="s">
        <v>842</v>
      </c>
    </row>
    <row r="833" spans="2:65" s="12" customFormat="1" ht="12">
      <c r="B833" s="151"/>
      <c r="D833" s="152" t="s">
        <v>249</v>
      </c>
      <c r="E833" s="153" t="s">
        <v>1</v>
      </c>
      <c r="F833" s="154" t="s">
        <v>832</v>
      </c>
      <c r="H833" s="155">
        <v>1.65</v>
      </c>
      <c r="I833" s="156"/>
      <c r="L833" s="151"/>
      <c r="M833" s="157"/>
      <c r="T833" s="158"/>
      <c r="AT833" s="153" t="s">
        <v>249</v>
      </c>
      <c r="AU833" s="153" t="s">
        <v>86</v>
      </c>
      <c r="AV833" s="12" t="s">
        <v>86</v>
      </c>
      <c r="AW833" s="12" t="s">
        <v>30</v>
      </c>
      <c r="AX833" s="12" t="s">
        <v>73</v>
      </c>
      <c r="AY833" s="153" t="s">
        <v>241</v>
      </c>
    </row>
    <row r="834" spans="2:65" s="12" customFormat="1" ht="12">
      <c r="B834" s="151"/>
      <c r="D834" s="152" t="s">
        <v>249</v>
      </c>
      <c r="E834" s="153" t="s">
        <v>1</v>
      </c>
      <c r="F834" s="154" t="s">
        <v>833</v>
      </c>
      <c r="H834" s="155">
        <v>4.5</v>
      </c>
      <c r="I834" s="156"/>
      <c r="L834" s="151"/>
      <c r="M834" s="157"/>
      <c r="T834" s="158"/>
      <c r="AT834" s="153" t="s">
        <v>249</v>
      </c>
      <c r="AU834" s="153" t="s">
        <v>86</v>
      </c>
      <c r="AV834" s="12" t="s">
        <v>86</v>
      </c>
      <c r="AW834" s="12" t="s">
        <v>30</v>
      </c>
      <c r="AX834" s="12" t="s">
        <v>73</v>
      </c>
      <c r="AY834" s="153" t="s">
        <v>241</v>
      </c>
    </row>
    <row r="835" spans="2:65" s="14" customFormat="1" ht="12">
      <c r="B835" s="166"/>
      <c r="D835" s="152" t="s">
        <v>249</v>
      </c>
      <c r="E835" s="167" t="s">
        <v>1</v>
      </c>
      <c r="F835" s="168" t="s">
        <v>804</v>
      </c>
      <c r="H835" s="169">
        <v>6.15</v>
      </c>
      <c r="I835" s="170"/>
      <c r="L835" s="166"/>
      <c r="M835" s="171"/>
      <c r="T835" s="172"/>
      <c r="AT835" s="167" t="s">
        <v>249</v>
      </c>
      <c r="AU835" s="167" t="s">
        <v>86</v>
      </c>
      <c r="AV835" s="14" t="s">
        <v>258</v>
      </c>
      <c r="AW835" s="14" t="s">
        <v>30</v>
      </c>
      <c r="AX835" s="14" t="s">
        <v>73</v>
      </c>
      <c r="AY835" s="167" t="s">
        <v>241</v>
      </c>
    </row>
    <row r="836" spans="2:65" s="12" customFormat="1" ht="12">
      <c r="B836" s="151"/>
      <c r="D836" s="152" t="s">
        <v>249</v>
      </c>
      <c r="E836" s="153" t="s">
        <v>1</v>
      </c>
      <c r="F836" s="154" t="s">
        <v>834</v>
      </c>
      <c r="H836" s="155">
        <v>1.05</v>
      </c>
      <c r="I836" s="156"/>
      <c r="L836" s="151"/>
      <c r="M836" s="157"/>
      <c r="T836" s="158"/>
      <c r="AT836" s="153" t="s">
        <v>249</v>
      </c>
      <c r="AU836" s="153" t="s">
        <v>86</v>
      </c>
      <c r="AV836" s="12" t="s">
        <v>86</v>
      </c>
      <c r="AW836" s="12" t="s">
        <v>30</v>
      </c>
      <c r="AX836" s="12" t="s">
        <v>73</v>
      </c>
      <c r="AY836" s="153" t="s">
        <v>241</v>
      </c>
    </row>
    <row r="837" spans="2:65" s="14" customFormat="1" ht="12">
      <c r="B837" s="166"/>
      <c r="D837" s="152" t="s">
        <v>249</v>
      </c>
      <c r="E837" s="167" t="s">
        <v>1</v>
      </c>
      <c r="F837" s="168" t="s">
        <v>805</v>
      </c>
      <c r="H837" s="169">
        <v>1.05</v>
      </c>
      <c r="I837" s="170"/>
      <c r="L837" s="166"/>
      <c r="M837" s="171"/>
      <c r="T837" s="172"/>
      <c r="AT837" s="167" t="s">
        <v>249</v>
      </c>
      <c r="AU837" s="167" t="s">
        <v>86</v>
      </c>
      <c r="AV837" s="14" t="s">
        <v>258</v>
      </c>
      <c r="AW837" s="14" t="s">
        <v>30</v>
      </c>
      <c r="AX837" s="14" t="s">
        <v>73</v>
      </c>
      <c r="AY837" s="167" t="s">
        <v>241</v>
      </c>
    </row>
    <row r="838" spans="2:65" s="12" customFormat="1" ht="12">
      <c r="B838" s="151"/>
      <c r="D838" s="152" t="s">
        <v>249</v>
      </c>
      <c r="E838" s="153" t="s">
        <v>1</v>
      </c>
      <c r="F838" s="154" t="s">
        <v>833</v>
      </c>
      <c r="H838" s="155">
        <v>4.5</v>
      </c>
      <c r="I838" s="156"/>
      <c r="L838" s="151"/>
      <c r="M838" s="157"/>
      <c r="T838" s="158"/>
      <c r="AT838" s="153" t="s">
        <v>249</v>
      </c>
      <c r="AU838" s="153" t="s">
        <v>86</v>
      </c>
      <c r="AV838" s="12" t="s">
        <v>86</v>
      </c>
      <c r="AW838" s="12" t="s">
        <v>30</v>
      </c>
      <c r="AX838" s="12" t="s">
        <v>73</v>
      </c>
      <c r="AY838" s="153" t="s">
        <v>241</v>
      </c>
    </row>
    <row r="839" spans="2:65" s="12" customFormat="1" ht="12">
      <c r="B839" s="151"/>
      <c r="D839" s="152" t="s">
        <v>249</v>
      </c>
      <c r="E839" s="153" t="s">
        <v>1</v>
      </c>
      <c r="F839" s="154" t="s">
        <v>835</v>
      </c>
      <c r="H839" s="155">
        <v>6.2</v>
      </c>
      <c r="I839" s="156"/>
      <c r="L839" s="151"/>
      <c r="M839" s="157"/>
      <c r="T839" s="158"/>
      <c r="AT839" s="153" t="s">
        <v>249</v>
      </c>
      <c r="AU839" s="153" t="s">
        <v>86</v>
      </c>
      <c r="AV839" s="12" t="s">
        <v>86</v>
      </c>
      <c r="AW839" s="12" t="s">
        <v>30</v>
      </c>
      <c r="AX839" s="12" t="s">
        <v>73</v>
      </c>
      <c r="AY839" s="153" t="s">
        <v>241</v>
      </c>
    </row>
    <row r="840" spans="2:65" s="14" customFormat="1" ht="12">
      <c r="B840" s="166"/>
      <c r="D840" s="152" t="s">
        <v>249</v>
      </c>
      <c r="E840" s="167" t="s">
        <v>1</v>
      </c>
      <c r="F840" s="168" t="s">
        <v>756</v>
      </c>
      <c r="H840" s="169">
        <v>10.7</v>
      </c>
      <c r="I840" s="170"/>
      <c r="L840" s="166"/>
      <c r="M840" s="171"/>
      <c r="T840" s="172"/>
      <c r="AT840" s="167" t="s">
        <v>249</v>
      </c>
      <c r="AU840" s="167" t="s">
        <v>86</v>
      </c>
      <c r="AV840" s="14" t="s">
        <v>258</v>
      </c>
      <c r="AW840" s="14" t="s">
        <v>30</v>
      </c>
      <c r="AX840" s="14" t="s">
        <v>73</v>
      </c>
      <c r="AY840" s="167" t="s">
        <v>241</v>
      </c>
    </row>
    <row r="841" spans="2:65" s="12" customFormat="1" ht="12">
      <c r="B841" s="151"/>
      <c r="D841" s="152" t="s">
        <v>249</v>
      </c>
      <c r="E841" s="153" t="s">
        <v>1</v>
      </c>
      <c r="F841" s="154" t="s">
        <v>836</v>
      </c>
      <c r="H841" s="155">
        <v>3</v>
      </c>
      <c r="I841" s="156"/>
      <c r="L841" s="151"/>
      <c r="M841" s="157"/>
      <c r="T841" s="158"/>
      <c r="AT841" s="153" t="s">
        <v>249</v>
      </c>
      <c r="AU841" s="153" t="s">
        <v>86</v>
      </c>
      <c r="AV841" s="12" t="s">
        <v>86</v>
      </c>
      <c r="AW841" s="12" t="s">
        <v>30</v>
      </c>
      <c r="AX841" s="12" t="s">
        <v>73</v>
      </c>
      <c r="AY841" s="153" t="s">
        <v>241</v>
      </c>
    </row>
    <row r="842" spans="2:65" s="14" customFormat="1" ht="12">
      <c r="B842" s="166"/>
      <c r="D842" s="152" t="s">
        <v>249</v>
      </c>
      <c r="E842" s="167" t="s">
        <v>1</v>
      </c>
      <c r="F842" s="168" t="s">
        <v>751</v>
      </c>
      <c r="H842" s="169">
        <v>3</v>
      </c>
      <c r="I842" s="170"/>
      <c r="L842" s="166"/>
      <c r="M842" s="171"/>
      <c r="T842" s="172"/>
      <c r="AT842" s="167" t="s">
        <v>249</v>
      </c>
      <c r="AU842" s="167" t="s">
        <v>86</v>
      </c>
      <c r="AV842" s="14" t="s">
        <v>258</v>
      </c>
      <c r="AW842" s="14" t="s">
        <v>30</v>
      </c>
      <c r="AX842" s="14" t="s">
        <v>73</v>
      </c>
      <c r="AY842" s="167" t="s">
        <v>241</v>
      </c>
    </row>
    <row r="843" spans="2:65" s="12" customFormat="1" ht="12">
      <c r="B843" s="151"/>
      <c r="D843" s="152" t="s">
        <v>249</v>
      </c>
      <c r="E843" s="153" t="s">
        <v>1</v>
      </c>
      <c r="F843" s="154" t="s">
        <v>837</v>
      </c>
      <c r="H843" s="155">
        <v>1.0449999999999999</v>
      </c>
      <c r="I843" s="156"/>
      <c r="L843" s="151"/>
      <c r="M843" s="157"/>
      <c r="T843" s="158"/>
      <c r="AT843" s="153" t="s">
        <v>249</v>
      </c>
      <c r="AU843" s="153" t="s">
        <v>86</v>
      </c>
      <c r="AV843" s="12" t="s">
        <v>86</v>
      </c>
      <c r="AW843" s="12" t="s">
        <v>30</v>
      </c>
      <c r="AX843" s="12" t="s">
        <v>73</v>
      </c>
      <c r="AY843" s="153" t="s">
        <v>241</v>
      </c>
    </row>
    <row r="844" spans="2:65" s="14" customFormat="1" ht="12">
      <c r="B844" s="166"/>
      <c r="D844" s="152" t="s">
        <v>249</v>
      </c>
      <c r="E844" s="167" t="s">
        <v>1</v>
      </c>
      <c r="F844" s="168" t="s">
        <v>838</v>
      </c>
      <c r="H844" s="169">
        <v>1.0449999999999999</v>
      </c>
      <c r="I844" s="170"/>
      <c r="L844" s="166"/>
      <c r="M844" s="171"/>
      <c r="T844" s="172"/>
      <c r="AT844" s="167" t="s">
        <v>249</v>
      </c>
      <c r="AU844" s="167" t="s">
        <v>86</v>
      </c>
      <c r="AV844" s="14" t="s">
        <v>258</v>
      </c>
      <c r="AW844" s="14" t="s">
        <v>30</v>
      </c>
      <c r="AX844" s="14" t="s">
        <v>73</v>
      </c>
      <c r="AY844" s="167" t="s">
        <v>241</v>
      </c>
    </row>
    <row r="845" spans="2:65" s="13" customFormat="1" ht="12">
      <c r="B845" s="159"/>
      <c r="D845" s="152" t="s">
        <v>249</v>
      </c>
      <c r="E845" s="160" t="s">
        <v>1</v>
      </c>
      <c r="F845" s="161" t="s">
        <v>251</v>
      </c>
      <c r="H845" s="162">
        <v>21.945</v>
      </c>
      <c r="I845" s="163"/>
      <c r="L845" s="159"/>
      <c r="M845" s="164"/>
      <c r="T845" s="165"/>
      <c r="AT845" s="160" t="s">
        <v>249</v>
      </c>
      <c r="AU845" s="160" t="s">
        <v>86</v>
      </c>
      <c r="AV845" s="13" t="s">
        <v>247</v>
      </c>
      <c r="AW845" s="13" t="s">
        <v>30</v>
      </c>
      <c r="AX845" s="13" t="s">
        <v>80</v>
      </c>
      <c r="AY845" s="160" t="s">
        <v>241</v>
      </c>
    </row>
    <row r="846" spans="2:65" s="1" customFormat="1" ht="21.75" customHeight="1">
      <c r="B846" s="32"/>
      <c r="C846" s="137" t="s">
        <v>843</v>
      </c>
      <c r="D846" s="137" t="s">
        <v>243</v>
      </c>
      <c r="E846" s="138" t="s">
        <v>844</v>
      </c>
      <c r="F846" s="139" t="s">
        <v>845</v>
      </c>
      <c r="G846" s="140" t="s">
        <v>246</v>
      </c>
      <c r="H846" s="141">
        <v>12.667999999999999</v>
      </c>
      <c r="I846" s="142"/>
      <c r="J846" s="143">
        <f>ROUND(I846*H846,2)</f>
        <v>0</v>
      </c>
      <c r="K846" s="144"/>
      <c r="L846" s="32"/>
      <c r="M846" s="145" t="s">
        <v>1</v>
      </c>
      <c r="N846" s="146" t="s">
        <v>39</v>
      </c>
      <c r="P846" s="147">
        <f>O846*H846</f>
        <v>0</v>
      </c>
      <c r="Q846" s="147">
        <v>4.3800000000000002E-3</v>
      </c>
      <c r="R846" s="147">
        <f>Q846*H846</f>
        <v>5.5485840000000002E-2</v>
      </c>
      <c r="S846" s="147">
        <v>0</v>
      </c>
      <c r="T846" s="148">
        <f>S846*H846</f>
        <v>0</v>
      </c>
      <c r="AR846" s="149" t="s">
        <v>247</v>
      </c>
      <c r="AT846" s="149" t="s">
        <v>243</v>
      </c>
      <c r="AU846" s="149" t="s">
        <v>86</v>
      </c>
      <c r="AY846" s="17" t="s">
        <v>241</v>
      </c>
      <c r="BE846" s="150">
        <f>IF(N846="základní",J846,0)</f>
        <v>0</v>
      </c>
      <c r="BF846" s="150">
        <f>IF(N846="snížená",J846,0)</f>
        <v>0</v>
      </c>
      <c r="BG846" s="150">
        <f>IF(N846="zákl. přenesená",J846,0)</f>
        <v>0</v>
      </c>
      <c r="BH846" s="150">
        <f>IF(N846="sníž. přenesená",J846,0)</f>
        <v>0</v>
      </c>
      <c r="BI846" s="150">
        <f>IF(N846="nulová",J846,0)</f>
        <v>0</v>
      </c>
      <c r="BJ846" s="17" t="s">
        <v>86</v>
      </c>
      <c r="BK846" s="150">
        <f>ROUND(I846*H846,2)</f>
        <v>0</v>
      </c>
      <c r="BL846" s="17" t="s">
        <v>247</v>
      </c>
      <c r="BM846" s="149" t="s">
        <v>846</v>
      </c>
    </row>
    <row r="847" spans="2:65" s="12" customFormat="1" ht="12">
      <c r="B847" s="151"/>
      <c r="D847" s="152" t="s">
        <v>249</v>
      </c>
      <c r="E847" s="153" t="s">
        <v>1</v>
      </c>
      <c r="F847" s="154" t="s">
        <v>847</v>
      </c>
      <c r="H847" s="155">
        <v>1.264</v>
      </c>
      <c r="I847" s="156"/>
      <c r="L847" s="151"/>
      <c r="M847" s="157"/>
      <c r="T847" s="158"/>
      <c r="AT847" s="153" t="s">
        <v>249</v>
      </c>
      <c r="AU847" s="153" t="s">
        <v>86</v>
      </c>
      <c r="AV847" s="12" t="s">
        <v>86</v>
      </c>
      <c r="AW847" s="12" t="s">
        <v>30</v>
      </c>
      <c r="AX847" s="12" t="s">
        <v>73</v>
      </c>
      <c r="AY847" s="153" t="s">
        <v>241</v>
      </c>
    </row>
    <row r="848" spans="2:65" s="12" customFormat="1" ht="12">
      <c r="B848" s="151"/>
      <c r="D848" s="152" t="s">
        <v>249</v>
      </c>
      <c r="E848" s="153" t="s">
        <v>1</v>
      </c>
      <c r="F848" s="154" t="s">
        <v>848</v>
      </c>
      <c r="H848" s="155">
        <v>7.1520000000000001</v>
      </c>
      <c r="I848" s="156"/>
      <c r="L848" s="151"/>
      <c r="M848" s="157"/>
      <c r="T848" s="158"/>
      <c r="AT848" s="153" t="s">
        <v>249</v>
      </c>
      <c r="AU848" s="153" t="s">
        <v>86</v>
      </c>
      <c r="AV848" s="12" t="s">
        <v>86</v>
      </c>
      <c r="AW848" s="12" t="s">
        <v>30</v>
      </c>
      <c r="AX848" s="12" t="s">
        <v>73</v>
      </c>
      <c r="AY848" s="153" t="s">
        <v>241</v>
      </c>
    </row>
    <row r="849" spans="2:65" s="12" customFormat="1" ht="12">
      <c r="B849" s="151"/>
      <c r="D849" s="152" t="s">
        <v>249</v>
      </c>
      <c r="E849" s="153" t="s">
        <v>1</v>
      </c>
      <c r="F849" s="154" t="s">
        <v>849</v>
      </c>
      <c r="H849" s="155">
        <v>3.1080000000000001</v>
      </c>
      <c r="I849" s="156"/>
      <c r="L849" s="151"/>
      <c r="M849" s="157"/>
      <c r="T849" s="158"/>
      <c r="AT849" s="153" t="s">
        <v>249</v>
      </c>
      <c r="AU849" s="153" t="s">
        <v>86</v>
      </c>
      <c r="AV849" s="12" t="s">
        <v>86</v>
      </c>
      <c r="AW849" s="12" t="s">
        <v>30</v>
      </c>
      <c r="AX849" s="12" t="s">
        <v>73</v>
      </c>
      <c r="AY849" s="153" t="s">
        <v>241</v>
      </c>
    </row>
    <row r="850" spans="2:65" s="12" customFormat="1" ht="12">
      <c r="B850" s="151"/>
      <c r="D850" s="152" t="s">
        <v>249</v>
      </c>
      <c r="E850" s="153" t="s">
        <v>1</v>
      </c>
      <c r="F850" s="154" t="s">
        <v>850</v>
      </c>
      <c r="H850" s="155">
        <v>1.1439999999999999</v>
      </c>
      <c r="I850" s="156"/>
      <c r="L850" s="151"/>
      <c r="M850" s="157"/>
      <c r="T850" s="158"/>
      <c r="AT850" s="153" t="s">
        <v>249</v>
      </c>
      <c r="AU850" s="153" t="s">
        <v>86</v>
      </c>
      <c r="AV850" s="12" t="s">
        <v>86</v>
      </c>
      <c r="AW850" s="12" t="s">
        <v>30</v>
      </c>
      <c r="AX850" s="12" t="s">
        <v>73</v>
      </c>
      <c r="AY850" s="153" t="s">
        <v>241</v>
      </c>
    </row>
    <row r="851" spans="2:65" s="13" customFormat="1" ht="12">
      <c r="B851" s="159"/>
      <c r="D851" s="152" t="s">
        <v>249</v>
      </c>
      <c r="E851" s="160" t="s">
        <v>1</v>
      </c>
      <c r="F851" s="161" t="s">
        <v>851</v>
      </c>
      <c r="H851" s="162">
        <v>12.668000000000001</v>
      </c>
      <c r="I851" s="163"/>
      <c r="L851" s="159"/>
      <c r="M851" s="164"/>
      <c r="T851" s="165"/>
      <c r="AT851" s="160" t="s">
        <v>249</v>
      </c>
      <c r="AU851" s="160" t="s">
        <v>86</v>
      </c>
      <c r="AV851" s="13" t="s">
        <v>247</v>
      </c>
      <c r="AW851" s="13" t="s">
        <v>30</v>
      </c>
      <c r="AX851" s="13" t="s">
        <v>80</v>
      </c>
      <c r="AY851" s="160" t="s">
        <v>241</v>
      </c>
    </row>
    <row r="852" spans="2:65" s="1" customFormat="1" ht="24.25" customHeight="1">
      <c r="B852" s="32"/>
      <c r="C852" s="137" t="s">
        <v>852</v>
      </c>
      <c r="D852" s="137" t="s">
        <v>243</v>
      </c>
      <c r="E852" s="138" t="s">
        <v>853</v>
      </c>
      <c r="F852" s="139" t="s">
        <v>854</v>
      </c>
      <c r="G852" s="140" t="s">
        <v>246</v>
      </c>
      <c r="H852" s="141">
        <v>260.04599999999999</v>
      </c>
      <c r="I852" s="142"/>
      <c r="J852" s="143">
        <f>ROUND(I852*H852,2)</f>
        <v>0</v>
      </c>
      <c r="K852" s="144"/>
      <c r="L852" s="32"/>
      <c r="M852" s="145" t="s">
        <v>1</v>
      </c>
      <c r="N852" s="146" t="s">
        <v>39</v>
      </c>
      <c r="P852" s="147">
        <f>O852*H852</f>
        <v>0</v>
      </c>
      <c r="Q852" s="147">
        <v>2.5300000000000001E-3</v>
      </c>
      <c r="R852" s="147">
        <f>Q852*H852</f>
        <v>0.65791637999999997</v>
      </c>
      <c r="S852" s="147">
        <v>0</v>
      </c>
      <c r="T852" s="148">
        <f>S852*H852</f>
        <v>0</v>
      </c>
      <c r="AR852" s="149" t="s">
        <v>247</v>
      </c>
      <c r="AT852" s="149" t="s">
        <v>243</v>
      </c>
      <c r="AU852" s="149" t="s">
        <v>86</v>
      </c>
      <c r="AY852" s="17" t="s">
        <v>241</v>
      </c>
      <c r="BE852" s="150">
        <f>IF(N852="základní",J852,0)</f>
        <v>0</v>
      </c>
      <c r="BF852" s="150">
        <f>IF(N852="snížená",J852,0)</f>
        <v>0</v>
      </c>
      <c r="BG852" s="150">
        <f>IF(N852="zákl. přenesená",J852,0)</f>
        <v>0</v>
      </c>
      <c r="BH852" s="150">
        <f>IF(N852="sníž. přenesená",J852,0)</f>
        <v>0</v>
      </c>
      <c r="BI852" s="150">
        <f>IF(N852="nulová",J852,0)</f>
        <v>0</v>
      </c>
      <c r="BJ852" s="17" t="s">
        <v>86</v>
      </c>
      <c r="BK852" s="150">
        <f>ROUND(I852*H852,2)</f>
        <v>0</v>
      </c>
      <c r="BL852" s="17" t="s">
        <v>247</v>
      </c>
      <c r="BM852" s="149" t="s">
        <v>855</v>
      </c>
    </row>
    <row r="853" spans="2:65" s="12" customFormat="1" ht="12">
      <c r="B853" s="151"/>
      <c r="D853" s="152" t="s">
        <v>249</v>
      </c>
      <c r="E853" s="153" t="s">
        <v>1</v>
      </c>
      <c r="F853" s="154" t="s">
        <v>748</v>
      </c>
      <c r="H853" s="155">
        <v>40.35</v>
      </c>
      <c r="I853" s="156"/>
      <c r="L853" s="151"/>
      <c r="M853" s="157"/>
      <c r="T853" s="158"/>
      <c r="AT853" s="153" t="s">
        <v>249</v>
      </c>
      <c r="AU853" s="153" t="s">
        <v>86</v>
      </c>
      <c r="AV853" s="12" t="s">
        <v>86</v>
      </c>
      <c r="AW853" s="12" t="s">
        <v>30</v>
      </c>
      <c r="AX853" s="12" t="s">
        <v>73</v>
      </c>
      <c r="AY853" s="153" t="s">
        <v>241</v>
      </c>
    </row>
    <row r="854" spans="2:65" s="12" customFormat="1" ht="12">
      <c r="B854" s="151"/>
      <c r="D854" s="152" t="s">
        <v>249</v>
      </c>
      <c r="E854" s="153" t="s">
        <v>1</v>
      </c>
      <c r="F854" s="154" t="s">
        <v>749</v>
      </c>
      <c r="H854" s="155">
        <v>17.25</v>
      </c>
      <c r="I854" s="156"/>
      <c r="L854" s="151"/>
      <c r="M854" s="157"/>
      <c r="T854" s="158"/>
      <c r="AT854" s="153" t="s">
        <v>249</v>
      </c>
      <c r="AU854" s="153" t="s">
        <v>86</v>
      </c>
      <c r="AV854" s="12" t="s">
        <v>86</v>
      </c>
      <c r="AW854" s="12" t="s">
        <v>30</v>
      </c>
      <c r="AX854" s="12" t="s">
        <v>73</v>
      </c>
      <c r="AY854" s="153" t="s">
        <v>241</v>
      </c>
    </row>
    <row r="855" spans="2:65" s="12" customFormat="1" ht="12">
      <c r="B855" s="151"/>
      <c r="D855" s="152" t="s">
        <v>249</v>
      </c>
      <c r="E855" s="153" t="s">
        <v>1</v>
      </c>
      <c r="F855" s="154" t="s">
        <v>750</v>
      </c>
      <c r="H855" s="155">
        <v>-4.6040000000000001</v>
      </c>
      <c r="I855" s="156"/>
      <c r="L855" s="151"/>
      <c r="M855" s="157"/>
      <c r="T855" s="158"/>
      <c r="AT855" s="153" t="s">
        <v>249</v>
      </c>
      <c r="AU855" s="153" t="s">
        <v>86</v>
      </c>
      <c r="AV855" s="12" t="s">
        <v>86</v>
      </c>
      <c r="AW855" s="12" t="s">
        <v>30</v>
      </c>
      <c r="AX855" s="12" t="s">
        <v>73</v>
      </c>
      <c r="AY855" s="153" t="s">
        <v>241</v>
      </c>
    </row>
    <row r="856" spans="2:65" s="14" customFormat="1" ht="12">
      <c r="B856" s="166"/>
      <c r="D856" s="152" t="s">
        <v>249</v>
      </c>
      <c r="E856" s="167" t="s">
        <v>1</v>
      </c>
      <c r="F856" s="168" t="s">
        <v>751</v>
      </c>
      <c r="H856" s="169">
        <v>52.996000000000002</v>
      </c>
      <c r="I856" s="170"/>
      <c r="L856" s="166"/>
      <c r="M856" s="171"/>
      <c r="T856" s="172"/>
      <c r="AT856" s="167" t="s">
        <v>249</v>
      </c>
      <c r="AU856" s="167" t="s">
        <v>86</v>
      </c>
      <c r="AV856" s="14" t="s">
        <v>258</v>
      </c>
      <c r="AW856" s="14" t="s">
        <v>30</v>
      </c>
      <c r="AX856" s="14" t="s">
        <v>73</v>
      </c>
      <c r="AY856" s="167" t="s">
        <v>241</v>
      </c>
    </row>
    <row r="857" spans="2:65" s="12" customFormat="1" ht="12">
      <c r="B857" s="151"/>
      <c r="D857" s="152" t="s">
        <v>249</v>
      </c>
      <c r="E857" s="153" t="s">
        <v>1</v>
      </c>
      <c r="F857" s="154" t="s">
        <v>748</v>
      </c>
      <c r="H857" s="155">
        <v>40.35</v>
      </c>
      <c r="I857" s="156"/>
      <c r="L857" s="151"/>
      <c r="M857" s="157"/>
      <c r="T857" s="158"/>
      <c r="AT857" s="153" t="s">
        <v>249</v>
      </c>
      <c r="AU857" s="153" t="s">
        <v>86</v>
      </c>
      <c r="AV857" s="12" t="s">
        <v>86</v>
      </c>
      <c r="AW857" s="12" t="s">
        <v>30</v>
      </c>
      <c r="AX857" s="12" t="s">
        <v>73</v>
      </c>
      <c r="AY857" s="153" t="s">
        <v>241</v>
      </c>
    </row>
    <row r="858" spans="2:65" s="12" customFormat="1" ht="12">
      <c r="B858" s="151"/>
      <c r="D858" s="152" t="s">
        <v>249</v>
      </c>
      <c r="E858" s="153" t="s">
        <v>1</v>
      </c>
      <c r="F858" s="154" t="s">
        <v>749</v>
      </c>
      <c r="H858" s="155">
        <v>17.25</v>
      </c>
      <c r="I858" s="156"/>
      <c r="L858" s="151"/>
      <c r="M858" s="157"/>
      <c r="T858" s="158"/>
      <c r="AT858" s="153" t="s">
        <v>249</v>
      </c>
      <c r="AU858" s="153" t="s">
        <v>86</v>
      </c>
      <c r="AV858" s="12" t="s">
        <v>86</v>
      </c>
      <c r="AW858" s="12" t="s">
        <v>30</v>
      </c>
      <c r="AX858" s="12" t="s">
        <v>73</v>
      </c>
      <c r="AY858" s="153" t="s">
        <v>241</v>
      </c>
    </row>
    <row r="859" spans="2:65" s="12" customFormat="1" ht="12">
      <c r="B859" s="151"/>
      <c r="D859" s="152" t="s">
        <v>249</v>
      </c>
      <c r="E859" s="153" t="s">
        <v>1</v>
      </c>
      <c r="F859" s="154" t="s">
        <v>752</v>
      </c>
      <c r="H859" s="155">
        <v>-2.153</v>
      </c>
      <c r="I859" s="156"/>
      <c r="L859" s="151"/>
      <c r="M859" s="157"/>
      <c r="T859" s="158"/>
      <c r="AT859" s="153" t="s">
        <v>249</v>
      </c>
      <c r="AU859" s="153" t="s">
        <v>86</v>
      </c>
      <c r="AV859" s="12" t="s">
        <v>86</v>
      </c>
      <c r="AW859" s="12" t="s">
        <v>30</v>
      </c>
      <c r="AX859" s="12" t="s">
        <v>73</v>
      </c>
      <c r="AY859" s="153" t="s">
        <v>241</v>
      </c>
    </row>
    <row r="860" spans="2:65" s="14" customFormat="1" ht="12">
      <c r="B860" s="166"/>
      <c r="D860" s="152" t="s">
        <v>249</v>
      </c>
      <c r="E860" s="167" t="s">
        <v>1</v>
      </c>
      <c r="F860" s="168" t="s">
        <v>751</v>
      </c>
      <c r="H860" s="169">
        <v>55.447000000000003</v>
      </c>
      <c r="I860" s="170"/>
      <c r="L860" s="166"/>
      <c r="M860" s="171"/>
      <c r="T860" s="172"/>
      <c r="AT860" s="167" t="s">
        <v>249</v>
      </c>
      <c r="AU860" s="167" t="s">
        <v>86</v>
      </c>
      <c r="AV860" s="14" t="s">
        <v>258</v>
      </c>
      <c r="AW860" s="14" t="s">
        <v>30</v>
      </c>
      <c r="AX860" s="14" t="s">
        <v>73</v>
      </c>
      <c r="AY860" s="167" t="s">
        <v>241</v>
      </c>
    </row>
    <row r="861" spans="2:65" s="12" customFormat="1" ht="12">
      <c r="B861" s="151"/>
      <c r="D861" s="152" t="s">
        <v>249</v>
      </c>
      <c r="E861" s="153" t="s">
        <v>1</v>
      </c>
      <c r="F861" s="154" t="s">
        <v>753</v>
      </c>
      <c r="H861" s="155">
        <v>71.400000000000006</v>
      </c>
      <c r="I861" s="156"/>
      <c r="L861" s="151"/>
      <c r="M861" s="157"/>
      <c r="T861" s="158"/>
      <c r="AT861" s="153" t="s">
        <v>249</v>
      </c>
      <c r="AU861" s="153" t="s">
        <v>86</v>
      </c>
      <c r="AV861" s="12" t="s">
        <v>86</v>
      </c>
      <c r="AW861" s="12" t="s">
        <v>30</v>
      </c>
      <c r="AX861" s="12" t="s">
        <v>73</v>
      </c>
      <c r="AY861" s="153" t="s">
        <v>241</v>
      </c>
    </row>
    <row r="862" spans="2:65" s="12" customFormat="1" ht="12">
      <c r="B862" s="151"/>
      <c r="D862" s="152" t="s">
        <v>249</v>
      </c>
      <c r="E862" s="153" t="s">
        <v>1</v>
      </c>
      <c r="F862" s="154" t="s">
        <v>754</v>
      </c>
      <c r="H862" s="155">
        <v>-12.71</v>
      </c>
      <c r="I862" s="156"/>
      <c r="L862" s="151"/>
      <c r="M862" s="157"/>
      <c r="T862" s="158"/>
      <c r="AT862" s="153" t="s">
        <v>249</v>
      </c>
      <c r="AU862" s="153" t="s">
        <v>86</v>
      </c>
      <c r="AV862" s="12" t="s">
        <v>86</v>
      </c>
      <c r="AW862" s="12" t="s">
        <v>30</v>
      </c>
      <c r="AX862" s="12" t="s">
        <v>73</v>
      </c>
      <c r="AY862" s="153" t="s">
        <v>241</v>
      </c>
    </row>
    <row r="863" spans="2:65" s="12" customFormat="1" ht="12">
      <c r="B863" s="151"/>
      <c r="D863" s="152" t="s">
        <v>249</v>
      </c>
      <c r="E863" s="153" t="s">
        <v>1</v>
      </c>
      <c r="F863" s="154" t="s">
        <v>755</v>
      </c>
      <c r="H863" s="155">
        <v>-6.6829999999999998</v>
      </c>
      <c r="I863" s="156"/>
      <c r="L863" s="151"/>
      <c r="M863" s="157"/>
      <c r="T863" s="158"/>
      <c r="AT863" s="153" t="s">
        <v>249</v>
      </c>
      <c r="AU863" s="153" t="s">
        <v>86</v>
      </c>
      <c r="AV863" s="12" t="s">
        <v>86</v>
      </c>
      <c r="AW863" s="12" t="s">
        <v>30</v>
      </c>
      <c r="AX863" s="12" t="s">
        <v>73</v>
      </c>
      <c r="AY863" s="153" t="s">
        <v>241</v>
      </c>
    </row>
    <row r="864" spans="2:65" s="14" customFormat="1" ht="12">
      <c r="B864" s="166"/>
      <c r="D864" s="152" t="s">
        <v>249</v>
      </c>
      <c r="E864" s="167" t="s">
        <v>1</v>
      </c>
      <c r="F864" s="168" t="s">
        <v>756</v>
      </c>
      <c r="H864" s="169">
        <v>52.007000000000005</v>
      </c>
      <c r="I864" s="170"/>
      <c r="L864" s="166"/>
      <c r="M864" s="171"/>
      <c r="T864" s="172"/>
      <c r="AT864" s="167" t="s">
        <v>249</v>
      </c>
      <c r="AU864" s="167" t="s">
        <v>86</v>
      </c>
      <c r="AV864" s="14" t="s">
        <v>258</v>
      </c>
      <c r="AW864" s="14" t="s">
        <v>30</v>
      </c>
      <c r="AX864" s="14" t="s">
        <v>73</v>
      </c>
      <c r="AY864" s="167" t="s">
        <v>241</v>
      </c>
    </row>
    <row r="865" spans="2:51" s="12" customFormat="1" ht="12">
      <c r="B865" s="151"/>
      <c r="D865" s="152" t="s">
        <v>249</v>
      </c>
      <c r="E865" s="153" t="s">
        <v>1</v>
      </c>
      <c r="F865" s="154" t="s">
        <v>753</v>
      </c>
      <c r="H865" s="155">
        <v>71.400000000000006</v>
      </c>
      <c r="I865" s="156"/>
      <c r="L865" s="151"/>
      <c r="M865" s="157"/>
      <c r="T865" s="158"/>
      <c r="AT865" s="153" t="s">
        <v>249</v>
      </c>
      <c r="AU865" s="153" t="s">
        <v>86</v>
      </c>
      <c r="AV865" s="12" t="s">
        <v>86</v>
      </c>
      <c r="AW865" s="12" t="s">
        <v>30</v>
      </c>
      <c r="AX865" s="12" t="s">
        <v>73</v>
      </c>
      <c r="AY865" s="153" t="s">
        <v>241</v>
      </c>
    </row>
    <row r="866" spans="2:51" s="12" customFormat="1" ht="12">
      <c r="B866" s="151"/>
      <c r="D866" s="152" t="s">
        <v>249</v>
      </c>
      <c r="E866" s="153" t="s">
        <v>1</v>
      </c>
      <c r="F866" s="154" t="s">
        <v>757</v>
      </c>
      <c r="H866" s="155">
        <v>6.3</v>
      </c>
      <c r="I866" s="156"/>
      <c r="L866" s="151"/>
      <c r="M866" s="157"/>
      <c r="T866" s="158"/>
      <c r="AT866" s="153" t="s">
        <v>249</v>
      </c>
      <c r="AU866" s="153" t="s">
        <v>86</v>
      </c>
      <c r="AV866" s="12" t="s">
        <v>86</v>
      </c>
      <c r="AW866" s="12" t="s">
        <v>30</v>
      </c>
      <c r="AX866" s="12" t="s">
        <v>73</v>
      </c>
      <c r="AY866" s="153" t="s">
        <v>241</v>
      </c>
    </row>
    <row r="867" spans="2:51" s="12" customFormat="1" ht="12">
      <c r="B867" s="151"/>
      <c r="D867" s="152" t="s">
        <v>249</v>
      </c>
      <c r="E867" s="153" t="s">
        <v>1</v>
      </c>
      <c r="F867" s="154" t="s">
        <v>755</v>
      </c>
      <c r="H867" s="155">
        <v>-6.6829999999999998</v>
      </c>
      <c r="I867" s="156"/>
      <c r="L867" s="151"/>
      <c r="M867" s="157"/>
      <c r="T867" s="158"/>
      <c r="AT867" s="153" t="s">
        <v>249</v>
      </c>
      <c r="AU867" s="153" t="s">
        <v>86</v>
      </c>
      <c r="AV867" s="12" t="s">
        <v>86</v>
      </c>
      <c r="AW867" s="12" t="s">
        <v>30</v>
      </c>
      <c r="AX867" s="12" t="s">
        <v>73</v>
      </c>
      <c r="AY867" s="153" t="s">
        <v>241</v>
      </c>
    </row>
    <row r="868" spans="2:51" s="12" customFormat="1" ht="12">
      <c r="B868" s="151"/>
      <c r="D868" s="152" t="s">
        <v>249</v>
      </c>
      <c r="E868" s="153" t="s">
        <v>1</v>
      </c>
      <c r="F868" s="154" t="s">
        <v>758</v>
      </c>
      <c r="H868" s="155">
        <v>-3.383</v>
      </c>
      <c r="I868" s="156"/>
      <c r="L868" s="151"/>
      <c r="M868" s="157"/>
      <c r="T868" s="158"/>
      <c r="AT868" s="153" t="s">
        <v>249</v>
      </c>
      <c r="AU868" s="153" t="s">
        <v>86</v>
      </c>
      <c r="AV868" s="12" t="s">
        <v>86</v>
      </c>
      <c r="AW868" s="12" t="s">
        <v>30</v>
      </c>
      <c r="AX868" s="12" t="s">
        <v>73</v>
      </c>
      <c r="AY868" s="153" t="s">
        <v>241</v>
      </c>
    </row>
    <row r="869" spans="2:51" s="14" customFormat="1" ht="12">
      <c r="B869" s="166"/>
      <c r="D869" s="152" t="s">
        <v>249</v>
      </c>
      <c r="E869" s="167" t="s">
        <v>1</v>
      </c>
      <c r="F869" s="168" t="s">
        <v>759</v>
      </c>
      <c r="H869" s="169">
        <v>67.634</v>
      </c>
      <c r="I869" s="170"/>
      <c r="L869" s="166"/>
      <c r="M869" s="171"/>
      <c r="T869" s="172"/>
      <c r="AT869" s="167" t="s">
        <v>249</v>
      </c>
      <c r="AU869" s="167" t="s">
        <v>86</v>
      </c>
      <c r="AV869" s="14" t="s">
        <v>258</v>
      </c>
      <c r="AW869" s="14" t="s">
        <v>30</v>
      </c>
      <c r="AX869" s="14" t="s">
        <v>73</v>
      </c>
      <c r="AY869" s="167" t="s">
        <v>241</v>
      </c>
    </row>
    <row r="870" spans="2:51" s="12" customFormat="1" ht="12">
      <c r="B870" s="151"/>
      <c r="D870" s="152" t="s">
        <v>249</v>
      </c>
      <c r="E870" s="153" t="s">
        <v>1</v>
      </c>
      <c r="F870" s="154" t="s">
        <v>773</v>
      </c>
      <c r="H870" s="155">
        <v>6.9109999999999996</v>
      </c>
      <c r="I870" s="156"/>
      <c r="L870" s="151"/>
      <c r="M870" s="157"/>
      <c r="T870" s="158"/>
      <c r="AT870" s="153" t="s">
        <v>249</v>
      </c>
      <c r="AU870" s="153" t="s">
        <v>86</v>
      </c>
      <c r="AV870" s="12" t="s">
        <v>86</v>
      </c>
      <c r="AW870" s="12" t="s">
        <v>30</v>
      </c>
      <c r="AX870" s="12" t="s">
        <v>73</v>
      </c>
      <c r="AY870" s="153" t="s">
        <v>241</v>
      </c>
    </row>
    <row r="871" spans="2:51" s="12" customFormat="1" ht="12">
      <c r="B871" s="151"/>
      <c r="D871" s="152" t="s">
        <v>249</v>
      </c>
      <c r="E871" s="153" t="s">
        <v>1</v>
      </c>
      <c r="F871" s="154" t="s">
        <v>774</v>
      </c>
      <c r="H871" s="155">
        <v>3.8330000000000002</v>
      </c>
      <c r="I871" s="156"/>
      <c r="L871" s="151"/>
      <c r="M871" s="157"/>
      <c r="T871" s="158"/>
      <c r="AT871" s="153" t="s">
        <v>249</v>
      </c>
      <c r="AU871" s="153" t="s">
        <v>86</v>
      </c>
      <c r="AV871" s="12" t="s">
        <v>86</v>
      </c>
      <c r="AW871" s="12" t="s">
        <v>30</v>
      </c>
      <c r="AX871" s="12" t="s">
        <v>73</v>
      </c>
      <c r="AY871" s="153" t="s">
        <v>241</v>
      </c>
    </row>
    <row r="872" spans="2:51" s="12" customFormat="1" ht="12">
      <c r="B872" s="151"/>
      <c r="D872" s="152" t="s">
        <v>249</v>
      </c>
      <c r="E872" s="153" t="s">
        <v>1</v>
      </c>
      <c r="F872" s="154" t="s">
        <v>775</v>
      </c>
      <c r="H872" s="155">
        <v>5.016</v>
      </c>
      <c r="I872" s="156"/>
      <c r="L872" s="151"/>
      <c r="M872" s="157"/>
      <c r="T872" s="158"/>
      <c r="AT872" s="153" t="s">
        <v>249</v>
      </c>
      <c r="AU872" s="153" t="s">
        <v>86</v>
      </c>
      <c r="AV872" s="12" t="s">
        <v>86</v>
      </c>
      <c r="AW872" s="12" t="s">
        <v>30</v>
      </c>
      <c r="AX872" s="12" t="s">
        <v>73</v>
      </c>
      <c r="AY872" s="153" t="s">
        <v>241</v>
      </c>
    </row>
    <row r="873" spans="2:51" s="12" customFormat="1" ht="12">
      <c r="B873" s="151"/>
      <c r="D873" s="152" t="s">
        <v>249</v>
      </c>
      <c r="E873" s="153" t="s">
        <v>1</v>
      </c>
      <c r="F873" s="154" t="s">
        <v>776</v>
      </c>
      <c r="H873" s="155">
        <v>3.5339999999999998</v>
      </c>
      <c r="I873" s="156"/>
      <c r="L873" s="151"/>
      <c r="M873" s="157"/>
      <c r="T873" s="158"/>
      <c r="AT873" s="153" t="s">
        <v>249</v>
      </c>
      <c r="AU873" s="153" t="s">
        <v>86</v>
      </c>
      <c r="AV873" s="12" t="s">
        <v>86</v>
      </c>
      <c r="AW873" s="12" t="s">
        <v>30</v>
      </c>
      <c r="AX873" s="12" t="s">
        <v>73</v>
      </c>
      <c r="AY873" s="153" t="s">
        <v>241</v>
      </c>
    </row>
    <row r="874" spans="2:51" s="14" customFormat="1" ht="12">
      <c r="B874" s="166"/>
      <c r="D874" s="152" t="s">
        <v>249</v>
      </c>
      <c r="E874" s="167" t="s">
        <v>1</v>
      </c>
      <c r="F874" s="168" t="s">
        <v>856</v>
      </c>
      <c r="H874" s="169">
        <v>19.294</v>
      </c>
      <c r="I874" s="170"/>
      <c r="L874" s="166"/>
      <c r="M874" s="171"/>
      <c r="T874" s="172"/>
      <c r="AT874" s="167" t="s">
        <v>249</v>
      </c>
      <c r="AU874" s="167" t="s">
        <v>86</v>
      </c>
      <c r="AV874" s="14" t="s">
        <v>258</v>
      </c>
      <c r="AW874" s="14" t="s">
        <v>30</v>
      </c>
      <c r="AX874" s="14" t="s">
        <v>73</v>
      </c>
      <c r="AY874" s="167" t="s">
        <v>241</v>
      </c>
    </row>
    <row r="875" spans="2:51" s="12" customFormat="1" ht="12">
      <c r="B875" s="151"/>
      <c r="D875" s="152" t="s">
        <v>249</v>
      </c>
      <c r="E875" s="153" t="s">
        <v>1</v>
      </c>
      <c r="F875" s="154" t="s">
        <v>847</v>
      </c>
      <c r="H875" s="155">
        <v>1.264</v>
      </c>
      <c r="I875" s="156"/>
      <c r="L875" s="151"/>
      <c r="M875" s="157"/>
      <c r="T875" s="158"/>
      <c r="AT875" s="153" t="s">
        <v>249</v>
      </c>
      <c r="AU875" s="153" t="s">
        <v>86</v>
      </c>
      <c r="AV875" s="12" t="s">
        <v>86</v>
      </c>
      <c r="AW875" s="12" t="s">
        <v>30</v>
      </c>
      <c r="AX875" s="12" t="s">
        <v>73</v>
      </c>
      <c r="AY875" s="153" t="s">
        <v>241</v>
      </c>
    </row>
    <row r="876" spans="2:51" s="12" customFormat="1" ht="12">
      <c r="B876" s="151"/>
      <c r="D876" s="152" t="s">
        <v>249</v>
      </c>
      <c r="E876" s="153" t="s">
        <v>1</v>
      </c>
      <c r="F876" s="154" t="s">
        <v>848</v>
      </c>
      <c r="H876" s="155">
        <v>7.1520000000000001</v>
      </c>
      <c r="I876" s="156"/>
      <c r="L876" s="151"/>
      <c r="M876" s="157"/>
      <c r="T876" s="158"/>
      <c r="AT876" s="153" t="s">
        <v>249</v>
      </c>
      <c r="AU876" s="153" t="s">
        <v>86</v>
      </c>
      <c r="AV876" s="12" t="s">
        <v>86</v>
      </c>
      <c r="AW876" s="12" t="s">
        <v>30</v>
      </c>
      <c r="AX876" s="12" t="s">
        <v>73</v>
      </c>
      <c r="AY876" s="153" t="s">
        <v>241</v>
      </c>
    </row>
    <row r="877" spans="2:51" s="12" customFormat="1" ht="12">
      <c r="B877" s="151"/>
      <c r="D877" s="152" t="s">
        <v>249</v>
      </c>
      <c r="E877" s="153" t="s">
        <v>1</v>
      </c>
      <c r="F877" s="154" t="s">
        <v>849</v>
      </c>
      <c r="H877" s="155">
        <v>3.1080000000000001</v>
      </c>
      <c r="I877" s="156"/>
      <c r="L877" s="151"/>
      <c r="M877" s="157"/>
      <c r="T877" s="158"/>
      <c r="AT877" s="153" t="s">
        <v>249</v>
      </c>
      <c r="AU877" s="153" t="s">
        <v>86</v>
      </c>
      <c r="AV877" s="12" t="s">
        <v>86</v>
      </c>
      <c r="AW877" s="12" t="s">
        <v>30</v>
      </c>
      <c r="AX877" s="12" t="s">
        <v>73</v>
      </c>
      <c r="AY877" s="153" t="s">
        <v>241</v>
      </c>
    </row>
    <row r="878" spans="2:51" s="12" customFormat="1" ht="12">
      <c r="B878" s="151"/>
      <c r="D878" s="152" t="s">
        <v>249</v>
      </c>
      <c r="E878" s="153" t="s">
        <v>1</v>
      </c>
      <c r="F878" s="154" t="s">
        <v>850</v>
      </c>
      <c r="H878" s="155">
        <v>1.1439999999999999</v>
      </c>
      <c r="I878" s="156"/>
      <c r="L878" s="151"/>
      <c r="M878" s="157"/>
      <c r="T878" s="158"/>
      <c r="AT878" s="153" t="s">
        <v>249</v>
      </c>
      <c r="AU878" s="153" t="s">
        <v>86</v>
      </c>
      <c r="AV878" s="12" t="s">
        <v>86</v>
      </c>
      <c r="AW878" s="12" t="s">
        <v>30</v>
      </c>
      <c r="AX878" s="12" t="s">
        <v>73</v>
      </c>
      <c r="AY878" s="153" t="s">
        <v>241</v>
      </c>
    </row>
    <row r="879" spans="2:51" s="14" customFormat="1" ht="12">
      <c r="B879" s="166"/>
      <c r="D879" s="152" t="s">
        <v>249</v>
      </c>
      <c r="E879" s="167" t="s">
        <v>1</v>
      </c>
      <c r="F879" s="168" t="s">
        <v>857</v>
      </c>
      <c r="H879" s="169">
        <v>12.668000000000001</v>
      </c>
      <c r="I879" s="170"/>
      <c r="L879" s="166"/>
      <c r="M879" s="171"/>
      <c r="T879" s="172"/>
      <c r="AT879" s="167" t="s">
        <v>249</v>
      </c>
      <c r="AU879" s="167" t="s">
        <v>86</v>
      </c>
      <c r="AV879" s="14" t="s">
        <v>258</v>
      </c>
      <c r="AW879" s="14" t="s">
        <v>30</v>
      </c>
      <c r="AX879" s="14" t="s">
        <v>73</v>
      </c>
      <c r="AY879" s="167" t="s">
        <v>241</v>
      </c>
    </row>
    <row r="880" spans="2:51" s="13" customFormat="1" ht="12">
      <c r="B880" s="159"/>
      <c r="D880" s="152" t="s">
        <v>249</v>
      </c>
      <c r="E880" s="160" t="s">
        <v>1</v>
      </c>
      <c r="F880" s="161" t="s">
        <v>858</v>
      </c>
      <c r="H880" s="162">
        <v>260.04599999999999</v>
      </c>
      <c r="I880" s="163"/>
      <c r="L880" s="159"/>
      <c r="M880" s="164"/>
      <c r="T880" s="165"/>
      <c r="AT880" s="160" t="s">
        <v>249</v>
      </c>
      <c r="AU880" s="160" t="s">
        <v>86</v>
      </c>
      <c r="AV880" s="13" t="s">
        <v>247</v>
      </c>
      <c r="AW880" s="13" t="s">
        <v>30</v>
      </c>
      <c r="AX880" s="13" t="s">
        <v>80</v>
      </c>
      <c r="AY880" s="160" t="s">
        <v>241</v>
      </c>
    </row>
    <row r="881" spans="2:65" s="1" customFormat="1" ht="21.75" customHeight="1">
      <c r="B881" s="32"/>
      <c r="C881" s="137" t="s">
        <v>859</v>
      </c>
      <c r="D881" s="137" t="s">
        <v>243</v>
      </c>
      <c r="E881" s="138" t="s">
        <v>860</v>
      </c>
      <c r="F881" s="139" t="s">
        <v>861</v>
      </c>
      <c r="G881" s="140" t="s">
        <v>246</v>
      </c>
      <c r="H881" s="141">
        <v>38.601999999999997</v>
      </c>
      <c r="I881" s="142"/>
      <c r="J881" s="143">
        <f>ROUND(I881*H881,2)</f>
        <v>0</v>
      </c>
      <c r="K881" s="144"/>
      <c r="L881" s="32"/>
      <c r="M881" s="145" t="s">
        <v>1</v>
      </c>
      <c r="N881" s="146" t="s">
        <v>39</v>
      </c>
      <c r="P881" s="147">
        <f>O881*H881</f>
        <v>0</v>
      </c>
      <c r="Q881" s="147">
        <v>0</v>
      </c>
      <c r="R881" s="147">
        <f>Q881*H881</f>
        <v>0</v>
      </c>
      <c r="S881" s="147">
        <v>1.0000000000000001E-5</v>
      </c>
      <c r="T881" s="148">
        <f>S881*H881</f>
        <v>3.8601999999999999E-4</v>
      </c>
      <c r="AR881" s="149" t="s">
        <v>247</v>
      </c>
      <c r="AT881" s="149" t="s">
        <v>243</v>
      </c>
      <c r="AU881" s="149" t="s">
        <v>86</v>
      </c>
      <c r="AY881" s="17" t="s">
        <v>241</v>
      </c>
      <c r="BE881" s="150">
        <f>IF(N881="základní",J881,0)</f>
        <v>0</v>
      </c>
      <c r="BF881" s="150">
        <f>IF(N881="snížená",J881,0)</f>
        <v>0</v>
      </c>
      <c r="BG881" s="150">
        <f>IF(N881="zákl. přenesená",J881,0)</f>
        <v>0</v>
      </c>
      <c r="BH881" s="150">
        <f>IF(N881="sníž. přenesená",J881,0)</f>
        <v>0</v>
      </c>
      <c r="BI881" s="150">
        <f>IF(N881="nulová",J881,0)</f>
        <v>0</v>
      </c>
      <c r="BJ881" s="17" t="s">
        <v>86</v>
      </c>
      <c r="BK881" s="150">
        <f>ROUND(I881*H881,2)</f>
        <v>0</v>
      </c>
      <c r="BL881" s="17" t="s">
        <v>247</v>
      </c>
      <c r="BM881" s="149" t="s">
        <v>862</v>
      </c>
    </row>
    <row r="882" spans="2:65" s="12" customFormat="1" ht="12">
      <c r="B882" s="151"/>
      <c r="D882" s="152" t="s">
        <v>249</v>
      </c>
      <c r="E882" s="153" t="s">
        <v>1</v>
      </c>
      <c r="F882" s="154" t="s">
        <v>682</v>
      </c>
      <c r="H882" s="155">
        <v>17.82</v>
      </c>
      <c r="I882" s="156"/>
      <c r="L882" s="151"/>
      <c r="M882" s="157"/>
      <c r="T882" s="158"/>
      <c r="AT882" s="153" t="s">
        <v>249</v>
      </c>
      <c r="AU882" s="153" t="s">
        <v>86</v>
      </c>
      <c r="AV882" s="12" t="s">
        <v>86</v>
      </c>
      <c r="AW882" s="12" t="s">
        <v>30</v>
      </c>
      <c r="AX882" s="12" t="s">
        <v>73</v>
      </c>
      <c r="AY882" s="153" t="s">
        <v>241</v>
      </c>
    </row>
    <row r="883" spans="2:65" s="12" customFormat="1" ht="12">
      <c r="B883" s="151"/>
      <c r="D883" s="152" t="s">
        <v>249</v>
      </c>
      <c r="E883" s="153" t="s">
        <v>1</v>
      </c>
      <c r="F883" s="154" t="s">
        <v>683</v>
      </c>
      <c r="H883" s="155">
        <v>14.477</v>
      </c>
      <c r="I883" s="156"/>
      <c r="L883" s="151"/>
      <c r="M883" s="157"/>
      <c r="T883" s="158"/>
      <c r="AT883" s="153" t="s">
        <v>249</v>
      </c>
      <c r="AU883" s="153" t="s">
        <v>86</v>
      </c>
      <c r="AV883" s="12" t="s">
        <v>86</v>
      </c>
      <c r="AW883" s="12" t="s">
        <v>30</v>
      </c>
      <c r="AX883" s="12" t="s">
        <v>73</v>
      </c>
      <c r="AY883" s="153" t="s">
        <v>241</v>
      </c>
    </row>
    <row r="884" spans="2:65" s="12" customFormat="1" ht="12">
      <c r="B884" s="151"/>
      <c r="D884" s="152" t="s">
        <v>249</v>
      </c>
      <c r="E884" s="153" t="s">
        <v>1</v>
      </c>
      <c r="F884" s="154" t="s">
        <v>684</v>
      </c>
      <c r="H884" s="155">
        <v>2.452</v>
      </c>
      <c r="I884" s="156"/>
      <c r="L884" s="151"/>
      <c r="M884" s="157"/>
      <c r="T884" s="158"/>
      <c r="AT884" s="153" t="s">
        <v>249</v>
      </c>
      <c r="AU884" s="153" t="s">
        <v>86</v>
      </c>
      <c r="AV884" s="12" t="s">
        <v>86</v>
      </c>
      <c r="AW884" s="12" t="s">
        <v>30</v>
      </c>
      <c r="AX884" s="12" t="s">
        <v>73</v>
      </c>
      <c r="AY884" s="153" t="s">
        <v>241</v>
      </c>
    </row>
    <row r="885" spans="2:65" s="12" customFormat="1" ht="12">
      <c r="B885" s="151"/>
      <c r="D885" s="152" t="s">
        <v>249</v>
      </c>
      <c r="E885" s="153" t="s">
        <v>1</v>
      </c>
      <c r="F885" s="154" t="s">
        <v>685</v>
      </c>
      <c r="H885" s="155">
        <v>3.8530000000000002</v>
      </c>
      <c r="I885" s="156"/>
      <c r="L885" s="151"/>
      <c r="M885" s="157"/>
      <c r="T885" s="158"/>
      <c r="AT885" s="153" t="s">
        <v>249</v>
      </c>
      <c r="AU885" s="153" t="s">
        <v>86</v>
      </c>
      <c r="AV885" s="12" t="s">
        <v>86</v>
      </c>
      <c r="AW885" s="12" t="s">
        <v>30</v>
      </c>
      <c r="AX885" s="12" t="s">
        <v>73</v>
      </c>
      <c r="AY885" s="153" t="s">
        <v>241</v>
      </c>
    </row>
    <row r="886" spans="2:65" s="13" customFormat="1" ht="12">
      <c r="B886" s="159"/>
      <c r="D886" s="152" t="s">
        <v>249</v>
      </c>
      <c r="E886" s="160" t="s">
        <v>1</v>
      </c>
      <c r="F886" s="161" t="s">
        <v>863</v>
      </c>
      <c r="H886" s="162">
        <v>38.601999999999997</v>
      </c>
      <c r="I886" s="163"/>
      <c r="L886" s="159"/>
      <c r="M886" s="164"/>
      <c r="T886" s="165"/>
      <c r="AT886" s="160" t="s">
        <v>249</v>
      </c>
      <c r="AU886" s="160" t="s">
        <v>86</v>
      </c>
      <c r="AV886" s="13" t="s">
        <v>247</v>
      </c>
      <c r="AW886" s="13" t="s">
        <v>30</v>
      </c>
      <c r="AX886" s="13" t="s">
        <v>80</v>
      </c>
      <c r="AY886" s="160" t="s">
        <v>241</v>
      </c>
    </row>
    <row r="887" spans="2:65" s="1" customFormat="1" ht="24.25" customHeight="1">
      <c r="B887" s="32"/>
      <c r="C887" s="137" t="s">
        <v>864</v>
      </c>
      <c r="D887" s="137" t="s">
        <v>243</v>
      </c>
      <c r="E887" s="138" t="s">
        <v>865</v>
      </c>
      <c r="F887" s="139" t="s">
        <v>866</v>
      </c>
      <c r="G887" s="140" t="s">
        <v>246</v>
      </c>
      <c r="H887" s="141">
        <v>270.05</v>
      </c>
      <c r="I887" s="142"/>
      <c r="J887" s="143">
        <f>ROUND(I887*H887,2)</f>
        <v>0</v>
      </c>
      <c r="K887" s="144"/>
      <c r="L887" s="32"/>
      <c r="M887" s="145" t="s">
        <v>1</v>
      </c>
      <c r="N887" s="146" t="s">
        <v>39</v>
      </c>
      <c r="P887" s="147">
        <f>O887*H887</f>
        <v>0</v>
      </c>
      <c r="Q887" s="147">
        <v>9.4500000000000001E-2</v>
      </c>
      <c r="R887" s="147">
        <f>Q887*H887</f>
        <v>25.519725000000001</v>
      </c>
      <c r="S887" s="147">
        <v>0</v>
      </c>
      <c r="T887" s="148">
        <f>S887*H887</f>
        <v>0</v>
      </c>
      <c r="AR887" s="149" t="s">
        <v>247</v>
      </c>
      <c r="AT887" s="149" t="s">
        <v>243</v>
      </c>
      <c r="AU887" s="149" t="s">
        <v>86</v>
      </c>
      <c r="AY887" s="17" t="s">
        <v>241</v>
      </c>
      <c r="BE887" s="150">
        <f>IF(N887="základní",J887,0)</f>
        <v>0</v>
      </c>
      <c r="BF887" s="150">
        <f>IF(N887="snížená",J887,0)</f>
        <v>0</v>
      </c>
      <c r="BG887" s="150">
        <f>IF(N887="zákl. přenesená",J887,0)</f>
        <v>0</v>
      </c>
      <c r="BH887" s="150">
        <f>IF(N887="sníž. přenesená",J887,0)</f>
        <v>0</v>
      </c>
      <c r="BI887" s="150">
        <f>IF(N887="nulová",J887,0)</f>
        <v>0</v>
      </c>
      <c r="BJ887" s="17" t="s">
        <v>86</v>
      </c>
      <c r="BK887" s="150">
        <f>ROUND(I887*H887,2)</f>
        <v>0</v>
      </c>
      <c r="BL887" s="17" t="s">
        <v>247</v>
      </c>
      <c r="BM887" s="149" t="s">
        <v>867</v>
      </c>
    </row>
    <row r="888" spans="2:65" s="12" customFormat="1" ht="12">
      <c r="B888" s="151"/>
      <c r="D888" s="152" t="s">
        <v>249</v>
      </c>
      <c r="E888" s="153" t="s">
        <v>1</v>
      </c>
      <c r="F888" s="154" t="s">
        <v>868</v>
      </c>
      <c r="H888" s="155">
        <v>13.77</v>
      </c>
      <c r="I888" s="156"/>
      <c r="L888" s="151"/>
      <c r="M888" s="157"/>
      <c r="T888" s="158"/>
      <c r="AT888" s="153" t="s">
        <v>249</v>
      </c>
      <c r="AU888" s="153" t="s">
        <v>86</v>
      </c>
      <c r="AV888" s="12" t="s">
        <v>86</v>
      </c>
      <c r="AW888" s="12" t="s">
        <v>30</v>
      </c>
      <c r="AX888" s="12" t="s">
        <v>73</v>
      </c>
      <c r="AY888" s="153" t="s">
        <v>241</v>
      </c>
    </row>
    <row r="889" spans="2:65" s="12" customFormat="1" ht="12">
      <c r="B889" s="151"/>
      <c r="D889" s="152" t="s">
        <v>249</v>
      </c>
      <c r="E889" s="153" t="s">
        <v>1</v>
      </c>
      <c r="F889" s="154" t="s">
        <v>869</v>
      </c>
      <c r="H889" s="155">
        <v>9.7200000000000006</v>
      </c>
      <c r="I889" s="156"/>
      <c r="L889" s="151"/>
      <c r="M889" s="157"/>
      <c r="T889" s="158"/>
      <c r="AT889" s="153" t="s">
        <v>249</v>
      </c>
      <c r="AU889" s="153" t="s">
        <v>86</v>
      </c>
      <c r="AV889" s="12" t="s">
        <v>86</v>
      </c>
      <c r="AW889" s="12" t="s">
        <v>30</v>
      </c>
      <c r="AX889" s="12" t="s">
        <v>73</v>
      </c>
      <c r="AY889" s="153" t="s">
        <v>241</v>
      </c>
    </row>
    <row r="890" spans="2:65" s="12" customFormat="1" ht="12">
      <c r="B890" s="151"/>
      <c r="D890" s="152" t="s">
        <v>249</v>
      </c>
      <c r="E890" s="153" t="s">
        <v>1</v>
      </c>
      <c r="F890" s="154" t="s">
        <v>870</v>
      </c>
      <c r="H890" s="155">
        <v>2.36</v>
      </c>
      <c r="I890" s="156"/>
      <c r="L890" s="151"/>
      <c r="M890" s="157"/>
      <c r="T890" s="158"/>
      <c r="AT890" s="153" t="s">
        <v>249</v>
      </c>
      <c r="AU890" s="153" t="s">
        <v>86</v>
      </c>
      <c r="AV890" s="12" t="s">
        <v>86</v>
      </c>
      <c r="AW890" s="12" t="s">
        <v>30</v>
      </c>
      <c r="AX890" s="12" t="s">
        <v>73</v>
      </c>
      <c r="AY890" s="153" t="s">
        <v>241</v>
      </c>
    </row>
    <row r="891" spans="2:65" s="12" customFormat="1" ht="12">
      <c r="B891" s="151"/>
      <c r="D891" s="152" t="s">
        <v>249</v>
      </c>
      <c r="E891" s="153" t="s">
        <v>1</v>
      </c>
      <c r="F891" s="154" t="s">
        <v>871</v>
      </c>
      <c r="H891" s="155">
        <v>8.4600000000000009</v>
      </c>
      <c r="I891" s="156"/>
      <c r="L891" s="151"/>
      <c r="M891" s="157"/>
      <c r="T891" s="158"/>
      <c r="AT891" s="153" t="s">
        <v>249</v>
      </c>
      <c r="AU891" s="153" t="s">
        <v>86</v>
      </c>
      <c r="AV891" s="12" t="s">
        <v>86</v>
      </c>
      <c r="AW891" s="12" t="s">
        <v>30</v>
      </c>
      <c r="AX891" s="12" t="s">
        <v>73</v>
      </c>
      <c r="AY891" s="153" t="s">
        <v>241</v>
      </c>
    </row>
    <row r="892" spans="2:65" s="12" customFormat="1" ht="12">
      <c r="B892" s="151"/>
      <c r="D892" s="152" t="s">
        <v>249</v>
      </c>
      <c r="E892" s="153" t="s">
        <v>1</v>
      </c>
      <c r="F892" s="154" t="s">
        <v>872</v>
      </c>
      <c r="H892" s="155">
        <v>56.34</v>
      </c>
      <c r="I892" s="156"/>
      <c r="L892" s="151"/>
      <c r="M892" s="157"/>
      <c r="T892" s="158"/>
      <c r="AT892" s="153" t="s">
        <v>249</v>
      </c>
      <c r="AU892" s="153" t="s">
        <v>86</v>
      </c>
      <c r="AV892" s="12" t="s">
        <v>86</v>
      </c>
      <c r="AW892" s="12" t="s">
        <v>30</v>
      </c>
      <c r="AX892" s="12" t="s">
        <v>73</v>
      </c>
      <c r="AY892" s="153" t="s">
        <v>241</v>
      </c>
    </row>
    <row r="893" spans="2:65" s="12" customFormat="1" ht="12">
      <c r="B893" s="151"/>
      <c r="D893" s="152" t="s">
        <v>249</v>
      </c>
      <c r="E893" s="153" t="s">
        <v>1</v>
      </c>
      <c r="F893" s="154" t="s">
        <v>873</v>
      </c>
      <c r="H893" s="155">
        <v>6.57</v>
      </c>
      <c r="I893" s="156"/>
      <c r="L893" s="151"/>
      <c r="M893" s="157"/>
      <c r="T893" s="158"/>
      <c r="AT893" s="153" t="s">
        <v>249</v>
      </c>
      <c r="AU893" s="153" t="s">
        <v>86</v>
      </c>
      <c r="AV893" s="12" t="s">
        <v>86</v>
      </c>
      <c r="AW893" s="12" t="s">
        <v>30</v>
      </c>
      <c r="AX893" s="12" t="s">
        <v>73</v>
      </c>
      <c r="AY893" s="153" t="s">
        <v>241</v>
      </c>
    </row>
    <row r="894" spans="2:65" s="12" customFormat="1" ht="12">
      <c r="B894" s="151"/>
      <c r="D894" s="152" t="s">
        <v>249</v>
      </c>
      <c r="E894" s="153" t="s">
        <v>1</v>
      </c>
      <c r="F894" s="154" t="s">
        <v>874</v>
      </c>
      <c r="H894" s="155">
        <v>6.74</v>
      </c>
      <c r="I894" s="156"/>
      <c r="L894" s="151"/>
      <c r="M894" s="157"/>
      <c r="T894" s="158"/>
      <c r="AT894" s="153" t="s">
        <v>249</v>
      </c>
      <c r="AU894" s="153" t="s">
        <v>86</v>
      </c>
      <c r="AV894" s="12" t="s">
        <v>86</v>
      </c>
      <c r="AW894" s="12" t="s">
        <v>30</v>
      </c>
      <c r="AX894" s="12" t="s">
        <v>73</v>
      </c>
      <c r="AY894" s="153" t="s">
        <v>241</v>
      </c>
    </row>
    <row r="895" spans="2:65" s="12" customFormat="1" ht="12">
      <c r="B895" s="151"/>
      <c r="D895" s="152" t="s">
        <v>249</v>
      </c>
      <c r="E895" s="153" t="s">
        <v>1</v>
      </c>
      <c r="F895" s="154" t="s">
        <v>875</v>
      </c>
      <c r="H895" s="155">
        <v>17.23</v>
      </c>
      <c r="I895" s="156"/>
      <c r="L895" s="151"/>
      <c r="M895" s="157"/>
      <c r="T895" s="158"/>
      <c r="AT895" s="153" t="s">
        <v>249</v>
      </c>
      <c r="AU895" s="153" t="s">
        <v>86</v>
      </c>
      <c r="AV895" s="12" t="s">
        <v>86</v>
      </c>
      <c r="AW895" s="12" t="s">
        <v>30</v>
      </c>
      <c r="AX895" s="12" t="s">
        <v>73</v>
      </c>
      <c r="AY895" s="153" t="s">
        <v>241</v>
      </c>
    </row>
    <row r="896" spans="2:65" s="12" customFormat="1" ht="12">
      <c r="B896" s="151"/>
      <c r="D896" s="152" t="s">
        <v>249</v>
      </c>
      <c r="E896" s="153" t="s">
        <v>1</v>
      </c>
      <c r="F896" s="154" t="s">
        <v>876</v>
      </c>
      <c r="H896" s="155">
        <v>17.23</v>
      </c>
      <c r="I896" s="156"/>
      <c r="L896" s="151"/>
      <c r="M896" s="157"/>
      <c r="T896" s="158"/>
      <c r="AT896" s="153" t="s">
        <v>249</v>
      </c>
      <c r="AU896" s="153" t="s">
        <v>86</v>
      </c>
      <c r="AV896" s="12" t="s">
        <v>86</v>
      </c>
      <c r="AW896" s="12" t="s">
        <v>30</v>
      </c>
      <c r="AX896" s="12" t="s">
        <v>73</v>
      </c>
      <c r="AY896" s="153" t="s">
        <v>241</v>
      </c>
    </row>
    <row r="897" spans="2:65" s="12" customFormat="1" ht="12">
      <c r="B897" s="151"/>
      <c r="D897" s="152" t="s">
        <v>249</v>
      </c>
      <c r="E897" s="153" t="s">
        <v>1</v>
      </c>
      <c r="F897" s="154" t="s">
        <v>877</v>
      </c>
      <c r="H897" s="155">
        <v>6.74</v>
      </c>
      <c r="I897" s="156"/>
      <c r="L897" s="151"/>
      <c r="M897" s="157"/>
      <c r="T897" s="158"/>
      <c r="AT897" s="153" t="s">
        <v>249</v>
      </c>
      <c r="AU897" s="153" t="s">
        <v>86</v>
      </c>
      <c r="AV897" s="12" t="s">
        <v>86</v>
      </c>
      <c r="AW897" s="12" t="s">
        <v>30</v>
      </c>
      <c r="AX897" s="12" t="s">
        <v>73</v>
      </c>
      <c r="AY897" s="153" t="s">
        <v>241</v>
      </c>
    </row>
    <row r="898" spans="2:65" s="12" customFormat="1" ht="12">
      <c r="B898" s="151"/>
      <c r="D898" s="152" t="s">
        <v>249</v>
      </c>
      <c r="E898" s="153" t="s">
        <v>1</v>
      </c>
      <c r="F898" s="154" t="s">
        <v>878</v>
      </c>
      <c r="H898" s="155">
        <v>6.74</v>
      </c>
      <c r="I898" s="156"/>
      <c r="L898" s="151"/>
      <c r="M898" s="157"/>
      <c r="T898" s="158"/>
      <c r="AT898" s="153" t="s">
        <v>249</v>
      </c>
      <c r="AU898" s="153" t="s">
        <v>86</v>
      </c>
      <c r="AV898" s="12" t="s">
        <v>86</v>
      </c>
      <c r="AW898" s="12" t="s">
        <v>30</v>
      </c>
      <c r="AX898" s="12" t="s">
        <v>73</v>
      </c>
      <c r="AY898" s="153" t="s">
        <v>241</v>
      </c>
    </row>
    <row r="899" spans="2:65" s="12" customFormat="1" ht="12">
      <c r="B899" s="151"/>
      <c r="D899" s="152" t="s">
        <v>249</v>
      </c>
      <c r="E899" s="153" t="s">
        <v>1</v>
      </c>
      <c r="F899" s="154" t="s">
        <v>879</v>
      </c>
      <c r="H899" s="155">
        <v>17.23</v>
      </c>
      <c r="I899" s="156"/>
      <c r="L899" s="151"/>
      <c r="M899" s="157"/>
      <c r="T899" s="158"/>
      <c r="AT899" s="153" t="s">
        <v>249</v>
      </c>
      <c r="AU899" s="153" t="s">
        <v>86</v>
      </c>
      <c r="AV899" s="12" t="s">
        <v>86</v>
      </c>
      <c r="AW899" s="12" t="s">
        <v>30</v>
      </c>
      <c r="AX899" s="12" t="s">
        <v>73</v>
      </c>
      <c r="AY899" s="153" t="s">
        <v>241</v>
      </c>
    </row>
    <row r="900" spans="2:65" s="12" customFormat="1" ht="12">
      <c r="B900" s="151"/>
      <c r="D900" s="152" t="s">
        <v>249</v>
      </c>
      <c r="E900" s="153" t="s">
        <v>1</v>
      </c>
      <c r="F900" s="154" t="s">
        <v>880</v>
      </c>
      <c r="H900" s="155">
        <v>19.84</v>
      </c>
      <c r="I900" s="156"/>
      <c r="L900" s="151"/>
      <c r="M900" s="157"/>
      <c r="T900" s="158"/>
      <c r="AT900" s="153" t="s">
        <v>249</v>
      </c>
      <c r="AU900" s="153" t="s">
        <v>86</v>
      </c>
      <c r="AV900" s="12" t="s">
        <v>86</v>
      </c>
      <c r="AW900" s="12" t="s">
        <v>30</v>
      </c>
      <c r="AX900" s="12" t="s">
        <v>73</v>
      </c>
      <c r="AY900" s="153" t="s">
        <v>241</v>
      </c>
    </row>
    <row r="901" spans="2:65" s="12" customFormat="1" ht="12">
      <c r="B901" s="151"/>
      <c r="D901" s="152" t="s">
        <v>249</v>
      </c>
      <c r="E901" s="153" t="s">
        <v>1</v>
      </c>
      <c r="F901" s="154" t="s">
        <v>881</v>
      </c>
      <c r="H901" s="155">
        <v>17.23</v>
      </c>
      <c r="I901" s="156"/>
      <c r="L901" s="151"/>
      <c r="M901" s="157"/>
      <c r="T901" s="158"/>
      <c r="AT901" s="153" t="s">
        <v>249</v>
      </c>
      <c r="AU901" s="153" t="s">
        <v>86</v>
      </c>
      <c r="AV901" s="12" t="s">
        <v>86</v>
      </c>
      <c r="AW901" s="12" t="s">
        <v>30</v>
      </c>
      <c r="AX901" s="12" t="s">
        <v>73</v>
      </c>
      <c r="AY901" s="153" t="s">
        <v>241</v>
      </c>
    </row>
    <row r="902" spans="2:65" s="12" customFormat="1" ht="12">
      <c r="B902" s="151"/>
      <c r="D902" s="152" t="s">
        <v>249</v>
      </c>
      <c r="E902" s="153" t="s">
        <v>1</v>
      </c>
      <c r="F902" s="154" t="s">
        <v>882</v>
      </c>
      <c r="H902" s="155">
        <v>6.74</v>
      </c>
      <c r="I902" s="156"/>
      <c r="L902" s="151"/>
      <c r="M902" s="157"/>
      <c r="T902" s="158"/>
      <c r="AT902" s="153" t="s">
        <v>249</v>
      </c>
      <c r="AU902" s="153" t="s">
        <v>86</v>
      </c>
      <c r="AV902" s="12" t="s">
        <v>86</v>
      </c>
      <c r="AW902" s="12" t="s">
        <v>30</v>
      </c>
      <c r="AX902" s="12" t="s">
        <v>73</v>
      </c>
      <c r="AY902" s="153" t="s">
        <v>241</v>
      </c>
    </row>
    <row r="903" spans="2:65" s="12" customFormat="1" ht="12">
      <c r="B903" s="151"/>
      <c r="D903" s="152" t="s">
        <v>249</v>
      </c>
      <c r="E903" s="153" t="s">
        <v>1</v>
      </c>
      <c r="F903" s="154" t="s">
        <v>883</v>
      </c>
      <c r="H903" s="155">
        <v>6.74</v>
      </c>
      <c r="I903" s="156"/>
      <c r="L903" s="151"/>
      <c r="M903" s="157"/>
      <c r="T903" s="158"/>
      <c r="AT903" s="153" t="s">
        <v>249</v>
      </c>
      <c r="AU903" s="153" t="s">
        <v>86</v>
      </c>
      <c r="AV903" s="12" t="s">
        <v>86</v>
      </c>
      <c r="AW903" s="12" t="s">
        <v>30</v>
      </c>
      <c r="AX903" s="12" t="s">
        <v>73</v>
      </c>
      <c r="AY903" s="153" t="s">
        <v>241</v>
      </c>
    </row>
    <row r="904" spans="2:65" s="12" customFormat="1" ht="12">
      <c r="B904" s="151"/>
      <c r="D904" s="152" t="s">
        <v>249</v>
      </c>
      <c r="E904" s="153" t="s">
        <v>1</v>
      </c>
      <c r="F904" s="154" t="s">
        <v>884</v>
      </c>
      <c r="H904" s="155">
        <v>17.23</v>
      </c>
      <c r="I904" s="156"/>
      <c r="L904" s="151"/>
      <c r="M904" s="157"/>
      <c r="T904" s="158"/>
      <c r="AT904" s="153" t="s">
        <v>249</v>
      </c>
      <c r="AU904" s="153" t="s">
        <v>86</v>
      </c>
      <c r="AV904" s="12" t="s">
        <v>86</v>
      </c>
      <c r="AW904" s="12" t="s">
        <v>30</v>
      </c>
      <c r="AX904" s="12" t="s">
        <v>73</v>
      </c>
      <c r="AY904" s="153" t="s">
        <v>241</v>
      </c>
    </row>
    <row r="905" spans="2:65" s="12" customFormat="1" ht="12">
      <c r="B905" s="151"/>
      <c r="D905" s="152" t="s">
        <v>249</v>
      </c>
      <c r="E905" s="153" t="s">
        <v>1</v>
      </c>
      <c r="F905" s="154" t="s">
        <v>885</v>
      </c>
      <c r="H905" s="155">
        <v>17.23</v>
      </c>
      <c r="I905" s="156"/>
      <c r="L905" s="151"/>
      <c r="M905" s="157"/>
      <c r="T905" s="158"/>
      <c r="AT905" s="153" t="s">
        <v>249</v>
      </c>
      <c r="AU905" s="153" t="s">
        <v>86</v>
      </c>
      <c r="AV905" s="12" t="s">
        <v>86</v>
      </c>
      <c r="AW905" s="12" t="s">
        <v>30</v>
      </c>
      <c r="AX905" s="12" t="s">
        <v>73</v>
      </c>
      <c r="AY905" s="153" t="s">
        <v>241</v>
      </c>
    </row>
    <row r="906" spans="2:65" s="12" customFormat="1" ht="12">
      <c r="B906" s="151"/>
      <c r="D906" s="152" t="s">
        <v>249</v>
      </c>
      <c r="E906" s="153" t="s">
        <v>1</v>
      </c>
      <c r="F906" s="154" t="s">
        <v>886</v>
      </c>
      <c r="H906" s="155">
        <v>7.83</v>
      </c>
      <c r="I906" s="156"/>
      <c r="L906" s="151"/>
      <c r="M906" s="157"/>
      <c r="T906" s="158"/>
      <c r="AT906" s="153" t="s">
        <v>249</v>
      </c>
      <c r="AU906" s="153" t="s">
        <v>86</v>
      </c>
      <c r="AV906" s="12" t="s">
        <v>86</v>
      </c>
      <c r="AW906" s="12" t="s">
        <v>30</v>
      </c>
      <c r="AX906" s="12" t="s">
        <v>73</v>
      </c>
      <c r="AY906" s="153" t="s">
        <v>241</v>
      </c>
    </row>
    <row r="907" spans="2:65" s="12" customFormat="1" ht="12">
      <c r="B907" s="151"/>
      <c r="D907" s="152" t="s">
        <v>249</v>
      </c>
      <c r="E907" s="153" t="s">
        <v>1</v>
      </c>
      <c r="F907" s="154" t="s">
        <v>887</v>
      </c>
      <c r="H907" s="155">
        <v>2.37</v>
      </c>
      <c r="I907" s="156"/>
      <c r="L907" s="151"/>
      <c r="M907" s="157"/>
      <c r="T907" s="158"/>
      <c r="AT907" s="153" t="s">
        <v>249</v>
      </c>
      <c r="AU907" s="153" t="s">
        <v>86</v>
      </c>
      <c r="AV907" s="12" t="s">
        <v>86</v>
      </c>
      <c r="AW907" s="12" t="s">
        <v>30</v>
      </c>
      <c r="AX907" s="12" t="s">
        <v>73</v>
      </c>
      <c r="AY907" s="153" t="s">
        <v>241</v>
      </c>
    </row>
    <row r="908" spans="2:65" s="12" customFormat="1" ht="12">
      <c r="B908" s="151"/>
      <c r="D908" s="152" t="s">
        <v>249</v>
      </c>
      <c r="E908" s="153" t="s">
        <v>1</v>
      </c>
      <c r="F908" s="154" t="s">
        <v>888</v>
      </c>
      <c r="H908" s="155">
        <v>5.71</v>
      </c>
      <c r="I908" s="156"/>
      <c r="L908" s="151"/>
      <c r="M908" s="157"/>
      <c r="T908" s="158"/>
      <c r="AT908" s="153" t="s">
        <v>249</v>
      </c>
      <c r="AU908" s="153" t="s">
        <v>86</v>
      </c>
      <c r="AV908" s="12" t="s">
        <v>86</v>
      </c>
      <c r="AW908" s="12" t="s">
        <v>30</v>
      </c>
      <c r="AX908" s="12" t="s">
        <v>73</v>
      </c>
      <c r="AY908" s="153" t="s">
        <v>241</v>
      </c>
    </row>
    <row r="909" spans="2:65" s="13" customFormat="1" ht="12">
      <c r="B909" s="159"/>
      <c r="D909" s="152" t="s">
        <v>249</v>
      </c>
      <c r="E909" s="160" t="s">
        <v>1</v>
      </c>
      <c r="F909" s="161" t="s">
        <v>251</v>
      </c>
      <c r="H909" s="162">
        <v>270.04999999999995</v>
      </c>
      <c r="I909" s="163"/>
      <c r="L909" s="159"/>
      <c r="M909" s="164"/>
      <c r="T909" s="165"/>
      <c r="AT909" s="160" t="s">
        <v>249</v>
      </c>
      <c r="AU909" s="160" t="s">
        <v>86</v>
      </c>
      <c r="AV909" s="13" t="s">
        <v>247</v>
      </c>
      <c r="AW909" s="13" t="s">
        <v>30</v>
      </c>
      <c r="AX909" s="13" t="s">
        <v>80</v>
      </c>
      <c r="AY909" s="160" t="s">
        <v>241</v>
      </c>
    </row>
    <row r="910" spans="2:65" s="1" customFormat="1" ht="24.25" customHeight="1">
      <c r="B910" s="32"/>
      <c r="C910" s="137" t="s">
        <v>889</v>
      </c>
      <c r="D910" s="137" t="s">
        <v>243</v>
      </c>
      <c r="E910" s="138" t="s">
        <v>890</v>
      </c>
      <c r="F910" s="139" t="s">
        <v>891</v>
      </c>
      <c r="G910" s="140" t="s">
        <v>246</v>
      </c>
      <c r="H910" s="141">
        <v>810.15</v>
      </c>
      <c r="I910" s="142"/>
      <c r="J910" s="143">
        <f>ROUND(I910*H910,2)</f>
        <v>0</v>
      </c>
      <c r="K910" s="144"/>
      <c r="L910" s="32"/>
      <c r="M910" s="145" t="s">
        <v>1</v>
      </c>
      <c r="N910" s="146" t="s">
        <v>39</v>
      </c>
      <c r="P910" s="147">
        <f>O910*H910</f>
        <v>0</v>
      </c>
      <c r="Q910" s="147">
        <v>1.89E-2</v>
      </c>
      <c r="R910" s="147">
        <f>Q910*H910</f>
        <v>15.311835</v>
      </c>
      <c r="S910" s="147">
        <v>0</v>
      </c>
      <c r="T910" s="148">
        <f>S910*H910</f>
        <v>0</v>
      </c>
      <c r="AR910" s="149" t="s">
        <v>247</v>
      </c>
      <c r="AT910" s="149" t="s">
        <v>243</v>
      </c>
      <c r="AU910" s="149" t="s">
        <v>86</v>
      </c>
      <c r="AY910" s="17" t="s">
        <v>241</v>
      </c>
      <c r="BE910" s="150">
        <f>IF(N910="základní",J910,0)</f>
        <v>0</v>
      </c>
      <c r="BF910" s="150">
        <f>IF(N910="snížená",J910,0)</f>
        <v>0</v>
      </c>
      <c r="BG910" s="150">
        <f>IF(N910="zákl. přenesená",J910,0)</f>
        <v>0</v>
      </c>
      <c r="BH910" s="150">
        <f>IF(N910="sníž. přenesená",J910,0)</f>
        <v>0</v>
      </c>
      <c r="BI910" s="150">
        <f>IF(N910="nulová",J910,0)</f>
        <v>0</v>
      </c>
      <c r="BJ910" s="17" t="s">
        <v>86</v>
      </c>
      <c r="BK910" s="150">
        <f>ROUND(I910*H910,2)</f>
        <v>0</v>
      </c>
      <c r="BL910" s="17" t="s">
        <v>247</v>
      </c>
      <c r="BM910" s="149" t="s">
        <v>892</v>
      </c>
    </row>
    <row r="911" spans="2:65" s="12" customFormat="1" ht="12">
      <c r="B911" s="151"/>
      <c r="D911" s="152" t="s">
        <v>249</v>
      </c>
      <c r="E911" s="153" t="s">
        <v>1</v>
      </c>
      <c r="F911" s="154" t="s">
        <v>893</v>
      </c>
      <c r="H911" s="155">
        <v>810.15</v>
      </c>
      <c r="I911" s="156"/>
      <c r="L911" s="151"/>
      <c r="M911" s="157"/>
      <c r="T911" s="158"/>
      <c r="AT911" s="153" t="s">
        <v>249</v>
      </c>
      <c r="AU911" s="153" t="s">
        <v>86</v>
      </c>
      <c r="AV911" s="12" t="s">
        <v>86</v>
      </c>
      <c r="AW911" s="12" t="s">
        <v>30</v>
      </c>
      <c r="AX911" s="12" t="s">
        <v>73</v>
      </c>
      <c r="AY911" s="153" t="s">
        <v>241</v>
      </c>
    </row>
    <row r="912" spans="2:65" s="13" customFormat="1" ht="12">
      <c r="B912" s="159"/>
      <c r="D912" s="152" t="s">
        <v>249</v>
      </c>
      <c r="E912" s="160" t="s">
        <v>1</v>
      </c>
      <c r="F912" s="161" t="s">
        <v>251</v>
      </c>
      <c r="H912" s="162">
        <v>810.15</v>
      </c>
      <c r="I912" s="163"/>
      <c r="L912" s="159"/>
      <c r="M912" s="164"/>
      <c r="T912" s="165"/>
      <c r="AT912" s="160" t="s">
        <v>249</v>
      </c>
      <c r="AU912" s="160" t="s">
        <v>86</v>
      </c>
      <c r="AV912" s="13" t="s">
        <v>247</v>
      </c>
      <c r="AW912" s="13" t="s">
        <v>30</v>
      </c>
      <c r="AX912" s="13" t="s">
        <v>80</v>
      </c>
      <c r="AY912" s="160" t="s">
        <v>241</v>
      </c>
    </row>
    <row r="913" spans="2:65" s="1" customFormat="1" ht="24.25" customHeight="1">
      <c r="B913" s="32"/>
      <c r="C913" s="137" t="s">
        <v>894</v>
      </c>
      <c r="D913" s="137" t="s">
        <v>243</v>
      </c>
      <c r="E913" s="138" t="s">
        <v>895</v>
      </c>
      <c r="F913" s="139" t="s">
        <v>896</v>
      </c>
      <c r="G913" s="140" t="s">
        <v>246</v>
      </c>
      <c r="H913" s="141">
        <v>2.4</v>
      </c>
      <c r="I913" s="142"/>
      <c r="J913" s="143">
        <f>ROUND(I913*H913,2)</f>
        <v>0</v>
      </c>
      <c r="K913" s="144"/>
      <c r="L913" s="32"/>
      <c r="M913" s="145" t="s">
        <v>1</v>
      </c>
      <c r="N913" s="146" t="s">
        <v>39</v>
      </c>
      <c r="P913" s="147">
        <f>O913*H913</f>
        <v>0</v>
      </c>
      <c r="Q913" s="147">
        <v>4.2000000000000003E-2</v>
      </c>
      <c r="R913" s="147">
        <f>Q913*H913</f>
        <v>0.1008</v>
      </c>
      <c r="S913" s="147">
        <v>0</v>
      </c>
      <c r="T913" s="148">
        <f>S913*H913</f>
        <v>0</v>
      </c>
      <c r="AR913" s="149" t="s">
        <v>247</v>
      </c>
      <c r="AT913" s="149" t="s">
        <v>243</v>
      </c>
      <c r="AU913" s="149" t="s">
        <v>86</v>
      </c>
      <c r="AY913" s="17" t="s">
        <v>241</v>
      </c>
      <c r="BE913" s="150">
        <f>IF(N913="základní",J913,0)</f>
        <v>0</v>
      </c>
      <c r="BF913" s="150">
        <f>IF(N913="snížená",J913,0)</f>
        <v>0</v>
      </c>
      <c r="BG913" s="150">
        <f>IF(N913="zákl. přenesená",J913,0)</f>
        <v>0</v>
      </c>
      <c r="BH913" s="150">
        <f>IF(N913="sníž. přenesená",J913,0)</f>
        <v>0</v>
      </c>
      <c r="BI913" s="150">
        <f>IF(N913="nulová",J913,0)</f>
        <v>0</v>
      </c>
      <c r="BJ913" s="17" t="s">
        <v>86</v>
      </c>
      <c r="BK913" s="150">
        <f>ROUND(I913*H913,2)</f>
        <v>0</v>
      </c>
      <c r="BL913" s="17" t="s">
        <v>247</v>
      </c>
      <c r="BM913" s="149" t="s">
        <v>897</v>
      </c>
    </row>
    <row r="914" spans="2:65" s="12" customFormat="1" ht="12">
      <c r="B914" s="151"/>
      <c r="D914" s="152" t="s">
        <v>249</v>
      </c>
      <c r="E914" s="153" t="s">
        <v>1</v>
      </c>
      <c r="F914" s="154" t="s">
        <v>898</v>
      </c>
      <c r="H914" s="155">
        <v>2.4</v>
      </c>
      <c r="I914" s="156"/>
      <c r="L914" s="151"/>
      <c r="M914" s="157"/>
      <c r="T914" s="158"/>
      <c r="AT914" s="153" t="s">
        <v>249</v>
      </c>
      <c r="AU914" s="153" t="s">
        <v>86</v>
      </c>
      <c r="AV914" s="12" t="s">
        <v>86</v>
      </c>
      <c r="AW914" s="12" t="s">
        <v>30</v>
      </c>
      <c r="AX914" s="12" t="s">
        <v>73</v>
      </c>
      <c r="AY914" s="153" t="s">
        <v>241</v>
      </c>
    </row>
    <row r="915" spans="2:65" s="13" customFormat="1" ht="12">
      <c r="B915" s="159"/>
      <c r="D915" s="152" t="s">
        <v>249</v>
      </c>
      <c r="E915" s="160" t="s">
        <v>1</v>
      </c>
      <c r="F915" s="161" t="s">
        <v>899</v>
      </c>
      <c r="H915" s="162">
        <v>2.4</v>
      </c>
      <c r="I915" s="163"/>
      <c r="L915" s="159"/>
      <c r="M915" s="164"/>
      <c r="T915" s="165"/>
      <c r="AT915" s="160" t="s">
        <v>249</v>
      </c>
      <c r="AU915" s="160" t="s">
        <v>86</v>
      </c>
      <c r="AV915" s="13" t="s">
        <v>247</v>
      </c>
      <c r="AW915" s="13" t="s">
        <v>30</v>
      </c>
      <c r="AX915" s="13" t="s">
        <v>80</v>
      </c>
      <c r="AY915" s="160" t="s">
        <v>241</v>
      </c>
    </row>
    <row r="916" spans="2:65" s="1" customFormat="1" ht="21.75" customHeight="1">
      <c r="B916" s="32"/>
      <c r="C916" s="137" t="s">
        <v>900</v>
      </c>
      <c r="D916" s="137" t="s">
        <v>243</v>
      </c>
      <c r="E916" s="138" t="s">
        <v>901</v>
      </c>
      <c r="F916" s="139" t="s">
        <v>902</v>
      </c>
      <c r="G916" s="140" t="s">
        <v>327</v>
      </c>
      <c r="H916" s="141">
        <v>19</v>
      </c>
      <c r="I916" s="142"/>
      <c r="J916" s="143">
        <f t="shared" ref="J916:J921" si="0">ROUND(I916*H916,2)</f>
        <v>0</v>
      </c>
      <c r="K916" s="144"/>
      <c r="L916" s="32"/>
      <c r="M916" s="145" t="s">
        <v>1</v>
      </c>
      <c r="N916" s="146" t="s">
        <v>39</v>
      </c>
      <c r="P916" s="147">
        <f t="shared" ref="P916:P921" si="1">O916*H916</f>
        <v>0</v>
      </c>
      <c r="Q916" s="147">
        <v>4.684E-2</v>
      </c>
      <c r="R916" s="147">
        <f t="shared" ref="R916:R921" si="2">Q916*H916</f>
        <v>0.88995999999999997</v>
      </c>
      <c r="S916" s="147">
        <v>0</v>
      </c>
      <c r="T916" s="148">
        <f t="shared" ref="T916:T921" si="3">S916*H916</f>
        <v>0</v>
      </c>
      <c r="AR916" s="149" t="s">
        <v>247</v>
      </c>
      <c r="AT916" s="149" t="s">
        <v>243</v>
      </c>
      <c r="AU916" s="149" t="s">
        <v>86</v>
      </c>
      <c r="AY916" s="17" t="s">
        <v>241</v>
      </c>
      <c r="BE916" s="150">
        <f t="shared" ref="BE916:BE921" si="4">IF(N916="základní",J916,0)</f>
        <v>0</v>
      </c>
      <c r="BF916" s="150">
        <f t="shared" ref="BF916:BF921" si="5">IF(N916="snížená",J916,0)</f>
        <v>0</v>
      </c>
      <c r="BG916" s="150">
        <f t="shared" ref="BG916:BG921" si="6">IF(N916="zákl. přenesená",J916,0)</f>
        <v>0</v>
      </c>
      <c r="BH916" s="150">
        <f t="shared" ref="BH916:BH921" si="7">IF(N916="sníž. přenesená",J916,0)</f>
        <v>0</v>
      </c>
      <c r="BI916" s="150">
        <f t="shared" ref="BI916:BI921" si="8">IF(N916="nulová",J916,0)</f>
        <v>0</v>
      </c>
      <c r="BJ916" s="17" t="s">
        <v>86</v>
      </c>
      <c r="BK916" s="150">
        <f t="shared" ref="BK916:BK921" si="9">ROUND(I916*H916,2)</f>
        <v>0</v>
      </c>
      <c r="BL916" s="17" t="s">
        <v>247</v>
      </c>
      <c r="BM916" s="149" t="s">
        <v>903</v>
      </c>
    </row>
    <row r="917" spans="2:65" s="1" customFormat="1" ht="33" customHeight="1">
      <c r="B917" s="32"/>
      <c r="C917" s="173" t="s">
        <v>904</v>
      </c>
      <c r="D917" s="173" t="s">
        <v>319</v>
      </c>
      <c r="E917" s="174" t="s">
        <v>905</v>
      </c>
      <c r="F917" s="175" t="s">
        <v>906</v>
      </c>
      <c r="G917" s="176" t="s">
        <v>327</v>
      </c>
      <c r="H917" s="177">
        <v>4</v>
      </c>
      <c r="I917" s="178"/>
      <c r="J917" s="179">
        <f t="shared" si="0"/>
        <v>0</v>
      </c>
      <c r="K917" s="180"/>
      <c r="L917" s="181"/>
      <c r="M917" s="182" t="s">
        <v>1</v>
      </c>
      <c r="N917" s="183" t="s">
        <v>39</v>
      </c>
      <c r="P917" s="147">
        <f t="shared" si="1"/>
        <v>0</v>
      </c>
      <c r="Q917" s="147">
        <v>1.753E-2</v>
      </c>
      <c r="R917" s="147">
        <f t="shared" si="2"/>
        <v>7.0120000000000002E-2</v>
      </c>
      <c r="S917" s="147">
        <v>0</v>
      </c>
      <c r="T917" s="148">
        <f t="shared" si="3"/>
        <v>0</v>
      </c>
      <c r="AR917" s="149" t="s">
        <v>285</v>
      </c>
      <c r="AT917" s="149" t="s">
        <v>319</v>
      </c>
      <c r="AU917" s="149" t="s">
        <v>86</v>
      </c>
      <c r="AY917" s="17" t="s">
        <v>241</v>
      </c>
      <c r="BE917" s="150">
        <f t="shared" si="4"/>
        <v>0</v>
      </c>
      <c r="BF917" s="150">
        <f t="shared" si="5"/>
        <v>0</v>
      </c>
      <c r="BG917" s="150">
        <f t="shared" si="6"/>
        <v>0</v>
      </c>
      <c r="BH917" s="150">
        <f t="shared" si="7"/>
        <v>0</v>
      </c>
      <c r="BI917" s="150">
        <f t="shared" si="8"/>
        <v>0</v>
      </c>
      <c r="BJ917" s="17" t="s">
        <v>86</v>
      </c>
      <c r="BK917" s="150">
        <f t="shared" si="9"/>
        <v>0</v>
      </c>
      <c r="BL917" s="17" t="s">
        <v>247</v>
      </c>
      <c r="BM917" s="149" t="s">
        <v>907</v>
      </c>
    </row>
    <row r="918" spans="2:65" s="1" customFormat="1" ht="33" customHeight="1">
      <c r="B918" s="32"/>
      <c r="C918" s="173" t="s">
        <v>908</v>
      </c>
      <c r="D918" s="173" t="s">
        <v>319</v>
      </c>
      <c r="E918" s="174" t="s">
        <v>909</v>
      </c>
      <c r="F918" s="175" t="s">
        <v>910</v>
      </c>
      <c r="G918" s="176" t="s">
        <v>327</v>
      </c>
      <c r="H918" s="177">
        <v>1</v>
      </c>
      <c r="I918" s="178"/>
      <c r="J918" s="179">
        <f t="shared" si="0"/>
        <v>0</v>
      </c>
      <c r="K918" s="180"/>
      <c r="L918" s="181"/>
      <c r="M918" s="182" t="s">
        <v>1</v>
      </c>
      <c r="N918" s="183" t="s">
        <v>39</v>
      </c>
      <c r="P918" s="147">
        <f t="shared" si="1"/>
        <v>0</v>
      </c>
      <c r="Q918" s="147">
        <v>1.7930000000000001E-2</v>
      </c>
      <c r="R918" s="147">
        <f t="shared" si="2"/>
        <v>1.7930000000000001E-2</v>
      </c>
      <c r="S918" s="147">
        <v>0</v>
      </c>
      <c r="T918" s="148">
        <f t="shared" si="3"/>
        <v>0</v>
      </c>
      <c r="AR918" s="149" t="s">
        <v>285</v>
      </c>
      <c r="AT918" s="149" t="s">
        <v>319</v>
      </c>
      <c r="AU918" s="149" t="s">
        <v>86</v>
      </c>
      <c r="AY918" s="17" t="s">
        <v>241</v>
      </c>
      <c r="BE918" s="150">
        <f t="shared" si="4"/>
        <v>0</v>
      </c>
      <c r="BF918" s="150">
        <f t="shared" si="5"/>
        <v>0</v>
      </c>
      <c r="BG918" s="150">
        <f t="shared" si="6"/>
        <v>0</v>
      </c>
      <c r="BH918" s="150">
        <f t="shared" si="7"/>
        <v>0</v>
      </c>
      <c r="BI918" s="150">
        <f t="shared" si="8"/>
        <v>0</v>
      </c>
      <c r="BJ918" s="17" t="s">
        <v>86</v>
      </c>
      <c r="BK918" s="150">
        <f t="shared" si="9"/>
        <v>0</v>
      </c>
      <c r="BL918" s="17" t="s">
        <v>247</v>
      </c>
      <c r="BM918" s="149" t="s">
        <v>911</v>
      </c>
    </row>
    <row r="919" spans="2:65" s="1" customFormat="1" ht="33" customHeight="1">
      <c r="B919" s="32"/>
      <c r="C919" s="173" t="s">
        <v>912</v>
      </c>
      <c r="D919" s="173" t="s">
        <v>319</v>
      </c>
      <c r="E919" s="174" t="s">
        <v>913</v>
      </c>
      <c r="F919" s="175" t="s">
        <v>914</v>
      </c>
      <c r="G919" s="176" t="s">
        <v>327</v>
      </c>
      <c r="H919" s="177">
        <v>6</v>
      </c>
      <c r="I919" s="178"/>
      <c r="J919" s="179">
        <f t="shared" si="0"/>
        <v>0</v>
      </c>
      <c r="K919" s="180"/>
      <c r="L919" s="181"/>
      <c r="M919" s="182" t="s">
        <v>1</v>
      </c>
      <c r="N919" s="183" t="s">
        <v>39</v>
      </c>
      <c r="P919" s="147">
        <f t="shared" si="1"/>
        <v>0</v>
      </c>
      <c r="Q919" s="147">
        <v>1.8339999999999999E-2</v>
      </c>
      <c r="R919" s="147">
        <f t="shared" si="2"/>
        <v>0.11004</v>
      </c>
      <c r="S919" s="147">
        <v>0</v>
      </c>
      <c r="T919" s="148">
        <f t="shared" si="3"/>
        <v>0</v>
      </c>
      <c r="AR919" s="149" t="s">
        <v>285</v>
      </c>
      <c r="AT919" s="149" t="s">
        <v>319</v>
      </c>
      <c r="AU919" s="149" t="s">
        <v>86</v>
      </c>
      <c r="AY919" s="17" t="s">
        <v>241</v>
      </c>
      <c r="BE919" s="150">
        <f t="shared" si="4"/>
        <v>0</v>
      </c>
      <c r="BF919" s="150">
        <f t="shared" si="5"/>
        <v>0</v>
      </c>
      <c r="BG919" s="150">
        <f t="shared" si="6"/>
        <v>0</v>
      </c>
      <c r="BH919" s="150">
        <f t="shared" si="7"/>
        <v>0</v>
      </c>
      <c r="BI919" s="150">
        <f t="shared" si="8"/>
        <v>0</v>
      </c>
      <c r="BJ919" s="17" t="s">
        <v>86</v>
      </c>
      <c r="BK919" s="150">
        <f t="shared" si="9"/>
        <v>0</v>
      </c>
      <c r="BL919" s="17" t="s">
        <v>247</v>
      </c>
      <c r="BM919" s="149" t="s">
        <v>915</v>
      </c>
    </row>
    <row r="920" spans="2:65" s="1" customFormat="1" ht="33" customHeight="1">
      <c r="B920" s="32"/>
      <c r="C920" s="173" t="s">
        <v>916</v>
      </c>
      <c r="D920" s="173" t="s">
        <v>319</v>
      </c>
      <c r="E920" s="174" t="s">
        <v>917</v>
      </c>
      <c r="F920" s="175" t="s">
        <v>918</v>
      </c>
      <c r="G920" s="176" t="s">
        <v>327</v>
      </c>
      <c r="H920" s="177">
        <v>8</v>
      </c>
      <c r="I920" s="178"/>
      <c r="J920" s="179">
        <f t="shared" si="0"/>
        <v>0</v>
      </c>
      <c r="K920" s="180"/>
      <c r="L920" s="181"/>
      <c r="M920" s="182" t="s">
        <v>1</v>
      </c>
      <c r="N920" s="183" t="s">
        <v>39</v>
      </c>
      <c r="P920" s="147">
        <f t="shared" si="1"/>
        <v>0</v>
      </c>
      <c r="Q920" s="147">
        <v>1.9230000000000001E-2</v>
      </c>
      <c r="R920" s="147">
        <f t="shared" si="2"/>
        <v>0.15384</v>
      </c>
      <c r="S920" s="147">
        <v>0</v>
      </c>
      <c r="T920" s="148">
        <f t="shared" si="3"/>
        <v>0</v>
      </c>
      <c r="AR920" s="149" t="s">
        <v>285</v>
      </c>
      <c r="AT920" s="149" t="s">
        <v>319</v>
      </c>
      <c r="AU920" s="149" t="s">
        <v>86</v>
      </c>
      <c r="AY920" s="17" t="s">
        <v>241</v>
      </c>
      <c r="BE920" s="150">
        <f t="shared" si="4"/>
        <v>0</v>
      </c>
      <c r="BF920" s="150">
        <f t="shared" si="5"/>
        <v>0</v>
      </c>
      <c r="BG920" s="150">
        <f t="shared" si="6"/>
        <v>0</v>
      </c>
      <c r="BH920" s="150">
        <f t="shared" si="7"/>
        <v>0</v>
      </c>
      <c r="BI920" s="150">
        <f t="shared" si="8"/>
        <v>0</v>
      </c>
      <c r="BJ920" s="17" t="s">
        <v>86</v>
      </c>
      <c r="BK920" s="150">
        <f t="shared" si="9"/>
        <v>0</v>
      </c>
      <c r="BL920" s="17" t="s">
        <v>247</v>
      </c>
      <c r="BM920" s="149" t="s">
        <v>919</v>
      </c>
    </row>
    <row r="921" spans="2:65" s="1" customFormat="1" ht="33" customHeight="1">
      <c r="B921" s="32"/>
      <c r="C921" s="137" t="s">
        <v>920</v>
      </c>
      <c r="D921" s="137" t="s">
        <v>243</v>
      </c>
      <c r="E921" s="138" t="s">
        <v>921</v>
      </c>
      <c r="F921" s="139" t="s">
        <v>922</v>
      </c>
      <c r="G921" s="140" t="s">
        <v>254</v>
      </c>
      <c r="H921" s="141">
        <v>3.34</v>
      </c>
      <c r="I921" s="142"/>
      <c r="J921" s="143">
        <f t="shared" si="0"/>
        <v>0</v>
      </c>
      <c r="K921" s="144"/>
      <c r="L921" s="32"/>
      <c r="M921" s="145" t="s">
        <v>1</v>
      </c>
      <c r="N921" s="146" t="s">
        <v>39</v>
      </c>
      <c r="P921" s="147">
        <f t="shared" si="1"/>
        <v>0</v>
      </c>
      <c r="Q921" s="147">
        <v>2.5018699999999998</v>
      </c>
      <c r="R921" s="147">
        <f t="shared" si="2"/>
        <v>8.3562457999999982</v>
      </c>
      <c r="S921" s="147">
        <v>0</v>
      </c>
      <c r="T921" s="148">
        <f t="shared" si="3"/>
        <v>0</v>
      </c>
      <c r="AR921" s="149" t="s">
        <v>247</v>
      </c>
      <c r="AT921" s="149" t="s">
        <v>243</v>
      </c>
      <c r="AU921" s="149" t="s">
        <v>86</v>
      </c>
      <c r="AY921" s="17" t="s">
        <v>241</v>
      </c>
      <c r="BE921" s="150">
        <f t="shared" si="4"/>
        <v>0</v>
      </c>
      <c r="BF921" s="150">
        <f t="shared" si="5"/>
        <v>0</v>
      </c>
      <c r="BG921" s="150">
        <f t="shared" si="6"/>
        <v>0</v>
      </c>
      <c r="BH921" s="150">
        <f t="shared" si="7"/>
        <v>0</v>
      </c>
      <c r="BI921" s="150">
        <f t="shared" si="8"/>
        <v>0</v>
      </c>
      <c r="BJ921" s="17" t="s">
        <v>86</v>
      </c>
      <c r="BK921" s="150">
        <f t="shared" si="9"/>
        <v>0</v>
      </c>
      <c r="BL921" s="17" t="s">
        <v>247</v>
      </c>
      <c r="BM921" s="149" t="s">
        <v>923</v>
      </c>
    </row>
    <row r="922" spans="2:65" s="12" customFormat="1" ht="12">
      <c r="B922" s="151"/>
      <c r="D922" s="152" t="s">
        <v>249</v>
      </c>
      <c r="E922" s="153" t="s">
        <v>1</v>
      </c>
      <c r="F922" s="154" t="s">
        <v>924</v>
      </c>
      <c r="H922" s="155">
        <v>3.34</v>
      </c>
      <c r="I922" s="156"/>
      <c r="L922" s="151"/>
      <c r="M922" s="157"/>
      <c r="T922" s="158"/>
      <c r="AT922" s="153" t="s">
        <v>249</v>
      </c>
      <c r="AU922" s="153" t="s">
        <v>86</v>
      </c>
      <c r="AV922" s="12" t="s">
        <v>86</v>
      </c>
      <c r="AW922" s="12" t="s">
        <v>30</v>
      </c>
      <c r="AX922" s="12" t="s">
        <v>73</v>
      </c>
      <c r="AY922" s="153" t="s">
        <v>241</v>
      </c>
    </row>
    <row r="923" spans="2:65" s="13" customFormat="1" ht="12">
      <c r="B923" s="159"/>
      <c r="D923" s="152" t="s">
        <v>249</v>
      </c>
      <c r="E923" s="160" t="s">
        <v>1</v>
      </c>
      <c r="F923" s="161" t="s">
        <v>257</v>
      </c>
      <c r="H923" s="162">
        <v>3.34</v>
      </c>
      <c r="I923" s="163"/>
      <c r="L923" s="159"/>
      <c r="M923" s="164"/>
      <c r="T923" s="165"/>
      <c r="AT923" s="160" t="s">
        <v>249</v>
      </c>
      <c r="AU923" s="160" t="s">
        <v>86</v>
      </c>
      <c r="AV923" s="13" t="s">
        <v>247</v>
      </c>
      <c r="AW923" s="13" t="s">
        <v>30</v>
      </c>
      <c r="AX923" s="13" t="s">
        <v>80</v>
      </c>
      <c r="AY923" s="160" t="s">
        <v>241</v>
      </c>
    </row>
    <row r="924" spans="2:65" s="1" customFormat="1" ht="16.5" customHeight="1">
      <c r="B924" s="32"/>
      <c r="C924" s="137" t="s">
        <v>925</v>
      </c>
      <c r="D924" s="137" t="s">
        <v>243</v>
      </c>
      <c r="E924" s="138" t="s">
        <v>926</v>
      </c>
      <c r="F924" s="139" t="s">
        <v>927</v>
      </c>
      <c r="G924" s="140" t="s">
        <v>282</v>
      </c>
      <c r="H924" s="141">
        <v>0.434</v>
      </c>
      <c r="I924" s="142"/>
      <c r="J924" s="143">
        <f>ROUND(I924*H924,2)</f>
        <v>0</v>
      </c>
      <c r="K924" s="144"/>
      <c r="L924" s="32"/>
      <c r="M924" s="145" t="s">
        <v>1</v>
      </c>
      <c r="N924" s="146" t="s">
        <v>39</v>
      </c>
      <c r="P924" s="147">
        <f>O924*H924</f>
        <v>0</v>
      </c>
      <c r="Q924" s="147">
        <v>1.06277</v>
      </c>
      <c r="R924" s="147">
        <f>Q924*H924</f>
        <v>0.46124218</v>
      </c>
      <c r="S924" s="147">
        <v>0</v>
      </c>
      <c r="T924" s="148">
        <f>S924*H924</f>
        <v>0</v>
      </c>
      <c r="AR924" s="149" t="s">
        <v>247</v>
      </c>
      <c r="AT924" s="149" t="s">
        <v>243</v>
      </c>
      <c r="AU924" s="149" t="s">
        <v>86</v>
      </c>
      <c r="AY924" s="17" t="s">
        <v>241</v>
      </c>
      <c r="BE924" s="150">
        <f>IF(N924="základní",J924,0)</f>
        <v>0</v>
      </c>
      <c r="BF924" s="150">
        <f>IF(N924="snížená",J924,0)</f>
        <v>0</v>
      </c>
      <c r="BG924" s="150">
        <f>IF(N924="zákl. přenesená",J924,0)</f>
        <v>0</v>
      </c>
      <c r="BH924" s="150">
        <f>IF(N924="sníž. přenesená",J924,0)</f>
        <v>0</v>
      </c>
      <c r="BI924" s="150">
        <f>IF(N924="nulová",J924,0)</f>
        <v>0</v>
      </c>
      <c r="BJ924" s="17" t="s">
        <v>86</v>
      </c>
      <c r="BK924" s="150">
        <f>ROUND(I924*H924,2)</f>
        <v>0</v>
      </c>
      <c r="BL924" s="17" t="s">
        <v>247</v>
      </c>
      <c r="BM924" s="149" t="s">
        <v>928</v>
      </c>
    </row>
    <row r="925" spans="2:65" s="11" customFormat="1" ht="22.75" customHeight="1">
      <c r="B925" s="125"/>
      <c r="D925" s="126" t="s">
        <v>72</v>
      </c>
      <c r="E925" s="135" t="s">
        <v>285</v>
      </c>
      <c r="F925" s="135" t="s">
        <v>929</v>
      </c>
      <c r="I925" s="128"/>
      <c r="J925" s="136">
        <f>BK925</f>
        <v>0</v>
      </c>
      <c r="L925" s="125"/>
      <c r="M925" s="130"/>
      <c r="P925" s="131">
        <f>P926</f>
        <v>0</v>
      </c>
      <c r="R925" s="131">
        <f>R926</f>
        <v>2.1910720000000001</v>
      </c>
      <c r="T925" s="132">
        <f>T926</f>
        <v>0</v>
      </c>
      <c r="AR925" s="126" t="s">
        <v>80</v>
      </c>
      <c r="AT925" s="133" t="s">
        <v>72</v>
      </c>
      <c r="AU925" s="133" t="s">
        <v>80</v>
      </c>
      <c r="AY925" s="126" t="s">
        <v>241</v>
      </c>
      <c r="BK925" s="134">
        <f>BK926</f>
        <v>0</v>
      </c>
    </row>
    <row r="926" spans="2:65" s="1" customFormat="1" ht="24.25" customHeight="1">
      <c r="B926" s="32"/>
      <c r="C926" s="137" t="s">
        <v>930</v>
      </c>
      <c r="D926" s="137" t="s">
        <v>243</v>
      </c>
      <c r="E926" s="138" t="s">
        <v>931</v>
      </c>
      <c r="F926" s="139" t="s">
        <v>932</v>
      </c>
      <c r="G926" s="140" t="s">
        <v>254</v>
      </c>
      <c r="H926" s="141">
        <v>1.3</v>
      </c>
      <c r="I926" s="142"/>
      <c r="J926" s="143">
        <f>ROUND(I926*H926,2)</f>
        <v>0</v>
      </c>
      <c r="K926" s="144"/>
      <c r="L926" s="32"/>
      <c r="M926" s="145" t="s">
        <v>1</v>
      </c>
      <c r="N926" s="146" t="s">
        <v>39</v>
      </c>
      <c r="P926" s="147">
        <f>O926*H926</f>
        <v>0</v>
      </c>
      <c r="Q926" s="147">
        <v>1.68544</v>
      </c>
      <c r="R926" s="147">
        <f>Q926*H926</f>
        <v>2.1910720000000001</v>
      </c>
      <c r="S926" s="147">
        <v>0</v>
      </c>
      <c r="T926" s="148">
        <f>S926*H926</f>
        <v>0</v>
      </c>
      <c r="AR926" s="149" t="s">
        <v>247</v>
      </c>
      <c r="AT926" s="149" t="s">
        <v>243</v>
      </c>
      <c r="AU926" s="149" t="s">
        <v>86</v>
      </c>
      <c r="AY926" s="17" t="s">
        <v>241</v>
      </c>
      <c r="BE926" s="150">
        <f>IF(N926="základní",J926,0)</f>
        <v>0</v>
      </c>
      <c r="BF926" s="150">
        <f>IF(N926="snížená",J926,0)</f>
        <v>0</v>
      </c>
      <c r="BG926" s="150">
        <f>IF(N926="zákl. přenesená",J926,0)</f>
        <v>0</v>
      </c>
      <c r="BH926" s="150">
        <f>IF(N926="sníž. přenesená",J926,0)</f>
        <v>0</v>
      </c>
      <c r="BI926" s="150">
        <f>IF(N926="nulová",J926,0)</f>
        <v>0</v>
      </c>
      <c r="BJ926" s="17" t="s">
        <v>86</v>
      </c>
      <c r="BK926" s="150">
        <f>ROUND(I926*H926,2)</f>
        <v>0</v>
      </c>
      <c r="BL926" s="17" t="s">
        <v>247</v>
      </c>
      <c r="BM926" s="149" t="s">
        <v>933</v>
      </c>
    </row>
    <row r="927" spans="2:65" s="11" customFormat="1" ht="22.75" customHeight="1">
      <c r="B927" s="125"/>
      <c r="D927" s="126" t="s">
        <v>72</v>
      </c>
      <c r="E927" s="135" t="s">
        <v>290</v>
      </c>
      <c r="F927" s="135" t="s">
        <v>934</v>
      </c>
      <c r="I927" s="128"/>
      <c r="J927" s="136">
        <f>BK927</f>
        <v>0</v>
      </c>
      <c r="L927" s="125"/>
      <c r="M927" s="130"/>
      <c r="P927" s="131">
        <f>SUM(P928:P980)</f>
        <v>0</v>
      </c>
      <c r="R927" s="131">
        <f>SUM(R928:R980)</f>
        <v>11.814468000000002</v>
      </c>
      <c r="T927" s="132">
        <f>SUM(T928:T980)</f>
        <v>0</v>
      </c>
      <c r="AR927" s="126" t="s">
        <v>80</v>
      </c>
      <c r="AT927" s="133" t="s">
        <v>72</v>
      </c>
      <c r="AU927" s="133" t="s">
        <v>80</v>
      </c>
      <c r="AY927" s="126" t="s">
        <v>241</v>
      </c>
      <c r="BK927" s="134">
        <f>SUM(BK928:BK980)</f>
        <v>0</v>
      </c>
    </row>
    <row r="928" spans="2:65" s="1" customFormat="1" ht="33" customHeight="1">
      <c r="B928" s="32"/>
      <c r="C928" s="137" t="s">
        <v>935</v>
      </c>
      <c r="D928" s="137" t="s">
        <v>243</v>
      </c>
      <c r="E928" s="138" t="s">
        <v>936</v>
      </c>
      <c r="F928" s="139" t="s">
        <v>937</v>
      </c>
      <c r="G928" s="140" t="s">
        <v>299</v>
      </c>
      <c r="H928" s="141">
        <v>70.7</v>
      </c>
      <c r="I928" s="142"/>
      <c r="J928" s="143">
        <f>ROUND(I928*H928,2)</f>
        <v>0</v>
      </c>
      <c r="K928" s="144"/>
      <c r="L928" s="32"/>
      <c r="M928" s="145" t="s">
        <v>1</v>
      </c>
      <c r="N928" s="146" t="s">
        <v>39</v>
      </c>
      <c r="P928" s="147">
        <f>O928*H928</f>
        <v>0</v>
      </c>
      <c r="Q928" s="147">
        <v>0.1295</v>
      </c>
      <c r="R928" s="147">
        <f>Q928*H928</f>
        <v>9.1556500000000014</v>
      </c>
      <c r="S928" s="147">
        <v>0</v>
      </c>
      <c r="T928" s="148">
        <f>S928*H928</f>
        <v>0</v>
      </c>
      <c r="AR928" s="149" t="s">
        <v>247</v>
      </c>
      <c r="AT928" s="149" t="s">
        <v>243</v>
      </c>
      <c r="AU928" s="149" t="s">
        <v>86</v>
      </c>
      <c r="AY928" s="17" t="s">
        <v>241</v>
      </c>
      <c r="BE928" s="150">
        <f>IF(N928="základní",J928,0)</f>
        <v>0</v>
      </c>
      <c r="BF928" s="150">
        <f>IF(N928="snížená",J928,0)</f>
        <v>0</v>
      </c>
      <c r="BG928" s="150">
        <f>IF(N928="zákl. přenesená",J928,0)</f>
        <v>0</v>
      </c>
      <c r="BH928" s="150">
        <f>IF(N928="sníž. přenesená",J928,0)</f>
        <v>0</v>
      </c>
      <c r="BI928" s="150">
        <f>IF(N928="nulová",J928,0)</f>
        <v>0</v>
      </c>
      <c r="BJ928" s="17" t="s">
        <v>86</v>
      </c>
      <c r="BK928" s="150">
        <f>ROUND(I928*H928,2)</f>
        <v>0</v>
      </c>
      <c r="BL928" s="17" t="s">
        <v>247</v>
      </c>
      <c r="BM928" s="149" t="s">
        <v>938</v>
      </c>
    </row>
    <row r="929" spans="2:65" s="12" customFormat="1" ht="12">
      <c r="B929" s="151"/>
      <c r="D929" s="152" t="s">
        <v>249</v>
      </c>
      <c r="E929" s="153" t="s">
        <v>1</v>
      </c>
      <c r="F929" s="154" t="s">
        <v>939</v>
      </c>
      <c r="H929" s="155">
        <v>70.7</v>
      </c>
      <c r="I929" s="156"/>
      <c r="L929" s="151"/>
      <c r="M929" s="157"/>
      <c r="T929" s="158"/>
      <c r="AT929" s="153" t="s">
        <v>249</v>
      </c>
      <c r="AU929" s="153" t="s">
        <v>86</v>
      </c>
      <c r="AV929" s="12" t="s">
        <v>86</v>
      </c>
      <c r="AW929" s="12" t="s">
        <v>30</v>
      </c>
      <c r="AX929" s="12" t="s">
        <v>73</v>
      </c>
      <c r="AY929" s="153" t="s">
        <v>241</v>
      </c>
    </row>
    <row r="930" spans="2:65" s="13" customFormat="1" ht="12">
      <c r="B930" s="159"/>
      <c r="D930" s="152" t="s">
        <v>249</v>
      </c>
      <c r="E930" s="160" t="s">
        <v>1</v>
      </c>
      <c r="F930" s="161" t="s">
        <v>317</v>
      </c>
      <c r="H930" s="162">
        <v>70.7</v>
      </c>
      <c r="I930" s="163"/>
      <c r="L930" s="159"/>
      <c r="M930" s="164"/>
      <c r="T930" s="165"/>
      <c r="AT930" s="160" t="s">
        <v>249</v>
      </c>
      <c r="AU930" s="160" t="s">
        <v>86</v>
      </c>
      <c r="AV930" s="13" t="s">
        <v>247</v>
      </c>
      <c r="AW930" s="13" t="s">
        <v>30</v>
      </c>
      <c r="AX930" s="13" t="s">
        <v>80</v>
      </c>
      <c r="AY930" s="160" t="s">
        <v>241</v>
      </c>
    </row>
    <row r="931" spans="2:65" s="1" customFormat="1" ht="16.5" customHeight="1">
      <c r="B931" s="32"/>
      <c r="C931" s="173" t="s">
        <v>940</v>
      </c>
      <c r="D931" s="173" t="s">
        <v>319</v>
      </c>
      <c r="E931" s="174" t="s">
        <v>941</v>
      </c>
      <c r="F931" s="175" t="s">
        <v>942</v>
      </c>
      <c r="G931" s="176" t="s">
        <v>299</v>
      </c>
      <c r="H931" s="177">
        <v>73.555999999999997</v>
      </c>
      <c r="I931" s="178"/>
      <c r="J931" s="179">
        <f>ROUND(I931*H931,2)</f>
        <v>0</v>
      </c>
      <c r="K931" s="180"/>
      <c r="L931" s="181"/>
      <c r="M931" s="182" t="s">
        <v>1</v>
      </c>
      <c r="N931" s="183" t="s">
        <v>39</v>
      </c>
      <c r="P931" s="147">
        <f>O931*H931</f>
        <v>0</v>
      </c>
      <c r="Q931" s="147">
        <v>3.5999999999999997E-2</v>
      </c>
      <c r="R931" s="147">
        <f>Q931*H931</f>
        <v>2.6480159999999997</v>
      </c>
      <c r="S931" s="147">
        <v>0</v>
      </c>
      <c r="T931" s="148">
        <f>S931*H931</f>
        <v>0</v>
      </c>
      <c r="AR931" s="149" t="s">
        <v>285</v>
      </c>
      <c r="AT931" s="149" t="s">
        <v>319</v>
      </c>
      <c r="AU931" s="149" t="s">
        <v>86</v>
      </c>
      <c r="AY931" s="17" t="s">
        <v>241</v>
      </c>
      <c r="BE931" s="150">
        <f>IF(N931="základní",J931,0)</f>
        <v>0</v>
      </c>
      <c r="BF931" s="150">
        <f>IF(N931="snížená",J931,0)</f>
        <v>0</v>
      </c>
      <c r="BG931" s="150">
        <f>IF(N931="zákl. přenesená",J931,0)</f>
        <v>0</v>
      </c>
      <c r="BH931" s="150">
        <f>IF(N931="sníž. přenesená",J931,0)</f>
        <v>0</v>
      </c>
      <c r="BI931" s="150">
        <f>IF(N931="nulová",J931,0)</f>
        <v>0</v>
      </c>
      <c r="BJ931" s="17" t="s">
        <v>86</v>
      </c>
      <c r="BK931" s="150">
        <f>ROUND(I931*H931,2)</f>
        <v>0</v>
      </c>
      <c r="BL931" s="17" t="s">
        <v>247</v>
      </c>
      <c r="BM931" s="149" t="s">
        <v>943</v>
      </c>
    </row>
    <row r="932" spans="2:65" s="12" customFormat="1" ht="12">
      <c r="B932" s="151"/>
      <c r="D932" s="152" t="s">
        <v>249</v>
      </c>
      <c r="E932" s="153" t="s">
        <v>1</v>
      </c>
      <c r="F932" s="154" t="s">
        <v>944</v>
      </c>
      <c r="H932" s="155">
        <v>72.114000000000004</v>
      </c>
      <c r="I932" s="156"/>
      <c r="L932" s="151"/>
      <c r="M932" s="157"/>
      <c r="T932" s="158"/>
      <c r="AT932" s="153" t="s">
        <v>249</v>
      </c>
      <c r="AU932" s="153" t="s">
        <v>86</v>
      </c>
      <c r="AV932" s="12" t="s">
        <v>86</v>
      </c>
      <c r="AW932" s="12" t="s">
        <v>30</v>
      </c>
      <c r="AX932" s="12" t="s">
        <v>73</v>
      </c>
      <c r="AY932" s="153" t="s">
        <v>241</v>
      </c>
    </row>
    <row r="933" spans="2:65" s="13" customFormat="1" ht="12">
      <c r="B933" s="159"/>
      <c r="D933" s="152" t="s">
        <v>249</v>
      </c>
      <c r="E933" s="160" t="s">
        <v>1</v>
      </c>
      <c r="F933" s="161" t="s">
        <v>251</v>
      </c>
      <c r="H933" s="162">
        <v>72.114000000000004</v>
      </c>
      <c r="I933" s="163"/>
      <c r="L933" s="159"/>
      <c r="M933" s="164"/>
      <c r="T933" s="165"/>
      <c r="AT933" s="160" t="s">
        <v>249</v>
      </c>
      <c r="AU933" s="160" t="s">
        <v>86</v>
      </c>
      <c r="AV933" s="13" t="s">
        <v>247</v>
      </c>
      <c r="AW933" s="13" t="s">
        <v>30</v>
      </c>
      <c r="AX933" s="13" t="s">
        <v>73</v>
      </c>
      <c r="AY933" s="160" t="s">
        <v>241</v>
      </c>
    </row>
    <row r="934" spans="2:65" s="12" customFormat="1" ht="12">
      <c r="B934" s="151"/>
      <c r="D934" s="152" t="s">
        <v>249</v>
      </c>
      <c r="E934" s="153" t="s">
        <v>1</v>
      </c>
      <c r="F934" s="154" t="s">
        <v>945</v>
      </c>
      <c r="H934" s="155">
        <v>73.555999999999997</v>
      </c>
      <c r="I934" s="156"/>
      <c r="L934" s="151"/>
      <c r="M934" s="157"/>
      <c r="T934" s="158"/>
      <c r="AT934" s="153" t="s">
        <v>249</v>
      </c>
      <c r="AU934" s="153" t="s">
        <v>86</v>
      </c>
      <c r="AV934" s="12" t="s">
        <v>86</v>
      </c>
      <c r="AW934" s="12" t="s">
        <v>30</v>
      </c>
      <c r="AX934" s="12" t="s">
        <v>80</v>
      </c>
      <c r="AY934" s="153" t="s">
        <v>241</v>
      </c>
    </row>
    <row r="935" spans="2:65" s="1" customFormat="1" ht="33" customHeight="1">
      <c r="B935" s="32"/>
      <c r="C935" s="137" t="s">
        <v>946</v>
      </c>
      <c r="D935" s="137" t="s">
        <v>243</v>
      </c>
      <c r="E935" s="138" t="s">
        <v>947</v>
      </c>
      <c r="F935" s="139" t="s">
        <v>948</v>
      </c>
      <c r="G935" s="140" t="s">
        <v>246</v>
      </c>
      <c r="H935" s="141">
        <v>190</v>
      </c>
      <c r="I935" s="142"/>
      <c r="J935" s="143">
        <f>ROUND(I935*H935,2)</f>
        <v>0</v>
      </c>
      <c r="K935" s="144"/>
      <c r="L935" s="32"/>
      <c r="M935" s="145" t="s">
        <v>1</v>
      </c>
      <c r="N935" s="146" t="s">
        <v>39</v>
      </c>
      <c r="P935" s="147">
        <f>O935*H935</f>
        <v>0</v>
      </c>
      <c r="Q935" s="147">
        <v>0</v>
      </c>
      <c r="R935" s="147">
        <f>Q935*H935</f>
        <v>0</v>
      </c>
      <c r="S935" s="147">
        <v>0</v>
      </c>
      <c r="T935" s="148">
        <f>S935*H935</f>
        <v>0</v>
      </c>
      <c r="AR935" s="149" t="s">
        <v>247</v>
      </c>
      <c r="AT935" s="149" t="s">
        <v>243</v>
      </c>
      <c r="AU935" s="149" t="s">
        <v>86</v>
      </c>
      <c r="AY935" s="17" t="s">
        <v>241</v>
      </c>
      <c r="BE935" s="150">
        <f>IF(N935="základní",J935,0)</f>
        <v>0</v>
      </c>
      <c r="BF935" s="150">
        <f>IF(N935="snížená",J935,0)</f>
        <v>0</v>
      </c>
      <c r="BG935" s="150">
        <f>IF(N935="zákl. přenesená",J935,0)</f>
        <v>0</v>
      </c>
      <c r="BH935" s="150">
        <f>IF(N935="sníž. přenesená",J935,0)</f>
        <v>0</v>
      </c>
      <c r="BI935" s="150">
        <f>IF(N935="nulová",J935,0)</f>
        <v>0</v>
      </c>
      <c r="BJ935" s="17" t="s">
        <v>86</v>
      </c>
      <c r="BK935" s="150">
        <f>ROUND(I935*H935,2)</f>
        <v>0</v>
      </c>
      <c r="BL935" s="17" t="s">
        <v>247</v>
      </c>
      <c r="BM935" s="149" t="s">
        <v>949</v>
      </c>
    </row>
    <row r="936" spans="2:65" s="12" customFormat="1" ht="12">
      <c r="B936" s="151"/>
      <c r="D936" s="152" t="s">
        <v>249</v>
      </c>
      <c r="E936" s="153" t="s">
        <v>1</v>
      </c>
      <c r="F936" s="154" t="s">
        <v>950</v>
      </c>
      <c r="H936" s="155">
        <v>74.400000000000006</v>
      </c>
      <c r="I936" s="156"/>
      <c r="L936" s="151"/>
      <c r="M936" s="157"/>
      <c r="T936" s="158"/>
      <c r="AT936" s="153" t="s">
        <v>249</v>
      </c>
      <c r="AU936" s="153" t="s">
        <v>86</v>
      </c>
      <c r="AV936" s="12" t="s">
        <v>86</v>
      </c>
      <c r="AW936" s="12" t="s">
        <v>30</v>
      </c>
      <c r="AX936" s="12" t="s">
        <v>73</v>
      </c>
      <c r="AY936" s="153" t="s">
        <v>241</v>
      </c>
    </row>
    <row r="937" spans="2:65" s="12" customFormat="1" ht="12">
      <c r="B937" s="151"/>
      <c r="D937" s="152" t="s">
        <v>249</v>
      </c>
      <c r="E937" s="153" t="s">
        <v>1</v>
      </c>
      <c r="F937" s="154" t="s">
        <v>951</v>
      </c>
      <c r="H937" s="155">
        <v>115.6</v>
      </c>
      <c r="I937" s="156"/>
      <c r="L937" s="151"/>
      <c r="M937" s="157"/>
      <c r="T937" s="158"/>
      <c r="AT937" s="153" t="s">
        <v>249</v>
      </c>
      <c r="AU937" s="153" t="s">
        <v>86</v>
      </c>
      <c r="AV937" s="12" t="s">
        <v>86</v>
      </c>
      <c r="AW937" s="12" t="s">
        <v>30</v>
      </c>
      <c r="AX937" s="12" t="s">
        <v>73</v>
      </c>
      <c r="AY937" s="153" t="s">
        <v>241</v>
      </c>
    </row>
    <row r="938" spans="2:65" s="13" customFormat="1" ht="12">
      <c r="B938" s="159"/>
      <c r="D938" s="152" t="s">
        <v>249</v>
      </c>
      <c r="E938" s="160" t="s">
        <v>1</v>
      </c>
      <c r="F938" s="161" t="s">
        <v>251</v>
      </c>
      <c r="H938" s="162">
        <v>190</v>
      </c>
      <c r="I938" s="163"/>
      <c r="L938" s="159"/>
      <c r="M938" s="164"/>
      <c r="T938" s="165"/>
      <c r="AT938" s="160" t="s">
        <v>249</v>
      </c>
      <c r="AU938" s="160" t="s">
        <v>86</v>
      </c>
      <c r="AV938" s="13" t="s">
        <v>247</v>
      </c>
      <c r="AW938" s="13" t="s">
        <v>30</v>
      </c>
      <c r="AX938" s="13" t="s">
        <v>80</v>
      </c>
      <c r="AY938" s="160" t="s">
        <v>241</v>
      </c>
    </row>
    <row r="939" spans="2:65" s="1" customFormat="1" ht="37.75" customHeight="1">
      <c r="B939" s="32"/>
      <c r="C939" s="137" t="s">
        <v>952</v>
      </c>
      <c r="D939" s="137" t="s">
        <v>243</v>
      </c>
      <c r="E939" s="138" t="s">
        <v>953</v>
      </c>
      <c r="F939" s="139" t="s">
        <v>954</v>
      </c>
      <c r="G939" s="140" t="s">
        <v>246</v>
      </c>
      <c r="H939" s="141">
        <v>8550</v>
      </c>
      <c r="I939" s="142"/>
      <c r="J939" s="143">
        <f>ROUND(I939*H939,2)</f>
        <v>0</v>
      </c>
      <c r="K939" s="144"/>
      <c r="L939" s="32"/>
      <c r="M939" s="145" t="s">
        <v>1</v>
      </c>
      <c r="N939" s="146" t="s">
        <v>39</v>
      </c>
      <c r="P939" s="147">
        <f>O939*H939</f>
        <v>0</v>
      </c>
      <c r="Q939" s="147">
        <v>0</v>
      </c>
      <c r="R939" s="147">
        <f>Q939*H939</f>
        <v>0</v>
      </c>
      <c r="S939" s="147">
        <v>0</v>
      </c>
      <c r="T939" s="148">
        <f>S939*H939</f>
        <v>0</v>
      </c>
      <c r="AR939" s="149" t="s">
        <v>247</v>
      </c>
      <c r="AT939" s="149" t="s">
        <v>243</v>
      </c>
      <c r="AU939" s="149" t="s">
        <v>86</v>
      </c>
      <c r="AY939" s="17" t="s">
        <v>241</v>
      </c>
      <c r="BE939" s="150">
        <f>IF(N939="základní",J939,0)</f>
        <v>0</v>
      </c>
      <c r="BF939" s="150">
        <f>IF(N939="snížená",J939,0)</f>
        <v>0</v>
      </c>
      <c r="BG939" s="150">
        <f>IF(N939="zákl. přenesená",J939,0)</f>
        <v>0</v>
      </c>
      <c r="BH939" s="150">
        <f>IF(N939="sníž. přenesená",J939,0)</f>
        <v>0</v>
      </c>
      <c r="BI939" s="150">
        <f>IF(N939="nulová",J939,0)</f>
        <v>0</v>
      </c>
      <c r="BJ939" s="17" t="s">
        <v>86</v>
      </c>
      <c r="BK939" s="150">
        <f>ROUND(I939*H939,2)</f>
        <v>0</v>
      </c>
      <c r="BL939" s="17" t="s">
        <v>247</v>
      </c>
      <c r="BM939" s="149" t="s">
        <v>955</v>
      </c>
    </row>
    <row r="940" spans="2:65" s="12" customFormat="1" ht="12">
      <c r="B940" s="151"/>
      <c r="D940" s="152" t="s">
        <v>249</v>
      </c>
      <c r="E940" s="153" t="s">
        <v>1</v>
      </c>
      <c r="F940" s="154" t="s">
        <v>956</v>
      </c>
      <c r="H940" s="155">
        <v>8550</v>
      </c>
      <c r="I940" s="156"/>
      <c r="L940" s="151"/>
      <c r="M940" s="157"/>
      <c r="T940" s="158"/>
      <c r="AT940" s="153" t="s">
        <v>249</v>
      </c>
      <c r="AU940" s="153" t="s">
        <v>86</v>
      </c>
      <c r="AV940" s="12" t="s">
        <v>86</v>
      </c>
      <c r="AW940" s="12" t="s">
        <v>30</v>
      </c>
      <c r="AX940" s="12" t="s">
        <v>73</v>
      </c>
      <c r="AY940" s="153" t="s">
        <v>241</v>
      </c>
    </row>
    <row r="941" spans="2:65" s="13" customFormat="1" ht="12">
      <c r="B941" s="159"/>
      <c r="D941" s="152" t="s">
        <v>249</v>
      </c>
      <c r="E941" s="160" t="s">
        <v>1</v>
      </c>
      <c r="F941" s="161" t="s">
        <v>251</v>
      </c>
      <c r="H941" s="162">
        <v>8550</v>
      </c>
      <c r="I941" s="163"/>
      <c r="L941" s="159"/>
      <c r="M941" s="164"/>
      <c r="T941" s="165"/>
      <c r="AT941" s="160" t="s">
        <v>249</v>
      </c>
      <c r="AU941" s="160" t="s">
        <v>86</v>
      </c>
      <c r="AV941" s="13" t="s">
        <v>247</v>
      </c>
      <c r="AW941" s="13" t="s">
        <v>30</v>
      </c>
      <c r="AX941" s="13" t="s">
        <v>80</v>
      </c>
      <c r="AY941" s="160" t="s">
        <v>241</v>
      </c>
    </row>
    <row r="942" spans="2:65" s="1" customFormat="1" ht="33" customHeight="1">
      <c r="B942" s="32"/>
      <c r="C942" s="137" t="s">
        <v>957</v>
      </c>
      <c r="D942" s="137" t="s">
        <v>243</v>
      </c>
      <c r="E942" s="138" t="s">
        <v>958</v>
      </c>
      <c r="F942" s="139" t="s">
        <v>959</v>
      </c>
      <c r="G942" s="140" t="s">
        <v>246</v>
      </c>
      <c r="H942" s="141">
        <v>190</v>
      </c>
      <c r="I942" s="142"/>
      <c r="J942" s="143">
        <f>ROUND(I942*H942,2)</f>
        <v>0</v>
      </c>
      <c r="K942" s="144"/>
      <c r="L942" s="32"/>
      <c r="M942" s="145" t="s">
        <v>1</v>
      </c>
      <c r="N942" s="146" t="s">
        <v>39</v>
      </c>
      <c r="P942" s="147">
        <f>O942*H942</f>
        <v>0</v>
      </c>
      <c r="Q942" s="147">
        <v>0</v>
      </c>
      <c r="R942" s="147">
        <f>Q942*H942</f>
        <v>0</v>
      </c>
      <c r="S942" s="147">
        <v>0</v>
      </c>
      <c r="T942" s="148">
        <f>S942*H942</f>
        <v>0</v>
      </c>
      <c r="AR942" s="149" t="s">
        <v>247</v>
      </c>
      <c r="AT942" s="149" t="s">
        <v>243</v>
      </c>
      <c r="AU942" s="149" t="s">
        <v>86</v>
      </c>
      <c r="AY942" s="17" t="s">
        <v>241</v>
      </c>
      <c r="BE942" s="150">
        <f>IF(N942="základní",J942,0)</f>
        <v>0</v>
      </c>
      <c r="BF942" s="150">
        <f>IF(N942="snížená",J942,0)</f>
        <v>0</v>
      </c>
      <c r="BG942" s="150">
        <f>IF(N942="zákl. přenesená",J942,0)</f>
        <v>0</v>
      </c>
      <c r="BH942" s="150">
        <f>IF(N942="sníž. přenesená",J942,0)</f>
        <v>0</v>
      </c>
      <c r="BI942" s="150">
        <f>IF(N942="nulová",J942,0)</f>
        <v>0</v>
      </c>
      <c r="BJ942" s="17" t="s">
        <v>86</v>
      </c>
      <c r="BK942" s="150">
        <f>ROUND(I942*H942,2)</f>
        <v>0</v>
      </c>
      <c r="BL942" s="17" t="s">
        <v>247</v>
      </c>
      <c r="BM942" s="149" t="s">
        <v>960</v>
      </c>
    </row>
    <row r="943" spans="2:65" s="1" customFormat="1" ht="16.5" customHeight="1">
      <c r="B943" s="32"/>
      <c r="C943" s="137" t="s">
        <v>961</v>
      </c>
      <c r="D943" s="137" t="s">
        <v>243</v>
      </c>
      <c r="E943" s="138" t="s">
        <v>962</v>
      </c>
      <c r="F943" s="139" t="s">
        <v>963</v>
      </c>
      <c r="G943" s="140" t="s">
        <v>246</v>
      </c>
      <c r="H943" s="141">
        <v>190</v>
      </c>
      <c r="I943" s="142"/>
      <c r="J943" s="143">
        <f>ROUND(I943*H943,2)</f>
        <v>0</v>
      </c>
      <c r="K943" s="144"/>
      <c r="L943" s="32"/>
      <c r="M943" s="145" t="s">
        <v>1</v>
      </c>
      <c r="N943" s="146" t="s">
        <v>39</v>
      </c>
      <c r="P943" s="147">
        <f>O943*H943</f>
        <v>0</v>
      </c>
      <c r="Q943" s="147">
        <v>0</v>
      </c>
      <c r="R943" s="147">
        <f>Q943*H943</f>
        <v>0</v>
      </c>
      <c r="S943" s="147">
        <v>0</v>
      </c>
      <c r="T943" s="148">
        <f>S943*H943</f>
        <v>0</v>
      </c>
      <c r="AR943" s="149" t="s">
        <v>247</v>
      </c>
      <c r="AT943" s="149" t="s">
        <v>243</v>
      </c>
      <c r="AU943" s="149" t="s">
        <v>86</v>
      </c>
      <c r="AY943" s="17" t="s">
        <v>241</v>
      </c>
      <c r="BE943" s="150">
        <f>IF(N943="základní",J943,0)</f>
        <v>0</v>
      </c>
      <c r="BF943" s="150">
        <f>IF(N943="snížená",J943,0)</f>
        <v>0</v>
      </c>
      <c r="BG943" s="150">
        <f>IF(N943="zákl. přenesená",J943,0)</f>
        <v>0</v>
      </c>
      <c r="BH943" s="150">
        <f>IF(N943="sníž. přenesená",J943,0)</f>
        <v>0</v>
      </c>
      <c r="BI943" s="150">
        <f>IF(N943="nulová",J943,0)</f>
        <v>0</v>
      </c>
      <c r="BJ943" s="17" t="s">
        <v>86</v>
      </c>
      <c r="BK943" s="150">
        <f>ROUND(I943*H943,2)</f>
        <v>0</v>
      </c>
      <c r="BL943" s="17" t="s">
        <v>247</v>
      </c>
      <c r="BM943" s="149" t="s">
        <v>964</v>
      </c>
    </row>
    <row r="944" spans="2:65" s="12" customFormat="1" ht="12">
      <c r="B944" s="151"/>
      <c r="D944" s="152" t="s">
        <v>249</v>
      </c>
      <c r="E944" s="153" t="s">
        <v>1</v>
      </c>
      <c r="F944" s="154" t="s">
        <v>950</v>
      </c>
      <c r="H944" s="155">
        <v>74.400000000000006</v>
      </c>
      <c r="I944" s="156"/>
      <c r="L944" s="151"/>
      <c r="M944" s="157"/>
      <c r="T944" s="158"/>
      <c r="AT944" s="153" t="s">
        <v>249</v>
      </c>
      <c r="AU944" s="153" t="s">
        <v>86</v>
      </c>
      <c r="AV944" s="12" t="s">
        <v>86</v>
      </c>
      <c r="AW944" s="12" t="s">
        <v>30</v>
      </c>
      <c r="AX944" s="12" t="s">
        <v>73</v>
      </c>
      <c r="AY944" s="153" t="s">
        <v>241</v>
      </c>
    </row>
    <row r="945" spans="2:65" s="12" customFormat="1" ht="12">
      <c r="B945" s="151"/>
      <c r="D945" s="152" t="s">
        <v>249</v>
      </c>
      <c r="E945" s="153" t="s">
        <v>1</v>
      </c>
      <c r="F945" s="154" t="s">
        <v>951</v>
      </c>
      <c r="H945" s="155">
        <v>115.6</v>
      </c>
      <c r="I945" s="156"/>
      <c r="L945" s="151"/>
      <c r="M945" s="157"/>
      <c r="T945" s="158"/>
      <c r="AT945" s="153" t="s">
        <v>249</v>
      </c>
      <c r="AU945" s="153" t="s">
        <v>86</v>
      </c>
      <c r="AV945" s="12" t="s">
        <v>86</v>
      </c>
      <c r="AW945" s="12" t="s">
        <v>30</v>
      </c>
      <c r="AX945" s="12" t="s">
        <v>73</v>
      </c>
      <c r="AY945" s="153" t="s">
        <v>241</v>
      </c>
    </row>
    <row r="946" spans="2:65" s="13" customFormat="1" ht="12">
      <c r="B946" s="159"/>
      <c r="D946" s="152" t="s">
        <v>249</v>
      </c>
      <c r="E946" s="160" t="s">
        <v>1</v>
      </c>
      <c r="F946" s="161" t="s">
        <v>251</v>
      </c>
      <c r="H946" s="162">
        <v>190</v>
      </c>
      <c r="I946" s="163"/>
      <c r="L946" s="159"/>
      <c r="M946" s="164"/>
      <c r="T946" s="165"/>
      <c r="AT946" s="160" t="s">
        <v>249</v>
      </c>
      <c r="AU946" s="160" t="s">
        <v>86</v>
      </c>
      <c r="AV946" s="13" t="s">
        <v>247</v>
      </c>
      <c r="AW946" s="13" t="s">
        <v>30</v>
      </c>
      <c r="AX946" s="13" t="s">
        <v>80</v>
      </c>
      <c r="AY946" s="160" t="s">
        <v>241</v>
      </c>
    </row>
    <row r="947" spans="2:65" s="1" customFormat="1" ht="16.5" customHeight="1">
      <c r="B947" s="32"/>
      <c r="C947" s="137" t="s">
        <v>965</v>
      </c>
      <c r="D947" s="137" t="s">
        <v>243</v>
      </c>
      <c r="E947" s="138" t="s">
        <v>966</v>
      </c>
      <c r="F947" s="139" t="s">
        <v>967</v>
      </c>
      <c r="G947" s="140" t="s">
        <v>246</v>
      </c>
      <c r="H947" s="141">
        <v>8550</v>
      </c>
      <c r="I947" s="142"/>
      <c r="J947" s="143">
        <f>ROUND(I947*H947,2)</f>
        <v>0</v>
      </c>
      <c r="K947" s="144"/>
      <c r="L947" s="32"/>
      <c r="M947" s="145" t="s">
        <v>1</v>
      </c>
      <c r="N947" s="146" t="s">
        <v>39</v>
      </c>
      <c r="P947" s="147">
        <f>O947*H947</f>
        <v>0</v>
      </c>
      <c r="Q947" s="147">
        <v>0</v>
      </c>
      <c r="R947" s="147">
        <f>Q947*H947</f>
        <v>0</v>
      </c>
      <c r="S947" s="147">
        <v>0</v>
      </c>
      <c r="T947" s="148">
        <f>S947*H947</f>
        <v>0</v>
      </c>
      <c r="AR947" s="149" t="s">
        <v>247</v>
      </c>
      <c r="AT947" s="149" t="s">
        <v>243</v>
      </c>
      <c r="AU947" s="149" t="s">
        <v>86</v>
      </c>
      <c r="AY947" s="17" t="s">
        <v>241</v>
      </c>
      <c r="BE947" s="150">
        <f>IF(N947="základní",J947,0)</f>
        <v>0</v>
      </c>
      <c r="BF947" s="150">
        <f>IF(N947="snížená",J947,0)</f>
        <v>0</v>
      </c>
      <c r="BG947" s="150">
        <f>IF(N947="zákl. přenesená",J947,0)</f>
        <v>0</v>
      </c>
      <c r="BH947" s="150">
        <f>IF(N947="sníž. přenesená",J947,0)</f>
        <v>0</v>
      </c>
      <c r="BI947" s="150">
        <f>IF(N947="nulová",J947,0)</f>
        <v>0</v>
      </c>
      <c r="BJ947" s="17" t="s">
        <v>86</v>
      </c>
      <c r="BK947" s="150">
        <f>ROUND(I947*H947,2)</f>
        <v>0</v>
      </c>
      <c r="BL947" s="17" t="s">
        <v>247</v>
      </c>
      <c r="BM947" s="149" t="s">
        <v>968</v>
      </c>
    </row>
    <row r="948" spans="2:65" s="12" customFormat="1" ht="12">
      <c r="B948" s="151"/>
      <c r="D948" s="152" t="s">
        <v>249</v>
      </c>
      <c r="E948" s="153" t="s">
        <v>1</v>
      </c>
      <c r="F948" s="154" t="s">
        <v>956</v>
      </c>
      <c r="H948" s="155">
        <v>8550</v>
      </c>
      <c r="I948" s="156"/>
      <c r="L948" s="151"/>
      <c r="M948" s="157"/>
      <c r="T948" s="158"/>
      <c r="AT948" s="153" t="s">
        <v>249</v>
      </c>
      <c r="AU948" s="153" t="s">
        <v>86</v>
      </c>
      <c r="AV948" s="12" t="s">
        <v>86</v>
      </c>
      <c r="AW948" s="12" t="s">
        <v>30</v>
      </c>
      <c r="AX948" s="12" t="s">
        <v>73</v>
      </c>
      <c r="AY948" s="153" t="s">
        <v>241</v>
      </c>
    </row>
    <row r="949" spans="2:65" s="13" customFormat="1" ht="12">
      <c r="B949" s="159"/>
      <c r="D949" s="152" t="s">
        <v>249</v>
      </c>
      <c r="E949" s="160" t="s">
        <v>1</v>
      </c>
      <c r="F949" s="161" t="s">
        <v>251</v>
      </c>
      <c r="H949" s="162">
        <v>8550</v>
      </c>
      <c r="I949" s="163"/>
      <c r="L949" s="159"/>
      <c r="M949" s="164"/>
      <c r="T949" s="165"/>
      <c r="AT949" s="160" t="s">
        <v>249</v>
      </c>
      <c r="AU949" s="160" t="s">
        <v>86</v>
      </c>
      <c r="AV949" s="13" t="s">
        <v>247</v>
      </c>
      <c r="AW949" s="13" t="s">
        <v>30</v>
      </c>
      <c r="AX949" s="13" t="s">
        <v>80</v>
      </c>
      <c r="AY949" s="160" t="s">
        <v>241</v>
      </c>
    </row>
    <row r="950" spans="2:65" s="1" customFormat="1" ht="21.75" customHeight="1">
      <c r="B950" s="32"/>
      <c r="C950" s="137" t="s">
        <v>969</v>
      </c>
      <c r="D950" s="137" t="s">
        <v>243</v>
      </c>
      <c r="E950" s="138" t="s">
        <v>970</v>
      </c>
      <c r="F950" s="139" t="s">
        <v>971</v>
      </c>
      <c r="G950" s="140" t="s">
        <v>246</v>
      </c>
      <c r="H950" s="141">
        <v>190</v>
      </c>
      <c r="I950" s="142"/>
      <c r="J950" s="143">
        <f>ROUND(I950*H950,2)</f>
        <v>0</v>
      </c>
      <c r="K950" s="144"/>
      <c r="L950" s="32"/>
      <c r="M950" s="145" t="s">
        <v>1</v>
      </c>
      <c r="N950" s="146" t="s">
        <v>39</v>
      </c>
      <c r="P950" s="147">
        <f>O950*H950</f>
        <v>0</v>
      </c>
      <c r="Q950" s="147">
        <v>0</v>
      </c>
      <c r="R950" s="147">
        <f>Q950*H950</f>
        <v>0</v>
      </c>
      <c r="S950" s="147">
        <v>0</v>
      </c>
      <c r="T950" s="148">
        <f>S950*H950</f>
        <v>0</v>
      </c>
      <c r="AR950" s="149" t="s">
        <v>247</v>
      </c>
      <c r="AT950" s="149" t="s">
        <v>243</v>
      </c>
      <c r="AU950" s="149" t="s">
        <v>86</v>
      </c>
      <c r="AY950" s="17" t="s">
        <v>241</v>
      </c>
      <c r="BE950" s="150">
        <f>IF(N950="základní",J950,0)</f>
        <v>0</v>
      </c>
      <c r="BF950" s="150">
        <f>IF(N950="snížená",J950,0)</f>
        <v>0</v>
      </c>
      <c r="BG950" s="150">
        <f>IF(N950="zákl. přenesená",J950,0)</f>
        <v>0</v>
      </c>
      <c r="BH950" s="150">
        <f>IF(N950="sníž. přenesená",J950,0)</f>
        <v>0</v>
      </c>
      <c r="BI950" s="150">
        <f>IF(N950="nulová",J950,0)</f>
        <v>0</v>
      </c>
      <c r="BJ950" s="17" t="s">
        <v>86</v>
      </c>
      <c r="BK950" s="150">
        <f>ROUND(I950*H950,2)</f>
        <v>0</v>
      </c>
      <c r="BL950" s="17" t="s">
        <v>247</v>
      </c>
      <c r="BM950" s="149" t="s">
        <v>972</v>
      </c>
    </row>
    <row r="951" spans="2:65" s="1" customFormat="1" ht="24.25" customHeight="1">
      <c r="B951" s="32"/>
      <c r="C951" s="137" t="s">
        <v>973</v>
      </c>
      <c r="D951" s="137" t="s">
        <v>243</v>
      </c>
      <c r="E951" s="138" t="s">
        <v>974</v>
      </c>
      <c r="F951" s="139" t="s">
        <v>975</v>
      </c>
      <c r="G951" s="140" t="s">
        <v>327</v>
      </c>
      <c r="H951" s="141">
        <v>3</v>
      </c>
      <c r="I951" s="142"/>
      <c r="J951" s="143">
        <f>ROUND(I951*H951,2)</f>
        <v>0</v>
      </c>
      <c r="K951" s="144"/>
      <c r="L951" s="32"/>
      <c r="M951" s="145" t="s">
        <v>1</v>
      </c>
      <c r="N951" s="146" t="s">
        <v>39</v>
      </c>
      <c r="P951" s="147">
        <f>O951*H951</f>
        <v>0</v>
      </c>
      <c r="Q951" s="147">
        <v>0</v>
      </c>
      <c r="R951" s="147">
        <f>Q951*H951</f>
        <v>0</v>
      </c>
      <c r="S951" s="147">
        <v>0</v>
      </c>
      <c r="T951" s="148">
        <f>S951*H951</f>
        <v>0</v>
      </c>
      <c r="AR951" s="149" t="s">
        <v>247</v>
      </c>
      <c r="AT951" s="149" t="s">
        <v>243</v>
      </c>
      <c r="AU951" s="149" t="s">
        <v>86</v>
      </c>
      <c r="AY951" s="17" t="s">
        <v>241</v>
      </c>
      <c r="BE951" s="150">
        <f>IF(N951="základní",J951,0)</f>
        <v>0</v>
      </c>
      <c r="BF951" s="150">
        <f>IF(N951="snížená",J951,0)</f>
        <v>0</v>
      </c>
      <c r="BG951" s="150">
        <f>IF(N951="zákl. přenesená",J951,0)</f>
        <v>0</v>
      </c>
      <c r="BH951" s="150">
        <f>IF(N951="sníž. přenesená",J951,0)</f>
        <v>0</v>
      </c>
      <c r="BI951" s="150">
        <f>IF(N951="nulová",J951,0)</f>
        <v>0</v>
      </c>
      <c r="BJ951" s="17" t="s">
        <v>86</v>
      </c>
      <c r="BK951" s="150">
        <f>ROUND(I951*H951,2)</f>
        <v>0</v>
      </c>
      <c r="BL951" s="17" t="s">
        <v>247</v>
      </c>
      <c r="BM951" s="149" t="s">
        <v>976</v>
      </c>
    </row>
    <row r="952" spans="2:65" s="1" customFormat="1" ht="33" customHeight="1">
      <c r="B952" s="32"/>
      <c r="C952" s="137" t="s">
        <v>977</v>
      </c>
      <c r="D952" s="137" t="s">
        <v>243</v>
      </c>
      <c r="E952" s="138" t="s">
        <v>978</v>
      </c>
      <c r="F952" s="139" t="s">
        <v>979</v>
      </c>
      <c r="G952" s="140" t="s">
        <v>327</v>
      </c>
      <c r="H952" s="141">
        <v>135</v>
      </c>
      <c r="I952" s="142"/>
      <c r="J952" s="143">
        <f>ROUND(I952*H952,2)</f>
        <v>0</v>
      </c>
      <c r="K952" s="144"/>
      <c r="L952" s="32"/>
      <c r="M952" s="145" t="s">
        <v>1</v>
      </c>
      <c r="N952" s="146" t="s">
        <v>39</v>
      </c>
      <c r="P952" s="147">
        <f>O952*H952</f>
        <v>0</v>
      </c>
      <c r="Q952" s="147">
        <v>0</v>
      </c>
      <c r="R952" s="147">
        <f>Q952*H952</f>
        <v>0</v>
      </c>
      <c r="S952" s="147">
        <v>0</v>
      </c>
      <c r="T952" s="148">
        <f>S952*H952</f>
        <v>0</v>
      </c>
      <c r="AR952" s="149" t="s">
        <v>247</v>
      </c>
      <c r="AT952" s="149" t="s">
        <v>243</v>
      </c>
      <c r="AU952" s="149" t="s">
        <v>86</v>
      </c>
      <c r="AY952" s="17" t="s">
        <v>241</v>
      </c>
      <c r="BE952" s="150">
        <f>IF(N952="základní",J952,0)</f>
        <v>0</v>
      </c>
      <c r="BF952" s="150">
        <f>IF(N952="snížená",J952,0)</f>
        <v>0</v>
      </c>
      <c r="BG952" s="150">
        <f>IF(N952="zákl. přenesená",J952,0)</f>
        <v>0</v>
      </c>
      <c r="BH952" s="150">
        <f>IF(N952="sníž. přenesená",J952,0)</f>
        <v>0</v>
      </c>
      <c r="BI952" s="150">
        <f>IF(N952="nulová",J952,0)</f>
        <v>0</v>
      </c>
      <c r="BJ952" s="17" t="s">
        <v>86</v>
      </c>
      <c r="BK952" s="150">
        <f>ROUND(I952*H952,2)</f>
        <v>0</v>
      </c>
      <c r="BL952" s="17" t="s">
        <v>247</v>
      </c>
      <c r="BM952" s="149" t="s">
        <v>980</v>
      </c>
    </row>
    <row r="953" spans="2:65" s="12" customFormat="1" ht="12">
      <c r="B953" s="151"/>
      <c r="D953" s="152" t="s">
        <v>249</v>
      </c>
      <c r="E953" s="153" t="s">
        <v>1</v>
      </c>
      <c r="F953" s="154" t="s">
        <v>981</v>
      </c>
      <c r="H953" s="155">
        <v>135</v>
      </c>
      <c r="I953" s="156"/>
      <c r="L953" s="151"/>
      <c r="M953" s="157"/>
      <c r="T953" s="158"/>
      <c r="AT953" s="153" t="s">
        <v>249</v>
      </c>
      <c r="AU953" s="153" t="s">
        <v>86</v>
      </c>
      <c r="AV953" s="12" t="s">
        <v>86</v>
      </c>
      <c r="AW953" s="12" t="s">
        <v>30</v>
      </c>
      <c r="AX953" s="12" t="s">
        <v>73</v>
      </c>
      <c r="AY953" s="153" t="s">
        <v>241</v>
      </c>
    </row>
    <row r="954" spans="2:65" s="13" customFormat="1" ht="12">
      <c r="B954" s="159"/>
      <c r="D954" s="152" t="s">
        <v>249</v>
      </c>
      <c r="E954" s="160" t="s">
        <v>1</v>
      </c>
      <c r="F954" s="161" t="s">
        <v>251</v>
      </c>
      <c r="H954" s="162">
        <v>135</v>
      </c>
      <c r="I954" s="163"/>
      <c r="L954" s="159"/>
      <c r="M954" s="164"/>
      <c r="T954" s="165"/>
      <c r="AT954" s="160" t="s">
        <v>249</v>
      </c>
      <c r="AU954" s="160" t="s">
        <v>86</v>
      </c>
      <c r="AV954" s="13" t="s">
        <v>247</v>
      </c>
      <c r="AW954" s="13" t="s">
        <v>30</v>
      </c>
      <c r="AX954" s="13" t="s">
        <v>80</v>
      </c>
      <c r="AY954" s="160" t="s">
        <v>241</v>
      </c>
    </row>
    <row r="955" spans="2:65" s="1" customFormat="1" ht="24.25" customHeight="1">
      <c r="B955" s="32"/>
      <c r="C955" s="137" t="s">
        <v>982</v>
      </c>
      <c r="D955" s="137" t="s">
        <v>243</v>
      </c>
      <c r="E955" s="138" t="s">
        <v>983</v>
      </c>
      <c r="F955" s="139" t="s">
        <v>984</v>
      </c>
      <c r="G955" s="140" t="s">
        <v>327</v>
      </c>
      <c r="H955" s="141">
        <v>3</v>
      </c>
      <c r="I955" s="142"/>
      <c r="J955" s="143">
        <f>ROUND(I955*H955,2)</f>
        <v>0</v>
      </c>
      <c r="K955" s="144"/>
      <c r="L955" s="32"/>
      <c r="M955" s="145" t="s">
        <v>1</v>
      </c>
      <c r="N955" s="146" t="s">
        <v>39</v>
      </c>
      <c r="P955" s="147">
        <f>O955*H955</f>
        <v>0</v>
      </c>
      <c r="Q955" s="147">
        <v>0</v>
      </c>
      <c r="R955" s="147">
        <f>Q955*H955</f>
        <v>0</v>
      </c>
      <c r="S955" s="147">
        <v>0</v>
      </c>
      <c r="T955" s="148">
        <f>S955*H955</f>
        <v>0</v>
      </c>
      <c r="AR955" s="149" t="s">
        <v>247</v>
      </c>
      <c r="AT955" s="149" t="s">
        <v>243</v>
      </c>
      <c r="AU955" s="149" t="s">
        <v>86</v>
      </c>
      <c r="AY955" s="17" t="s">
        <v>241</v>
      </c>
      <c r="BE955" s="150">
        <f>IF(N955="základní",J955,0)</f>
        <v>0</v>
      </c>
      <c r="BF955" s="150">
        <f>IF(N955="snížená",J955,0)</f>
        <v>0</v>
      </c>
      <c r="BG955" s="150">
        <f>IF(N955="zákl. přenesená",J955,0)</f>
        <v>0</v>
      </c>
      <c r="BH955" s="150">
        <f>IF(N955="sníž. přenesená",J955,0)</f>
        <v>0</v>
      </c>
      <c r="BI955" s="150">
        <f>IF(N955="nulová",J955,0)</f>
        <v>0</v>
      </c>
      <c r="BJ955" s="17" t="s">
        <v>86</v>
      </c>
      <c r="BK955" s="150">
        <f>ROUND(I955*H955,2)</f>
        <v>0</v>
      </c>
      <c r="BL955" s="17" t="s">
        <v>247</v>
      </c>
      <c r="BM955" s="149" t="s">
        <v>985</v>
      </c>
    </row>
    <row r="956" spans="2:65" s="1" customFormat="1" ht="24.25" customHeight="1">
      <c r="B956" s="32"/>
      <c r="C956" s="137" t="s">
        <v>986</v>
      </c>
      <c r="D956" s="137" t="s">
        <v>243</v>
      </c>
      <c r="E956" s="138" t="s">
        <v>987</v>
      </c>
      <c r="F956" s="139" t="s">
        <v>988</v>
      </c>
      <c r="G956" s="140" t="s">
        <v>246</v>
      </c>
      <c r="H956" s="141">
        <v>270.05</v>
      </c>
      <c r="I956" s="142"/>
      <c r="J956" s="143">
        <f>ROUND(I956*H956,2)</f>
        <v>0</v>
      </c>
      <c r="K956" s="144"/>
      <c r="L956" s="32"/>
      <c r="M956" s="145" t="s">
        <v>1</v>
      </c>
      <c r="N956" s="146" t="s">
        <v>39</v>
      </c>
      <c r="P956" s="147">
        <f>O956*H956</f>
        <v>0</v>
      </c>
      <c r="Q956" s="147">
        <v>4.0000000000000003E-5</v>
      </c>
      <c r="R956" s="147">
        <f>Q956*H956</f>
        <v>1.0802000000000001E-2</v>
      </c>
      <c r="S956" s="147">
        <v>0</v>
      </c>
      <c r="T956" s="148">
        <f>S956*H956</f>
        <v>0</v>
      </c>
      <c r="AR956" s="149" t="s">
        <v>247</v>
      </c>
      <c r="AT956" s="149" t="s">
        <v>243</v>
      </c>
      <c r="AU956" s="149" t="s">
        <v>86</v>
      </c>
      <c r="AY956" s="17" t="s">
        <v>241</v>
      </c>
      <c r="BE956" s="150">
        <f>IF(N956="základní",J956,0)</f>
        <v>0</v>
      </c>
      <c r="BF956" s="150">
        <f>IF(N956="snížená",J956,0)</f>
        <v>0</v>
      </c>
      <c r="BG956" s="150">
        <f>IF(N956="zákl. přenesená",J956,0)</f>
        <v>0</v>
      </c>
      <c r="BH956" s="150">
        <f>IF(N956="sníž. přenesená",J956,0)</f>
        <v>0</v>
      </c>
      <c r="BI956" s="150">
        <f>IF(N956="nulová",J956,0)</f>
        <v>0</v>
      </c>
      <c r="BJ956" s="17" t="s">
        <v>86</v>
      </c>
      <c r="BK956" s="150">
        <f>ROUND(I956*H956,2)</f>
        <v>0</v>
      </c>
      <c r="BL956" s="17" t="s">
        <v>247</v>
      </c>
      <c r="BM956" s="149" t="s">
        <v>989</v>
      </c>
    </row>
    <row r="957" spans="2:65" s="12" customFormat="1" ht="12">
      <c r="B957" s="151"/>
      <c r="D957" s="152" t="s">
        <v>249</v>
      </c>
      <c r="E957" s="153" t="s">
        <v>1</v>
      </c>
      <c r="F957" s="154" t="s">
        <v>868</v>
      </c>
      <c r="H957" s="155">
        <v>13.77</v>
      </c>
      <c r="I957" s="156"/>
      <c r="L957" s="151"/>
      <c r="M957" s="157"/>
      <c r="T957" s="158"/>
      <c r="AT957" s="153" t="s">
        <v>249</v>
      </c>
      <c r="AU957" s="153" t="s">
        <v>86</v>
      </c>
      <c r="AV957" s="12" t="s">
        <v>86</v>
      </c>
      <c r="AW957" s="12" t="s">
        <v>30</v>
      </c>
      <c r="AX957" s="12" t="s">
        <v>73</v>
      </c>
      <c r="AY957" s="153" t="s">
        <v>241</v>
      </c>
    </row>
    <row r="958" spans="2:65" s="12" customFormat="1" ht="12">
      <c r="B958" s="151"/>
      <c r="D958" s="152" t="s">
        <v>249</v>
      </c>
      <c r="E958" s="153" t="s">
        <v>1</v>
      </c>
      <c r="F958" s="154" t="s">
        <v>869</v>
      </c>
      <c r="H958" s="155">
        <v>9.7200000000000006</v>
      </c>
      <c r="I958" s="156"/>
      <c r="L958" s="151"/>
      <c r="M958" s="157"/>
      <c r="T958" s="158"/>
      <c r="AT958" s="153" t="s">
        <v>249</v>
      </c>
      <c r="AU958" s="153" t="s">
        <v>86</v>
      </c>
      <c r="AV958" s="12" t="s">
        <v>86</v>
      </c>
      <c r="AW958" s="12" t="s">
        <v>30</v>
      </c>
      <c r="AX958" s="12" t="s">
        <v>73</v>
      </c>
      <c r="AY958" s="153" t="s">
        <v>241</v>
      </c>
    </row>
    <row r="959" spans="2:65" s="12" customFormat="1" ht="12">
      <c r="B959" s="151"/>
      <c r="D959" s="152" t="s">
        <v>249</v>
      </c>
      <c r="E959" s="153" t="s">
        <v>1</v>
      </c>
      <c r="F959" s="154" t="s">
        <v>870</v>
      </c>
      <c r="H959" s="155">
        <v>2.36</v>
      </c>
      <c r="I959" s="156"/>
      <c r="L959" s="151"/>
      <c r="M959" s="157"/>
      <c r="T959" s="158"/>
      <c r="AT959" s="153" t="s">
        <v>249</v>
      </c>
      <c r="AU959" s="153" t="s">
        <v>86</v>
      </c>
      <c r="AV959" s="12" t="s">
        <v>86</v>
      </c>
      <c r="AW959" s="12" t="s">
        <v>30</v>
      </c>
      <c r="AX959" s="12" t="s">
        <v>73</v>
      </c>
      <c r="AY959" s="153" t="s">
        <v>241</v>
      </c>
    </row>
    <row r="960" spans="2:65" s="12" customFormat="1" ht="12">
      <c r="B960" s="151"/>
      <c r="D960" s="152" t="s">
        <v>249</v>
      </c>
      <c r="E960" s="153" t="s">
        <v>1</v>
      </c>
      <c r="F960" s="154" t="s">
        <v>871</v>
      </c>
      <c r="H960" s="155">
        <v>8.4600000000000009</v>
      </c>
      <c r="I960" s="156"/>
      <c r="L960" s="151"/>
      <c r="M960" s="157"/>
      <c r="T960" s="158"/>
      <c r="AT960" s="153" t="s">
        <v>249</v>
      </c>
      <c r="AU960" s="153" t="s">
        <v>86</v>
      </c>
      <c r="AV960" s="12" t="s">
        <v>86</v>
      </c>
      <c r="AW960" s="12" t="s">
        <v>30</v>
      </c>
      <c r="AX960" s="12" t="s">
        <v>73</v>
      </c>
      <c r="AY960" s="153" t="s">
        <v>241</v>
      </c>
    </row>
    <row r="961" spans="2:51" s="12" customFormat="1" ht="12">
      <c r="B961" s="151"/>
      <c r="D961" s="152" t="s">
        <v>249</v>
      </c>
      <c r="E961" s="153" t="s">
        <v>1</v>
      </c>
      <c r="F961" s="154" t="s">
        <v>872</v>
      </c>
      <c r="H961" s="155">
        <v>56.34</v>
      </c>
      <c r="I961" s="156"/>
      <c r="L961" s="151"/>
      <c r="M961" s="157"/>
      <c r="T961" s="158"/>
      <c r="AT961" s="153" t="s">
        <v>249</v>
      </c>
      <c r="AU961" s="153" t="s">
        <v>86</v>
      </c>
      <c r="AV961" s="12" t="s">
        <v>86</v>
      </c>
      <c r="AW961" s="12" t="s">
        <v>30</v>
      </c>
      <c r="AX961" s="12" t="s">
        <v>73</v>
      </c>
      <c r="AY961" s="153" t="s">
        <v>241</v>
      </c>
    </row>
    <row r="962" spans="2:51" s="12" customFormat="1" ht="12">
      <c r="B962" s="151"/>
      <c r="D962" s="152" t="s">
        <v>249</v>
      </c>
      <c r="E962" s="153" t="s">
        <v>1</v>
      </c>
      <c r="F962" s="154" t="s">
        <v>873</v>
      </c>
      <c r="H962" s="155">
        <v>6.57</v>
      </c>
      <c r="I962" s="156"/>
      <c r="L962" s="151"/>
      <c r="M962" s="157"/>
      <c r="T962" s="158"/>
      <c r="AT962" s="153" t="s">
        <v>249</v>
      </c>
      <c r="AU962" s="153" t="s">
        <v>86</v>
      </c>
      <c r="AV962" s="12" t="s">
        <v>86</v>
      </c>
      <c r="AW962" s="12" t="s">
        <v>30</v>
      </c>
      <c r="AX962" s="12" t="s">
        <v>73</v>
      </c>
      <c r="AY962" s="153" t="s">
        <v>241</v>
      </c>
    </row>
    <row r="963" spans="2:51" s="12" customFormat="1" ht="12">
      <c r="B963" s="151"/>
      <c r="D963" s="152" t="s">
        <v>249</v>
      </c>
      <c r="E963" s="153" t="s">
        <v>1</v>
      </c>
      <c r="F963" s="154" t="s">
        <v>874</v>
      </c>
      <c r="H963" s="155">
        <v>6.74</v>
      </c>
      <c r="I963" s="156"/>
      <c r="L963" s="151"/>
      <c r="M963" s="157"/>
      <c r="T963" s="158"/>
      <c r="AT963" s="153" t="s">
        <v>249</v>
      </c>
      <c r="AU963" s="153" t="s">
        <v>86</v>
      </c>
      <c r="AV963" s="12" t="s">
        <v>86</v>
      </c>
      <c r="AW963" s="12" t="s">
        <v>30</v>
      </c>
      <c r="AX963" s="12" t="s">
        <v>73</v>
      </c>
      <c r="AY963" s="153" t="s">
        <v>241</v>
      </c>
    </row>
    <row r="964" spans="2:51" s="12" customFormat="1" ht="12">
      <c r="B964" s="151"/>
      <c r="D964" s="152" t="s">
        <v>249</v>
      </c>
      <c r="E964" s="153" t="s">
        <v>1</v>
      </c>
      <c r="F964" s="154" t="s">
        <v>875</v>
      </c>
      <c r="H964" s="155">
        <v>17.23</v>
      </c>
      <c r="I964" s="156"/>
      <c r="L964" s="151"/>
      <c r="M964" s="157"/>
      <c r="T964" s="158"/>
      <c r="AT964" s="153" t="s">
        <v>249</v>
      </c>
      <c r="AU964" s="153" t="s">
        <v>86</v>
      </c>
      <c r="AV964" s="12" t="s">
        <v>86</v>
      </c>
      <c r="AW964" s="12" t="s">
        <v>30</v>
      </c>
      <c r="AX964" s="12" t="s">
        <v>73</v>
      </c>
      <c r="AY964" s="153" t="s">
        <v>241</v>
      </c>
    </row>
    <row r="965" spans="2:51" s="12" customFormat="1" ht="12">
      <c r="B965" s="151"/>
      <c r="D965" s="152" t="s">
        <v>249</v>
      </c>
      <c r="E965" s="153" t="s">
        <v>1</v>
      </c>
      <c r="F965" s="154" t="s">
        <v>876</v>
      </c>
      <c r="H965" s="155">
        <v>17.23</v>
      </c>
      <c r="I965" s="156"/>
      <c r="L965" s="151"/>
      <c r="M965" s="157"/>
      <c r="T965" s="158"/>
      <c r="AT965" s="153" t="s">
        <v>249</v>
      </c>
      <c r="AU965" s="153" t="s">
        <v>86</v>
      </c>
      <c r="AV965" s="12" t="s">
        <v>86</v>
      </c>
      <c r="AW965" s="12" t="s">
        <v>30</v>
      </c>
      <c r="AX965" s="12" t="s">
        <v>73</v>
      </c>
      <c r="AY965" s="153" t="s">
        <v>241</v>
      </c>
    </row>
    <row r="966" spans="2:51" s="12" customFormat="1" ht="12">
      <c r="B966" s="151"/>
      <c r="D966" s="152" t="s">
        <v>249</v>
      </c>
      <c r="E966" s="153" t="s">
        <v>1</v>
      </c>
      <c r="F966" s="154" t="s">
        <v>877</v>
      </c>
      <c r="H966" s="155">
        <v>6.74</v>
      </c>
      <c r="I966" s="156"/>
      <c r="L966" s="151"/>
      <c r="M966" s="157"/>
      <c r="T966" s="158"/>
      <c r="AT966" s="153" t="s">
        <v>249</v>
      </c>
      <c r="AU966" s="153" t="s">
        <v>86</v>
      </c>
      <c r="AV966" s="12" t="s">
        <v>86</v>
      </c>
      <c r="AW966" s="12" t="s">
        <v>30</v>
      </c>
      <c r="AX966" s="12" t="s">
        <v>73</v>
      </c>
      <c r="AY966" s="153" t="s">
        <v>241</v>
      </c>
    </row>
    <row r="967" spans="2:51" s="12" customFormat="1" ht="12">
      <c r="B967" s="151"/>
      <c r="D967" s="152" t="s">
        <v>249</v>
      </c>
      <c r="E967" s="153" t="s">
        <v>1</v>
      </c>
      <c r="F967" s="154" t="s">
        <v>878</v>
      </c>
      <c r="H967" s="155">
        <v>6.74</v>
      </c>
      <c r="I967" s="156"/>
      <c r="L967" s="151"/>
      <c r="M967" s="157"/>
      <c r="T967" s="158"/>
      <c r="AT967" s="153" t="s">
        <v>249</v>
      </c>
      <c r="AU967" s="153" t="s">
        <v>86</v>
      </c>
      <c r="AV967" s="12" t="s">
        <v>86</v>
      </c>
      <c r="AW967" s="12" t="s">
        <v>30</v>
      </c>
      <c r="AX967" s="12" t="s">
        <v>73</v>
      </c>
      <c r="AY967" s="153" t="s">
        <v>241</v>
      </c>
    </row>
    <row r="968" spans="2:51" s="12" customFormat="1" ht="12">
      <c r="B968" s="151"/>
      <c r="D968" s="152" t="s">
        <v>249</v>
      </c>
      <c r="E968" s="153" t="s">
        <v>1</v>
      </c>
      <c r="F968" s="154" t="s">
        <v>879</v>
      </c>
      <c r="H968" s="155">
        <v>17.23</v>
      </c>
      <c r="I968" s="156"/>
      <c r="L968" s="151"/>
      <c r="M968" s="157"/>
      <c r="T968" s="158"/>
      <c r="AT968" s="153" t="s">
        <v>249</v>
      </c>
      <c r="AU968" s="153" t="s">
        <v>86</v>
      </c>
      <c r="AV968" s="12" t="s">
        <v>86</v>
      </c>
      <c r="AW968" s="12" t="s">
        <v>30</v>
      </c>
      <c r="AX968" s="12" t="s">
        <v>73</v>
      </c>
      <c r="AY968" s="153" t="s">
        <v>241</v>
      </c>
    </row>
    <row r="969" spans="2:51" s="12" customFormat="1" ht="12">
      <c r="B969" s="151"/>
      <c r="D969" s="152" t="s">
        <v>249</v>
      </c>
      <c r="E969" s="153" t="s">
        <v>1</v>
      </c>
      <c r="F969" s="154" t="s">
        <v>880</v>
      </c>
      <c r="H969" s="155">
        <v>19.84</v>
      </c>
      <c r="I969" s="156"/>
      <c r="L969" s="151"/>
      <c r="M969" s="157"/>
      <c r="T969" s="158"/>
      <c r="AT969" s="153" t="s">
        <v>249</v>
      </c>
      <c r="AU969" s="153" t="s">
        <v>86</v>
      </c>
      <c r="AV969" s="12" t="s">
        <v>86</v>
      </c>
      <c r="AW969" s="12" t="s">
        <v>30</v>
      </c>
      <c r="AX969" s="12" t="s">
        <v>73</v>
      </c>
      <c r="AY969" s="153" t="s">
        <v>241</v>
      </c>
    </row>
    <row r="970" spans="2:51" s="12" customFormat="1" ht="12">
      <c r="B970" s="151"/>
      <c r="D970" s="152" t="s">
        <v>249</v>
      </c>
      <c r="E970" s="153" t="s">
        <v>1</v>
      </c>
      <c r="F970" s="154" t="s">
        <v>881</v>
      </c>
      <c r="H970" s="155">
        <v>17.23</v>
      </c>
      <c r="I970" s="156"/>
      <c r="L970" s="151"/>
      <c r="M970" s="157"/>
      <c r="T970" s="158"/>
      <c r="AT970" s="153" t="s">
        <v>249</v>
      </c>
      <c r="AU970" s="153" t="s">
        <v>86</v>
      </c>
      <c r="AV970" s="12" t="s">
        <v>86</v>
      </c>
      <c r="AW970" s="12" t="s">
        <v>30</v>
      </c>
      <c r="AX970" s="12" t="s">
        <v>73</v>
      </c>
      <c r="AY970" s="153" t="s">
        <v>241</v>
      </c>
    </row>
    <row r="971" spans="2:51" s="12" customFormat="1" ht="12">
      <c r="B971" s="151"/>
      <c r="D971" s="152" t="s">
        <v>249</v>
      </c>
      <c r="E971" s="153" t="s">
        <v>1</v>
      </c>
      <c r="F971" s="154" t="s">
        <v>882</v>
      </c>
      <c r="H971" s="155">
        <v>6.74</v>
      </c>
      <c r="I971" s="156"/>
      <c r="L971" s="151"/>
      <c r="M971" s="157"/>
      <c r="T971" s="158"/>
      <c r="AT971" s="153" t="s">
        <v>249</v>
      </c>
      <c r="AU971" s="153" t="s">
        <v>86</v>
      </c>
      <c r="AV971" s="12" t="s">
        <v>86</v>
      </c>
      <c r="AW971" s="12" t="s">
        <v>30</v>
      </c>
      <c r="AX971" s="12" t="s">
        <v>73</v>
      </c>
      <c r="AY971" s="153" t="s">
        <v>241</v>
      </c>
    </row>
    <row r="972" spans="2:51" s="12" customFormat="1" ht="12">
      <c r="B972" s="151"/>
      <c r="D972" s="152" t="s">
        <v>249</v>
      </c>
      <c r="E972" s="153" t="s">
        <v>1</v>
      </c>
      <c r="F972" s="154" t="s">
        <v>883</v>
      </c>
      <c r="H972" s="155">
        <v>6.74</v>
      </c>
      <c r="I972" s="156"/>
      <c r="L972" s="151"/>
      <c r="M972" s="157"/>
      <c r="T972" s="158"/>
      <c r="AT972" s="153" t="s">
        <v>249</v>
      </c>
      <c r="AU972" s="153" t="s">
        <v>86</v>
      </c>
      <c r="AV972" s="12" t="s">
        <v>86</v>
      </c>
      <c r="AW972" s="12" t="s">
        <v>30</v>
      </c>
      <c r="AX972" s="12" t="s">
        <v>73</v>
      </c>
      <c r="AY972" s="153" t="s">
        <v>241</v>
      </c>
    </row>
    <row r="973" spans="2:51" s="12" customFormat="1" ht="12">
      <c r="B973" s="151"/>
      <c r="D973" s="152" t="s">
        <v>249</v>
      </c>
      <c r="E973" s="153" t="s">
        <v>1</v>
      </c>
      <c r="F973" s="154" t="s">
        <v>884</v>
      </c>
      <c r="H973" s="155">
        <v>17.23</v>
      </c>
      <c r="I973" s="156"/>
      <c r="L973" s="151"/>
      <c r="M973" s="157"/>
      <c r="T973" s="158"/>
      <c r="AT973" s="153" t="s">
        <v>249</v>
      </c>
      <c r="AU973" s="153" t="s">
        <v>86</v>
      </c>
      <c r="AV973" s="12" t="s">
        <v>86</v>
      </c>
      <c r="AW973" s="12" t="s">
        <v>30</v>
      </c>
      <c r="AX973" s="12" t="s">
        <v>73</v>
      </c>
      <c r="AY973" s="153" t="s">
        <v>241</v>
      </c>
    </row>
    <row r="974" spans="2:51" s="12" customFormat="1" ht="12">
      <c r="B974" s="151"/>
      <c r="D974" s="152" t="s">
        <v>249</v>
      </c>
      <c r="E974" s="153" t="s">
        <v>1</v>
      </c>
      <c r="F974" s="154" t="s">
        <v>885</v>
      </c>
      <c r="H974" s="155">
        <v>17.23</v>
      </c>
      <c r="I974" s="156"/>
      <c r="L974" s="151"/>
      <c r="M974" s="157"/>
      <c r="T974" s="158"/>
      <c r="AT974" s="153" t="s">
        <v>249</v>
      </c>
      <c r="AU974" s="153" t="s">
        <v>86</v>
      </c>
      <c r="AV974" s="12" t="s">
        <v>86</v>
      </c>
      <c r="AW974" s="12" t="s">
        <v>30</v>
      </c>
      <c r="AX974" s="12" t="s">
        <v>73</v>
      </c>
      <c r="AY974" s="153" t="s">
        <v>241</v>
      </c>
    </row>
    <row r="975" spans="2:51" s="12" customFormat="1" ht="12">
      <c r="B975" s="151"/>
      <c r="D975" s="152" t="s">
        <v>249</v>
      </c>
      <c r="E975" s="153" t="s">
        <v>1</v>
      </c>
      <c r="F975" s="154" t="s">
        <v>886</v>
      </c>
      <c r="H975" s="155">
        <v>7.83</v>
      </c>
      <c r="I975" s="156"/>
      <c r="L975" s="151"/>
      <c r="M975" s="157"/>
      <c r="T975" s="158"/>
      <c r="AT975" s="153" t="s">
        <v>249</v>
      </c>
      <c r="AU975" s="153" t="s">
        <v>86</v>
      </c>
      <c r="AV975" s="12" t="s">
        <v>86</v>
      </c>
      <c r="AW975" s="12" t="s">
        <v>30</v>
      </c>
      <c r="AX975" s="12" t="s">
        <v>73</v>
      </c>
      <c r="AY975" s="153" t="s">
        <v>241</v>
      </c>
    </row>
    <row r="976" spans="2:51" s="12" customFormat="1" ht="12">
      <c r="B976" s="151"/>
      <c r="D976" s="152" t="s">
        <v>249</v>
      </c>
      <c r="E976" s="153" t="s">
        <v>1</v>
      </c>
      <c r="F976" s="154" t="s">
        <v>887</v>
      </c>
      <c r="H976" s="155">
        <v>2.37</v>
      </c>
      <c r="I976" s="156"/>
      <c r="L976" s="151"/>
      <c r="M976" s="157"/>
      <c r="T976" s="158"/>
      <c r="AT976" s="153" t="s">
        <v>249</v>
      </c>
      <c r="AU976" s="153" t="s">
        <v>86</v>
      </c>
      <c r="AV976" s="12" t="s">
        <v>86</v>
      </c>
      <c r="AW976" s="12" t="s">
        <v>30</v>
      </c>
      <c r="AX976" s="12" t="s">
        <v>73</v>
      </c>
      <c r="AY976" s="153" t="s">
        <v>241</v>
      </c>
    </row>
    <row r="977" spans="2:65" s="12" customFormat="1" ht="12">
      <c r="B977" s="151"/>
      <c r="D977" s="152" t="s">
        <v>249</v>
      </c>
      <c r="E977" s="153" t="s">
        <v>1</v>
      </c>
      <c r="F977" s="154" t="s">
        <v>888</v>
      </c>
      <c r="H977" s="155">
        <v>5.71</v>
      </c>
      <c r="I977" s="156"/>
      <c r="L977" s="151"/>
      <c r="M977" s="157"/>
      <c r="T977" s="158"/>
      <c r="AT977" s="153" t="s">
        <v>249</v>
      </c>
      <c r="AU977" s="153" t="s">
        <v>86</v>
      </c>
      <c r="AV977" s="12" t="s">
        <v>86</v>
      </c>
      <c r="AW977" s="12" t="s">
        <v>30</v>
      </c>
      <c r="AX977" s="12" t="s">
        <v>73</v>
      </c>
      <c r="AY977" s="153" t="s">
        <v>241</v>
      </c>
    </row>
    <row r="978" spans="2:65" s="13" customFormat="1" ht="12">
      <c r="B978" s="159"/>
      <c r="D978" s="152" t="s">
        <v>249</v>
      </c>
      <c r="E978" s="160" t="s">
        <v>1</v>
      </c>
      <c r="F978" s="161" t="s">
        <v>251</v>
      </c>
      <c r="H978" s="162">
        <v>270.04999999999995</v>
      </c>
      <c r="I978" s="163"/>
      <c r="L978" s="159"/>
      <c r="M978" s="164"/>
      <c r="T978" s="165"/>
      <c r="AT978" s="160" t="s">
        <v>249</v>
      </c>
      <c r="AU978" s="160" t="s">
        <v>86</v>
      </c>
      <c r="AV978" s="13" t="s">
        <v>247</v>
      </c>
      <c r="AW978" s="13" t="s">
        <v>30</v>
      </c>
      <c r="AX978" s="13" t="s">
        <v>80</v>
      </c>
      <c r="AY978" s="160" t="s">
        <v>241</v>
      </c>
    </row>
    <row r="979" spans="2:65" s="1" customFormat="1" ht="24.25" customHeight="1">
      <c r="B979" s="32"/>
      <c r="C979" s="137" t="s">
        <v>990</v>
      </c>
      <c r="D979" s="137" t="s">
        <v>243</v>
      </c>
      <c r="E979" s="138" t="s">
        <v>991</v>
      </c>
      <c r="F979" s="139" t="s">
        <v>992</v>
      </c>
      <c r="G979" s="140" t="s">
        <v>246</v>
      </c>
      <c r="H979" s="141">
        <v>190</v>
      </c>
      <c r="I979" s="142"/>
      <c r="J979" s="143">
        <f>ROUND(I979*H979,2)</f>
        <v>0</v>
      </c>
      <c r="K979" s="144"/>
      <c r="L979" s="32"/>
      <c r="M979" s="145" t="s">
        <v>1</v>
      </c>
      <c r="N979" s="146" t="s">
        <v>39</v>
      </c>
      <c r="P979" s="147">
        <f>O979*H979</f>
        <v>0</v>
      </c>
      <c r="Q979" s="147">
        <v>0</v>
      </c>
      <c r="R979" s="147">
        <f>Q979*H979</f>
        <v>0</v>
      </c>
      <c r="S979" s="147">
        <v>0</v>
      </c>
      <c r="T979" s="148">
        <f>S979*H979</f>
        <v>0</v>
      </c>
      <c r="AR979" s="149" t="s">
        <v>247</v>
      </c>
      <c r="AT979" s="149" t="s">
        <v>243</v>
      </c>
      <c r="AU979" s="149" t="s">
        <v>86</v>
      </c>
      <c r="AY979" s="17" t="s">
        <v>241</v>
      </c>
      <c r="BE979" s="150">
        <f>IF(N979="základní",J979,0)</f>
        <v>0</v>
      </c>
      <c r="BF979" s="150">
        <f>IF(N979="snížená",J979,0)</f>
        <v>0</v>
      </c>
      <c r="BG979" s="150">
        <f>IF(N979="zákl. přenesená",J979,0)</f>
        <v>0</v>
      </c>
      <c r="BH979" s="150">
        <f>IF(N979="sníž. přenesená",J979,0)</f>
        <v>0</v>
      </c>
      <c r="BI979" s="150">
        <f>IF(N979="nulová",J979,0)</f>
        <v>0</v>
      </c>
      <c r="BJ979" s="17" t="s">
        <v>86</v>
      </c>
      <c r="BK979" s="150">
        <f>ROUND(I979*H979,2)</f>
        <v>0</v>
      </c>
      <c r="BL979" s="17" t="s">
        <v>247</v>
      </c>
      <c r="BM979" s="149" t="s">
        <v>993</v>
      </c>
    </row>
    <row r="980" spans="2:65" s="1" customFormat="1" ht="24.25" customHeight="1">
      <c r="B980" s="32"/>
      <c r="C980" s="137" t="s">
        <v>994</v>
      </c>
      <c r="D980" s="137" t="s">
        <v>243</v>
      </c>
      <c r="E980" s="138" t="s">
        <v>995</v>
      </c>
      <c r="F980" s="139" t="s">
        <v>996</v>
      </c>
      <c r="G980" s="140" t="s">
        <v>246</v>
      </c>
      <c r="H980" s="141">
        <v>190</v>
      </c>
      <c r="I980" s="142"/>
      <c r="J980" s="143">
        <f>ROUND(I980*H980,2)</f>
        <v>0</v>
      </c>
      <c r="K980" s="144"/>
      <c r="L980" s="32"/>
      <c r="M980" s="145" t="s">
        <v>1</v>
      </c>
      <c r="N980" s="146" t="s">
        <v>39</v>
      </c>
      <c r="P980" s="147">
        <f>O980*H980</f>
        <v>0</v>
      </c>
      <c r="Q980" s="147">
        <v>0</v>
      </c>
      <c r="R980" s="147">
        <f>Q980*H980</f>
        <v>0</v>
      </c>
      <c r="S980" s="147">
        <v>0</v>
      </c>
      <c r="T980" s="148">
        <f>S980*H980</f>
        <v>0</v>
      </c>
      <c r="AR980" s="149" t="s">
        <v>247</v>
      </c>
      <c r="AT980" s="149" t="s">
        <v>243</v>
      </c>
      <c r="AU980" s="149" t="s">
        <v>86</v>
      </c>
      <c r="AY980" s="17" t="s">
        <v>241</v>
      </c>
      <c r="BE980" s="150">
        <f>IF(N980="základní",J980,0)</f>
        <v>0</v>
      </c>
      <c r="BF980" s="150">
        <f>IF(N980="snížená",J980,0)</f>
        <v>0</v>
      </c>
      <c r="BG980" s="150">
        <f>IF(N980="zákl. přenesená",J980,0)</f>
        <v>0</v>
      </c>
      <c r="BH980" s="150">
        <f>IF(N980="sníž. přenesená",J980,0)</f>
        <v>0</v>
      </c>
      <c r="BI980" s="150">
        <f>IF(N980="nulová",J980,0)</f>
        <v>0</v>
      </c>
      <c r="BJ980" s="17" t="s">
        <v>86</v>
      </c>
      <c r="BK980" s="150">
        <f>ROUND(I980*H980,2)</f>
        <v>0</v>
      </c>
      <c r="BL980" s="17" t="s">
        <v>247</v>
      </c>
      <c r="BM980" s="149" t="s">
        <v>997</v>
      </c>
    </row>
    <row r="981" spans="2:65" s="11" customFormat="1" ht="22.75" customHeight="1">
      <c r="B981" s="125"/>
      <c r="D981" s="126" t="s">
        <v>72</v>
      </c>
      <c r="E981" s="135" t="s">
        <v>998</v>
      </c>
      <c r="F981" s="135" t="s">
        <v>999</v>
      </c>
      <c r="I981" s="128"/>
      <c r="J981" s="136">
        <f>BK981</f>
        <v>0</v>
      </c>
      <c r="L981" s="125"/>
      <c r="M981" s="130"/>
      <c r="P981" s="131">
        <f>P982</f>
        <v>0</v>
      </c>
      <c r="R981" s="131">
        <f>R982</f>
        <v>0</v>
      </c>
      <c r="T981" s="132">
        <f>T982</f>
        <v>0</v>
      </c>
      <c r="AR981" s="126" t="s">
        <v>80</v>
      </c>
      <c r="AT981" s="133" t="s">
        <v>72</v>
      </c>
      <c r="AU981" s="133" t="s">
        <v>80</v>
      </c>
      <c r="AY981" s="126" t="s">
        <v>241</v>
      </c>
      <c r="BK981" s="134">
        <f>BK982</f>
        <v>0</v>
      </c>
    </row>
    <row r="982" spans="2:65" s="1" customFormat="1" ht="16.5" customHeight="1">
      <c r="B982" s="32"/>
      <c r="C982" s="137" t="s">
        <v>1000</v>
      </c>
      <c r="D982" s="137" t="s">
        <v>243</v>
      </c>
      <c r="E982" s="138" t="s">
        <v>1001</v>
      </c>
      <c r="F982" s="139" t="s">
        <v>1002</v>
      </c>
      <c r="G982" s="140" t="s">
        <v>282</v>
      </c>
      <c r="H982" s="141">
        <v>1314.4870000000001</v>
      </c>
      <c r="I982" s="142"/>
      <c r="J982" s="143">
        <f>ROUND(I982*H982,2)</f>
        <v>0</v>
      </c>
      <c r="K982" s="144"/>
      <c r="L982" s="32"/>
      <c r="M982" s="145" t="s">
        <v>1</v>
      </c>
      <c r="N982" s="146" t="s">
        <v>39</v>
      </c>
      <c r="P982" s="147">
        <f>O982*H982</f>
        <v>0</v>
      </c>
      <c r="Q982" s="147">
        <v>0</v>
      </c>
      <c r="R982" s="147">
        <f>Q982*H982</f>
        <v>0</v>
      </c>
      <c r="S982" s="147">
        <v>0</v>
      </c>
      <c r="T982" s="148">
        <f>S982*H982</f>
        <v>0</v>
      </c>
      <c r="AR982" s="149" t="s">
        <v>247</v>
      </c>
      <c r="AT982" s="149" t="s">
        <v>243</v>
      </c>
      <c r="AU982" s="149" t="s">
        <v>86</v>
      </c>
      <c r="AY982" s="17" t="s">
        <v>241</v>
      </c>
      <c r="BE982" s="150">
        <f>IF(N982="základní",J982,0)</f>
        <v>0</v>
      </c>
      <c r="BF982" s="150">
        <f>IF(N982="snížená",J982,0)</f>
        <v>0</v>
      </c>
      <c r="BG982" s="150">
        <f>IF(N982="zákl. přenesená",J982,0)</f>
        <v>0</v>
      </c>
      <c r="BH982" s="150">
        <f>IF(N982="sníž. přenesená",J982,0)</f>
        <v>0</v>
      </c>
      <c r="BI982" s="150">
        <f>IF(N982="nulová",J982,0)</f>
        <v>0</v>
      </c>
      <c r="BJ982" s="17" t="s">
        <v>86</v>
      </c>
      <c r="BK982" s="150">
        <f>ROUND(I982*H982,2)</f>
        <v>0</v>
      </c>
      <c r="BL982" s="17" t="s">
        <v>247</v>
      </c>
      <c r="BM982" s="149" t="s">
        <v>1003</v>
      </c>
    </row>
    <row r="983" spans="2:65" s="11" customFormat="1" ht="26" customHeight="1">
      <c r="B983" s="125"/>
      <c r="D983" s="126" t="s">
        <v>72</v>
      </c>
      <c r="E983" s="127" t="s">
        <v>1004</v>
      </c>
      <c r="F983" s="127" t="s">
        <v>1005</v>
      </c>
      <c r="I983" s="128"/>
      <c r="J983" s="129">
        <f>BK983</f>
        <v>0</v>
      </c>
      <c r="L983" s="125"/>
      <c r="M983" s="130"/>
      <c r="P983" s="131">
        <f>P984+P1095+P1169+P1211+P1280+P1284+P1345+P1350+P1439+P1511+P1554+P1637+P1666+P1683+P1749+P1775+P1886+P1958+P2103+P2136+P2279</f>
        <v>0</v>
      </c>
      <c r="R983" s="131">
        <f>R984+R1095+R1169+R1211+R1280+R1284+R1345+R1350+R1439+R1511+R1554+R1637+R1666+R1683+R1749+R1775+R1886+R1958+R2103+R2136+R2279</f>
        <v>44.094995380000007</v>
      </c>
      <c r="T983" s="132">
        <f>T984+T1095+T1169+T1211+T1280+T1284+T1345+T1350+T1439+T1511+T1554+T1637+T1666+T1683+T1749+T1775+T1886+T1958+T2103+T2136+T2279</f>
        <v>6.0000000000000006E-4</v>
      </c>
      <c r="AR983" s="126" t="s">
        <v>86</v>
      </c>
      <c r="AT983" s="133" t="s">
        <v>72</v>
      </c>
      <c r="AU983" s="133" t="s">
        <v>73</v>
      </c>
      <c r="AY983" s="126" t="s">
        <v>241</v>
      </c>
      <c r="BK983" s="134">
        <f>BK984+BK1095+BK1169+BK1211+BK1280+BK1284+BK1345+BK1350+BK1439+BK1511+BK1554+BK1637+BK1666+BK1683+BK1749+BK1775+BK1886+BK1958+BK2103+BK2136+BK2279</f>
        <v>0</v>
      </c>
    </row>
    <row r="984" spans="2:65" s="11" customFormat="1" ht="22.75" customHeight="1">
      <c r="B984" s="125"/>
      <c r="D984" s="126" t="s">
        <v>72</v>
      </c>
      <c r="E984" s="135" t="s">
        <v>1006</v>
      </c>
      <c r="F984" s="135" t="s">
        <v>1007</v>
      </c>
      <c r="I984" s="128"/>
      <c r="J984" s="136">
        <f>BK984</f>
        <v>0</v>
      </c>
      <c r="L984" s="125"/>
      <c r="M984" s="130"/>
      <c r="P984" s="131">
        <f>SUM(P985:P1094)</f>
        <v>0</v>
      </c>
      <c r="R984" s="131">
        <f>SUM(R985:R1094)</f>
        <v>3.3837283199999999</v>
      </c>
      <c r="T984" s="132">
        <f>SUM(T985:T1094)</f>
        <v>0</v>
      </c>
      <c r="AR984" s="126" t="s">
        <v>86</v>
      </c>
      <c r="AT984" s="133" t="s">
        <v>72</v>
      </c>
      <c r="AU984" s="133" t="s">
        <v>80</v>
      </c>
      <c r="AY984" s="126" t="s">
        <v>241</v>
      </c>
      <c r="BK984" s="134">
        <f>SUM(BK985:BK1094)</f>
        <v>0</v>
      </c>
    </row>
    <row r="985" spans="2:65" s="1" customFormat="1" ht="24.25" customHeight="1">
      <c r="B985" s="32"/>
      <c r="C985" s="137" t="s">
        <v>1008</v>
      </c>
      <c r="D985" s="137" t="s">
        <v>243</v>
      </c>
      <c r="E985" s="138" t="s">
        <v>1009</v>
      </c>
      <c r="F985" s="139" t="s">
        <v>1010</v>
      </c>
      <c r="G985" s="140" t="s">
        <v>246</v>
      </c>
      <c r="H985" s="141">
        <v>270.05</v>
      </c>
      <c r="I985" s="142"/>
      <c r="J985" s="143">
        <f>ROUND(I985*H985,2)</f>
        <v>0</v>
      </c>
      <c r="K985" s="144"/>
      <c r="L985" s="32"/>
      <c r="M985" s="145" t="s">
        <v>1</v>
      </c>
      <c r="N985" s="146" t="s">
        <v>39</v>
      </c>
      <c r="P985" s="147">
        <f>O985*H985</f>
        <v>0</v>
      </c>
      <c r="Q985" s="147">
        <v>0</v>
      </c>
      <c r="R985" s="147">
        <f>Q985*H985</f>
        <v>0</v>
      </c>
      <c r="S985" s="147">
        <v>0</v>
      </c>
      <c r="T985" s="148">
        <f>S985*H985</f>
        <v>0</v>
      </c>
      <c r="AR985" s="149" t="s">
        <v>334</v>
      </c>
      <c r="AT985" s="149" t="s">
        <v>243</v>
      </c>
      <c r="AU985" s="149" t="s">
        <v>86</v>
      </c>
      <c r="AY985" s="17" t="s">
        <v>241</v>
      </c>
      <c r="BE985" s="150">
        <f>IF(N985="základní",J985,0)</f>
        <v>0</v>
      </c>
      <c r="BF985" s="150">
        <f>IF(N985="snížená",J985,0)</f>
        <v>0</v>
      </c>
      <c r="BG985" s="150">
        <f>IF(N985="zákl. přenesená",J985,0)</f>
        <v>0</v>
      </c>
      <c r="BH985" s="150">
        <f>IF(N985="sníž. přenesená",J985,0)</f>
        <v>0</v>
      </c>
      <c r="BI985" s="150">
        <f>IF(N985="nulová",J985,0)</f>
        <v>0</v>
      </c>
      <c r="BJ985" s="17" t="s">
        <v>86</v>
      </c>
      <c r="BK985" s="150">
        <f>ROUND(I985*H985,2)</f>
        <v>0</v>
      </c>
      <c r="BL985" s="17" t="s">
        <v>334</v>
      </c>
      <c r="BM985" s="149" t="s">
        <v>1011</v>
      </c>
    </row>
    <row r="986" spans="2:65" s="12" customFormat="1" ht="12">
      <c r="B986" s="151"/>
      <c r="D986" s="152" t="s">
        <v>249</v>
      </c>
      <c r="E986" s="153" t="s">
        <v>1</v>
      </c>
      <c r="F986" s="154" t="s">
        <v>868</v>
      </c>
      <c r="H986" s="155">
        <v>13.77</v>
      </c>
      <c r="I986" s="156"/>
      <c r="L986" s="151"/>
      <c r="M986" s="157"/>
      <c r="T986" s="158"/>
      <c r="AT986" s="153" t="s">
        <v>249</v>
      </c>
      <c r="AU986" s="153" t="s">
        <v>86</v>
      </c>
      <c r="AV986" s="12" t="s">
        <v>86</v>
      </c>
      <c r="AW986" s="12" t="s">
        <v>30</v>
      </c>
      <c r="AX986" s="12" t="s">
        <v>73</v>
      </c>
      <c r="AY986" s="153" t="s">
        <v>241</v>
      </c>
    </row>
    <row r="987" spans="2:65" s="12" customFormat="1" ht="12">
      <c r="B987" s="151"/>
      <c r="D987" s="152" t="s">
        <v>249</v>
      </c>
      <c r="E987" s="153" t="s">
        <v>1</v>
      </c>
      <c r="F987" s="154" t="s">
        <v>869</v>
      </c>
      <c r="H987" s="155">
        <v>9.7200000000000006</v>
      </c>
      <c r="I987" s="156"/>
      <c r="L987" s="151"/>
      <c r="M987" s="157"/>
      <c r="T987" s="158"/>
      <c r="AT987" s="153" t="s">
        <v>249</v>
      </c>
      <c r="AU987" s="153" t="s">
        <v>86</v>
      </c>
      <c r="AV987" s="12" t="s">
        <v>86</v>
      </c>
      <c r="AW987" s="12" t="s">
        <v>30</v>
      </c>
      <c r="AX987" s="12" t="s">
        <v>73</v>
      </c>
      <c r="AY987" s="153" t="s">
        <v>241</v>
      </c>
    </row>
    <row r="988" spans="2:65" s="12" customFormat="1" ht="12">
      <c r="B988" s="151"/>
      <c r="D988" s="152" t="s">
        <v>249</v>
      </c>
      <c r="E988" s="153" t="s">
        <v>1</v>
      </c>
      <c r="F988" s="154" t="s">
        <v>870</v>
      </c>
      <c r="H988" s="155">
        <v>2.36</v>
      </c>
      <c r="I988" s="156"/>
      <c r="L988" s="151"/>
      <c r="M988" s="157"/>
      <c r="T988" s="158"/>
      <c r="AT988" s="153" t="s">
        <v>249</v>
      </c>
      <c r="AU988" s="153" t="s">
        <v>86</v>
      </c>
      <c r="AV988" s="12" t="s">
        <v>86</v>
      </c>
      <c r="AW988" s="12" t="s">
        <v>30</v>
      </c>
      <c r="AX988" s="12" t="s">
        <v>73</v>
      </c>
      <c r="AY988" s="153" t="s">
        <v>241</v>
      </c>
    </row>
    <row r="989" spans="2:65" s="12" customFormat="1" ht="12">
      <c r="B989" s="151"/>
      <c r="D989" s="152" t="s">
        <v>249</v>
      </c>
      <c r="E989" s="153" t="s">
        <v>1</v>
      </c>
      <c r="F989" s="154" t="s">
        <v>871</v>
      </c>
      <c r="H989" s="155">
        <v>8.4600000000000009</v>
      </c>
      <c r="I989" s="156"/>
      <c r="L989" s="151"/>
      <c r="M989" s="157"/>
      <c r="T989" s="158"/>
      <c r="AT989" s="153" t="s">
        <v>249</v>
      </c>
      <c r="AU989" s="153" t="s">
        <v>86</v>
      </c>
      <c r="AV989" s="12" t="s">
        <v>86</v>
      </c>
      <c r="AW989" s="12" t="s">
        <v>30</v>
      </c>
      <c r="AX989" s="12" t="s">
        <v>73</v>
      </c>
      <c r="AY989" s="153" t="s">
        <v>241</v>
      </c>
    </row>
    <row r="990" spans="2:65" s="12" customFormat="1" ht="12">
      <c r="B990" s="151"/>
      <c r="D990" s="152" t="s">
        <v>249</v>
      </c>
      <c r="E990" s="153" t="s">
        <v>1</v>
      </c>
      <c r="F990" s="154" t="s">
        <v>872</v>
      </c>
      <c r="H990" s="155">
        <v>56.34</v>
      </c>
      <c r="I990" s="156"/>
      <c r="L990" s="151"/>
      <c r="M990" s="157"/>
      <c r="T990" s="158"/>
      <c r="AT990" s="153" t="s">
        <v>249</v>
      </c>
      <c r="AU990" s="153" t="s">
        <v>86</v>
      </c>
      <c r="AV990" s="12" t="s">
        <v>86</v>
      </c>
      <c r="AW990" s="12" t="s">
        <v>30</v>
      </c>
      <c r="AX990" s="12" t="s">
        <v>73</v>
      </c>
      <c r="AY990" s="153" t="s">
        <v>241</v>
      </c>
    </row>
    <row r="991" spans="2:65" s="12" customFormat="1" ht="12">
      <c r="B991" s="151"/>
      <c r="D991" s="152" t="s">
        <v>249</v>
      </c>
      <c r="E991" s="153" t="s">
        <v>1</v>
      </c>
      <c r="F991" s="154" t="s">
        <v>873</v>
      </c>
      <c r="H991" s="155">
        <v>6.57</v>
      </c>
      <c r="I991" s="156"/>
      <c r="L991" s="151"/>
      <c r="M991" s="157"/>
      <c r="T991" s="158"/>
      <c r="AT991" s="153" t="s">
        <v>249</v>
      </c>
      <c r="AU991" s="153" t="s">
        <v>86</v>
      </c>
      <c r="AV991" s="12" t="s">
        <v>86</v>
      </c>
      <c r="AW991" s="12" t="s">
        <v>30</v>
      </c>
      <c r="AX991" s="12" t="s">
        <v>73</v>
      </c>
      <c r="AY991" s="153" t="s">
        <v>241</v>
      </c>
    </row>
    <row r="992" spans="2:65" s="12" customFormat="1" ht="12">
      <c r="B992" s="151"/>
      <c r="D992" s="152" t="s">
        <v>249</v>
      </c>
      <c r="E992" s="153" t="s">
        <v>1</v>
      </c>
      <c r="F992" s="154" t="s">
        <v>874</v>
      </c>
      <c r="H992" s="155">
        <v>6.74</v>
      </c>
      <c r="I992" s="156"/>
      <c r="L992" s="151"/>
      <c r="M992" s="157"/>
      <c r="T992" s="158"/>
      <c r="AT992" s="153" t="s">
        <v>249</v>
      </c>
      <c r="AU992" s="153" t="s">
        <v>86</v>
      </c>
      <c r="AV992" s="12" t="s">
        <v>86</v>
      </c>
      <c r="AW992" s="12" t="s">
        <v>30</v>
      </c>
      <c r="AX992" s="12" t="s">
        <v>73</v>
      </c>
      <c r="AY992" s="153" t="s">
        <v>241</v>
      </c>
    </row>
    <row r="993" spans="2:65" s="12" customFormat="1" ht="12">
      <c r="B993" s="151"/>
      <c r="D993" s="152" t="s">
        <v>249</v>
      </c>
      <c r="E993" s="153" t="s">
        <v>1</v>
      </c>
      <c r="F993" s="154" t="s">
        <v>875</v>
      </c>
      <c r="H993" s="155">
        <v>17.23</v>
      </c>
      <c r="I993" s="156"/>
      <c r="L993" s="151"/>
      <c r="M993" s="157"/>
      <c r="T993" s="158"/>
      <c r="AT993" s="153" t="s">
        <v>249</v>
      </c>
      <c r="AU993" s="153" t="s">
        <v>86</v>
      </c>
      <c r="AV993" s="12" t="s">
        <v>86</v>
      </c>
      <c r="AW993" s="12" t="s">
        <v>30</v>
      </c>
      <c r="AX993" s="12" t="s">
        <v>73</v>
      </c>
      <c r="AY993" s="153" t="s">
        <v>241</v>
      </c>
    </row>
    <row r="994" spans="2:65" s="12" customFormat="1" ht="12">
      <c r="B994" s="151"/>
      <c r="D994" s="152" t="s">
        <v>249</v>
      </c>
      <c r="E994" s="153" t="s">
        <v>1</v>
      </c>
      <c r="F994" s="154" t="s">
        <v>876</v>
      </c>
      <c r="H994" s="155">
        <v>17.23</v>
      </c>
      <c r="I994" s="156"/>
      <c r="L994" s="151"/>
      <c r="M994" s="157"/>
      <c r="T994" s="158"/>
      <c r="AT994" s="153" t="s">
        <v>249</v>
      </c>
      <c r="AU994" s="153" t="s">
        <v>86</v>
      </c>
      <c r="AV994" s="12" t="s">
        <v>86</v>
      </c>
      <c r="AW994" s="12" t="s">
        <v>30</v>
      </c>
      <c r="AX994" s="12" t="s">
        <v>73</v>
      </c>
      <c r="AY994" s="153" t="s">
        <v>241</v>
      </c>
    </row>
    <row r="995" spans="2:65" s="12" customFormat="1" ht="12">
      <c r="B995" s="151"/>
      <c r="D995" s="152" t="s">
        <v>249</v>
      </c>
      <c r="E995" s="153" t="s">
        <v>1</v>
      </c>
      <c r="F995" s="154" t="s">
        <v>877</v>
      </c>
      <c r="H995" s="155">
        <v>6.74</v>
      </c>
      <c r="I995" s="156"/>
      <c r="L995" s="151"/>
      <c r="M995" s="157"/>
      <c r="T995" s="158"/>
      <c r="AT995" s="153" t="s">
        <v>249</v>
      </c>
      <c r="AU995" s="153" t="s">
        <v>86</v>
      </c>
      <c r="AV995" s="12" t="s">
        <v>86</v>
      </c>
      <c r="AW995" s="12" t="s">
        <v>30</v>
      </c>
      <c r="AX995" s="12" t="s">
        <v>73</v>
      </c>
      <c r="AY995" s="153" t="s">
        <v>241</v>
      </c>
    </row>
    <row r="996" spans="2:65" s="12" customFormat="1" ht="12">
      <c r="B996" s="151"/>
      <c r="D996" s="152" t="s">
        <v>249</v>
      </c>
      <c r="E996" s="153" t="s">
        <v>1</v>
      </c>
      <c r="F996" s="154" t="s">
        <v>878</v>
      </c>
      <c r="H996" s="155">
        <v>6.74</v>
      </c>
      <c r="I996" s="156"/>
      <c r="L996" s="151"/>
      <c r="M996" s="157"/>
      <c r="T996" s="158"/>
      <c r="AT996" s="153" t="s">
        <v>249</v>
      </c>
      <c r="AU996" s="153" t="s">
        <v>86</v>
      </c>
      <c r="AV996" s="12" t="s">
        <v>86</v>
      </c>
      <c r="AW996" s="12" t="s">
        <v>30</v>
      </c>
      <c r="AX996" s="12" t="s">
        <v>73</v>
      </c>
      <c r="AY996" s="153" t="s">
        <v>241</v>
      </c>
    </row>
    <row r="997" spans="2:65" s="12" customFormat="1" ht="12">
      <c r="B997" s="151"/>
      <c r="D997" s="152" t="s">
        <v>249</v>
      </c>
      <c r="E997" s="153" t="s">
        <v>1</v>
      </c>
      <c r="F997" s="154" t="s">
        <v>879</v>
      </c>
      <c r="H997" s="155">
        <v>17.23</v>
      </c>
      <c r="I997" s="156"/>
      <c r="L997" s="151"/>
      <c r="M997" s="157"/>
      <c r="T997" s="158"/>
      <c r="AT997" s="153" t="s">
        <v>249</v>
      </c>
      <c r="AU997" s="153" t="s">
        <v>86</v>
      </c>
      <c r="AV997" s="12" t="s">
        <v>86</v>
      </c>
      <c r="AW997" s="12" t="s">
        <v>30</v>
      </c>
      <c r="AX997" s="12" t="s">
        <v>73</v>
      </c>
      <c r="AY997" s="153" t="s">
        <v>241</v>
      </c>
    </row>
    <row r="998" spans="2:65" s="12" customFormat="1" ht="12">
      <c r="B998" s="151"/>
      <c r="D998" s="152" t="s">
        <v>249</v>
      </c>
      <c r="E998" s="153" t="s">
        <v>1</v>
      </c>
      <c r="F998" s="154" t="s">
        <v>880</v>
      </c>
      <c r="H998" s="155">
        <v>19.84</v>
      </c>
      <c r="I998" s="156"/>
      <c r="L998" s="151"/>
      <c r="M998" s="157"/>
      <c r="T998" s="158"/>
      <c r="AT998" s="153" t="s">
        <v>249</v>
      </c>
      <c r="AU998" s="153" t="s">
        <v>86</v>
      </c>
      <c r="AV998" s="12" t="s">
        <v>86</v>
      </c>
      <c r="AW998" s="12" t="s">
        <v>30</v>
      </c>
      <c r="AX998" s="12" t="s">
        <v>73</v>
      </c>
      <c r="AY998" s="153" t="s">
        <v>241</v>
      </c>
    </row>
    <row r="999" spans="2:65" s="12" customFormat="1" ht="12">
      <c r="B999" s="151"/>
      <c r="D999" s="152" t="s">
        <v>249</v>
      </c>
      <c r="E999" s="153" t="s">
        <v>1</v>
      </c>
      <c r="F999" s="154" t="s">
        <v>881</v>
      </c>
      <c r="H999" s="155">
        <v>17.23</v>
      </c>
      <c r="I999" s="156"/>
      <c r="L999" s="151"/>
      <c r="M999" s="157"/>
      <c r="T999" s="158"/>
      <c r="AT999" s="153" t="s">
        <v>249</v>
      </c>
      <c r="AU999" s="153" t="s">
        <v>86</v>
      </c>
      <c r="AV999" s="12" t="s">
        <v>86</v>
      </c>
      <c r="AW999" s="12" t="s">
        <v>30</v>
      </c>
      <c r="AX999" s="12" t="s">
        <v>73</v>
      </c>
      <c r="AY999" s="153" t="s">
        <v>241</v>
      </c>
    </row>
    <row r="1000" spans="2:65" s="12" customFormat="1" ht="12">
      <c r="B1000" s="151"/>
      <c r="D1000" s="152" t="s">
        <v>249</v>
      </c>
      <c r="E1000" s="153" t="s">
        <v>1</v>
      </c>
      <c r="F1000" s="154" t="s">
        <v>882</v>
      </c>
      <c r="H1000" s="155">
        <v>6.74</v>
      </c>
      <c r="I1000" s="156"/>
      <c r="L1000" s="151"/>
      <c r="M1000" s="157"/>
      <c r="T1000" s="158"/>
      <c r="AT1000" s="153" t="s">
        <v>249</v>
      </c>
      <c r="AU1000" s="153" t="s">
        <v>86</v>
      </c>
      <c r="AV1000" s="12" t="s">
        <v>86</v>
      </c>
      <c r="AW1000" s="12" t="s">
        <v>30</v>
      </c>
      <c r="AX1000" s="12" t="s">
        <v>73</v>
      </c>
      <c r="AY1000" s="153" t="s">
        <v>241</v>
      </c>
    </row>
    <row r="1001" spans="2:65" s="12" customFormat="1" ht="12">
      <c r="B1001" s="151"/>
      <c r="D1001" s="152" t="s">
        <v>249</v>
      </c>
      <c r="E1001" s="153" t="s">
        <v>1</v>
      </c>
      <c r="F1001" s="154" t="s">
        <v>883</v>
      </c>
      <c r="H1001" s="155">
        <v>6.74</v>
      </c>
      <c r="I1001" s="156"/>
      <c r="L1001" s="151"/>
      <c r="M1001" s="157"/>
      <c r="T1001" s="158"/>
      <c r="AT1001" s="153" t="s">
        <v>249</v>
      </c>
      <c r="AU1001" s="153" t="s">
        <v>86</v>
      </c>
      <c r="AV1001" s="12" t="s">
        <v>86</v>
      </c>
      <c r="AW1001" s="12" t="s">
        <v>30</v>
      </c>
      <c r="AX1001" s="12" t="s">
        <v>73</v>
      </c>
      <c r="AY1001" s="153" t="s">
        <v>241</v>
      </c>
    </row>
    <row r="1002" spans="2:65" s="12" customFormat="1" ht="12">
      <c r="B1002" s="151"/>
      <c r="D1002" s="152" t="s">
        <v>249</v>
      </c>
      <c r="E1002" s="153" t="s">
        <v>1</v>
      </c>
      <c r="F1002" s="154" t="s">
        <v>884</v>
      </c>
      <c r="H1002" s="155">
        <v>17.23</v>
      </c>
      <c r="I1002" s="156"/>
      <c r="L1002" s="151"/>
      <c r="M1002" s="157"/>
      <c r="T1002" s="158"/>
      <c r="AT1002" s="153" t="s">
        <v>249</v>
      </c>
      <c r="AU1002" s="153" t="s">
        <v>86</v>
      </c>
      <c r="AV1002" s="12" t="s">
        <v>86</v>
      </c>
      <c r="AW1002" s="12" t="s">
        <v>30</v>
      </c>
      <c r="AX1002" s="12" t="s">
        <v>73</v>
      </c>
      <c r="AY1002" s="153" t="s">
        <v>241</v>
      </c>
    </row>
    <row r="1003" spans="2:65" s="12" customFormat="1" ht="12">
      <c r="B1003" s="151"/>
      <c r="D1003" s="152" t="s">
        <v>249</v>
      </c>
      <c r="E1003" s="153" t="s">
        <v>1</v>
      </c>
      <c r="F1003" s="154" t="s">
        <v>885</v>
      </c>
      <c r="H1003" s="155">
        <v>17.23</v>
      </c>
      <c r="I1003" s="156"/>
      <c r="L1003" s="151"/>
      <c r="M1003" s="157"/>
      <c r="T1003" s="158"/>
      <c r="AT1003" s="153" t="s">
        <v>249</v>
      </c>
      <c r="AU1003" s="153" t="s">
        <v>86</v>
      </c>
      <c r="AV1003" s="12" t="s">
        <v>86</v>
      </c>
      <c r="AW1003" s="12" t="s">
        <v>30</v>
      </c>
      <c r="AX1003" s="12" t="s">
        <v>73</v>
      </c>
      <c r="AY1003" s="153" t="s">
        <v>241</v>
      </c>
    </row>
    <row r="1004" spans="2:65" s="12" customFormat="1" ht="12">
      <c r="B1004" s="151"/>
      <c r="D1004" s="152" t="s">
        <v>249</v>
      </c>
      <c r="E1004" s="153" t="s">
        <v>1</v>
      </c>
      <c r="F1004" s="154" t="s">
        <v>886</v>
      </c>
      <c r="H1004" s="155">
        <v>7.83</v>
      </c>
      <c r="I1004" s="156"/>
      <c r="L1004" s="151"/>
      <c r="M1004" s="157"/>
      <c r="T1004" s="158"/>
      <c r="AT1004" s="153" t="s">
        <v>249</v>
      </c>
      <c r="AU1004" s="153" t="s">
        <v>86</v>
      </c>
      <c r="AV1004" s="12" t="s">
        <v>86</v>
      </c>
      <c r="AW1004" s="12" t="s">
        <v>30</v>
      </c>
      <c r="AX1004" s="12" t="s">
        <v>73</v>
      </c>
      <c r="AY1004" s="153" t="s">
        <v>241</v>
      </c>
    </row>
    <row r="1005" spans="2:65" s="12" customFormat="1" ht="12">
      <c r="B1005" s="151"/>
      <c r="D1005" s="152" t="s">
        <v>249</v>
      </c>
      <c r="E1005" s="153" t="s">
        <v>1</v>
      </c>
      <c r="F1005" s="154" t="s">
        <v>887</v>
      </c>
      <c r="H1005" s="155">
        <v>2.37</v>
      </c>
      <c r="I1005" s="156"/>
      <c r="L1005" s="151"/>
      <c r="M1005" s="157"/>
      <c r="T1005" s="158"/>
      <c r="AT1005" s="153" t="s">
        <v>249</v>
      </c>
      <c r="AU1005" s="153" t="s">
        <v>86</v>
      </c>
      <c r="AV1005" s="12" t="s">
        <v>86</v>
      </c>
      <c r="AW1005" s="12" t="s">
        <v>30</v>
      </c>
      <c r="AX1005" s="12" t="s">
        <v>73</v>
      </c>
      <c r="AY1005" s="153" t="s">
        <v>241</v>
      </c>
    </row>
    <row r="1006" spans="2:65" s="12" customFormat="1" ht="12">
      <c r="B1006" s="151"/>
      <c r="D1006" s="152" t="s">
        <v>249</v>
      </c>
      <c r="E1006" s="153" t="s">
        <v>1</v>
      </c>
      <c r="F1006" s="154" t="s">
        <v>888</v>
      </c>
      <c r="H1006" s="155">
        <v>5.71</v>
      </c>
      <c r="I1006" s="156"/>
      <c r="L1006" s="151"/>
      <c r="M1006" s="157"/>
      <c r="T1006" s="158"/>
      <c r="AT1006" s="153" t="s">
        <v>249</v>
      </c>
      <c r="AU1006" s="153" t="s">
        <v>86</v>
      </c>
      <c r="AV1006" s="12" t="s">
        <v>86</v>
      </c>
      <c r="AW1006" s="12" t="s">
        <v>30</v>
      </c>
      <c r="AX1006" s="12" t="s">
        <v>73</v>
      </c>
      <c r="AY1006" s="153" t="s">
        <v>241</v>
      </c>
    </row>
    <row r="1007" spans="2:65" s="13" customFormat="1" ht="12">
      <c r="B1007" s="159"/>
      <c r="D1007" s="152" t="s">
        <v>249</v>
      </c>
      <c r="E1007" s="160" t="s">
        <v>1</v>
      </c>
      <c r="F1007" s="161" t="s">
        <v>251</v>
      </c>
      <c r="H1007" s="162">
        <v>270.04999999999995</v>
      </c>
      <c r="I1007" s="163"/>
      <c r="L1007" s="159"/>
      <c r="M1007" s="164"/>
      <c r="T1007" s="165"/>
      <c r="AT1007" s="160" t="s">
        <v>249</v>
      </c>
      <c r="AU1007" s="160" t="s">
        <v>86</v>
      </c>
      <c r="AV1007" s="13" t="s">
        <v>247</v>
      </c>
      <c r="AW1007" s="13" t="s">
        <v>30</v>
      </c>
      <c r="AX1007" s="13" t="s">
        <v>80</v>
      </c>
      <c r="AY1007" s="160" t="s">
        <v>241</v>
      </c>
    </row>
    <row r="1008" spans="2:65" s="1" customFormat="1" ht="16.5" customHeight="1">
      <c r="B1008" s="32"/>
      <c r="C1008" s="173" t="s">
        <v>1012</v>
      </c>
      <c r="D1008" s="173" t="s">
        <v>319</v>
      </c>
      <c r="E1008" s="174" t="s">
        <v>1013</v>
      </c>
      <c r="F1008" s="175" t="s">
        <v>1014</v>
      </c>
      <c r="G1008" s="176" t="s">
        <v>282</v>
      </c>
      <c r="H1008" s="177">
        <v>8.1000000000000003E-2</v>
      </c>
      <c r="I1008" s="178"/>
      <c r="J1008" s="179">
        <f>ROUND(I1008*H1008,2)</f>
        <v>0</v>
      </c>
      <c r="K1008" s="180"/>
      <c r="L1008" s="181"/>
      <c r="M1008" s="182" t="s">
        <v>1</v>
      </c>
      <c r="N1008" s="183" t="s">
        <v>39</v>
      </c>
      <c r="P1008" s="147">
        <f>O1008*H1008</f>
        <v>0</v>
      </c>
      <c r="Q1008" s="147">
        <v>1</v>
      </c>
      <c r="R1008" s="147">
        <f>Q1008*H1008</f>
        <v>8.1000000000000003E-2</v>
      </c>
      <c r="S1008" s="147">
        <v>0</v>
      </c>
      <c r="T1008" s="148">
        <f>S1008*H1008</f>
        <v>0</v>
      </c>
      <c r="AR1008" s="149" t="s">
        <v>420</v>
      </c>
      <c r="AT1008" s="149" t="s">
        <v>319</v>
      </c>
      <c r="AU1008" s="149" t="s">
        <v>86</v>
      </c>
      <c r="AY1008" s="17" t="s">
        <v>241</v>
      </c>
      <c r="BE1008" s="150">
        <f>IF(N1008="základní",J1008,0)</f>
        <v>0</v>
      </c>
      <c r="BF1008" s="150">
        <f>IF(N1008="snížená",J1008,0)</f>
        <v>0</v>
      </c>
      <c r="BG1008" s="150">
        <f>IF(N1008="zákl. přenesená",J1008,0)</f>
        <v>0</v>
      </c>
      <c r="BH1008" s="150">
        <f>IF(N1008="sníž. přenesená",J1008,0)</f>
        <v>0</v>
      </c>
      <c r="BI1008" s="150">
        <f>IF(N1008="nulová",J1008,0)</f>
        <v>0</v>
      </c>
      <c r="BJ1008" s="17" t="s">
        <v>86</v>
      </c>
      <c r="BK1008" s="150">
        <f>ROUND(I1008*H1008,2)</f>
        <v>0</v>
      </c>
      <c r="BL1008" s="17" t="s">
        <v>334</v>
      </c>
      <c r="BM1008" s="149" t="s">
        <v>1015</v>
      </c>
    </row>
    <row r="1009" spans="2:65" s="12" customFormat="1" ht="12">
      <c r="B1009" s="151"/>
      <c r="D1009" s="152" t="s">
        <v>249</v>
      </c>
      <c r="E1009" s="153" t="s">
        <v>1</v>
      </c>
      <c r="F1009" s="154" t="s">
        <v>1016</v>
      </c>
      <c r="H1009" s="155">
        <v>8.1000000000000003E-2</v>
      </c>
      <c r="I1009" s="156"/>
      <c r="L1009" s="151"/>
      <c r="M1009" s="157"/>
      <c r="T1009" s="158"/>
      <c r="AT1009" s="153" t="s">
        <v>249</v>
      </c>
      <c r="AU1009" s="153" t="s">
        <v>86</v>
      </c>
      <c r="AV1009" s="12" t="s">
        <v>86</v>
      </c>
      <c r="AW1009" s="12" t="s">
        <v>30</v>
      </c>
      <c r="AX1009" s="12" t="s">
        <v>80</v>
      </c>
      <c r="AY1009" s="153" t="s">
        <v>241</v>
      </c>
    </row>
    <row r="1010" spans="2:65" s="1" customFormat="1" ht="24.25" customHeight="1">
      <c r="B1010" s="32"/>
      <c r="C1010" s="137" t="s">
        <v>1017</v>
      </c>
      <c r="D1010" s="137" t="s">
        <v>243</v>
      </c>
      <c r="E1010" s="138" t="s">
        <v>1018</v>
      </c>
      <c r="F1010" s="139" t="s">
        <v>1019</v>
      </c>
      <c r="G1010" s="140" t="s">
        <v>246</v>
      </c>
      <c r="H1010" s="141">
        <v>540.1</v>
      </c>
      <c r="I1010" s="142"/>
      <c r="J1010" s="143">
        <f>ROUND(I1010*H1010,2)</f>
        <v>0</v>
      </c>
      <c r="K1010" s="144"/>
      <c r="L1010" s="32"/>
      <c r="M1010" s="145" t="s">
        <v>1</v>
      </c>
      <c r="N1010" s="146" t="s">
        <v>39</v>
      </c>
      <c r="P1010" s="147">
        <f>O1010*H1010</f>
        <v>0</v>
      </c>
      <c r="Q1010" s="147">
        <v>4.0000000000000002E-4</v>
      </c>
      <c r="R1010" s="147">
        <f>Q1010*H1010</f>
        <v>0.21604000000000001</v>
      </c>
      <c r="S1010" s="147">
        <v>0</v>
      </c>
      <c r="T1010" s="148">
        <f>S1010*H1010</f>
        <v>0</v>
      </c>
      <c r="AR1010" s="149" t="s">
        <v>334</v>
      </c>
      <c r="AT1010" s="149" t="s">
        <v>243</v>
      </c>
      <c r="AU1010" s="149" t="s">
        <v>86</v>
      </c>
      <c r="AY1010" s="17" t="s">
        <v>241</v>
      </c>
      <c r="BE1010" s="150">
        <f>IF(N1010="základní",J1010,0)</f>
        <v>0</v>
      </c>
      <c r="BF1010" s="150">
        <f>IF(N1010="snížená",J1010,0)</f>
        <v>0</v>
      </c>
      <c r="BG1010" s="150">
        <f>IF(N1010="zákl. přenesená",J1010,0)</f>
        <v>0</v>
      </c>
      <c r="BH1010" s="150">
        <f>IF(N1010="sníž. přenesená",J1010,0)</f>
        <v>0</v>
      </c>
      <c r="BI1010" s="150">
        <f>IF(N1010="nulová",J1010,0)</f>
        <v>0</v>
      </c>
      <c r="BJ1010" s="17" t="s">
        <v>86</v>
      </c>
      <c r="BK1010" s="150">
        <f>ROUND(I1010*H1010,2)</f>
        <v>0</v>
      </c>
      <c r="BL1010" s="17" t="s">
        <v>334</v>
      </c>
      <c r="BM1010" s="149" t="s">
        <v>1020</v>
      </c>
    </row>
    <row r="1011" spans="2:65" s="12" customFormat="1" ht="12">
      <c r="B1011" s="151"/>
      <c r="D1011" s="152" t="s">
        <v>249</v>
      </c>
      <c r="E1011" s="153" t="s">
        <v>1</v>
      </c>
      <c r="F1011" s="154" t="s">
        <v>868</v>
      </c>
      <c r="H1011" s="155">
        <v>13.77</v>
      </c>
      <c r="I1011" s="156"/>
      <c r="L1011" s="151"/>
      <c r="M1011" s="157"/>
      <c r="T1011" s="158"/>
      <c r="AT1011" s="153" t="s">
        <v>249</v>
      </c>
      <c r="AU1011" s="153" t="s">
        <v>86</v>
      </c>
      <c r="AV1011" s="12" t="s">
        <v>86</v>
      </c>
      <c r="AW1011" s="12" t="s">
        <v>30</v>
      </c>
      <c r="AX1011" s="12" t="s">
        <v>73</v>
      </c>
      <c r="AY1011" s="153" t="s">
        <v>241</v>
      </c>
    </row>
    <row r="1012" spans="2:65" s="12" customFormat="1" ht="12">
      <c r="B1012" s="151"/>
      <c r="D1012" s="152" t="s">
        <v>249</v>
      </c>
      <c r="E1012" s="153" t="s">
        <v>1</v>
      </c>
      <c r="F1012" s="154" t="s">
        <v>869</v>
      </c>
      <c r="H1012" s="155">
        <v>9.7200000000000006</v>
      </c>
      <c r="I1012" s="156"/>
      <c r="L1012" s="151"/>
      <c r="M1012" s="157"/>
      <c r="T1012" s="158"/>
      <c r="AT1012" s="153" t="s">
        <v>249</v>
      </c>
      <c r="AU1012" s="153" t="s">
        <v>86</v>
      </c>
      <c r="AV1012" s="12" t="s">
        <v>86</v>
      </c>
      <c r="AW1012" s="12" t="s">
        <v>30</v>
      </c>
      <c r="AX1012" s="12" t="s">
        <v>73</v>
      </c>
      <c r="AY1012" s="153" t="s">
        <v>241</v>
      </c>
    </row>
    <row r="1013" spans="2:65" s="12" customFormat="1" ht="12">
      <c r="B1013" s="151"/>
      <c r="D1013" s="152" t="s">
        <v>249</v>
      </c>
      <c r="E1013" s="153" t="s">
        <v>1</v>
      </c>
      <c r="F1013" s="154" t="s">
        <v>870</v>
      </c>
      <c r="H1013" s="155">
        <v>2.36</v>
      </c>
      <c r="I1013" s="156"/>
      <c r="L1013" s="151"/>
      <c r="M1013" s="157"/>
      <c r="T1013" s="158"/>
      <c r="AT1013" s="153" t="s">
        <v>249</v>
      </c>
      <c r="AU1013" s="153" t="s">
        <v>86</v>
      </c>
      <c r="AV1013" s="12" t="s">
        <v>86</v>
      </c>
      <c r="AW1013" s="12" t="s">
        <v>30</v>
      </c>
      <c r="AX1013" s="12" t="s">
        <v>73</v>
      </c>
      <c r="AY1013" s="153" t="s">
        <v>241</v>
      </c>
    </row>
    <row r="1014" spans="2:65" s="12" customFormat="1" ht="12">
      <c r="B1014" s="151"/>
      <c r="D1014" s="152" t="s">
        <v>249</v>
      </c>
      <c r="E1014" s="153" t="s">
        <v>1</v>
      </c>
      <c r="F1014" s="154" t="s">
        <v>871</v>
      </c>
      <c r="H1014" s="155">
        <v>8.4600000000000009</v>
      </c>
      <c r="I1014" s="156"/>
      <c r="L1014" s="151"/>
      <c r="M1014" s="157"/>
      <c r="T1014" s="158"/>
      <c r="AT1014" s="153" t="s">
        <v>249</v>
      </c>
      <c r="AU1014" s="153" t="s">
        <v>86</v>
      </c>
      <c r="AV1014" s="12" t="s">
        <v>86</v>
      </c>
      <c r="AW1014" s="12" t="s">
        <v>30</v>
      </c>
      <c r="AX1014" s="12" t="s">
        <v>73</v>
      </c>
      <c r="AY1014" s="153" t="s">
        <v>241</v>
      </c>
    </row>
    <row r="1015" spans="2:65" s="12" customFormat="1" ht="12">
      <c r="B1015" s="151"/>
      <c r="D1015" s="152" t="s">
        <v>249</v>
      </c>
      <c r="E1015" s="153" t="s">
        <v>1</v>
      </c>
      <c r="F1015" s="154" t="s">
        <v>872</v>
      </c>
      <c r="H1015" s="155">
        <v>56.34</v>
      </c>
      <c r="I1015" s="156"/>
      <c r="L1015" s="151"/>
      <c r="M1015" s="157"/>
      <c r="T1015" s="158"/>
      <c r="AT1015" s="153" t="s">
        <v>249</v>
      </c>
      <c r="AU1015" s="153" t="s">
        <v>86</v>
      </c>
      <c r="AV1015" s="12" t="s">
        <v>86</v>
      </c>
      <c r="AW1015" s="12" t="s">
        <v>30</v>
      </c>
      <c r="AX1015" s="12" t="s">
        <v>73</v>
      </c>
      <c r="AY1015" s="153" t="s">
        <v>241</v>
      </c>
    </row>
    <row r="1016" spans="2:65" s="12" customFormat="1" ht="12">
      <c r="B1016" s="151"/>
      <c r="D1016" s="152" t="s">
        <v>249</v>
      </c>
      <c r="E1016" s="153" t="s">
        <v>1</v>
      </c>
      <c r="F1016" s="154" t="s">
        <v>873</v>
      </c>
      <c r="H1016" s="155">
        <v>6.57</v>
      </c>
      <c r="I1016" s="156"/>
      <c r="L1016" s="151"/>
      <c r="M1016" s="157"/>
      <c r="T1016" s="158"/>
      <c r="AT1016" s="153" t="s">
        <v>249</v>
      </c>
      <c r="AU1016" s="153" t="s">
        <v>86</v>
      </c>
      <c r="AV1016" s="12" t="s">
        <v>86</v>
      </c>
      <c r="AW1016" s="12" t="s">
        <v>30</v>
      </c>
      <c r="AX1016" s="12" t="s">
        <v>73</v>
      </c>
      <c r="AY1016" s="153" t="s">
        <v>241</v>
      </c>
    </row>
    <row r="1017" spans="2:65" s="12" customFormat="1" ht="12">
      <c r="B1017" s="151"/>
      <c r="D1017" s="152" t="s">
        <v>249</v>
      </c>
      <c r="E1017" s="153" t="s">
        <v>1</v>
      </c>
      <c r="F1017" s="154" t="s">
        <v>874</v>
      </c>
      <c r="H1017" s="155">
        <v>6.74</v>
      </c>
      <c r="I1017" s="156"/>
      <c r="L1017" s="151"/>
      <c r="M1017" s="157"/>
      <c r="T1017" s="158"/>
      <c r="AT1017" s="153" t="s">
        <v>249</v>
      </c>
      <c r="AU1017" s="153" t="s">
        <v>86</v>
      </c>
      <c r="AV1017" s="12" t="s">
        <v>86</v>
      </c>
      <c r="AW1017" s="12" t="s">
        <v>30</v>
      </c>
      <c r="AX1017" s="12" t="s">
        <v>73</v>
      </c>
      <c r="AY1017" s="153" t="s">
        <v>241</v>
      </c>
    </row>
    <row r="1018" spans="2:65" s="12" customFormat="1" ht="12">
      <c r="B1018" s="151"/>
      <c r="D1018" s="152" t="s">
        <v>249</v>
      </c>
      <c r="E1018" s="153" t="s">
        <v>1</v>
      </c>
      <c r="F1018" s="154" t="s">
        <v>875</v>
      </c>
      <c r="H1018" s="155">
        <v>17.23</v>
      </c>
      <c r="I1018" s="156"/>
      <c r="L1018" s="151"/>
      <c r="M1018" s="157"/>
      <c r="T1018" s="158"/>
      <c r="AT1018" s="153" t="s">
        <v>249</v>
      </c>
      <c r="AU1018" s="153" t="s">
        <v>86</v>
      </c>
      <c r="AV1018" s="12" t="s">
        <v>86</v>
      </c>
      <c r="AW1018" s="12" t="s">
        <v>30</v>
      </c>
      <c r="AX1018" s="12" t="s">
        <v>73</v>
      </c>
      <c r="AY1018" s="153" t="s">
        <v>241</v>
      </c>
    </row>
    <row r="1019" spans="2:65" s="12" customFormat="1" ht="12">
      <c r="B1019" s="151"/>
      <c r="D1019" s="152" t="s">
        <v>249</v>
      </c>
      <c r="E1019" s="153" t="s">
        <v>1</v>
      </c>
      <c r="F1019" s="154" t="s">
        <v>876</v>
      </c>
      <c r="H1019" s="155">
        <v>17.23</v>
      </c>
      <c r="I1019" s="156"/>
      <c r="L1019" s="151"/>
      <c r="M1019" s="157"/>
      <c r="T1019" s="158"/>
      <c r="AT1019" s="153" t="s">
        <v>249</v>
      </c>
      <c r="AU1019" s="153" t="s">
        <v>86</v>
      </c>
      <c r="AV1019" s="12" t="s">
        <v>86</v>
      </c>
      <c r="AW1019" s="12" t="s">
        <v>30</v>
      </c>
      <c r="AX1019" s="12" t="s">
        <v>73</v>
      </c>
      <c r="AY1019" s="153" t="s">
        <v>241</v>
      </c>
    </row>
    <row r="1020" spans="2:65" s="12" customFormat="1" ht="12">
      <c r="B1020" s="151"/>
      <c r="D1020" s="152" t="s">
        <v>249</v>
      </c>
      <c r="E1020" s="153" t="s">
        <v>1</v>
      </c>
      <c r="F1020" s="154" t="s">
        <v>877</v>
      </c>
      <c r="H1020" s="155">
        <v>6.74</v>
      </c>
      <c r="I1020" s="156"/>
      <c r="L1020" s="151"/>
      <c r="M1020" s="157"/>
      <c r="T1020" s="158"/>
      <c r="AT1020" s="153" t="s">
        <v>249</v>
      </c>
      <c r="AU1020" s="153" t="s">
        <v>86</v>
      </c>
      <c r="AV1020" s="12" t="s">
        <v>86</v>
      </c>
      <c r="AW1020" s="12" t="s">
        <v>30</v>
      </c>
      <c r="AX1020" s="12" t="s">
        <v>73</v>
      </c>
      <c r="AY1020" s="153" t="s">
        <v>241</v>
      </c>
    </row>
    <row r="1021" spans="2:65" s="12" customFormat="1" ht="12">
      <c r="B1021" s="151"/>
      <c r="D1021" s="152" t="s">
        <v>249</v>
      </c>
      <c r="E1021" s="153" t="s">
        <v>1</v>
      </c>
      <c r="F1021" s="154" t="s">
        <v>878</v>
      </c>
      <c r="H1021" s="155">
        <v>6.74</v>
      </c>
      <c r="I1021" s="156"/>
      <c r="L1021" s="151"/>
      <c r="M1021" s="157"/>
      <c r="T1021" s="158"/>
      <c r="AT1021" s="153" t="s">
        <v>249</v>
      </c>
      <c r="AU1021" s="153" t="s">
        <v>86</v>
      </c>
      <c r="AV1021" s="12" t="s">
        <v>86</v>
      </c>
      <c r="AW1021" s="12" t="s">
        <v>30</v>
      </c>
      <c r="AX1021" s="12" t="s">
        <v>73</v>
      </c>
      <c r="AY1021" s="153" t="s">
        <v>241</v>
      </c>
    </row>
    <row r="1022" spans="2:65" s="12" customFormat="1" ht="12">
      <c r="B1022" s="151"/>
      <c r="D1022" s="152" t="s">
        <v>249</v>
      </c>
      <c r="E1022" s="153" t="s">
        <v>1</v>
      </c>
      <c r="F1022" s="154" t="s">
        <v>879</v>
      </c>
      <c r="H1022" s="155">
        <v>17.23</v>
      </c>
      <c r="I1022" s="156"/>
      <c r="L1022" s="151"/>
      <c r="M1022" s="157"/>
      <c r="T1022" s="158"/>
      <c r="AT1022" s="153" t="s">
        <v>249</v>
      </c>
      <c r="AU1022" s="153" t="s">
        <v>86</v>
      </c>
      <c r="AV1022" s="12" t="s">
        <v>86</v>
      </c>
      <c r="AW1022" s="12" t="s">
        <v>30</v>
      </c>
      <c r="AX1022" s="12" t="s">
        <v>73</v>
      </c>
      <c r="AY1022" s="153" t="s">
        <v>241</v>
      </c>
    </row>
    <row r="1023" spans="2:65" s="12" customFormat="1" ht="12">
      <c r="B1023" s="151"/>
      <c r="D1023" s="152" t="s">
        <v>249</v>
      </c>
      <c r="E1023" s="153" t="s">
        <v>1</v>
      </c>
      <c r="F1023" s="154" t="s">
        <v>880</v>
      </c>
      <c r="H1023" s="155">
        <v>19.84</v>
      </c>
      <c r="I1023" s="156"/>
      <c r="L1023" s="151"/>
      <c r="M1023" s="157"/>
      <c r="T1023" s="158"/>
      <c r="AT1023" s="153" t="s">
        <v>249</v>
      </c>
      <c r="AU1023" s="153" t="s">
        <v>86</v>
      </c>
      <c r="AV1023" s="12" t="s">
        <v>86</v>
      </c>
      <c r="AW1023" s="12" t="s">
        <v>30</v>
      </c>
      <c r="AX1023" s="12" t="s">
        <v>73</v>
      </c>
      <c r="AY1023" s="153" t="s">
        <v>241</v>
      </c>
    </row>
    <row r="1024" spans="2:65" s="12" customFormat="1" ht="12">
      <c r="B1024" s="151"/>
      <c r="D1024" s="152" t="s">
        <v>249</v>
      </c>
      <c r="E1024" s="153" t="s">
        <v>1</v>
      </c>
      <c r="F1024" s="154" t="s">
        <v>881</v>
      </c>
      <c r="H1024" s="155">
        <v>17.23</v>
      </c>
      <c r="I1024" s="156"/>
      <c r="L1024" s="151"/>
      <c r="M1024" s="157"/>
      <c r="T1024" s="158"/>
      <c r="AT1024" s="153" t="s">
        <v>249</v>
      </c>
      <c r="AU1024" s="153" t="s">
        <v>86</v>
      </c>
      <c r="AV1024" s="12" t="s">
        <v>86</v>
      </c>
      <c r="AW1024" s="12" t="s">
        <v>30</v>
      </c>
      <c r="AX1024" s="12" t="s">
        <v>73</v>
      </c>
      <c r="AY1024" s="153" t="s">
        <v>241</v>
      </c>
    </row>
    <row r="1025" spans="2:51" s="12" customFormat="1" ht="12">
      <c r="B1025" s="151"/>
      <c r="D1025" s="152" t="s">
        <v>249</v>
      </c>
      <c r="E1025" s="153" t="s">
        <v>1</v>
      </c>
      <c r="F1025" s="154" t="s">
        <v>882</v>
      </c>
      <c r="H1025" s="155">
        <v>6.74</v>
      </c>
      <c r="I1025" s="156"/>
      <c r="L1025" s="151"/>
      <c r="M1025" s="157"/>
      <c r="T1025" s="158"/>
      <c r="AT1025" s="153" t="s">
        <v>249</v>
      </c>
      <c r="AU1025" s="153" t="s">
        <v>86</v>
      </c>
      <c r="AV1025" s="12" t="s">
        <v>86</v>
      </c>
      <c r="AW1025" s="12" t="s">
        <v>30</v>
      </c>
      <c r="AX1025" s="12" t="s">
        <v>73</v>
      </c>
      <c r="AY1025" s="153" t="s">
        <v>241</v>
      </c>
    </row>
    <row r="1026" spans="2:51" s="12" customFormat="1" ht="12">
      <c r="B1026" s="151"/>
      <c r="D1026" s="152" t="s">
        <v>249</v>
      </c>
      <c r="E1026" s="153" t="s">
        <v>1</v>
      </c>
      <c r="F1026" s="154" t="s">
        <v>883</v>
      </c>
      <c r="H1026" s="155">
        <v>6.74</v>
      </c>
      <c r="I1026" s="156"/>
      <c r="L1026" s="151"/>
      <c r="M1026" s="157"/>
      <c r="T1026" s="158"/>
      <c r="AT1026" s="153" t="s">
        <v>249</v>
      </c>
      <c r="AU1026" s="153" t="s">
        <v>86</v>
      </c>
      <c r="AV1026" s="12" t="s">
        <v>86</v>
      </c>
      <c r="AW1026" s="12" t="s">
        <v>30</v>
      </c>
      <c r="AX1026" s="12" t="s">
        <v>73</v>
      </c>
      <c r="AY1026" s="153" t="s">
        <v>241</v>
      </c>
    </row>
    <row r="1027" spans="2:51" s="12" customFormat="1" ht="12">
      <c r="B1027" s="151"/>
      <c r="D1027" s="152" t="s">
        <v>249</v>
      </c>
      <c r="E1027" s="153" t="s">
        <v>1</v>
      </c>
      <c r="F1027" s="154" t="s">
        <v>884</v>
      </c>
      <c r="H1027" s="155">
        <v>17.23</v>
      </c>
      <c r="I1027" s="156"/>
      <c r="L1027" s="151"/>
      <c r="M1027" s="157"/>
      <c r="T1027" s="158"/>
      <c r="AT1027" s="153" t="s">
        <v>249</v>
      </c>
      <c r="AU1027" s="153" t="s">
        <v>86</v>
      </c>
      <c r="AV1027" s="12" t="s">
        <v>86</v>
      </c>
      <c r="AW1027" s="12" t="s">
        <v>30</v>
      </c>
      <c r="AX1027" s="12" t="s">
        <v>73</v>
      </c>
      <c r="AY1027" s="153" t="s">
        <v>241</v>
      </c>
    </row>
    <row r="1028" spans="2:51" s="12" customFormat="1" ht="12">
      <c r="B1028" s="151"/>
      <c r="D1028" s="152" t="s">
        <v>249</v>
      </c>
      <c r="E1028" s="153" t="s">
        <v>1</v>
      </c>
      <c r="F1028" s="154" t="s">
        <v>885</v>
      </c>
      <c r="H1028" s="155">
        <v>17.23</v>
      </c>
      <c r="I1028" s="156"/>
      <c r="L1028" s="151"/>
      <c r="M1028" s="157"/>
      <c r="T1028" s="158"/>
      <c r="AT1028" s="153" t="s">
        <v>249</v>
      </c>
      <c r="AU1028" s="153" t="s">
        <v>86</v>
      </c>
      <c r="AV1028" s="12" t="s">
        <v>86</v>
      </c>
      <c r="AW1028" s="12" t="s">
        <v>30</v>
      </c>
      <c r="AX1028" s="12" t="s">
        <v>73</v>
      </c>
      <c r="AY1028" s="153" t="s">
        <v>241</v>
      </c>
    </row>
    <row r="1029" spans="2:51" s="12" customFormat="1" ht="12">
      <c r="B1029" s="151"/>
      <c r="D1029" s="152" t="s">
        <v>249</v>
      </c>
      <c r="E1029" s="153" t="s">
        <v>1</v>
      </c>
      <c r="F1029" s="154" t="s">
        <v>886</v>
      </c>
      <c r="H1029" s="155">
        <v>7.83</v>
      </c>
      <c r="I1029" s="156"/>
      <c r="L1029" s="151"/>
      <c r="M1029" s="157"/>
      <c r="T1029" s="158"/>
      <c r="AT1029" s="153" t="s">
        <v>249</v>
      </c>
      <c r="AU1029" s="153" t="s">
        <v>86</v>
      </c>
      <c r="AV1029" s="12" t="s">
        <v>86</v>
      </c>
      <c r="AW1029" s="12" t="s">
        <v>30</v>
      </c>
      <c r="AX1029" s="12" t="s">
        <v>73</v>
      </c>
      <c r="AY1029" s="153" t="s">
        <v>241</v>
      </c>
    </row>
    <row r="1030" spans="2:51" s="12" customFormat="1" ht="12">
      <c r="B1030" s="151"/>
      <c r="D1030" s="152" t="s">
        <v>249</v>
      </c>
      <c r="E1030" s="153" t="s">
        <v>1</v>
      </c>
      <c r="F1030" s="154" t="s">
        <v>887</v>
      </c>
      <c r="H1030" s="155">
        <v>2.37</v>
      </c>
      <c r="I1030" s="156"/>
      <c r="L1030" s="151"/>
      <c r="M1030" s="157"/>
      <c r="T1030" s="158"/>
      <c r="AT1030" s="153" t="s">
        <v>249</v>
      </c>
      <c r="AU1030" s="153" t="s">
        <v>86</v>
      </c>
      <c r="AV1030" s="12" t="s">
        <v>86</v>
      </c>
      <c r="AW1030" s="12" t="s">
        <v>30</v>
      </c>
      <c r="AX1030" s="12" t="s">
        <v>73</v>
      </c>
      <c r="AY1030" s="153" t="s">
        <v>241</v>
      </c>
    </row>
    <row r="1031" spans="2:51" s="12" customFormat="1" ht="12">
      <c r="B1031" s="151"/>
      <c r="D1031" s="152" t="s">
        <v>249</v>
      </c>
      <c r="E1031" s="153" t="s">
        <v>1</v>
      </c>
      <c r="F1031" s="154" t="s">
        <v>888</v>
      </c>
      <c r="H1031" s="155">
        <v>5.71</v>
      </c>
      <c r="I1031" s="156"/>
      <c r="L1031" s="151"/>
      <c r="M1031" s="157"/>
      <c r="T1031" s="158"/>
      <c r="AT1031" s="153" t="s">
        <v>249</v>
      </c>
      <c r="AU1031" s="153" t="s">
        <v>86</v>
      </c>
      <c r="AV1031" s="12" t="s">
        <v>86</v>
      </c>
      <c r="AW1031" s="12" t="s">
        <v>30</v>
      </c>
      <c r="AX1031" s="12" t="s">
        <v>73</v>
      </c>
      <c r="AY1031" s="153" t="s">
        <v>241</v>
      </c>
    </row>
    <row r="1032" spans="2:51" s="14" customFormat="1" ht="12">
      <c r="B1032" s="166"/>
      <c r="D1032" s="152" t="s">
        <v>249</v>
      </c>
      <c r="E1032" s="167" t="s">
        <v>1</v>
      </c>
      <c r="F1032" s="168" t="s">
        <v>1021</v>
      </c>
      <c r="H1032" s="169">
        <v>270.04999999999995</v>
      </c>
      <c r="I1032" s="170"/>
      <c r="L1032" s="166"/>
      <c r="M1032" s="171"/>
      <c r="T1032" s="172"/>
      <c r="AT1032" s="167" t="s">
        <v>249</v>
      </c>
      <c r="AU1032" s="167" t="s">
        <v>86</v>
      </c>
      <c r="AV1032" s="14" t="s">
        <v>258</v>
      </c>
      <c r="AW1032" s="14" t="s">
        <v>30</v>
      </c>
      <c r="AX1032" s="14" t="s">
        <v>73</v>
      </c>
      <c r="AY1032" s="167" t="s">
        <v>241</v>
      </c>
    </row>
    <row r="1033" spans="2:51" s="12" customFormat="1" ht="12">
      <c r="B1033" s="151"/>
      <c r="D1033" s="152" t="s">
        <v>249</v>
      </c>
      <c r="E1033" s="153" t="s">
        <v>1</v>
      </c>
      <c r="F1033" s="154" t="s">
        <v>868</v>
      </c>
      <c r="H1033" s="155">
        <v>13.77</v>
      </c>
      <c r="I1033" s="156"/>
      <c r="L1033" s="151"/>
      <c r="M1033" s="157"/>
      <c r="T1033" s="158"/>
      <c r="AT1033" s="153" t="s">
        <v>249</v>
      </c>
      <c r="AU1033" s="153" t="s">
        <v>86</v>
      </c>
      <c r="AV1033" s="12" t="s">
        <v>86</v>
      </c>
      <c r="AW1033" s="12" t="s">
        <v>30</v>
      </c>
      <c r="AX1033" s="12" t="s">
        <v>73</v>
      </c>
      <c r="AY1033" s="153" t="s">
        <v>241</v>
      </c>
    </row>
    <row r="1034" spans="2:51" s="12" customFormat="1" ht="12">
      <c r="B1034" s="151"/>
      <c r="D1034" s="152" t="s">
        <v>249</v>
      </c>
      <c r="E1034" s="153" t="s">
        <v>1</v>
      </c>
      <c r="F1034" s="154" t="s">
        <v>869</v>
      </c>
      <c r="H1034" s="155">
        <v>9.7200000000000006</v>
      </c>
      <c r="I1034" s="156"/>
      <c r="L1034" s="151"/>
      <c r="M1034" s="157"/>
      <c r="T1034" s="158"/>
      <c r="AT1034" s="153" t="s">
        <v>249</v>
      </c>
      <c r="AU1034" s="153" t="s">
        <v>86</v>
      </c>
      <c r="AV1034" s="12" t="s">
        <v>86</v>
      </c>
      <c r="AW1034" s="12" t="s">
        <v>30</v>
      </c>
      <c r="AX1034" s="12" t="s">
        <v>73</v>
      </c>
      <c r="AY1034" s="153" t="s">
        <v>241</v>
      </c>
    </row>
    <row r="1035" spans="2:51" s="12" customFormat="1" ht="12">
      <c r="B1035" s="151"/>
      <c r="D1035" s="152" t="s">
        <v>249</v>
      </c>
      <c r="E1035" s="153" t="s">
        <v>1</v>
      </c>
      <c r="F1035" s="154" t="s">
        <v>870</v>
      </c>
      <c r="H1035" s="155">
        <v>2.36</v>
      </c>
      <c r="I1035" s="156"/>
      <c r="L1035" s="151"/>
      <c r="M1035" s="157"/>
      <c r="T1035" s="158"/>
      <c r="AT1035" s="153" t="s">
        <v>249</v>
      </c>
      <c r="AU1035" s="153" t="s">
        <v>86</v>
      </c>
      <c r="AV1035" s="12" t="s">
        <v>86</v>
      </c>
      <c r="AW1035" s="12" t="s">
        <v>30</v>
      </c>
      <c r="AX1035" s="12" t="s">
        <v>73</v>
      </c>
      <c r="AY1035" s="153" t="s">
        <v>241</v>
      </c>
    </row>
    <row r="1036" spans="2:51" s="12" customFormat="1" ht="12">
      <c r="B1036" s="151"/>
      <c r="D1036" s="152" t="s">
        <v>249</v>
      </c>
      <c r="E1036" s="153" t="s">
        <v>1</v>
      </c>
      <c r="F1036" s="154" t="s">
        <v>871</v>
      </c>
      <c r="H1036" s="155">
        <v>8.4600000000000009</v>
      </c>
      <c r="I1036" s="156"/>
      <c r="L1036" s="151"/>
      <c r="M1036" s="157"/>
      <c r="T1036" s="158"/>
      <c r="AT1036" s="153" t="s">
        <v>249</v>
      </c>
      <c r="AU1036" s="153" t="s">
        <v>86</v>
      </c>
      <c r="AV1036" s="12" t="s">
        <v>86</v>
      </c>
      <c r="AW1036" s="12" t="s">
        <v>30</v>
      </c>
      <c r="AX1036" s="12" t="s">
        <v>73</v>
      </c>
      <c r="AY1036" s="153" t="s">
        <v>241</v>
      </c>
    </row>
    <row r="1037" spans="2:51" s="12" customFormat="1" ht="12">
      <c r="B1037" s="151"/>
      <c r="D1037" s="152" t="s">
        <v>249</v>
      </c>
      <c r="E1037" s="153" t="s">
        <v>1</v>
      </c>
      <c r="F1037" s="154" t="s">
        <v>872</v>
      </c>
      <c r="H1037" s="155">
        <v>56.34</v>
      </c>
      <c r="I1037" s="156"/>
      <c r="L1037" s="151"/>
      <c r="M1037" s="157"/>
      <c r="T1037" s="158"/>
      <c r="AT1037" s="153" t="s">
        <v>249</v>
      </c>
      <c r="AU1037" s="153" t="s">
        <v>86</v>
      </c>
      <c r="AV1037" s="12" t="s">
        <v>86</v>
      </c>
      <c r="AW1037" s="12" t="s">
        <v>30</v>
      </c>
      <c r="AX1037" s="12" t="s">
        <v>73</v>
      </c>
      <c r="AY1037" s="153" t="s">
        <v>241</v>
      </c>
    </row>
    <row r="1038" spans="2:51" s="12" customFormat="1" ht="12">
      <c r="B1038" s="151"/>
      <c r="D1038" s="152" t="s">
        <v>249</v>
      </c>
      <c r="E1038" s="153" t="s">
        <v>1</v>
      </c>
      <c r="F1038" s="154" t="s">
        <v>873</v>
      </c>
      <c r="H1038" s="155">
        <v>6.57</v>
      </c>
      <c r="I1038" s="156"/>
      <c r="L1038" s="151"/>
      <c r="M1038" s="157"/>
      <c r="T1038" s="158"/>
      <c r="AT1038" s="153" t="s">
        <v>249</v>
      </c>
      <c r="AU1038" s="153" t="s">
        <v>86</v>
      </c>
      <c r="AV1038" s="12" t="s">
        <v>86</v>
      </c>
      <c r="AW1038" s="12" t="s">
        <v>30</v>
      </c>
      <c r="AX1038" s="12" t="s">
        <v>73</v>
      </c>
      <c r="AY1038" s="153" t="s">
        <v>241</v>
      </c>
    </row>
    <row r="1039" spans="2:51" s="12" customFormat="1" ht="12">
      <c r="B1039" s="151"/>
      <c r="D1039" s="152" t="s">
        <v>249</v>
      </c>
      <c r="E1039" s="153" t="s">
        <v>1</v>
      </c>
      <c r="F1039" s="154" t="s">
        <v>874</v>
      </c>
      <c r="H1039" s="155">
        <v>6.74</v>
      </c>
      <c r="I1039" s="156"/>
      <c r="L1039" s="151"/>
      <c r="M1039" s="157"/>
      <c r="T1039" s="158"/>
      <c r="AT1039" s="153" t="s">
        <v>249</v>
      </c>
      <c r="AU1039" s="153" t="s">
        <v>86</v>
      </c>
      <c r="AV1039" s="12" t="s">
        <v>86</v>
      </c>
      <c r="AW1039" s="12" t="s">
        <v>30</v>
      </c>
      <c r="AX1039" s="12" t="s">
        <v>73</v>
      </c>
      <c r="AY1039" s="153" t="s">
        <v>241</v>
      </c>
    </row>
    <row r="1040" spans="2:51" s="12" customFormat="1" ht="12">
      <c r="B1040" s="151"/>
      <c r="D1040" s="152" t="s">
        <v>249</v>
      </c>
      <c r="E1040" s="153" t="s">
        <v>1</v>
      </c>
      <c r="F1040" s="154" t="s">
        <v>875</v>
      </c>
      <c r="H1040" s="155">
        <v>17.23</v>
      </c>
      <c r="I1040" s="156"/>
      <c r="L1040" s="151"/>
      <c r="M1040" s="157"/>
      <c r="T1040" s="158"/>
      <c r="AT1040" s="153" t="s">
        <v>249</v>
      </c>
      <c r="AU1040" s="153" t="s">
        <v>86</v>
      </c>
      <c r="AV1040" s="12" t="s">
        <v>86</v>
      </c>
      <c r="AW1040" s="12" t="s">
        <v>30</v>
      </c>
      <c r="AX1040" s="12" t="s">
        <v>73</v>
      </c>
      <c r="AY1040" s="153" t="s">
        <v>241</v>
      </c>
    </row>
    <row r="1041" spans="2:65" s="12" customFormat="1" ht="12">
      <c r="B1041" s="151"/>
      <c r="D1041" s="152" t="s">
        <v>249</v>
      </c>
      <c r="E1041" s="153" t="s">
        <v>1</v>
      </c>
      <c r="F1041" s="154" t="s">
        <v>876</v>
      </c>
      <c r="H1041" s="155">
        <v>17.23</v>
      </c>
      <c r="I1041" s="156"/>
      <c r="L1041" s="151"/>
      <c r="M1041" s="157"/>
      <c r="T1041" s="158"/>
      <c r="AT1041" s="153" t="s">
        <v>249</v>
      </c>
      <c r="AU1041" s="153" t="s">
        <v>86</v>
      </c>
      <c r="AV1041" s="12" t="s">
        <v>86</v>
      </c>
      <c r="AW1041" s="12" t="s">
        <v>30</v>
      </c>
      <c r="AX1041" s="12" t="s">
        <v>73</v>
      </c>
      <c r="AY1041" s="153" t="s">
        <v>241</v>
      </c>
    </row>
    <row r="1042" spans="2:65" s="12" customFormat="1" ht="12">
      <c r="B1042" s="151"/>
      <c r="D1042" s="152" t="s">
        <v>249</v>
      </c>
      <c r="E1042" s="153" t="s">
        <v>1</v>
      </c>
      <c r="F1042" s="154" t="s">
        <v>877</v>
      </c>
      <c r="H1042" s="155">
        <v>6.74</v>
      </c>
      <c r="I1042" s="156"/>
      <c r="L1042" s="151"/>
      <c r="M1042" s="157"/>
      <c r="T1042" s="158"/>
      <c r="AT1042" s="153" t="s">
        <v>249</v>
      </c>
      <c r="AU1042" s="153" t="s">
        <v>86</v>
      </c>
      <c r="AV1042" s="12" t="s">
        <v>86</v>
      </c>
      <c r="AW1042" s="12" t="s">
        <v>30</v>
      </c>
      <c r="AX1042" s="12" t="s">
        <v>73</v>
      </c>
      <c r="AY1042" s="153" t="s">
        <v>241</v>
      </c>
    </row>
    <row r="1043" spans="2:65" s="12" customFormat="1" ht="12">
      <c r="B1043" s="151"/>
      <c r="D1043" s="152" t="s">
        <v>249</v>
      </c>
      <c r="E1043" s="153" t="s">
        <v>1</v>
      </c>
      <c r="F1043" s="154" t="s">
        <v>878</v>
      </c>
      <c r="H1043" s="155">
        <v>6.74</v>
      </c>
      <c r="I1043" s="156"/>
      <c r="L1043" s="151"/>
      <c r="M1043" s="157"/>
      <c r="T1043" s="158"/>
      <c r="AT1043" s="153" t="s">
        <v>249</v>
      </c>
      <c r="AU1043" s="153" t="s">
        <v>86</v>
      </c>
      <c r="AV1043" s="12" t="s">
        <v>86</v>
      </c>
      <c r="AW1043" s="12" t="s">
        <v>30</v>
      </c>
      <c r="AX1043" s="12" t="s">
        <v>73</v>
      </c>
      <c r="AY1043" s="153" t="s">
        <v>241</v>
      </c>
    </row>
    <row r="1044" spans="2:65" s="12" customFormat="1" ht="12">
      <c r="B1044" s="151"/>
      <c r="D1044" s="152" t="s">
        <v>249</v>
      </c>
      <c r="E1044" s="153" t="s">
        <v>1</v>
      </c>
      <c r="F1044" s="154" t="s">
        <v>879</v>
      </c>
      <c r="H1044" s="155">
        <v>17.23</v>
      </c>
      <c r="I1044" s="156"/>
      <c r="L1044" s="151"/>
      <c r="M1044" s="157"/>
      <c r="T1044" s="158"/>
      <c r="AT1044" s="153" t="s">
        <v>249</v>
      </c>
      <c r="AU1044" s="153" t="s">
        <v>86</v>
      </c>
      <c r="AV1044" s="12" t="s">
        <v>86</v>
      </c>
      <c r="AW1044" s="12" t="s">
        <v>30</v>
      </c>
      <c r="AX1044" s="12" t="s">
        <v>73</v>
      </c>
      <c r="AY1044" s="153" t="s">
        <v>241</v>
      </c>
    </row>
    <row r="1045" spans="2:65" s="12" customFormat="1" ht="12">
      <c r="B1045" s="151"/>
      <c r="D1045" s="152" t="s">
        <v>249</v>
      </c>
      <c r="E1045" s="153" t="s">
        <v>1</v>
      </c>
      <c r="F1045" s="154" t="s">
        <v>880</v>
      </c>
      <c r="H1045" s="155">
        <v>19.84</v>
      </c>
      <c r="I1045" s="156"/>
      <c r="L1045" s="151"/>
      <c r="M1045" s="157"/>
      <c r="T1045" s="158"/>
      <c r="AT1045" s="153" t="s">
        <v>249</v>
      </c>
      <c r="AU1045" s="153" t="s">
        <v>86</v>
      </c>
      <c r="AV1045" s="12" t="s">
        <v>86</v>
      </c>
      <c r="AW1045" s="12" t="s">
        <v>30</v>
      </c>
      <c r="AX1045" s="12" t="s">
        <v>73</v>
      </c>
      <c r="AY1045" s="153" t="s">
        <v>241</v>
      </c>
    </row>
    <row r="1046" spans="2:65" s="12" customFormat="1" ht="12">
      <c r="B1046" s="151"/>
      <c r="D1046" s="152" t="s">
        <v>249</v>
      </c>
      <c r="E1046" s="153" t="s">
        <v>1</v>
      </c>
      <c r="F1046" s="154" t="s">
        <v>881</v>
      </c>
      <c r="H1046" s="155">
        <v>17.23</v>
      </c>
      <c r="I1046" s="156"/>
      <c r="L1046" s="151"/>
      <c r="M1046" s="157"/>
      <c r="T1046" s="158"/>
      <c r="AT1046" s="153" t="s">
        <v>249</v>
      </c>
      <c r="AU1046" s="153" t="s">
        <v>86</v>
      </c>
      <c r="AV1046" s="12" t="s">
        <v>86</v>
      </c>
      <c r="AW1046" s="12" t="s">
        <v>30</v>
      </c>
      <c r="AX1046" s="12" t="s">
        <v>73</v>
      </c>
      <c r="AY1046" s="153" t="s">
        <v>241</v>
      </c>
    </row>
    <row r="1047" spans="2:65" s="12" customFormat="1" ht="12">
      <c r="B1047" s="151"/>
      <c r="D1047" s="152" t="s">
        <v>249</v>
      </c>
      <c r="E1047" s="153" t="s">
        <v>1</v>
      </c>
      <c r="F1047" s="154" t="s">
        <v>882</v>
      </c>
      <c r="H1047" s="155">
        <v>6.74</v>
      </c>
      <c r="I1047" s="156"/>
      <c r="L1047" s="151"/>
      <c r="M1047" s="157"/>
      <c r="T1047" s="158"/>
      <c r="AT1047" s="153" t="s">
        <v>249</v>
      </c>
      <c r="AU1047" s="153" t="s">
        <v>86</v>
      </c>
      <c r="AV1047" s="12" t="s">
        <v>86</v>
      </c>
      <c r="AW1047" s="12" t="s">
        <v>30</v>
      </c>
      <c r="AX1047" s="12" t="s">
        <v>73</v>
      </c>
      <c r="AY1047" s="153" t="s">
        <v>241</v>
      </c>
    </row>
    <row r="1048" spans="2:65" s="12" customFormat="1" ht="12">
      <c r="B1048" s="151"/>
      <c r="D1048" s="152" t="s">
        <v>249</v>
      </c>
      <c r="E1048" s="153" t="s">
        <v>1</v>
      </c>
      <c r="F1048" s="154" t="s">
        <v>883</v>
      </c>
      <c r="H1048" s="155">
        <v>6.74</v>
      </c>
      <c r="I1048" s="156"/>
      <c r="L1048" s="151"/>
      <c r="M1048" s="157"/>
      <c r="T1048" s="158"/>
      <c r="AT1048" s="153" t="s">
        <v>249</v>
      </c>
      <c r="AU1048" s="153" t="s">
        <v>86</v>
      </c>
      <c r="AV1048" s="12" t="s">
        <v>86</v>
      </c>
      <c r="AW1048" s="12" t="s">
        <v>30</v>
      </c>
      <c r="AX1048" s="12" t="s">
        <v>73</v>
      </c>
      <c r="AY1048" s="153" t="s">
        <v>241</v>
      </c>
    </row>
    <row r="1049" spans="2:65" s="12" customFormat="1" ht="12">
      <c r="B1049" s="151"/>
      <c r="D1049" s="152" t="s">
        <v>249</v>
      </c>
      <c r="E1049" s="153" t="s">
        <v>1</v>
      </c>
      <c r="F1049" s="154" t="s">
        <v>884</v>
      </c>
      <c r="H1049" s="155">
        <v>17.23</v>
      </c>
      <c r="I1049" s="156"/>
      <c r="L1049" s="151"/>
      <c r="M1049" s="157"/>
      <c r="T1049" s="158"/>
      <c r="AT1049" s="153" t="s">
        <v>249</v>
      </c>
      <c r="AU1049" s="153" t="s">
        <v>86</v>
      </c>
      <c r="AV1049" s="12" t="s">
        <v>86</v>
      </c>
      <c r="AW1049" s="12" t="s">
        <v>30</v>
      </c>
      <c r="AX1049" s="12" t="s">
        <v>73</v>
      </c>
      <c r="AY1049" s="153" t="s">
        <v>241</v>
      </c>
    </row>
    <row r="1050" spans="2:65" s="12" customFormat="1" ht="12">
      <c r="B1050" s="151"/>
      <c r="D1050" s="152" t="s">
        <v>249</v>
      </c>
      <c r="E1050" s="153" t="s">
        <v>1</v>
      </c>
      <c r="F1050" s="154" t="s">
        <v>885</v>
      </c>
      <c r="H1050" s="155">
        <v>17.23</v>
      </c>
      <c r="I1050" s="156"/>
      <c r="L1050" s="151"/>
      <c r="M1050" s="157"/>
      <c r="T1050" s="158"/>
      <c r="AT1050" s="153" t="s">
        <v>249</v>
      </c>
      <c r="AU1050" s="153" t="s">
        <v>86</v>
      </c>
      <c r="AV1050" s="12" t="s">
        <v>86</v>
      </c>
      <c r="AW1050" s="12" t="s">
        <v>30</v>
      </c>
      <c r="AX1050" s="12" t="s">
        <v>73</v>
      </c>
      <c r="AY1050" s="153" t="s">
        <v>241</v>
      </c>
    </row>
    <row r="1051" spans="2:65" s="12" customFormat="1" ht="12">
      <c r="B1051" s="151"/>
      <c r="D1051" s="152" t="s">
        <v>249</v>
      </c>
      <c r="E1051" s="153" t="s">
        <v>1</v>
      </c>
      <c r="F1051" s="154" t="s">
        <v>886</v>
      </c>
      <c r="H1051" s="155">
        <v>7.83</v>
      </c>
      <c r="I1051" s="156"/>
      <c r="L1051" s="151"/>
      <c r="M1051" s="157"/>
      <c r="T1051" s="158"/>
      <c r="AT1051" s="153" t="s">
        <v>249</v>
      </c>
      <c r="AU1051" s="153" t="s">
        <v>86</v>
      </c>
      <c r="AV1051" s="12" t="s">
        <v>86</v>
      </c>
      <c r="AW1051" s="12" t="s">
        <v>30</v>
      </c>
      <c r="AX1051" s="12" t="s">
        <v>73</v>
      </c>
      <c r="AY1051" s="153" t="s">
        <v>241</v>
      </c>
    </row>
    <row r="1052" spans="2:65" s="12" customFormat="1" ht="12">
      <c r="B1052" s="151"/>
      <c r="D1052" s="152" t="s">
        <v>249</v>
      </c>
      <c r="E1052" s="153" t="s">
        <v>1</v>
      </c>
      <c r="F1052" s="154" t="s">
        <v>887</v>
      </c>
      <c r="H1052" s="155">
        <v>2.37</v>
      </c>
      <c r="I1052" s="156"/>
      <c r="L1052" s="151"/>
      <c r="M1052" s="157"/>
      <c r="T1052" s="158"/>
      <c r="AT1052" s="153" t="s">
        <v>249</v>
      </c>
      <c r="AU1052" s="153" t="s">
        <v>86</v>
      </c>
      <c r="AV1052" s="12" t="s">
        <v>86</v>
      </c>
      <c r="AW1052" s="12" t="s">
        <v>30</v>
      </c>
      <c r="AX1052" s="12" t="s">
        <v>73</v>
      </c>
      <c r="AY1052" s="153" t="s">
        <v>241</v>
      </c>
    </row>
    <row r="1053" spans="2:65" s="12" customFormat="1" ht="12">
      <c r="B1053" s="151"/>
      <c r="D1053" s="152" t="s">
        <v>249</v>
      </c>
      <c r="E1053" s="153" t="s">
        <v>1</v>
      </c>
      <c r="F1053" s="154" t="s">
        <v>888</v>
      </c>
      <c r="H1053" s="155">
        <v>5.71</v>
      </c>
      <c r="I1053" s="156"/>
      <c r="L1053" s="151"/>
      <c r="M1053" s="157"/>
      <c r="T1053" s="158"/>
      <c r="AT1053" s="153" t="s">
        <v>249</v>
      </c>
      <c r="AU1053" s="153" t="s">
        <v>86</v>
      </c>
      <c r="AV1053" s="12" t="s">
        <v>86</v>
      </c>
      <c r="AW1053" s="12" t="s">
        <v>30</v>
      </c>
      <c r="AX1053" s="12" t="s">
        <v>73</v>
      </c>
      <c r="AY1053" s="153" t="s">
        <v>241</v>
      </c>
    </row>
    <row r="1054" spans="2:65" s="14" customFormat="1" ht="12">
      <c r="B1054" s="166"/>
      <c r="D1054" s="152" t="s">
        <v>249</v>
      </c>
      <c r="E1054" s="167" t="s">
        <v>1</v>
      </c>
      <c r="F1054" s="168" t="s">
        <v>1022</v>
      </c>
      <c r="H1054" s="169">
        <v>270.04999999999995</v>
      </c>
      <c r="I1054" s="170"/>
      <c r="L1054" s="166"/>
      <c r="M1054" s="171"/>
      <c r="T1054" s="172"/>
      <c r="AT1054" s="167" t="s">
        <v>249</v>
      </c>
      <c r="AU1054" s="167" t="s">
        <v>86</v>
      </c>
      <c r="AV1054" s="14" t="s">
        <v>258</v>
      </c>
      <c r="AW1054" s="14" t="s">
        <v>30</v>
      </c>
      <c r="AX1054" s="14" t="s">
        <v>73</v>
      </c>
      <c r="AY1054" s="167" t="s">
        <v>241</v>
      </c>
    </row>
    <row r="1055" spans="2:65" s="13" customFormat="1" ht="12">
      <c r="B1055" s="159"/>
      <c r="D1055" s="152" t="s">
        <v>249</v>
      </c>
      <c r="E1055" s="160" t="s">
        <v>1</v>
      </c>
      <c r="F1055" s="161" t="s">
        <v>251</v>
      </c>
      <c r="H1055" s="162">
        <v>540.10000000000014</v>
      </c>
      <c r="I1055" s="163"/>
      <c r="L1055" s="159"/>
      <c r="M1055" s="164"/>
      <c r="T1055" s="165"/>
      <c r="AT1055" s="160" t="s">
        <v>249</v>
      </c>
      <c r="AU1055" s="160" t="s">
        <v>86</v>
      </c>
      <c r="AV1055" s="13" t="s">
        <v>247</v>
      </c>
      <c r="AW1055" s="13" t="s">
        <v>30</v>
      </c>
      <c r="AX1055" s="13" t="s">
        <v>80</v>
      </c>
      <c r="AY1055" s="160" t="s">
        <v>241</v>
      </c>
    </row>
    <row r="1056" spans="2:65" s="1" customFormat="1" ht="16.5" customHeight="1">
      <c r="B1056" s="32"/>
      <c r="C1056" s="173" t="s">
        <v>1023</v>
      </c>
      <c r="D1056" s="173" t="s">
        <v>319</v>
      </c>
      <c r="E1056" s="174" t="s">
        <v>1024</v>
      </c>
      <c r="F1056" s="175" t="s">
        <v>1025</v>
      </c>
      <c r="G1056" s="176" t="s">
        <v>246</v>
      </c>
      <c r="H1056" s="177">
        <v>310.55799999999999</v>
      </c>
      <c r="I1056" s="178"/>
      <c r="J1056" s="179">
        <f>ROUND(I1056*H1056,2)</f>
        <v>0</v>
      </c>
      <c r="K1056" s="180"/>
      <c r="L1056" s="181"/>
      <c r="M1056" s="182" t="s">
        <v>1</v>
      </c>
      <c r="N1056" s="183" t="s">
        <v>39</v>
      </c>
      <c r="P1056" s="147">
        <f>O1056*H1056</f>
        <v>0</v>
      </c>
      <c r="Q1056" s="147">
        <v>4.4999999999999997E-3</v>
      </c>
      <c r="R1056" s="147">
        <f>Q1056*H1056</f>
        <v>1.3975109999999999</v>
      </c>
      <c r="S1056" s="147">
        <v>0</v>
      </c>
      <c r="T1056" s="148">
        <f>S1056*H1056</f>
        <v>0</v>
      </c>
      <c r="AR1056" s="149" t="s">
        <v>420</v>
      </c>
      <c r="AT1056" s="149" t="s">
        <v>319</v>
      </c>
      <c r="AU1056" s="149" t="s">
        <v>86</v>
      </c>
      <c r="AY1056" s="17" t="s">
        <v>241</v>
      </c>
      <c r="BE1056" s="150">
        <f>IF(N1056="základní",J1056,0)</f>
        <v>0</v>
      </c>
      <c r="BF1056" s="150">
        <f>IF(N1056="snížená",J1056,0)</f>
        <v>0</v>
      </c>
      <c r="BG1056" s="150">
        <f>IF(N1056="zákl. přenesená",J1056,0)</f>
        <v>0</v>
      </c>
      <c r="BH1056" s="150">
        <f>IF(N1056="sníž. přenesená",J1056,0)</f>
        <v>0</v>
      </c>
      <c r="BI1056" s="150">
        <f>IF(N1056="nulová",J1056,0)</f>
        <v>0</v>
      </c>
      <c r="BJ1056" s="17" t="s">
        <v>86</v>
      </c>
      <c r="BK1056" s="150">
        <f>ROUND(I1056*H1056,2)</f>
        <v>0</v>
      </c>
      <c r="BL1056" s="17" t="s">
        <v>334</v>
      </c>
      <c r="BM1056" s="149" t="s">
        <v>1026</v>
      </c>
    </row>
    <row r="1057" spans="2:65" s="12" customFormat="1" ht="12">
      <c r="B1057" s="151"/>
      <c r="D1057" s="152" t="s">
        <v>249</v>
      </c>
      <c r="E1057" s="153" t="s">
        <v>1</v>
      </c>
      <c r="F1057" s="154" t="s">
        <v>1027</v>
      </c>
      <c r="H1057" s="155">
        <v>310.55799999999999</v>
      </c>
      <c r="I1057" s="156"/>
      <c r="L1057" s="151"/>
      <c r="M1057" s="157"/>
      <c r="T1057" s="158"/>
      <c r="AT1057" s="153" t="s">
        <v>249</v>
      </c>
      <c r="AU1057" s="153" t="s">
        <v>86</v>
      </c>
      <c r="AV1057" s="12" t="s">
        <v>86</v>
      </c>
      <c r="AW1057" s="12" t="s">
        <v>30</v>
      </c>
      <c r="AX1057" s="12" t="s">
        <v>73</v>
      </c>
      <c r="AY1057" s="153" t="s">
        <v>241</v>
      </c>
    </row>
    <row r="1058" spans="2:65" s="13" customFormat="1" ht="12">
      <c r="B1058" s="159"/>
      <c r="D1058" s="152" t="s">
        <v>249</v>
      </c>
      <c r="E1058" s="160" t="s">
        <v>1</v>
      </c>
      <c r="F1058" s="161" t="s">
        <v>251</v>
      </c>
      <c r="H1058" s="162">
        <v>310.55799999999999</v>
      </c>
      <c r="I1058" s="163"/>
      <c r="L1058" s="159"/>
      <c r="M1058" s="164"/>
      <c r="T1058" s="165"/>
      <c r="AT1058" s="160" t="s">
        <v>249</v>
      </c>
      <c r="AU1058" s="160" t="s">
        <v>86</v>
      </c>
      <c r="AV1058" s="13" t="s">
        <v>247</v>
      </c>
      <c r="AW1058" s="13" t="s">
        <v>30</v>
      </c>
      <c r="AX1058" s="13" t="s">
        <v>80</v>
      </c>
      <c r="AY1058" s="160" t="s">
        <v>241</v>
      </c>
    </row>
    <row r="1059" spans="2:65" s="1" customFormat="1" ht="16.5" customHeight="1">
      <c r="B1059" s="32"/>
      <c r="C1059" s="173" t="s">
        <v>1028</v>
      </c>
      <c r="D1059" s="173" t="s">
        <v>319</v>
      </c>
      <c r="E1059" s="174" t="s">
        <v>1029</v>
      </c>
      <c r="F1059" s="175" t="s">
        <v>1030</v>
      </c>
      <c r="G1059" s="176" t="s">
        <v>246</v>
      </c>
      <c r="H1059" s="177">
        <v>310.55799999999999</v>
      </c>
      <c r="I1059" s="178"/>
      <c r="J1059" s="179">
        <f>ROUND(I1059*H1059,2)</f>
        <v>0</v>
      </c>
      <c r="K1059" s="180"/>
      <c r="L1059" s="181"/>
      <c r="M1059" s="182" t="s">
        <v>1</v>
      </c>
      <c r="N1059" s="183" t="s">
        <v>39</v>
      </c>
      <c r="P1059" s="147">
        <f>O1059*H1059</f>
        <v>0</v>
      </c>
      <c r="Q1059" s="147">
        <v>4.7000000000000002E-3</v>
      </c>
      <c r="R1059" s="147">
        <f>Q1059*H1059</f>
        <v>1.4596226000000001</v>
      </c>
      <c r="S1059" s="147">
        <v>0</v>
      </c>
      <c r="T1059" s="148">
        <f>S1059*H1059</f>
        <v>0</v>
      </c>
      <c r="AR1059" s="149" t="s">
        <v>420</v>
      </c>
      <c r="AT1059" s="149" t="s">
        <v>319</v>
      </c>
      <c r="AU1059" s="149" t="s">
        <v>86</v>
      </c>
      <c r="AY1059" s="17" t="s">
        <v>241</v>
      </c>
      <c r="BE1059" s="150">
        <f>IF(N1059="základní",J1059,0)</f>
        <v>0</v>
      </c>
      <c r="BF1059" s="150">
        <f>IF(N1059="snížená",J1059,0)</f>
        <v>0</v>
      </c>
      <c r="BG1059" s="150">
        <f>IF(N1059="zákl. přenesená",J1059,0)</f>
        <v>0</v>
      </c>
      <c r="BH1059" s="150">
        <f>IF(N1059="sníž. přenesená",J1059,0)</f>
        <v>0</v>
      </c>
      <c r="BI1059" s="150">
        <f>IF(N1059="nulová",J1059,0)</f>
        <v>0</v>
      </c>
      <c r="BJ1059" s="17" t="s">
        <v>86</v>
      </c>
      <c r="BK1059" s="150">
        <f>ROUND(I1059*H1059,2)</f>
        <v>0</v>
      </c>
      <c r="BL1059" s="17" t="s">
        <v>334</v>
      </c>
      <c r="BM1059" s="149" t="s">
        <v>1031</v>
      </c>
    </row>
    <row r="1060" spans="2:65" s="12" customFormat="1" ht="12">
      <c r="B1060" s="151"/>
      <c r="D1060" s="152" t="s">
        <v>249</v>
      </c>
      <c r="E1060" s="153" t="s">
        <v>1</v>
      </c>
      <c r="F1060" s="154" t="s">
        <v>1027</v>
      </c>
      <c r="H1060" s="155">
        <v>310.55799999999999</v>
      </c>
      <c r="I1060" s="156"/>
      <c r="L1060" s="151"/>
      <c r="M1060" s="157"/>
      <c r="T1060" s="158"/>
      <c r="AT1060" s="153" t="s">
        <v>249</v>
      </c>
      <c r="AU1060" s="153" t="s">
        <v>86</v>
      </c>
      <c r="AV1060" s="12" t="s">
        <v>86</v>
      </c>
      <c r="AW1060" s="12" t="s">
        <v>30</v>
      </c>
      <c r="AX1060" s="12" t="s">
        <v>73</v>
      </c>
      <c r="AY1060" s="153" t="s">
        <v>241</v>
      </c>
    </row>
    <row r="1061" spans="2:65" s="13" customFormat="1" ht="12">
      <c r="B1061" s="159"/>
      <c r="D1061" s="152" t="s">
        <v>249</v>
      </c>
      <c r="E1061" s="160" t="s">
        <v>1</v>
      </c>
      <c r="F1061" s="161" t="s">
        <v>251</v>
      </c>
      <c r="H1061" s="162">
        <v>310.55799999999999</v>
      </c>
      <c r="I1061" s="163"/>
      <c r="L1061" s="159"/>
      <c r="M1061" s="164"/>
      <c r="T1061" s="165"/>
      <c r="AT1061" s="160" t="s">
        <v>249</v>
      </c>
      <c r="AU1061" s="160" t="s">
        <v>86</v>
      </c>
      <c r="AV1061" s="13" t="s">
        <v>247</v>
      </c>
      <c r="AW1061" s="13" t="s">
        <v>30</v>
      </c>
      <c r="AX1061" s="13" t="s">
        <v>80</v>
      </c>
      <c r="AY1061" s="160" t="s">
        <v>241</v>
      </c>
    </row>
    <row r="1062" spans="2:65" s="1" customFormat="1" ht="24.25" customHeight="1">
      <c r="B1062" s="32"/>
      <c r="C1062" s="137" t="s">
        <v>1032</v>
      </c>
      <c r="D1062" s="137" t="s">
        <v>243</v>
      </c>
      <c r="E1062" s="138" t="s">
        <v>1033</v>
      </c>
      <c r="F1062" s="139" t="s">
        <v>1034</v>
      </c>
      <c r="G1062" s="140" t="s">
        <v>246</v>
      </c>
      <c r="H1062" s="141">
        <v>270.05</v>
      </c>
      <c r="I1062" s="142"/>
      <c r="J1062" s="143">
        <f>ROUND(I1062*H1062,2)</f>
        <v>0</v>
      </c>
      <c r="K1062" s="144"/>
      <c r="L1062" s="32"/>
      <c r="M1062" s="145" t="s">
        <v>1</v>
      </c>
      <c r="N1062" s="146" t="s">
        <v>39</v>
      </c>
      <c r="P1062" s="147">
        <f>O1062*H1062</f>
        <v>0</v>
      </c>
      <c r="Q1062" s="147">
        <v>0</v>
      </c>
      <c r="R1062" s="147">
        <f>Q1062*H1062</f>
        <v>0</v>
      </c>
      <c r="S1062" s="147">
        <v>0</v>
      </c>
      <c r="T1062" s="148">
        <f>S1062*H1062</f>
        <v>0</v>
      </c>
      <c r="AR1062" s="149" t="s">
        <v>334</v>
      </c>
      <c r="AT1062" s="149" t="s">
        <v>243</v>
      </c>
      <c r="AU1062" s="149" t="s">
        <v>86</v>
      </c>
      <c r="AY1062" s="17" t="s">
        <v>241</v>
      </c>
      <c r="BE1062" s="150">
        <f>IF(N1062="základní",J1062,0)</f>
        <v>0</v>
      </c>
      <c r="BF1062" s="150">
        <f>IF(N1062="snížená",J1062,0)</f>
        <v>0</v>
      </c>
      <c r="BG1062" s="150">
        <f>IF(N1062="zákl. přenesená",J1062,0)</f>
        <v>0</v>
      </c>
      <c r="BH1062" s="150">
        <f>IF(N1062="sníž. přenesená",J1062,0)</f>
        <v>0</v>
      </c>
      <c r="BI1062" s="150">
        <f>IF(N1062="nulová",J1062,0)</f>
        <v>0</v>
      </c>
      <c r="BJ1062" s="17" t="s">
        <v>86</v>
      </c>
      <c r="BK1062" s="150">
        <f>ROUND(I1062*H1062,2)</f>
        <v>0</v>
      </c>
      <c r="BL1062" s="17" t="s">
        <v>334</v>
      </c>
      <c r="BM1062" s="149" t="s">
        <v>1035</v>
      </c>
    </row>
    <row r="1063" spans="2:65" s="12" customFormat="1" ht="12">
      <c r="B1063" s="151"/>
      <c r="D1063" s="152" t="s">
        <v>249</v>
      </c>
      <c r="E1063" s="153" t="s">
        <v>1</v>
      </c>
      <c r="F1063" s="154" t="s">
        <v>868</v>
      </c>
      <c r="H1063" s="155">
        <v>13.77</v>
      </c>
      <c r="I1063" s="156"/>
      <c r="L1063" s="151"/>
      <c r="M1063" s="157"/>
      <c r="T1063" s="158"/>
      <c r="AT1063" s="153" t="s">
        <v>249</v>
      </c>
      <c r="AU1063" s="153" t="s">
        <v>86</v>
      </c>
      <c r="AV1063" s="12" t="s">
        <v>86</v>
      </c>
      <c r="AW1063" s="12" t="s">
        <v>30</v>
      </c>
      <c r="AX1063" s="12" t="s">
        <v>73</v>
      </c>
      <c r="AY1063" s="153" t="s">
        <v>241</v>
      </c>
    </row>
    <row r="1064" spans="2:65" s="12" customFormat="1" ht="12">
      <c r="B1064" s="151"/>
      <c r="D1064" s="152" t="s">
        <v>249</v>
      </c>
      <c r="E1064" s="153" t="s">
        <v>1</v>
      </c>
      <c r="F1064" s="154" t="s">
        <v>869</v>
      </c>
      <c r="H1064" s="155">
        <v>9.7200000000000006</v>
      </c>
      <c r="I1064" s="156"/>
      <c r="L1064" s="151"/>
      <c r="M1064" s="157"/>
      <c r="T1064" s="158"/>
      <c r="AT1064" s="153" t="s">
        <v>249</v>
      </c>
      <c r="AU1064" s="153" t="s">
        <v>86</v>
      </c>
      <c r="AV1064" s="12" t="s">
        <v>86</v>
      </c>
      <c r="AW1064" s="12" t="s">
        <v>30</v>
      </c>
      <c r="AX1064" s="12" t="s">
        <v>73</v>
      </c>
      <c r="AY1064" s="153" t="s">
        <v>241</v>
      </c>
    </row>
    <row r="1065" spans="2:65" s="12" customFormat="1" ht="12">
      <c r="B1065" s="151"/>
      <c r="D1065" s="152" t="s">
        <v>249</v>
      </c>
      <c r="E1065" s="153" t="s">
        <v>1</v>
      </c>
      <c r="F1065" s="154" t="s">
        <v>870</v>
      </c>
      <c r="H1065" s="155">
        <v>2.36</v>
      </c>
      <c r="I1065" s="156"/>
      <c r="L1065" s="151"/>
      <c r="M1065" s="157"/>
      <c r="T1065" s="158"/>
      <c r="AT1065" s="153" t="s">
        <v>249</v>
      </c>
      <c r="AU1065" s="153" t="s">
        <v>86</v>
      </c>
      <c r="AV1065" s="12" t="s">
        <v>86</v>
      </c>
      <c r="AW1065" s="12" t="s">
        <v>30</v>
      </c>
      <c r="AX1065" s="12" t="s">
        <v>73</v>
      </c>
      <c r="AY1065" s="153" t="s">
        <v>241</v>
      </c>
    </row>
    <row r="1066" spans="2:65" s="12" customFormat="1" ht="12">
      <c r="B1066" s="151"/>
      <c r="D1066" s="152" t="s">
        <v>249</v>
      </c>
      <c r="E1066" s="153" t="s">
        <v>1</v>
      </c>
      <c r="F1066" s="154" t="s">
        <v>871</v>
      </c>
      <c r="H1066" s="155">
        <v>8.4600000000000009</v>
      </c>
      <c r="I1066" s="156"/>
      <c r="L1066" s="151"/>
      <c r="M1066" s="157"/>
      <c r="T1066" s="158"/>
      <c r="AT1066" s="153" t="s">
        <v>249</v>
      </c>
      <c r="AU1066" s="153" t="s">
        <v>86</v>
      </c>
      <c r="AV1066" s="12" t="s">
        <v>86</v>
      </c>
      <c r="AW1066" s="12" t="s">
        <v>30</v>
      </c>
      <c r="AX1066" s="12" t="s">
        <v>73</v>
      </c>
      <c r="AY1066" s="153" t="s">
        <v>241</v>
      </c>
    </row>
    <row r="1067" spans="2:65" s="12" customFormat="1" ht="12">
      <c r="B1067" s="151"/>
      <c r="D1067" s="152" t="s">
        <v>249</v>
      </c>
      <c r="E1067" s="153" t="s">
        <v>1</v>
      </c>
      <c r="F1067" s="154" t="s">
        <v>872</v>
      </c>
      <c r="H1067" s="155">
        <v>56.34</v>
      </c>
      <c r="I1067" s="156"/>
      <c r="L1067" s="151"/>
      <c r="M1067" s="157"/>
      <c r="T1067" s="158"/>
      <c r="AT1067" s="153" t="s">
        <v>249</v>
      </c>
      <c r="AU1067" s="153" t="s">
        <v>86</v>
      </c>
      <c r="AV1067" s="12" t="s">
        <v>86</v>
      </c>
      <c r="AW1067" s="12" t="s">
        <v>30</v>
      </c>
      <c r="AX1067" s="12" t="s">
        <v>73</v>
      </c>
      <c r="AY1067" s="153" t="s">
        <v>241</v>
      </c>
    </row>
    <row r="1068" spans="2:65" s="12" customFormat="1" ht="12">
      <c r="B1068" s="151"/>
      <c r="D1068" s="152" t="s">
        <v>249</v>
      </c>
      <c r="E1068" s="153" t="s">
        <v>1</v>
      </c>
      <c r="F1068" s="154" t="s">
        <v>873</v>
      </c>
      <c r="H1068" s="155">
        <v>6.57</v>
      </c>
      <c r="I1068" s="156"/>
      <c r="L1068" s="151"/>
      <c r="M1068" s="157"/>
      <c r="T1068" s="158"/>
      <c r="AT1068" s="153" t="s">
        <v>249</v>
      </c>
      <c r="AU1068" s="153" t="s">
        <v>86</v>
      </c>
      <c r="AV1068" s="12" t="s">
        <v>86</v>
      </c>
      <c r="AW1068" s="12" t="s">
        <v>30</v>
      </c>
      <c r="AX1068" s="12" t="s">
        <v>73</v>
      </c>
      <c r="AY1068" s="153" t="s">
        <v>241</v>
      </c>
    </row>
    <row r="1069" spans="2:65" s="12" customFormat="1" ht="12">
      <c r="B1069" s="151"/>
      <c r="D1069" s="152" t="s">
        <v>249</v>
      </c>
      <c r="E1069" s="153" t="s">
        <v>1</v>
      </c>
      <c r="F1069" s="154" t="s">
        <v>874</v>
      </c>
      <c r="H1069" s="155">
        <v>6.74</v>
      </c>
      <c r="I1069" s="156"/>
      <c r="L1069" s="151"/>
      <c r="M1069" s="157"/>
      <c r="T1069" s="158"/>
      <c r="AT1069" s="153" t="s">
        <v>249</v>
      </c>
      <c r="AU1069" s="153" t="s">
        <v>86</v>
      </c>
      <c r="AV1069" s="12" t="s">
        <v>86</v>
      </c>
      <c r="AW1069" s="12" t="s">
        <v>30</v>
      </c>
      <c r="AX1069" s="12" t="s">
        <v>73</v>
      </c>
      <c r="AY1069" s="153" t="s">
        <v>241</v>
      </c>
    </row>
    <row r="1070" spans="2:65" s="12" customFormat="1" ht="12">
      <c r="B1070" s="151"/>
      <c r="D1070" s="152" t="s">
        <v>249</v>
      </c>
      <c r="E1070" s="153" t="s">
        <v>1</v>
      </c>
      <c r="F1070" s="154" t="s">
        <v>875</v>
      </c>
      <c r="H1070" s="155">
        <v>17.23</v>
      </c>
      <c r="I1070" s="156"/>
      <c r="L1070" s="151"/>
      <c r="M1070" s="157"/>
      <c r="T1070" s="158"/>
      <c r="AT1070" s="153" t="s">
        <v>249</v>
      </c>
      <c r="AU1070" s="153" t="s">
        <v>86</v>
      </c>
      <c r="AV1070" s="12" t="s">
        <v>86</v>
      </c>
      <c r="AW1070" s="12" t="s">
        <v>30</v>
      </c>
      <c r="AX1070" s="12" t="s">
        <v>73</v>
      </c>
      <c r="AY1070" s="153" t="s">
        <v>241</v>
      </c>
    </row>
    <row r="1071" spans="2:65" s="12" customFormat="1" ht="12">
      <c r="B1071" s="151"/>
      <c r="D1071" s="152" t="s">
        <v>249</v>
      </c>
      <c r="E1071" s="153" t="s">
        <v>1</v>
      </c>
      <c r="F1071" s="154" t="s">
        <v>876</v>
      </c>
      <c r="H1071" s="155">
        <v>17.23</v>
      </c>
      <c r="I1071" s="156"/>
      <c r="L1071" s="151"/>
      <c r="M1071" s="157"/>
      <c r="T1071" s="158"/>
      <c r="AT1071" s="153" t="s">
        <v>249</v>
      </c>
      <c r="AU1071" s="153" t="s">
        <v>86</v>
      </c>
      <c r="AV1071" s="12" t="s">
        <v>86</v>
      </c>
      <c r="AW1071" s="12" t="s">
        <v>30</v>
      </c>
      <c r="AX1071" s="12" t="s">
        <v>73</v>
      </c>
      <c r="AY1071" s="153" t="s">
        <v>241</v>
      </c>
    </row>
    <row r="1072" spans="2:65" s="12" customFormat="1" ht="12">
      <c r="B1072" s="151"/>
      <c r="D1072" s="152" t="s">
        <v>249</v>
      </c>
      <c r="E1072" s="153" t="s">
        <v>1</v>
      </c>
      <c r="F1072" s="154" t="s">
        <v>877</v>
      </c>
      <c r="H1072" s="155">
        <v>6.74</v>
      </c>
      <c r="I1072" s="156"/>
      <c r="L1072" s="151"/>
      <c r="M1072" s="157"/>
      <c r="T1072" s="158"/>
      <c r="AT1072" s="153" t="s">
        <v>249</v>
      </c>
      <c r="AU1072" s="153" t="s">
        <v>86</v>
      </c>
      <c r="AV1072" s="12" t="s">
        <v>86</v>
      </c>
      <c r="AW1072" s="12" t="s">
        <v>30</v>
      </c>
      <c r="AX1072" s="12" t="s">
        <v>73</v>
      </c>
      <c r="AY1072" s="153" t="s">
        <v>241</v>
      </c>
    </row>
    <row r="1073" spans="2:65" s="12" customFormat="1" ht="12">
      <c r="B1073" s="151"/>
      <c r="D1073" s="152" t="s">
        <v>249</v>
      </c>
      <c r="E1073" s="153" t="s">
        <v>1</v>
      </c>
      <c r="F1073" s="154" t="s">
        <v>878</v>
      </c>
      <c r="H1073" s="155">
        <v>6.74</v>
      </c>
      <c r="I1073" s="156"/>
      <c r="L1073" s="151"/>
      <c r="M1073" s="157"/>
      <c r="T1073" s="158"/>
      <c r="AT1073" s="153" t="s">
        <v>249</v>
      </c>
      <c r="AU1073" s="153" t="s">
        <v>86</v>
      </c>
      <c r="AV1073" s="12" t="s">
        <v>86</v>
      </c>
      <c r="AW1073" s="12" t="s">
        <v>30</v>
      </c>
      <c r="AX1073" s="12" t="s">
        <v>73</v>
      </c>
      <c r="AY1073" s="153" t="s">
        <v>241</v>
      </c>
    </row>
    <row r="1074" spans="2:65" s="12" customFormat="1" ht="12">
      <c r="B1074" s="151"/>
      <c r="D1074" s="152" t="s">
        <v>249</v>
      </c>
      <c r="E1074" s="153" t="s">
        <v>1</v>
      </c>
      <c r="F1074" s="154" t="s">
        <v>879</v>
      </c>
      <c r="H1074" s="155">
        <v>17.23</v>
      </c>
      <c r="I1074" s="156"/>
      <c r="L1074" s="151"/>
      <c r="M1074" s="157"/>
      <c r="T1074" s="158"/>
      <c r="AT1074" s="153" t="s">
        <v>249</v>
      </c>
      <c r="AU1074" s="153" t="s">
        <v>86</v>
      </c>
      <c r="AV1074" s="12" t="s">
        <v>86</v>
      </c>
      <c r="AW1074" s="12" t="s">
        <v>30</v>
      </c>
      <c r="AX1074" s="12" t="s">
        <v>73</v>
      </c>
      <c r="AY1074" s="153" t="s">
        <v>241</v>
      </c>
    </row>
    <row r="1075" spans="2:65" s="12" customFormat="1" ht="12">
      <c r="B1075" s="151"/>
      <c r="D1075" s="152" t="s">
        <v>249</v>
      </c>
      <c r="E1075" s="153" t="s">
        <v>1</v>
      </c>
      <c r="F1075" s="154" t="s">
        <v>880</v>
      </c>
      <c r="H1075" s="155">
        <v>19.84</v>
      </c>
      <c r="I1075" s="156"/>
      <c r="L1075" s="151"/>
      <c r="M1075" s="157"/>
      <c r="T1075" s="158"/>
      <c r="AT1075" s="153" t="s">
        <v>249</v>
      </c>
      <c r="AU1075" s="153" t="s">
        <v>86</v>
      </c>
      <c r="AV1075" s="12" t="s">
        <v>86</v>
      </c>
      <c r="AW1075" s="12" t="s">
        <v>30</v>
      </c>
      <c r="AX1075" s="12" t="s">
        <v>73</v>
      </c>
      <c r="AY1075" s="153" t="s">
        <v>241</v>
      </c>
    </row>
    <row r="1076" spans="2:65" s="12" customFormat="1" ht="12">
      <c r="B1076" s="151"/>
      <c r="D1076" s="152" t="s">
        <v>249</v>
      </c>
      <c r="E1076" s="153" t="s">
        <v>1</v>
      </c>
      <c r="F1076" s="154" t="s">
        <v>881</v>
      </c>
      <c r="H1076" s="155">
        <v>17.23</v>
      </c>
      <c r="I1076" s="156"/>
      <c r="L1076" s="151"/>
      <c r="M1076" s="157"/>
      <c r="T1076" s="158"/>
      <c r="AT1076" s="153" t="s">
        <v>249</v>
      </c>
      <c r="AU1076" s="153" t="s">
        <v>86</v>
      </c>
      <c r="AV1076" s="12" t="s">
        <v>86</v>
      </c>
      <c r="AW1076" s="12" t="s">
        <v>30</v>
      </c>
      <c r="AX1076" s="12" t="s">
        <v>73</v>
      </c>
      <c r="AY1076" s="153" t="s">
        <v>241</v>
      </c>
    </row>
    <row r="1077" spans="2:65" s="12" customFormat="1" ht="12">
      <c r="B1077" s="151"/>
      <c r="D1077" s="152" t="s">
        <v>249</v>
      </c>
      <c r="E1077" s="153" t="s">
        <v>1</v>
      </c>
      <c r="F1077" s="154" t="s">
        <v>882</v>
      </c>
      <c r="H1077" s="155">
        <v>6.74</v>
      </c>
      <c r="I1077" s="156"/>
      <c r="L1077" s="151"/>
      <c r="M1077" s="157"/>
      <c r="T1077" s="158"/>
      <c r="AT1077" s="153" t="s">
        <v>249</v>
      </c>
      <c r="AU1077" s="153" t="s">
        <v>86</v>
      </c>
      <c r="AV1077" s="12" t="s">
        <v>86</v>
      </c>
      <c r="AW1077" s="12" t="s">
        <v>30</v>
      </c>
      <c r="AX1077" s="12" t="s">
        <v>73</v>
      </c>
      <c r="AY1077" s="153" t="s">
        <v>241</v>
      </c>
    </row>
    <row r="1078" spans="2:65" s="12" customFormat="1" ht="12">
      <c r="B1078" s="151"/>
      <c r="D1078" s="152" t="s">
        <v>249</v>
      </c>
      <c r="E1078" s="153" t="s">
        <v>1</v>
      </c>
      <c r="F1078" s="154" t="s">
        <v>883</v>
      </c>
      <c r="H1078" s="155">
        <v>6.74</v>
      </c>
      <c r="I1078" s="156"/>
      <c r="L1078" s="151"/>
      <c r="M1078" s="157"/>
      <c r="T1078" s="158"/>
      <c r="AT1078" s="153" t="s">
        <v>249</v>
      </c>
      <c r="AU1078" s="153" t="s">
        <v>86</v>
      </c>
      <c r="AV1078" s="12" t="s">
        <v>86</v>
      </c>
      <c r="AW1078" s="12" t="s">
        <v>30</v>
      </c>
      <c r="AX1078" s="12" t="s">
        <v>73</v>
      </c>
      <c r="AY1078" s="153" t="s">
        <v>241</v>
      </c>
    </row>
    <row r="1079" spans="2:65" s="12" customFormat="1" ht="12">
      <c r="B1079" s="151"/>
      <c r="D1079" s="152" t="s">
        <v>249</v>
      </c>
      <c r="E1079" s="153" t="s">
        <v>1</v>
      </c>
      <c r="F1079" s="154" t="s">
        <v>884</v>
      </c>
      <c r="H1079" s="155">
        <v>17.23</v>
      </c>
      <c r="I1079" s="156"/>
      <c r="L1079" s="151"/>
      <c r="M1079" s="157"/>
      <c r="T1079" s="158"/>
      <c r="AT1079" s="153" t="s">
        <v>249</v>
      </c>
      <c r="AU1079" s="153" t="s">
        <v>86</v>
      </c>
      <c r="AV1079" s="12" t="s">
        <v>86</v>
      </c>
      <c r="AW1079" s="12" t="s">
        <v>30</v>
      </c>
      <c r="AX1079" s="12" t="s">
        <v>73</v>
      </c>
      <c r="AY1079" s="153" t="s">
        <v>241</v>
      </c>
    </row>
    <row r="1080" spans="2:65" s="12" customFormat="1" ht="12">
      <c r="B1080" s="151"/>
      <c r="D1080" s="152" t="s">
        <v>249</v>
      </c>
      <c r="E1080" s="153" t="s">
        <v>1</v>
      </c>
      <c r="F1080" s="154" t="s">
        <v>885</v>
      </c>
      <c r="H1080" s="155">
        <v>17.23</v>
      </c>
      <c r="I1080" s="156"/>
      <c r="L1080" s="151"/>
      <c r="M1080" s="157"/>
      <c r="T1080" s="158"/>
      <c r="AT1080" s="153" t="s">
        <v>249</v>
      </c>
      <c r="AU1080" s="153" t="s">
        <v>86</v>
      </c>
      <c r="AV1080" s="12" t="s">
        <v>86</v>
      </c>
      <c r="AW1080" s="12" t="s">
        <v>30</v>
      </c>
      <c r="AX1080" s="12" t="s">
        <v>73</v>
      </c>
      <c r="AY1080" s="153" t="s">
        <v>241</v>
      </c>
    </row>
    <row r="1081" spans="2:65" s="12" customFormat="1" ht="12">
      <c r="B1081" s="151"/>
      <c r="D1081" s="152" t="s">
        <v>249</v>
      </c>
      <c r="E1081" s="153" t="s">
        <v>1</v>
      </c>
      <c r="F1081" s="154" t="s">
        <v>886</v>
      </c>
      <c r="H1081" s="155">
        <v>7.83</v>
      </c>
      <c r="I1081" s="156"/>
      <c r="L1081" s="151"/>
      <c r="M1081" s="157"/>
      <c r="T1081" s="158"/>
      <c r="AT1081" s="153" t="s">
        <v>249</v>
      </c>
      <c r="AU1081" s="153" t="s">
        <v>86</v>
      </c>
      <c r="AV1081" s="12" t="s">
        <v>86</v>
      </c>
      <c r="AW1081" s="12" t="s">
        <v>30</v>
      </c>
      <c r="AX1081" s="12" t="s">
        <v>73</v>
      </c>
      <c r="AY1081" s="153" t="s">
        <v>241</v>
      </c>
    </row>
    <row r="1082" spans="2:65" s="12" customFormat="1" ht="12">
      <c r="B1082" s="151"/>
      <c r="D1082" s="152" t="s">
        <v>249</v>
      </c>
      <c r="E1082" s="153" t="s">
        <v>1</v>
      </c>
      <c r="F1082" s="154" t="s">
        <v>887</v>
      </c>
      <c r="H1082" s="155">
        <v>2.37</v>
      </c>
      <c r="I1082" s="156"/>
      <c r="L1082" s="151"/>
      <c r="M1082" s="157"/>
      <c r="T1082" s="158"/>
      <c r="AT1082" s="153" t="s">
        <v>249</v>
      </c>
      <c r="AU1082" s="153" t="s">
        <v>86</v>
      </c>
      <c r="AV1082" s="12" t="s">
        <v>86</v>
      </c>
      <c r="AW1082" s="12" t="s">
        <v>30</v>
      </c>
      <c r="AX1082" s="12" t="s">
        <v>73</v>
      </c>
      <c r="AY1082" s="153" t="s">
        <v>241</v>
      </c>
    </row>
    <row r="1083" spans="2:65" s="12" customFormat="1" ht="12">
      <c r="B1083" s="151"/>
      <c r="D1083" s="152" t="s">
        <v>249</v>
      </c>
      <c r="E1083" s="153" t="s">
        <v>1</v>
      </c>
      <c r="F1083" s="154" t="s">
        <v>888</v>
      </c>
      <c r="H1083" s="155">
        <v>5.71</v>
      </c>
      <c r="I1083" s="156"/>
      <c r="L1083" s="151"/>
      <c r="M1083" s="157"/>
      <c r="T1083" s="158"/>
      <c r="AT1083" s="153" t="s">
        <v>249</v>
      </c>
      <c r="AU1083" s="153" t="s">
        <v>86</v>
      </c>
      <c r="AV1083" s="12" t="s">
        <v>86</v>
      </c>
      <c r="AW1083" s="12" t="s">
        <v>30</v>
      </c>
      <c r="AX1083" s="12" t="s">
        <v>73</v>
      </c>
      <c r="AY1083" s="153" t="s">
        <v>241</v>
      </c>
    </row>
    <row r="1084" spans="2:65" s="13" customFormat="1" ht="12">
      <c r="B1084" s="159"/>
      <c r="D1084" s="152" t="s">
        <v>249</v>
      </c>
      <c r="E1084" s="160" t="s">
        <v>1</v>
      </c>
      <c r="F1084" s="161" t="s">
        <v>251</v>
      </c>
      <c r="H1084" s="162">
        <v>270.04999999999995</v>
      </c>
      <c r="I1084" s="163"/>
      <c r="L1084" s="159"/>
      <c r="M1084" s="164"/>
      <c r="T1084" s="165"/>
      <c r="AT1084" s="160" t="s">
        <v>249</v>
      </c>
      <c r="AU1084" s="160" t="s">
        <v>86</v>
      </c>
      <c r="AV1084" s="13" t="s">
        <v>247</v>
      </c>
      <c r="AW1084" s="13" t="s">
        <v>30</v>
      </c>
      <c r="AX1084" s="13" t="s">
        <v>80</v>
      </c>
      <c r="AY1084" s="160" t="s">
        <v>241</v>
      </c>
    </row>
    <row r="1085" spans="2:65" s="1" customFormat="1" ht="16.5" customHeight="1">
      <c r="B1085" s="32"/>
      <c r="C1085" s="173" t="s">
        <v>1036</v>
      </c>
      <c r="D1085" s="173" t="s">
        <v>319</v>
      </c>
      <c r="E1085" s="174" t="s">
        <v>1037</v>
      </c>
      <c r="F1085" s="175" t="s">
        <v>1038</v>
      </c>
      <c r="G1085" s="176" t="s">
        <v>246</v>
      </c>
      <c r="H1085" s="177">
        <v>310.55799999999999</v>
      </c>
      <c r="I1085" s="178"/>
      <c r="J1085" s="179">
        <f>ROUND(I1085*H1085,2)</f>
        <v>0</v>
      </c>
      <c r="K1085" s="180"/>
      <c r="L1085" s="181"/>
      <c r="M1085" s="182" t="s">
        <v>1</v>
      </c>
      <c r="N1085" s="183" t="s">
        <v>39</v>
      </c>
      <c r="P1085" s="147">
        <f>O1085*H1085</f>
        <v>0</v>
      </c>
      <c r="Q1085" s="147">
        <v>6.4000000000000005E-4</v>
      </c>
      <c r="R1085" s="147">
        <f>Q1085*H1085</f>
        <v>0.19875712000000001</v>
      </c>
      <c r="S1085" s="147">
        <v>0</v>
      </c>
      <c r="T1085" s="148">
        <f>S1085*H1085</f>
        <v>0</v>
      </c>
      <c r="AR1085" s="149" t="s">
        <v>420</v>
      </c>
      <c r="AT1085" s="149" t="s">
        <v>319</v>
      </c>
      <c r="AU1085" s="149" t="s">
        <v>86</v>
      </c>
      <c r="AY1085" s="17" t="s">
        <v>241</v>
      </c>
      <c r="BE1085" s="150">
        <f>IF(N1085="základní",J1085,0)</f>
        <v>0</v>
      </c>
      <c r="BF1085" s="150">
        <f>IF(N1085="snížená",J1085,0)</f>
        <v>0</v>
      </c>
      <c r="BG1085" s="150">
        <f>IF(N1085="zákl. přenesená",J1085,0)</f>
        <v>0</v>
      </c>
      <c r="BH1085" s="150">
        <f>IF(N1085="sníž. přenesená",J1085,0)</f>
        <v>0</v>
      </c>
      <c r="BI1085" s="150">
        <f>IF(N1085="nulová",J1085,0)</f>
        <v>0</v>
      </c>
      <c r="BJ1085" s="17" t="s">
        <v>86</v>
      </c>
      <c r="BK1085" s="150">
        <f>ROUND(I1085*H1085,2)</f>
        <v>0</v>
      </c>
      <c r="BL1085" s="17" t="s">
        <v>334</v>
      </c>
      <c r="BM1085" s="149" t="s">
        <v>1039</v>
      </c>
    </row>
    <row r="1086" spans="2:65" s="12" customFormat="1" ht="12">
      <c r="B1086" s="151"/>
      <c r="D1086" s="152" t="s">
        <v>249</v>
      </c>
      <c r="E1086" s="153" t="s">
        <v>1</v>
      </c>
      <c r="F1086" s="154" t="s">
        <v>1027</v>
      </c>
      <c r="H1086" s="155">
        <v>310.55799999999999</v>
      </c>
      <c r="I1086" s="156"/>
      <c r="L1086" s="151"/>
      <c r="M1086" s="157"/>
      <c r="T1086" s="158"/>
      <c r="AT1086" s="153" t="s">
        <v>249</v>
      </c>
      <c r="AU1086" s="153" t="s">
        <v>86</v>
      </c>
      <c r="AV1086" s="12" t="s">
        <v>86</v>
      </c>
      <c r="AW1086" s="12" t="s">
        <v>30</v>
      </c>
      <c r="AX1086" s="12" t="s">
        <v>73</v>
      </c>
      <c r="AY1086" s="153" t="s">
        <v>241</v>
      </c>
    </row>
    <row r="1087" spans="2:65" s="13" customFormat="1" ht="12">
      <c r="B1087" s="159"/>
      <c r="D1087" s="152" t="s">
        <v>249</v>
      </c>
      <c r="E1087" s="160" t="s">
        <v>1</v>
      </c>
      <c r="F1087" s="161" t="s">
        <v>251</v>
      </c>
      <c r="H1087" s="162">
        <v>310.55799999999999</v>
      </c>
      <c r="I1087" s="163"/>
      <c r="L1087" s="159"/>
      <c r="M1087" s="164"/>
      <c r="T1087" s="165"/>
      <c r="AT1087" s="160" t="s">
        <v>249</v>
      </c>
      <c r="AU1087" s="160" t="s">
        <v>86</v>
      </c>
      <c r="AV1087" s="13" t="s">
        <v>247</v>
      </c>
      <c r="AW1087" s="13" t="s">
        <v>30</v>
      </c>
      <c r="AX1087" s="13" t="s">
        <v>80</v>
      </c>
      <c r="AY1087" s="160" t="s">
        <v>241</v>
      </c>
    </row>
    <row r="1088" spans="2:65" s="1" customFormat="1" ht="24.25" customHeight="1">
      <c r="B1088" s="32"/>
      <c r="C1088" s="137" t="s">
        <v>1040</v>
      </c>
      <c r="D1088" s="137" t="s">
        <v>243</v>
      </c>
      <c r="E1088" s="138" t="s">
        <v>1041</v>
      </c>
      <c r="F1088" s="139" t="s">
        <v>1042</v>
      </c>
      <c r="G1088" s="140" t="s">
        <v>246</v>
      </c>
      <c r="H1088" s="141">
        <v>75.8</v>
      </c>
      <c r="I1088" s="142"/>
      <c r="J1088" s="143">
        <f>ROUND(I1088*H1088,2)</f>
        <v>0</v>
      </c>
      <c r="K1088" s="144"/>
      <c r="L1088" s="32"/>
      <c r="M1088" s="145" t="s">
        <v>1</v>
      </c>
      <c r="N1088" s="146" t="s">
        <v>39</v>
      </c>
      <c r="P1088" s="147">
        <f>O1088*H1088</f>
        <v>0</v>
      </c>
      <c r="Q1088" s="147">
        <v>4.0000000000000003E-5</v>
      </c>
      <c r="R1088" s="147">
        <f>Q1088*H1088</f>
        <v>3.032E-3</v>
      </c>
      <c r="S1088" s="147">
        <v>0</v>
      </c>
      <c r="T1088" s="148">
        <f>S1088*H1088</f>
        <v>0</v>
      </c>
      <c r="AR1088" s="149" t="s">
        <v>334</v>
      </c>
      <c r="AT1088" s="149" t="s">
        <v>243</v>
      </c>
      <c r="AU1088" s="149" t="s">
        <v>86</v>
      </c>
      <c r="AY1088" s="17" t="s">
        <v>241</v>
      </c>
      <c r="BE1088" s="150">
        <f>IF(N1088="základní",J1088,0)</f>
        <v>0</v>
      </c>
      <c r="BF1088" s="150">
        <f>IF(N1088="snížená",J1088,0)</f>
        <v>0</v>
      </c>
      <c r="BG1088" s="150">
        <f>IF(N1088="zákl. přenesená",J1088,0)</f>
        <v>0</v>
      </c>
      <c r="BH1088" s="150">
        <f>IF(N1088="sníž. přenesená",J1088,0)</f>
        <v>0</v>
      </c>
      <c r="BI1088" s="150">
        <f>IF(N1088="nulová",J1088,0)</f>
        <v>0</v>
      </c>
      <c r="BJ1088" s="17" t="s">
        <v>86</v>
      </c>
      <c r="BK1088" s="150">
        <f>ROUND(I1088*H1088,2)</f>
        <v>0</v>
      </c>
      <c r="BL1088" s="17" t="s">
        <v>334</v>
      </c>
      <c r="BM1088" s="149" t="s">
        <v>1043</v>
      </c>
    </row>
    <row r="1089" spans="2:65" s="12" customFormat="1" ht="12">
      <c r="B1089" s="151"/>
      <c r="D1089" s="152" t="s">
        <v>249</v>
      </c>
      <c r="E1089" s="153" t="s">
        <v>1</v>
      </c>
      <c r="F1089" s="154" t="s">
        <v>1044</v>
      </c>
      <c r="H1089" s="155">
        <v>73.7</v>
      </c>
      <c r="I1089" s="156"/>
      <c r="L1089" s="151"/>
      <c r="M1089" s="157"/>
      <c r="T1089" s="158"/>
      <c r="AT1089" s="153" t="s">
        <v>249</v>
      </c>
      <c r="AU1089" s="153" t="s">
        <v>86</v>
      </c>
      <c r="AV1089" s="12" t="s">
        <v>86</v>
      </c>
      <c r="AW1089" s="12" t="s">
        <v>30</v>
      </c>
      <c r="AX1089" s="12" t="s">
        <v>73</v>
      </c>
      <c r="AY1089" s="153" t="s">
        <v>241</v>
      </c>
    </row>
    <row r="1090" spans="2:65" s="12" customFormat="1" ht="12">
      <c r="B1090" s="151"/>
      <c r="D1090" s="152" t="s">
        <v>249</v>
      </c>
      <c r="E1090" s="153" t="s">
        <v>1</v>
      </c>
      <c r="F1090" s="154" t="s">
        <v>1045</v>
      </c>
      <c r="H1090" s="155">
        <v>2.1</v>
      </c>
      <c r="I1090" s="156"/>
      <c r="L1090" s="151"/>
      <c r="M1090" s="157"/>
      <c r="T1090" s="158"/>
      <c r="AT1090" s="153" t="s">
        <v>249</v>
      </c>
      <c r="AU1090" s="153" t="s">
        <v>86</v>
      </c>
      <c r="AV1090" s="12" t="s">
        <v>86</v>
      </c>
      <c r="AW1090" s="12" t="s">
        <v>30</v>
      </c>
      <c r="AX1090" s="12" t="s">
        <v>73</v>
      </c>
      <c r="AY1090" s="153" t="s">
        <v>241</v>
      </c>
    </row>
    <row r="1091" spans="2:65" s="13" customFormat="1" ht="12">
      <c r="B1091" s="159"/>
      <c r="D1091" s="152" t="s">
        <v>249</v>
      </c>
      <c r="E1091" s="160" t="s">
        <v>1</v>
      </c>
      <c r="F1091" s="161" t="s">
        <v>1046</v>
      </c>
      <c r="H1091" s="162">
        <v>75.8</v>
      </c>
      <c r="I1091" s="163"/>
      <c r="L1091" s="159"/>
      <c r="M1091" s="164"/>
      <c r="T1091" s="165"/>
      <c r="AT1091" s="160" t="s">
        <v>249</v>
      </c>
      <c r="AU1091" s="160" t="s">
        <v>86</v>
      </c>
      <c r="AV1091" s="13" t="s">
        <v>247</v>
      </c>
      <c r="AW1091" s="13" t="s">
        <v>30</v>
      </c>
      <c r="AX1091" s="13" t="s">
        <v>80</v>
      </c>
      <c r="AY1091" s="160" t="s">
        <v>241</v>
      </c>
    </row>
    <row r="1092" spans="2:65" s="1" customFormat="1" ht="24.25" customHeight="1">
      <c r="B1092" s="32"/>
      <c r="C1092" s="173" t="s">
        <v>1047</v>
      </c>
      <c r="D1092" s="173" t="s">
        <v>319</v>
      </c>
      <c r="E1092" s="174" t="s">
        <v>1048</v>
      </c>
      <c r="F1092" s="175" t="s">
        <v>1049</v>
      </c>
      <c r="G1092" s="176" t="s">
        <v>246</v>
      </c>
      <c r="H1092" s="177">
        <v>92.552000000000007</v>
      </c>
      <c r="I1092" s="178"/>
      <c r="J1092" s="179">
        <f>ROUND(I1092*H1092,2)</f>
        <v>0</v>
      </c>
      <c r="K1092" s="180"/>
      <c r="L1092" s="181"/>
      <c r="M1092" s="182" t="s">
        <v>1</v>
      </c>
      <c r="N1092" s="183" t="s">
        <v>39</v>
      </c>
      <c r="P1092" s="147">
        <f>O1092*H1092</f>
        <v>0</v>
      </c>
      <c r="Q1092" s="147">
        <v>2.9999999999999997E-4</v>
      </c>
      <c r="R1092" s="147">
        <f>Q1092*H1092</f>
        <v>2.7765599999999998E-2</v>
      </c>
      <c r="S1092" s="147">
        <v>0</v>
      </c>
      <c r="T1092" s="148">
        <f>S1092*H1092</f>
        <v>0</v>
      </c>
      <c r="AR1092" s="149" t="s">
        <v>420</v>
      </c>
      <c r="AT1092" s="149" t="s">
        <v>319</v>
      </c>
      <c r="AU1092" s="149" t="s">
        <v>86</v>
      </c>
      <c r="AY1092" s="17" t="s">
        <v>241</v>
      </c>
      <c r="BE1092" s="150">
        <f>IF(N1092="základní",J1092,0)</f>
        <v>0</v>
      </c>
      <c r="BF1092" s="150">
        <f>IF(N1092="snížená",J1092,0)</f>
        <v>0</v>
      </c>
      <c r="BG1092" s="150">
        <f>IF(N1092="zákl. přenesená",J1092,0)</f>
        <v>0</v>
      </c>
      <c r="BH1092" s="150">
        <f>IF(N1092="sníž. přenesená",J1092,0)</f>
        <v>0</v>
      </c>
      <c r="BI1092" s="150">
        <f>IF(N1092="nulová",J1092,0)</f>
        <v>0</v>
      </c>
      <c r="BJ1092" s="17" t="s">
        <v>86</v>
      </c>
      <c r="BK1092" s="150">
        <f>ROUND(I1092*H1092,2)</f>
        <v>0</v>
      </c>
      <c r="BL1092" s="17" t="s">
        <v>334</v>
      </c>
      <c r="BM1092" s="149" t="s">
        <v>1050</v>
      </c>
    </row>
    <row r="1093" spans="2:65" s="12" customFormat="1" ht="12">
      <c r="B1093" s="151"/>
      <c r="D1093" s="152" t="s">
        <v>249</v>
      </c>
      <c r="E1093" s="153" t="s">
        <v>1</v>
      </c>
      <c r="F1093" s="154" t="s">
        <v>1051</v>
      </c>
      <c r="H1093" s="155">
        <v>92.552000000000007</v>
      </c>
      <c r="I1093" s="156"/>
      <c r="L1093" s="151"/>
      <c r="M1093" s="157"/>
      <c r="T1093" s="158"/>
      <c r="AT1093" s="153" t="s">
        <v>249</v>
      </c>
      <c r="AU1093" s="153" t="s">
        <v>86</v>
      </c>
      <c r="AV1093" s="12" t="s">
        <v>86</v>
      </c>
      <c r="AW1093" s="12" t="s">
        <v>30</v>
      </c>
      <c r="AX1093" s="12" t="s">
        <v>80</v>
      </c>
      <c r="AY1093" s="153" t="s">
        <v>241</v>
      </c>
    </row>
    <row r="1094" spans="2:65" s="1" customFormat="1" ht="24.25" customHeight="1">
      <c r="B1094" s="32"/>
      <c r="C1094" s="137" t="s">
        <v>1052</v>
      </c>
      <c r="D1094" s="137" t="s">
        <v>243</v>
      </c>
      <c r="E1094" s="138" t="s">
        <v>1053</v>
      </c>
      <c r="F1094" s="139" t="s">
        <v>1054</v>
      </c>
      <c r="G1094" s="140" t="s">
        <v>282</v>
      </c>
      <c r="H1094" s="141">
        <v>3.3839999999999999</v>
      </c>
      <c r="I1094" s="142"/>
      <c r="J1094" s="143">
        <f>ROUND(I1094*H1094,2)</f>
        <v>0</v>
      </c>
      <c r="K1094" s="144"/>
      <c r="L1094" s="32"/>
      <c r="M1094" s="145" t="s">
        <v>1</v>
      </c>
      <c r="N1094" s="146" t="s">
        <v>39</v>
      </c>
      <c r="P1094" s="147">
        <f>O1094*H1094</f>
        <v>0</v>
      </c>
      <c r="Q1094" s="147">
        <v>0</v>
      </c>
      <c r="R1094" s="147">
        <f>Q1094*H1094</f>
        <v>0</v>
      </c>
      <c r="S1094" s="147">
        <v>0</v>
      </c>
      <c r="T1094" s="148">
        <f>S1094*H1094</f>
        <v>0</v>
      </c>
      <c r="AR1094" s="149" t="s">
        <v>334</v>
      </c>
      <c r="AT1094" s="149" t="s">
        <v>243</v>
      </c>
      <c r="AU1094" s="149" t="s">
        <v>86</v>
      </c>
      <c r="AY1094" s="17" t="s">
        <v>241</v>
      </c>
      <c r="BE1094" s="150">
        <f>IF(N1094="základní",J1094,0)</f>
        <v>0</v>
      </c>
      <c r="BF1094" s="150">
        <f>IF(N1094="snížená",J1094,0)</f>
        <v>0</v>
      </c>
      <c r="BG1094" s="150">
        <f>IF(N1094="zákl. přenesená",J1094,0)</f>
        <v>0</v>
      </c>
      <c r="BH1094" s="150">
        <f>IF(N1094="sníž. přenesená",J1094,0)</f>
        <v>0</v>
      </c>
      <c r="BI1094" s="150">
        <f>IF(N1094="nulová",J1094,0)</f>
        <v>0</v>
      </c>
      <c r="BJ1094" s="17" t="s">
        <v>86</v>
      </c>
      <c r="BK1094" s="150">
        <f>ROUND(I1094*H1094,2)</f>
        <v>0</v>
      </c>
      <c r="BL1094" s="17" t="s">
        <v>334</v>
      </c>
      <c r="BM1094" s="149" t="s">
        <v>1055</v>
      </c>
    </row>
    <row r="1095" spans="2:65" s="11" customFormat="1" ht="22.75" customHeight="1">
      <c r="B1095" s="125"/>
      <c r="D1095" s="126" t="s">
        <v>72</v>
      </c>
      <c r="E1095" s="135" t="s">
        <v>1056</v>
      </c>
      <c r="F1095" s="135" t="s">
        <v>1057</v>
      </c>
      <c r="I1095" s="128"/>
      <c r="J1095" s="136">
        <f>BK1095</f>
        <v>0</v>
      </c>
      <c r="L1095" s="125"/>
      <c r="M1095" s="130"/>
      <c r="P1095" s="131">
        <f>SUM(P1096:P1168)</f>
        <v>0</v>
      </c>
      <c r="R1095" s="131">
        <f>SUM(R1096:R1168)</f>
        <v>6.0388822800000002</v>
      </c>
      <c r="T1095" s="132">
        <f>SUM(T1096:T1168)</f>
        <v>0</v>
      </c>
      <c r="AR1095" s="126" t="s">
        <v>86</v>
      </c>
      <c r="AT1095" s="133" t="s">
        <v>72</v>
      </c>
      <c r="AU1095" s="133" t="s">
        <v>80</v>
      </c>
      <c r="AY1095" s="126" t="s">
        <v>241</v>
      </c>
      <c r="BK1095" s="134">
        <f>SUM(BK1096:BK1168)</f>
        <v>0</v>
      </c>
    </row>
    <row r="1096" spans="2:65" s="1" customFormat="1" ht="24.25" customHeight="1">
      <c r="B1096" s="32"/>
      <c r="C1096" s="137" t="s">
        <v>1058</v>
      </c>
      <c r="D1096" s="137" t="s">
        <v>243</v>
      </c>
      <c r="E1096" s="138" t="s">
        <v>1059</v>
      </c>
      <c r="F1096" s="139" t="s">
        <v>1060</v>
      </c>
      <c r="G1096" s="140" t="s">
        <v>246</v>
      </c>
      <c r="H1096" s="141">
        <v>567.44000000000005</v>
      </c>
      <c r="I1096" s="142"/>
      <c r="J1096" s="143">
        <f>ROUND(I1096*H1096,2)</f>
        <v>0</v>
      </c>
      <c r="K1096" s="144"/>
      <c r="L1096" s="32"/>
      <c r="M1096" s="145" t="s">
        <v>1</v>
      </c>
      <c r="N1096" s="146" t="s">
        <v>39</v>
      </c>
      <c r="P1096" s="147">
        <f>O1096*H1096</f>
        <v>0</v>
      </c>
      <c r="Q1096" s="147">
        <v>2.9999999999999997E-4</v>
      </c>
      <c r="R1096" s="147">
        <f>Q1096*H1096</f>
        <v>0.17023199999999999</v>
      </c>
      <c r="S1096" s="147">
        <v>0</v>
      </c>
      <c r="T1096" s="148">
        <f>S1096*H1096</f>
        <v>0</v>
      </c>
      <c r="AR1096" s="149" t="s">
        <v>334</v>
      </c>
      <c r="AT1096" s="149" t="s">
        <v>243</v>
      </c>
      <c r="AU1096" s="149" t="s">
        <v>86</v>
      </c>
      <c r="AY1096" s="17" t="s">
        <v>241</v>
      </c>
      <c r="BE1096" s="150">
        <f>IF(N1096="základní",J1096,0)</f>
        <v>0</v>
      </c>
      <c r="BF1096" s="150">
        <f>IF(N1096="snížená",J1096,0)</f>
        <v>0</v>
      </c>
      <c r="BG1096" s="150">
        <f>IF(N1096="zákl. přenesená",J1096,0)</f>
        <v>0</v>
      </c>
      <c r="BH1096" s="150">
        <f>IF(N1096="sníž. přenesená",J1096,0)</f>
        <v>0</v>
      </c>
      <c r="BI1096" s="150">
        <f>IF(N1096="nulová",J1096,0)</f>
        <v>0</v>
      </c>
      <c r="BJ1096" s="17" t="s">
        <v>86</v>
      </c>
      <c r="BK1096" s="150">
        <f>ROUND(I1096*H1096,2)</f>
        <v>0</v>
      </c>
      <c r="BL1096" s="17" t="s">
        <v>334</v>
      </c>
      <c r="BM1096" s="149" t="s">
        <v>1061</v>
      </c>
    </row>
    <row r="1097" spans="2:65" s="12" customFormat="1" ht="12">
      <c r="B1097" s="151"/>
      <c r="D1097" s="152" t="s">
        <v>249</v>
      </c>
      <c r="E1097" s="153" t="s">
        <v>1</v>
      </c>
      <c r="F1097" s="154" t="s">
        <v>1062</v>
      </c>
      <c r="H1097" s="155">
        <v>574.79</v>
      </c>
      <c r="I1097" s="156"/>
      <c r="L1097" s="151"/>
      <c r="M1097" s="157"/>
      <c r="T1097" s="158"/>
      <c r="AT1097" s="153" t="s">
        <v>249</v>
      </c>
      <c r="AU1097" s="153" t="s">
        <v>86</v>
      </c>
      <c r="AV1097" s="12" t="s">
        <v>86</v>
      </c>
      <c r="AW1097" s="12" t="s">
        <v>30</v>
      </c>
      <c r="AX1097" s="12" t="s">
        <v>73</v>
      </c>
      <c r="AY1097" s="153" t="s">
        <v>241</v>
      </c>
    </row>
    <row r="1098" spans="2:65" s="12" customFormat="1" ht="12">
      <c r="B1098" s="151"/>
      <c r="D1098" s="152" t="s">
        <v>249</v>
      </c>
      <c r="E1098" s="153" t="s">
        <v>1</v>
      </c>
      <c r="F1098" s="154" t="s">
        <v>1063</v>
      </c>
      <c r="H1098" s="155">
        <v>-7.35</v>
      </c>
      <c r="I1098" s="156"/>
      <c r="L1098" s="151"/>
      <c r="M1098" s="157"/>
      <c r="T1098" s="158"/>
      <c r="AT1098" s="153" t="s">
        <v>249</v>
      </c>
      <c r="AU1098" s="153" t="s">
        <v>86</v>
      </c>
      <c r="AV1098" s="12" t="s">
        <v>86</v>
      </c>
      <c r="AW1098" s="12" t="s">
        <v>30</v>
      </c>
      <c r="AX1098" s="12" t="s">
        <v>73</v>
      </c>
      <c r="AY1098" s="153" t="s">
        <v>241</v>
      </c>
    </row>
    <row r="1099" spans="2:65" s="13" customFormat="1" ht="12">
      <c r="B1099" s="159"/>
      <c r="D1099" s="152" t="s">
        <v>249</v>
      </c>
      <c r="E1099" s="160" t="s">
        <v>1</v>
      </c>
      <c r="F1099" s="161" t="s">
        <v>251</v>
      </c>
      <c r="H1099" s="162">
        <v>567.43999999999994</v>
      </c>
      <c r="I1099" s="163"/>
      <c r="L1099" s="159"/>
      <c r="M1099" s="164"/>
      <c r="T1099" s="165"/>
      <c r="AT1099" s="160" t="s">
        <v>249</v>
      </c>
      <c r="AU1099" s="160" t="s">
        <v>86</v>
      </c>
      <c r="AV1099" s="13" t="s">
        <v>247</v>
      </c>
      <c r="AW1099" s="13" t="s">
        <v>30</v>
      </c>
      <c r="AX1099" s="13" t="s">
        <v>80</v>
      </c>
      <c r="AY1099" s="160" t="s">
        <v>241</v>
      </c>
    </row>
    <row r="1100" spans="2:65" s="1" customFormat="1" ht="24.25" customHeight="1">
      <c r="B1100" s="32"/>
      <c r="C1100" s="173" t="s">
        <v>1064</v>
      </c>
      <c r="D1100" s="173" t="s">
        <v>319</v>
      </c>
      <c r="E1100" s="174" t="s">
        <v>1065</v>
      </c>
      <c r="F1100" s="175" t="s">
        <v>1066</v>
      </c>
      <c r="G1100" s="176" t="s">
        <v>246</v>
      </c>
      <c r="H1100" s="177">
        <v>603.553</v>
      </c>
      <c r="I1100" s="178"/>
      <c r="J1100" s="179">
        <f>ROUND(I1100*H1100,2)</f>
        <v>0</v>
      </c>
      <c r="K1100" s="180"/>
      <c r="L1100" s="181"/>
      <c r="M1100" s="182" t="s">
        <v>1</v>
      </c>
      <c r="N1100" s="183" t="s">
        <v>39</v>
      </c>
      <c r="P1100" s="147">
        <f>O1100*H1100</f>
        <v>0</v>
      </c>
      <c r="Q1100" s="147">
        <v>6.0000000000000001E-3</v>
      </c>
      <c r="R1100" s="147">
        <f>Q1100*H1100</f>
        <v>3.621318</v>
      </c>
      <c r="S1100" s="147">
        <v>0</v>
      </c>
      <c r="T1100" s="148">
        <f>S1100*H1100</f>
        <v>0</v>
      </c>
      <c r="AR1100" s="149" t="s">
        <v>420</v>
      </c>
      <c r="AT1100" s="149" t="s">
        <v>319</v>
      </c>
      <c r="AU1100" s="149" t="s">
        <v>86</v>
      </c>
      <c r="AY1100" s="17" t="s">
        <v>241</v>
      </c>
      <c r="BE1100" s="150">
        <f>IF(N1100="základní",J1100,0)</f>
        <v>0</v>
      </c>
      <c r="BF1100" s="150">
        <f>IF(N1100="snížená",J1100,0)</f>
        <v>0</v>
      </c>
      <c r="BG1100" s="150">
        <f>IF(N1100="zákl. přenesená",J1100,0)</f>
        <v>0</v>
      </c>
      <c r="BH1100" s="150">
        <f>IF(N1100="sníž. přenesená",J1100,0)</f>
        <v>0</v>
      </c>
      <c r="BI1100" s="150">
        <f>IF(N1100="nulová",J1100,0)</f>
        <v>0</v>
      </c>
      <c r="BJ1100" s="17" t="s">
        <v>86</v>
      </c>
      <c r="BK1100" s="150">
        <f>ROUND(I1100*H1100,2)</f>
        <v>0</v>
      </c>
      <c r="BL1100" s="17" t="s">
        <v>334</v>
      </c>
      <c r="BM1100" s="149" t="s">
        <v>1067</v>
      </c>
    </row>
    <row r="1101" spans="2:65" s="12" customFormat="1" ht="12">
      <c r="B1101" s="151"/>
      <c r="D1101" s="152" t="s">
        <v>249</v>
      </c>
      <c r="E1101" s="153" t="s">
        <v>1</v>
      </c>
      <c r="F1101" s="154" t="s">
        <v>1068</v>
      </c>
      <c r="H1101" s="155">
        <v>574.81200000000001</v>
      </c>
      <c r="I1101" s="156"/>
      <c r="L1101" s="151"/>
      <c r="M1101" s="157"/>
      <c r="T1101" s="158"/>
      <c r="AT1101" s="153" t="s">
        <v>249</v>
      </c>
      <c r="AU1101" s="153" t="s">
        <v>86</v>
      </c>
      <c r="AV1101" s="12" t="s">
        <v>86</v>
      </c>
      <c r="AW1101" s="12" t="s">
        <v>30</v>
      </c>
      <c r="AX1101" s="12" t="s">
        <v>73</v>
      </c>
      <c r="AY1101" s="153" t="s">
        <v>241</v>
      </c>
    </row>
    <row r="1102" spans="2:65" s="13" customFormat="1" ht="12">
      <c r="B1102" s="159"/>
      <c r="D1102" s="152" t="s">
        <v>249</v>
      </c>
      <c r="E1102" s="160" t="s">
        <v>1</v>
      </c>
      <c r="F1102" s="161" t="s">
        <v>251</v>
      </c>
      <c r="H1102" s="162">
        <v>574.81200000000001</v>
      </c>
      <c r="I1102" s="163"/>
      <c r="L1102" s="159"/>
      <c r="M1102" s="164"/>
      <c r="T1102" s="165"/>
      <c r="AT1102" s="160" t="s">
        <v>249</v>
      </c>
      <c r="AU1102" s="160" t="s">
        <v>86</v>
      </c>
      <c r="AV1102" s="13" t="s">
        <v>247</v>
      </c>
      <c r="AW1102" s="13" t="s">
        <v>30</v>
      </c>
      <c r="AX1102" s="13" t="s">
        <v>73</v>
      </c>
      <c r="AY1102" s="160" t="s">
        <v>241</v>
      </c>
    </row>
    <row r="1103" spans="2:65" s="12" customFormat="1" ht="12">
      <c r="B1103" s="151"/>
      <c r="D1103" s="152" t="s">
        <v>249</v>
      </c>
      <c r="E1103" s="153" t="s">
        <v>1</v>
      </c>
      <c r="F1103" s="154" t="s">
        <v>1069</v>
      </c>
      <c r="H1103" s="155">
        <v>603.553</v>
      </c>
      <c r="I1103" s="156"/>
      <c r="L1103" s="151"/>
      <c r="M1103" s="157"/>
      <c r="T1103" s="158"/>
      <c r="AT1103" s="153" t="s">
        <v>249</v>
      </c>
      <c r="AU1103" s="153" t="s">
        <v>86</v>
      </c>
      <c r="AV1103" s="12" t="s">
        <v>86</v>
      </c>
      <c r="AW1103" s="12" t="s">
        <v>30</v>
      </c>
      <c r="AX1103" s="12" t="s">
        <v>80</v>
      </c>
      <c r="AY1103" s="153" t="s">
        <v>241</v>
      </c>
    </row>
    <row r="1104" spans="2:65" s="1" customFormat="1" ht="37.75" customHeight="1">
      <c r="B1104" s="32"/>
      <c r="C1104" s="137" t="s">
        <v>1070</v>
      </c>
      <c r="D1104" s="137" t="s">
        <v>243</v>
      </c>
      <c r="E1104" s="138" t="s">
        <v>1071</v>
      </c>
      <c r="F1104" s="139" t="s">
        <v>1072</v>
      </c>
      <c r="G1104" s="140" t="s">
        <v>246</v>
      </c>
      <c r="H1104" s="141">
        <v>75.8</v>
      </c>
      <c r="I1104" s="142"/>
      <c r="J1104" s="143">
        <f>ROUND(I1104*H1104,2)</f>
        <v>0</v>
      </c>
      <c r="K1104" s="144"/>
      <c r="L1104" s="32"/>
      <c r="M1104" s="145" t="s">
        <v>1</v>
      </c>
      <c r="N1104" s="146" t="s">
        <v>39</v>
      </c>
      <c r="P1104" s="147">
        <f>O1104*H1104</f>
        <v>0</v>
      </c>
      <c r="Q1104" s="147">
        <v>6.3E-3</v>
      </c>
      <c r="R1104" s="147">
        <f>Q1104*H1104</f>
        <v>0.47753999999999996</v>
      </c>
      <c r="S1104" s="147">
        <v>0</v>
      </c>
      <c r="T1104" s="148">
        <f>S1104*H1104</f>
        <v>0</v>
      </c>
      <c r="AR1104" s="149" t="s">
        <v>334</v>
      </c>
      <c r="AT1104" s="149" t="s">
        <v>243</v>
      </c>
      <c r="AU1104" s="149" t="s">
        <v>86</v>
      </c>
      <c r="AY1104" s="17" t="s">
        <v>241</v>
      </c>
      <c r="BE1104" s="150">
        <f>IF(N1104="základní",J1104,0)</f>
        <v>0</v>
      </c>
      <c r="BF1104" s="150">
        <f>IF(N1104="snížená",J1104,0)</f>
        <v>0</v>
      </c>
      <c r="BG1104" s="150">
        <f>IF(N1104="zákl. přenesená",J1104,0)</f>
        <v>0</v>
      </c>
      <c r="BH1104" s="150">
        <f>IF(N1104="sníž. přenesená",J1104,0)</f>
        <v>0</v>
      </c>
      <c r="BI1104" s="150">
        <f>IF(N1104="nulová",J1104,0)</f>
        <v>0</v>
      </c>
      <c r="BJ1104" s="17" t="s">
        <v>86</v>
      </c>
      <c r="BK1104" s="150">
        <f>ROUND(I1104*H1104,2)</f>
        <v>0</v>
      </c>
      <c r="BL1104" s="17" t="s">
        <v>334</v>
      </c>
      <c r="BM1104" s="149" t="s">
        <v>1073</v>
      </c>
    </row>
    <row r="1105" spans="2:65" s="12" customFormat="1" ht="12">
      <c r="B1105" s="151"/>
      <c r="D1105" s="152" t="s">
        <v>249</v>
      </c>
      <c r="E1105" s="153" t="s">
        <v>1</v>
      </c>
      <c r="F1105" s="154" t="s">
        <v>1044</v>
      </c>
      <c r="H1105" s="155">
        <v>73.7</v>
      </c>
      <c r="I1105" s="156"/>
      <c r="L1105" s="151"/>
      <c r="M1105" s="157"/>
      <c r="T1105" s="158"/>
      <c r="AT1105" s="153" t="s">
        <v>249</v>
      </c>
      <c r="AU1105" s="153" t="s">
        <v>86</v>
      </c>
      <c r="AV1105" s="12" t="s">
        <v>86</v>
      </c>
      <c r="AW1105" s="12" t="s">
        <v>30</v>
      </c>
      <c r="AX1105" s="12" t="s">
        <v>73</v>
      </c>
      <c r="AY1105" s="153" t="s">
        <v>241</v>
      </c>
    </row>
    <row r="1106" spans="2:65" s="12" customFormat="1" ht="12">
      <c r="B1106" s="151"/>
      <c r="D1106" s="152" t="s">
        <v>249</v>
      </c>
      <c r="E1106" s="153" t="s">
        <v>1</v>
      </c>
      <c r="F1106" s="154" t="s">
        <v>1045</v>
      </c>
      <c r="H1106" s="155">
        <v>2.1</v>
      </c>
      <c r="I1106" s="156"/>
      <c r="L1106" s="151"/>
      <c r="M1106" s="157"/>
      <c r="T1106" s="158"/>
      <c r="AT1106" s="153" t="s">
        <v>249</v>
      </c>
      <c r="AU1106" s="153" t="s">
        <v>86</v>
      </c>
      <c r="AV1106" s="12" t="s">
        <v>86</v>
      </c>
      <c r="AW1106" s="12" t="s">
        <v>30</v>
      </c>
      <c r="AX1106" s="12" t="s">
        <v>73</v>
      </c>
      <c r="AY1106" s="153" t="s">
        <v>241</v>
      </c>
    </row>
    <row r="1107" spans="2:65" s="13" customFormat="1" ht="12">
      <c r="B1107" s="159"/>
      <c r="D1107" s="152" t="s">
        <v>249</v>
      </c>
      <c r="E1107" s="160" t="s">
        <v>1</v>
      </c>
      <c r="F1107" s="161" t="s">
        <v>1074</v>
      </c>
      <c r="H1107" s="162">
        <v>75.8</v>
      </c>
      <c r="I1107" s="163"/>
      <c r="L1107" s="159"/>
      <c r="M1107" s="164"/>
      <c r="T1107" s="165"/>
      <c r="AT1107" s="160" t="s">
        <v>249</v>
      </c>
      <c r="AU1107" s="160" t="s">
        <v>86</v>
      </c>
      <c r="AV1107" s="13" t="s">
        <v>247</v>
      </c>
      <c r="AW1107" s="13" t="s">
        <v>30</v>
      </c>
      <c r="AX1107" s="13" t="s">
        <v>80</v>
      </c>
      <c r="AY1107" s="160" t="s">
        <v>241</v>
      </c>
    </row>
    <row r="1108" spans="2:65" s="1" customFormat="1" ht="24.25" customHeight="1">
      <c r="B1108" s="32"/>
      <c r="C1108" s="173" t="s">
        <v>1075</v>
      </c>
      <c r="D1108" s="173" t="s">
        <v>319</v>
      </c>
      <c r="E1108" s="174" t="s">
        <v>1076</v>
      </c>
      <c r="F1108" s="175" t="s">
        <v>1077</v>
      </c>
      <c r="G1108" s="176" t="s">
        <v>246</v>
      </c>
      <c r="H1108" s="177">
        <v>79.59</v>
      </c>
      <c r="I1108" s="178"/>
      <c r="J1108" s="179">
        <f>ROUND(I1108*H1108,2)</f>
        <v>0</v>
      </c>
      <c r="K1108" s="180"/>
      <c r="L1108" s="181"/>
      <c r="M1108" s="182" t="s">
        <v>1</v>
      </c>
      <c r="N1108" s="183" t="s">
        <v>39</v>
      </c>
      <c r="P1108" s="147">
        <f>O1108*H1108</f>
        <v>0</v>
      </c>
      <c r="Q1108" s="147">
        <v>7.0000000000000001E-3</v>
      </c>
      <c r="R1108" s="147">
        <f>Q1108*H1108</f>
        <v>0.55713000000000001</v>
      </c>
      <c r="S1108" s="147">
        <v>0</v>
      </c>
      <c r="T1108" s="148">
        <f>S1108*H1108</f>
        <v>0</v>
      </c>
      <c r="AR1108" s="149" t="s">
        <v>420</v>
      </c>
      <c r="AT1108" s="149" t="s">
        <v>319</v>
      </c>
      <c r="AU1108" s="149" t="s">
        <v>86</v>
      </c>
      <c r="AY1108" s="17" t="s">
        <v>241</v>
      </c>
      <c r="BE1108" s="150">
        <f>IF(N1108="základní",J1108,0)</f>
        <v>0</v>
      </c>
      <c r="BF1108" s="150">
        <f>IF(N1108="snížená",J1108,0)</f>
        <v>0</v>
      </c>
      <c r="BG1108" s="150">
        <f>IF(N1108="zákl. přenesená",J1108,0)</f>
        <v>0</v>
      </c>
      <c r="BH1108" s="150">
        <f>IF(N1108="sníž. přenesená",J1108,0)</f>
        <v>0</v>
      </c>
      <c r="BI1108" s="150">
        <f>IF(N1108="nulová",J1108,0)</f>
        <v>0</v>
      </c>
      <c r="BJ1108" s="17" t="s">
        <v>86</v>
      </c>
      <c r="BK1108" s="150">
        <f>ROUND(I1108*H1108,2)</f>
        <v>0</v>
      </c>
      <c r="BL1108" s="17" t="s">
        <v>334</v>
      </c>
      <c r="BM1108" s="149" t="s">
        <v>1078</v>
      </c>
    </row>
    <row r="1109" spans="2:65" s="12" customFormat="1" ht="12">
      <c r="B1109" s="151"/>
      <c r="D1109" s="152" t="s">
        <v>249</v>
      </c>
      <c r="E1109" s="153" t="s">
        <v>1</v>
      </c>
      <c r="F1109" s="154" t="s">
        <v>1079</v>
      </c>
      <c r="H1109" s="155">
        <v>79.59</v>
      </c>
      <c r="I1109" s="156"/>
      <c r="L1109" s="151"/>
      <c r="M1109" s="157"/>
      <c r="T1109" s="158"/>
      <c r="AT1109" s="153" t="s">
        <v>249</v>
      </c>
      <c r="AU1109" s="153" t="s">
        <v>86</v>
      </c>
      <c r="AV1109" s="12" t="s">
        <v>86</v>
      </c>
      <c r="AW1109" s="12" t="s">
        <v>30</v>
      </c>
      <c r="AX1109" s="12" t="s">
        <v>80</v>
      </c>
      <c r="AY1109" s="153" t="s">
        <v>241</v>
      </c>
    </row>
    <row r="1110" spans="2:65" s="1" customFormat="1" ht="24.25" customHeight="1">
      <c r="B1110" s="32"/>
      <c r="C1110" s="137" t="s">
        <v>1080</v>
      </c>
      <c r="D1110" s="137" t="s">
        <v>243</v>
      </c>
      <c r="E1110" s="138" t="s">
        <v>1081</v>
      </c>
      <c r="F1110" s="139" t="s">
        <v>1082</v>
      </c>
      <c r="G1110" s="140" t="s">
        <v>246</v>
      </c>
      <c r="H1110" s="141">
        <v>283.72000000000003</v>
      </c>
      <c r="I1110" s="142"/>
      <c r="J1110" s="143">
        <f>ROUND(I1110*H1110,2)</f>
        <v>0</v>
      </c>
      <c r="K1110" s="144"/>
      <c r="L1110" s="32"/>
      <c r="M1110" s="145" t="s">
        <v>1</v>
      </c>
      <c r="N1110" s="146" t="s">
        <v>39</v>
      </c>
      <c r="P1110" s="147">
        <f>O1110*H1110</f>
        <v>0</v>
      </c>
      <c r="Q1110" s="147">
        <v>1.0000000000000001E-5</v>
      </c>
      <c r="R1110" s="147">
        <f>Q1110*H1110</f>
        <v>2.8372000000000007E-3</v>
      </c>
      <c r="S1110" s="147">
        <v>0</v>
      </c>
      <c r="T1110" s="148">
        <f>S1110*H1110</f>
        <v>0</v>
      </c>
      <c r="AR1110" s="149" t="s">
        <v>334</v>
      </c>
      <c r="AT1110" s="149" t="s">
        <v>243</v>
      </c>
      <c r="AU1110" s="149" t="s">
        <v>86</v>
      </c>
      <c r="AY1110" s="17" t="s">
        <v>241</v>
      </c>
      <c r="BE1110" s="150">
        <f>IF(N1110="základní",J1110,0)</f>
        <v>0</v>
      </c>
      <c r="BF1110" s="150">
        <f>IF(N1110="snížená",J1110,0)</f>
        <v>0</v>
      </c>
      <c r="BG1110" s="150">
        <f>IF(N1110="zákl. přenesená",J1110,0)</f>
        <v>0</v>
      </c>
      <c r="BH1110" s="150">
        <f>IF(N1110="sníž. přenesená",J1110,0)</f>
        <v>0</v>
      </c>
      <c r="BI1110" s="150">
        <f>IF(N1110="nulová",J1110,0)</f>
        <v>0</v>
      </c>
      <c r="BJ1110" s="17" t="s">
        <v>86</v>
      </c>
      <c r="BK1110" s="150">
        <f>ROUND(I1110*H1110,2)</f>
        <v>0</v>
      </c>
      <c r="BL1110" s="17" t="s">
        <v>334</v>
      </c>
      <c r="BM1110" s="149" t="s">
        <v>1083</v>
      </c>
    </row>
    <row r="1111" spans="2:65" s="12" customFormat="1" ht="12">
      <c r="B1111" s="151"/>
      <c r="D1111" s="152" t="s">
        <v>249</v>
      </c>
      <c r="E1111" s="153" t="s">
        <v>1</v>
      </c>
      <c r="F1111" s="154" t="s">
        <v>1084</v>
      </c>
      <c r="H1111" s="155">
        <v>287.39499999999998</v>
      </c>
      <c r="I1111" s="156"/>
      <c r="L1111" s="151"/>
      <c r="M1111" s="157"/>
      <c r="T1111" s="158"/>
      <c r="AT1111" s="153" t="s">
        <v>249</v>
      </c>
      <c r="AU1111" s="153" t="s">
        <v>86</v>
      </c>
      <c r="AV1111" s="12" t="s">
        <v>86</v>
      </c>
      <c r="AW1111" s="12" t="s">
        <v>30</v>
      </c>
      <c r="AX1111" s="12" t="s">
        <v>73</v>
      </c>
      <c r="AY1111" s="153" t="s">
        <v>241</v>
      </c>
    </row>
    <row r="1112" spans="2:65" s="12" customFormat="1" ht="12">
      <c r="B1112" s="151"/>
      <c r="D1112" s="152" t="s">
        <v>249</v>
      </c>
      <c r="E1112" s="153" t="s">
        <v>1</v>
      </c>
      <c r="F1112" s="154" t="s">
        <v>1085</v>
      </c>
      <c r="H1112" s="155">
        <v>-3.6749999999999998</v>
      </c>
      <c r="I1112" s="156"/>
      <c r="L1112" s="151"/>
      <c r="M1112" s="157"/>
      <c r="T1112" s="158"/>
      <c r="AT1112" s="153" t="s">
        <v>249</v>
      </c>
      <c r="AU1112" s="153" t="s">
        <v>86</v>
      </c>
      <c r="AV1112" s="12" t="s">
        <v>86</v>
      </c>
      <c r="AW1112" s="12" t="s">
        <v>30</v>
      </c>
      <c r="AX1112" s="12" t="s">
        <v>73</v>
      </c>
      <c r="AY1112" s="153" t="s">
        <v>241</v>
      </c>
    </row>
    <row r="1113" spans="2:65" s="13" customFormat="1" ht="12">
      <c r="B1113" s="159"/>
      <c r="D1113" s="152" t="s">
        <v>249</v>
      </c>
      <c r="E1113" s="160" t="s">
        <v>1</v>
      </c>
      <c r="F1113" s="161" t="s">
        <v>251</v>
      </c>
      <c r="H1113" s="162">
        <v>283.71999999999997</v>
      </c>
      <c r="I1113" s="163"/>
      <c r="L1113" s="159"/>
      <c r="M1113" s="164"/>
      <c r="T1113" s="165"/>
      <c r="AT1113" s="160" t="s">
        <v>249</v>
      </c>
      <c r="AU1113" s="160" t="s">
        <v>86</v>
      </c>
      <c r="AV1113" s="13" t="s">
        <v>247</v>
      </c>
      <c r="AW1113" s="13" t="s">
        <v>30</v>
      </c>
      <c r="AX1113" s="13" t="s">
        <v>80</v>
      </c>
      <c r="AY1113" s="160" t="s">
        <v>241</v>
      </c>
    </row>
    <row r="1114" spans="2:65" s="1" customFormat="1" ht="24.25" customHeight="1">
      <c r="B1114" s="32"/>
      <c r="C1114" s="173" t="s">
        <v>1086</v>
      </c>
      <c r="D1114" s="173" t="s">
        <v>319</v>
      </c>
      <c r="E1114" s="174" t="s">
        <v>1087</v>
      </c>
      <c r="F1114" s="175" t="s">
        <v>1088</v>
      </c>
      <c r="G1114" s="176" t="s">
        <v>246</v>
      </c>
      <c r="H1114" s="177">
        <v>330.81799999999998</v>
      </c>
      <c r="I1114" s="178"/>
      <c r="J1114" s="179">
        <f>ROUND(I1114*H1114,2)</f>
        <v>0</v>
      </c>
      <c r="K1114" s="180"/>
      <c r="L1114" s="181"/>
      <c r="M1114" s="182" t="s">
        <v>1</v>
      </c>
      <c r="N1114" s="183" t="s">
        <v>39</v>
      </c>
      <c r="P1114" s="147">
        <f>O1114*H1114</f>
        <v>0</v>
      </c>
      <c r="Q1114" s="147">
        <v>1.6000000000000001E-4</v>
      </c>
      <c r="R1114" s="147">
        <f>Q1114*H1114</f>
        <v>5.293088E-2</v>
      </c>
      <c r="S1114" s="147">
        <v>0</v>
      </c>
      <c r="T1114" s="148">
        <f>S1114*H1114</f>
        <v>0</v>
      </c>
      <c r="AR1114" s="149" t="s">
        <v>420</v>
      </c>
      <c r="AT1114" s="149" t="s">
        <v>319</v>
      </c>
      <c r="AU1114" s="149" t="s">
        <v>86</v>
      </c>
      <c r="AY1114" s="17" t="s">
        <v>241</v>
      </c>
      <c r="BE1114" s="150">
        <f>IF(N1114="základní",J1114,0)</f>
        <v>0</v>
      </c>
      <c r="BF1114" s="150">
        <f>IF(N1114="snížená",J1114,0)</f>
        <v>0</v>
      </c>
      <c r="BG1114" s="150">
        <f>IF(N1114="zákl. přenesená",J1114,0)</f>
        <v>0</v>
      </c>
      <c r="BH1114" s="150">
        <f>IF(N1114="sníž. přenesená",J1114,0)</f>
        <v>0</v>
      </c>
      <c r="BI1114" s="150">
        <f>IF(N1114="nulová",J1114,0)</f>
        <v>0</v>
      </c>
      <c r="BJ1114" s="17" t="s">
        <v>86</v>
      </c>
      <c r="BK1114" s="150">
        <f>ROUND(I1114*H1114,2)</f>
        <v>0</v>
      </c>
      <c r="BL1114" s="17" t="s">
        <v>334</v>
      </c>
      <c r="BM1114" s="149" t="s">
        <v>1089</v>
      </c>
    </row>
    <row r="1115" spans="2:65" s="12" customFormat="1" ht="12">
      <c r="B1115" s="151"/>
      <c r="D1115" s="152" t="s">
        <v>249</v>
      </c>
      <c r="E1115" s="153" t="s">
        <v>1</v>
      </c>
      <c r="F1115" s="154" t="s">
        <v>1090</v>
      </c>
      <c r="H1115" s="155">
        <v>330.81799999999998</v>
      </c>
      <c r="I1115" s="156"/>
      <c r="L1115" s="151"/>
      <c r="M1115" s="157"/>
      <c r="T1115" s="158"/>
      <c r="AT1115" s="153" t="s">
        <v>249</v>
      </c>
      <c r="AU1115" s="153" t="s">
        <v>86</v>
      </c>
      <c r="AV1115" s="12" t="s">
        <v>86</v>
      </c>
      <c r="AW1115" s="12" t="s">
        <v>30</v>
      </c>
      <c r="AX1115" s="12" t="s">
        <v>80</v>
      </c>
      <c r="AY1115" s="153" t="s">
        <v>241</v>
      </c>
    </row>
    <row r="1116" spans="2:65" s="1" customFormat="1" ht="24.25" customHeight="1">
      <c r="B1116" s="32"/>
      <c r="C1116" s="137" t="s">
        <v>1091</v>
      </c>
      <c r="D1116" s="137" t="s">
        <v>243</v>
      </c>
      <c r="E1116" s="138" t="s">
        <v>1092</v>
      </c>
      <c r="F1116" s="139" t="s">
        <v>1093</v>
      </c>
      <c r="G1116" s="140" t="s">
        <v>246</v>
      </c>
      <c r="H1116" s="141">
        <v>270.05</v>
      </c>
      <c r="I1116" s="142"/>
      <c r="J1116" s="143">
        <f>ROUND(I1116*H1116,2)</f>
        <v>0</v>
      </c>
      <c r="K1116" s="144"/>
      <c r="L1116" s="32"/>
      <c r="M1116" s="145" t="s">
        <v>1</v>
      </c>
      <c r="N1116" s="146" t="s">
        <v>39</v>
      </c>
      <c r="P1116" s="147">
        <f>O1116*H1116</f>
        <v>0</v>
      </c>
      <c r="Q1116" s="147">
        <v>0</v>
      </c>
      <c r="R1116" s="147">
        <f>Q1116*H1116</f>
        <v>0</v>
      </c>
      <c r="S1116" s="147">
        <v>0</v>
      </c>
      <c r="T1116" s="148">
        <f>S1116*H1116</f>
        <v>0</v>
      </c>
      <c r="AR1116" s="149" t="s">
        <v>334</v>
      </c>
      <c r="AT1116" s="149" t="s">
        <v>243</v>
      </c>
      <c r="AU1116" s="149" t="s">
        <v>86</v>
      </c>
      <c r="AY1116" s="17" t="s">
        <v>241</v>
      </c>
      <c r="BE1116" s="150">
        <f>IF(N1116="základní",J1116,0)</f>
        <v>0</v>
      </c>
      <c r="BF1116" s="150">
        <f>IF(N1116="snížená",J1116,0)</f>
        <v>0</v>
      </c>
      <c r="BG1116" s="150">
        <f>IF(N1116="zákl. přenesená",J1116,0)</f>
        <v>0</v>
      </c>
      <c r="BH1116" s="150">
        <f>IF(N1116="sníž. přenesená",J1116,0)</f>
        <v>0</v>
      </c>
      <c r="BI1116" s="150">
        <f>IF(N1116="nulová",J1116,0)</f>
        <v>0</v>
      </c>
      <c r="BJ1116" s="17" t="s">
        <v>86</v>
      </c>
      <c r="BK1116" s="150">
        <f>ROUND(I1116*H1116,2)</f>
        <v>0</v>
      </c>
      <c r="BL1116" s="17" t="s">
        <v>334</v>
      </c>
      <c r="BM1116" s="149" t="s">
        <v>1094</v>
      </c>
    </row>
    <row r="1117" spans="2:65" s="12" customFormat="1" ht="12">
      <c r="B1117" s="151"/>
      <c r="D1117" s="152" t="s">
        <v>249</v>
      </c>
      <c r="E1117" s="153" t="s">
        <v>1</v>
      </c>
      <c r="F1117" s="154" t="s">
        <v>868</v>
      </c>
      <c r="H1117" s="155">
        <v>13.77</v>
      </c>
      <c r="I1117" s="156"/>
      <c r="L1117" s="151"/>
      <c r="M1117" s="157"/>
      <c r="T1117" s="158"/>
      <c r="AT1117" s="153" t="s">
        <v>249</v>
      </c>
      <c r="AU1117" s="153" t="s">
        <v>86</v>
      </c>
      <c r="AV1117" s="12" t="s">
        <v>86</v>
      </c>
      <c r="AW1117" s="12" t="s">
        <v>30</v>
      </c>
      <c r="AX1117" s="12" t="s">
        <v>73</v>
      </c>
      <c r="AY1117" s="153" t="s">
        <v>241</v>
      </c>
    </row>
    <row r="1118" spans="2:65" s="12" customFormat="1" ht="12">
      <c r="B1118" s="151"/>
      <c r="D1118" s="152" t="s">
        <v>249</v>
      </c>
      <c r="E1118" s="153" t="s">
        <v>1</v>
      </c>
      <c r="F1118" s="154" t="s">
        <v>869</v>
      </c>
      <c r="H1118" s="155">
        <v>9.7200000000000006</v>
      </c>
      <c r="I1118" s="156"/>
      <c r="L1118" s="151"/>
      <c r="M1118" s="157"/>
      <c r="T1118" s="158"/>
      <c r="AT1118" s="153" t="s">
        <v>249</v>
      </c>
      <c r="AU1118" s="153" t="s">
        <v>86</v>
      </c>
      <c r="AV1118" s="12" t="s">
        <v>86</v>
      </c>
      <c r="AW1118" s="12" t="s">
        <v>30</v>
      </c>
      <c r="AX1118" s="12" t="s">
        <v>73</v>
      </c>
      <c r="AY1118" s="153" t="s">
        <v>241</v>
      </c>
    </row>
    <row r="1119" spans="2:65" s="12" customFormat="1" ht="12">
      <c r="B1119" s="151"/>
      <c r="D1119" s="152" t="s">
        <v>249</v>
      </c>
      <c r="E1119" s="153" t="s">
        <v>1</v>
      </c>
      <c r="F1119" s="154" t="s">
        <v>870</v>
      </c>
      <c r="H1119" s="155">
        <v>2.36</v>
      </c>
      <c r="I1119" s="156"/>
      <c r="L1119" s="151"/>
      <c r="M1119" s="157"/>
      <c r="T1119" s="158"/>
      <c r="AT1119" s="153" t="s">
        <v>249</v>
      </c>
      <c r="AU1119" s="153" t="s">
        <v>86</v>
      </c>
      <c r="AV1119" s="12" t="s">
        <v>86</v>
      </c>
      <c r="AW1119" s="12" t="s">
        <v>30</v>
      </c>
      <c r="AX1119" s="12" t="s">
        <v>73</v>
      </c>
      <c r="AY1119" s="153" t="s">
        <v>241</v>
      </c>
    </row>
    <row r="1120" spans="2:65" s="12" customFormat="1" ht="12">
      <c r="B1120" s="151"/>
      <c r="D1120" s="152" t="s">
        <v>249</v>
      </c>
      <c r="E1120" s="153" t="s">
        <v>1</v>
      </c>
      <c r="F1120" s="154" t="s">
        <v>871</v>
      </c>
      <c r="H1120" s="155">
        <v>8.4600000000000009</v>
      </c>
      <c r="I1120" s="156"/>
      <c r="L1120" s="151"/>
      <c r="M1120" s="157"/>
      <c r="T1120" s="158"/>
      <c r="AT1120" s="153" t="s">
        <v>249</v>
      </c>
      <c r="AU1120" s="153" t="s">
        <v>86</v>
      </c>
      <c r="AV1120" s="12" t="s">
        <v>86</v>
      </c>
      <c r="AW1120" s="12" t="s">
        <v>30</v>
      </c>
      <c r="AX1120" s="12" t="s">
        <v>73</v>
      </c>
      <c r="AY1120" s="153" t="s">
        <v>241</v>
      </c>
    </row>
    <row r="1121" spans="2:51" s="12" customFormat="1" ht="12">
      <c r="B1121" s="151"/>
      <c r="D1121" s="152" t="s">
        <v>249</v>
      </c>
      <c r="E1121" s="153" t="s">
        <v>1</v>
      </c>
      <c r="F1121" s="154" t="s">
        <v>872</v>
      </c>
      <c r="H1121" s="155">
        <v>56.34</v>
      </c>
      <c r="I1121" s="156"/>
      <c r="L1121" s="151"/>
      <c r="M1121" s="157"/>
      <c r="T1121" s="158"/>
      <c r="AT1121" s="153" t="s">
        <v>249</v>
      </c>
      <c r="AU1121" s="153" t="s">
        <v>86</v>
      </c>
      <c r="AV1121" s="12" t="s">
        <v>86</v>
      </c>
      <c r="AW1121" s="12" t="s">
        <v>30</v>
      </c>
      <c r="AX1121" s="12" t="s">
        <v>73</v>
      </c>
      <c r="AY1121" s="153" t="s">
        <v>241</v>
      </c>
    </row>
    <row r="1122" spans="2:51" s="12" customFormat="1" ht="12">
      <c r="B1122" s="151"/>
      <c r="D1122" s="152" t="s">
        <v>249</v>
      </c>
      <c r="E1122" s="153" t="s">
        <v>1</v>
      </c>
      <c r="F1122" s="154" t="s">
        <v>873</v>
      </c>
      <c r="H1122" s="155">
        <v>6.57</v>
      </c>
      <c r="I1122" s="156"/>
      <c r="L1122" s="151"/>
      <c r="M1122" s="157"/>
      <c r="T1122" s="158"/>
      <c r="AT1122" s="153" t="s">
        <v>249</v>
      </c>
      <c r="AU1122" s="153" t="s">
        <v>86</v>
      </c>
      <c r="AV1122" s="12" t="s">
        <v>86</v>
      </c>
      <c r="AW1122" s="12" t="s">
        <v>30</v>
      </c>
      <c r="AX1122" s="12" t="s">
        <v>73</v>
      </c>
      <c r="AY1122" s="153" t="s">
        <v>241</v>
      </c>
    </row>
    <row r="1123" spans="2:51" s="12" customFormat="1" ht="12">
      <c r="B1123" s="151"/>
      <c r="D1123" s="152" t="s">
        <v>249</v>
      </c>
      <c r="E1123" s="153" t="s">
        <v>1</v>
      </c>
      <c r="F1123" s="154" t="s">
        <v>874</v>
      </c>
      <c r="H1123" s="155">
        <v>6.74</v>
      </c>
      <c r="I1123" s="156"/>
      <c r="L1123" s="151"/>
      <c r="M1123" s="157"/>
      <c r="T1123" s="158"/>
      <c r="AT1123" s="153" t="s">
        <v>249</v>
      </c>
      <c r="AU1123" s="153" t="s">
        <v>86</v>
      </c>
      <c r="AV1123" s="12" t="s">
        <v>86</v>
      </c>
      <c r="AW1123" s="12" t="s">
        <v>30</v>
      </c>
      <c r="AX1123" s="12" t="s">
        <v>73</v>
      </c>
      <c r="AY1123" s="153" t="s">
        <v>241</v>
      </c>
    </row>
    <row r="1124" spans="2:51" s="12" customFormat="1" ht="12">
      <c r="B1124" s="151"/>
      <c r="D1124" s="152" t="s">
        <v>249</v>
      </c>
      <c r="E1124" s="153" t="s">
        <v>1</v>
      </c>
      <c r="F1124" s="154" t="s">
        <v>875</v>
      </c>
      <c r="H1124" s="155">
        <v>17.23</v>
      </c>
      <c r="I1124" s="156"/>
      <c r="L1124" s="151"/>
      <c r="M1124" s="157"/>
      <c r="T1124" s="158"/>
      <c r="AT1124" s="153" t="s">
        <v>249</v>
      </c>
      <c r="AU1124" s="153" t="s">
        <v>86</v>
      </c>
      <c r="AV1124" s="12" t="s">
        <v>86</v>
      </c>
      <c r="AW1124" s="12" t="s">
        <v>30</v>
      </c>
      <c r="AX1124" s="12" t="s">
        <v>73</v>
      </c>
      <c r="AY1124" s="153" t="s">
        <v>241</v>
      </c>
    </row>
    <row r="1125" spans="2:51" s="12" customFormat="1" ht="12">
      <c r="B1125" s="151"/>
      <c r="D1125" s="152" t="s">
        <v>249</v>
      </c>
      <c r="E1125" s="153" t="s">
        <v>1</v>
      </c>
      <c r="F1125" s="154" t="s">
        <v>876</v>
      </c>
      <c r="H1125" s="155">
        <v>17.23</v>
      </c>
      <c r="I1125" s="156"/>
      <c r="L1125" s="151"/>
      <c r="M1125" s="157"/>
      <c r="T1125" s="158"/>
      <c r="AT1125" s="153" t="s">
        <v>249</v>
      </c>
      <c r="AU1125" s="153" t="s">
        <v>86</v>
      </c>
      <c r="AV1125" s="12" t="s">
        <v>86</v>
      </c>
      <c r="AW1125" s="12" t="s">
        <v>30</v>
      </c>
      <c r="AX1125" s="12" t="s">
        <v>73</v>
      </c>
      <c r="AY1125" s="153" t="s">
        <v>241</v>
      </c>
    </row>
    <row r="1126" spans="2:51" s="12" customFormat="1" ht="12">
      <c r="B1126" s="151"/>
      <c r="D1126" s="152" t="s">
        <v>249</v>
      </c>
      <c r="E1126" s="153" t="s">
        <v>1</v>
      </c>
      <c r="F1126" s="154" t="s">
        <v>877</v>
      </c>
      <c r="H1126" s="155">
        <v>6.74</v>
      </c>
      <c r="I1126" s="156"/>
      <c r="L1126" s="151"/>
      <c r="M1126" s="157"/>
      <c r="T1126" s="158"/>
      <c r="AT1126" s="153" t="s">
        <v>249</v>
      </c>
      <c r="AU1126" s="153" t="s">
        <v>86</v>
      </c>
      <c r="AV1126" s="12" t="s">
        <v>86</v>
      </c>
      <c r="AW1126" s="12" t="s">
        <v>30</v>
      </c>
      <c r="AX1126" s="12" t="s">
        <v>73</v>
      </c>
      <c r="AY1126" s="153" t="s">
        <v>241</v>
      </c>
    </row>
    <row r="1127" spans="2:51" s="12" customFormat="1" ht="12">
      <c r="B1127" s="151"/>
      <c r="D1127" s="152" t="s">
        <v>249</v>
      </c>
      <c r="E1127" s="153" t="s">
        <v>1</v>
      </c>
      <c r="F1127" s="154" t="s">
        <v>878</v>
      </c>
      <c r="H1127" s="155">
        <v>6.74</v>
      </c>
      <c r="I1127" s="156"/>
      <c r="L1127" s="151"/>
      <c r="M1127" s="157"/>
      <c r="T1127" s="158"/>
      <c r="AT1127" s="153" t="s">
        <v>249</v>
      </c>
      <c r="AU1127" s="153" t="s">
        <v>86</v>
      </c>
      <c r="AV1127" s="12" t="s">
        <v>86</v>
      </c>
      <c r="AW1127" s="12" t="s">
        <v>30</v>
      </c>
      <c r="AX1127" s="12" t="s">
        <v>73</v>
      </c>
      <c r="AY1127" s="153" t="s">
        <v>241</v>
      </c>
    </row>
    <row r="1128" spans="2:51" s="12" customFormat="1" ht="12">
      <c r="B1128" s="151"/>
      <c r="D1128" s="152" t="s">
        <v>249</v>
      </c>
      <c r="E1128" s="153" t="s">
        <v>1</v>
      </c>
      <c r="F1128" s="154" t="s">
        <v>879</v>
      </c>
      <c r="H1128" s="155">
        <v>17.23</v>
      </c>
      <c r="I1128" s="156"/>
      <c r="L1128" s="151"/>
      <c r="M1128" s="157"/>
      <c r="T1128" s="158"/>
      <c r="AT1128" s="153" t="s">
        <v>249</v>
      </c>
      <c r="AU1128" s="153" t="s">
        <v>86</v>
      </c>
      <c r="AV1128" s="12" t="s">
        <v>86</v>
      </c>
      <c r="AW1128" s="12" t="s">
        <v>30</v>
      </c>
      <c r="AX1128" s="12" t="s">
        <v>73</v>
      </c>
      <c r="AY1128" s="153" t="s">
        <v>241</v>
      </c>
    </row>
    <row r="1129" spans="2:51" s="12" customFormat="1" ht="12">
      <c r="B1129" s="151"/>
      <c r="D1129" s="152" t="s">
        <v>249</v>
      </c>
      <c r="E1129" s="153" t="s">
        <v>1</v>
      </c>
      <c r="F1129" s="154" t="s">
        <v>880</v>
      </c>
      <c r="H1129" s="155">
        <v>19.84</v>
      </c>
      <c r="I1129" s="156"/>
      <c r="L1129" s="151"/>
      <c r="M1129" s="157"/>
      <c r="T1129" s="158"/>
      <c r="AT1129" s="153" t="s">
        <v>249</v>
      </c>
      <c r="AU1129" s="153" t="s">
        <v>86</v>
      </c>
      <c r="AV1129" s="12" t="s">
        <v>86</v>
      </c>
      <c r="AW1129" s="12" t="s">
        <v>30</v>
      </c>
      <c r="AX1129" s="12" t="s">
        <v>73</v>
      </c>
      <c r="AY1129" s="153" t="s">
        <v>241</v>
      </c>
    </row>
    <row r="1130" spans="2:51" s="12" customFormat="1" ht="12">
      <c r="B1130" s="151"/>
      <c r="D1130" s="152" t="s">
        <v>249</v>
      </c>
      <c r="E1130" s="153" t="s">
        <v>1</v>
      </c>
      <c r="F1130" s="154" t="s">
        <v>881</v>
      </c>
      <c r="H1130" s="155">
        <v>17.23</v>
      </c>
      <c r="I1130" s="156"/>
      <c r="L1130" s="151"/>
      <c r="M1130" s="157"/>
      <c r="T1130" s="158"/>
      <c r="AT1130" s="153" t="s">
        <v>249</v>
      </c>
      <c r="AU1130" s="153" t="s">
        <v>86</v>
      </c>
      <c r="AV1130" s="12" t="s">
        <v>86</v>
      </c>
      <c r="AW1130" s="12" t="s">
        <v>30</v>
      </c>
      <c r="AX1130" s="12" t="s">
        <v>73</v>
      </c>
      <c r="AY1130" s="153" t="s">
        <v>241</v>
      </c>
    </row>
    <row r="1131" spans="2:51" s="12" customFormat="1" ht="12">
      <c r="B1131" s="151"/>
      <c r="D1131" s="152" t="s">
        <v>249</v>
      </c>
      <c r="E1131" s="153" t="s">
        <v>1</v>
      </c>
      <c r="F1131" s="154" t="s">
        <v>882</v>
      </c>
      <c r="H1131" s="155">
        <v>6.74</v>
      </c>
      <c r="I1131" s="156"/>
      <c r="L1131" s="151"/>
      <c r="M1131" s="157"/>
      <c r="T1131" s="158"/>
      <c r="AT1131" s="153" t="s">
        <v>249</v>
      </c>
      <c r="AU1131" s="153" t="s">
        <v>86</v>
      </c>
      <c r="AV1131" s="12" t="s">
        <v>86</v>
      </c>
      <c r="AW1131" s="12" t="s">
        <v>30</v>
      </c>
      <c r="AX1131" s="12" t="s">
        <v>73</v>
      </c>
      <c r="AY1131" s="153" t="s">
        <v>241</v>
      </c>
    </row>
    <row r="1132" spans="2:51" s="12" customFormat="1" ht="12">
      <c r="B1132" s="151"/>
      <c r="D1132" s="152" t="s">
        <v>249</v>
      </c>
      <c r="E1132" s="153" t="s">
        <v>1</v>
      </c>
      <c r="F1132" s="154" t="s">
        <v>883</v>
      </c>
      <c r="H1132" s="155">
        <v>6.74</v>
      </c>
      <c r="I1132" s="156"/>
      <c r="L1132" s="151"/>
      <c r="M1132" s="157"/>
      <c r="T1132" s="158"/>
      <c r="AT1132" s="153" t="s">
        <v>249</v>
      </c>
      <c r="AU1132" s="153" t="s">
        <v>86</v>
      </c>
      <c r="AV1132" s="12" t="s">
        <v>86</v>
      </c>
      <c r="AW1132" s="12" t="s">
        <v>30</v>
      </c>
      <c r="AX1132" s="12" t="s">
        <v>73</v>
      </c>
      <c r="AY1132" s="153" t="s">
        <v>241</v>
      </c>
    </row>
    <row r="1133" spans="2:51" s="12" customFormat="1" ht="12">
      <c r="B1133" s="151"/>
      <c r="D1133" s="152" t="s">
        <v>249</v>
      </c>
      <c r="E1133" s="153" t="s">
        <v>1</v>
      </c>
      <c r="F1133" s="154" t="s">
        <v>884</v>
      </c>
      <c r="H1133" s="155">
        <v>17.23</v>
      </c>
      <c r="I1133" s="156"/>
      <c r="L1133" s="151"/>
      <c r="M1133" s="157"/>
      <c r="T1133" s="158"/>
      <c r="AT1133" s="153" t="s">
        <v>249</v>
      </c>
      <c r="AU1133" s="153" t="s">
        <v>86</v>
      </c>
      <c r="AV1133" s="12" t="s">
        <v>86</v>
      </c>
      <c r="AW1133" s="12" t="s">
        <v>30</v>
      </c>
      <c r="AX1133" s="12" t="s">
        <v>73</v>
      </c>
      <c r="AY1133" s="153" t="s">
        <v>241</v>
      </c>
    </row>
    <row r="1134" spans="2:51" s="12" customFormat="1" ht="12">
      <c r="B1134" s="151"/>
      <c r="D1134" s="152" t="s">
        <v>249</v>
      </c>
      <c r="E1134" s="153" t="s">
        <v>1</v>
      </c>
      <c r="F1134" s="154" t="s">
        <v>885</v>
      </c>
      <c r="H1134" s="155">
        <v>17.23</v>
      </c>
      <c r="I1134" s="156"/>
      <c r="L1134" s="151"/>
      <c r="M1134" s="157"/>
      <c r="T1134" s="158"/>
      <c r="AT1134" s="153" t="s">
        <v>249</v>
      </c>
      <c r="AU1134" s="153" t="s">
        <v>86</v>
      </c>
      <c r="AV1134" s="12" t="s">
        <v>86</v>
      </c>
      <c r="AW1134" s="12" t="s">
        <v>30</v>
      </c>
      <c r="AX1134" s="12" t="s">
        <v>73</v>
      </c>
      <c r="AY1134" s="153" t="s">
        <v>241</v>
      </c>
    </row>
    <row r="1135" spans="2:51" s="12" customFormat="1" ht="12">
      <c r="B1135" s="151"/>
      <c r="D1135" s="152" t="s">
        <v>249</v>
      </c>
      <c r="E1135" s="153" t="s">
        <v>1</v>
      </c>
      <c r="F1135" s="154" t="s">
        <v>886</v>
      </c>
      <c r="H1135" s="155">
        <v>7.83</v>
      </c>
      <c r="I1135" s="156"/>
      <c r="L1135" s="151"/>
      <c r="M1135" s="157"/>
      <c r="T1135" s="158"/>
      <c r="AT1135" s="153" t="s">
        <v>249</v>
      </c>
      <c r="AU1135" s="153" t="s">
        <v>86</v>
      </c>
      <c r="AV1135" s="12" t="s">
        <v>86</v>
      </c>
      <c r="AW1135" s="12" t="s">
        <v>30</v>
      </c>
      <c r="AX1135" s="12" t="s">
        <v>73</v>
      </c>
      <c r="AY1135" s="153" t="s">
        <v>241</v>
      </c>
    </row>
    <row r="1136" spans="2:51" s="12" customFormat="1" ht="12">
      <c r="B1136" s="151"/>
      <c r="D1136" s="152" t="s">
        <v>249</v>
      </c>
      <c r="E1136" s="153" t="s">
        <v>1</v>
      </c>
      <c r="F1136" s="154" t="s">
        <v>887</v>
      </c>
      <c r="H1136" s="155">
        <v>2.37</v>
      </c>
      <c r="I1136" s="156"/>
      <c r="L1136" s="151"/>
      <c r="M1136" s="157"/>
      <c r="T1136" s="158"/>
      <c r="AT1136" s="153" t="s">
        <v>249</v>
      </c>
      <c r="AU1136" s="153" t="s">
        <v>86</v>
      </c>
      <c r="AV1136" s="12" t="s">
        <v>86</v>
      </c>
      <c r="AW1136" s="12" t="s">
        <v>30</v>
      </c>
      <c r="AX1136" s="12" t="s">
        <v>73</v>
      </c>
      <c r="AY1136" s="153" t="s">
        <v>241</v>
      </c>
    </row>
    <row r="1137" spans="2:65" s="12" customFormat="1" ht="12">
      <c r="B1137" s="151"/>
      <c r="D1137" s="152" t="s">
        <v>249</v>
      </c>
      <c r="E1137" s="153" t="s">
        <v>1</v>
      </c>
      <c r="F1137" s="154" t="s">
        <v>888</v>
      </c>
      <c r="H1137" s="155">
        <v>5.71</v>
      </c>
      <c r="I1137" s="156"/>
      <c r="L1137" s="151"/>
      <c r="M1137" s="157"/>
      <c r="T1137" s="158"/>
      <c r="AT1137" s="153" t="s">
        <v>249</v>
      </c>
      <c r="AU1137" s="153" t="s">
        <v>86</v>
      </c>
      <c r="AV1137" s="12" t="s">
        <v>86</v>
      </c>
      <c r="AW1137" s="12" t="s">
        <v>30</v>
      </c>
      <c r="AX1137" s="12" t="s">
        <v>73</v>
      </c>
      <c r="AY1137" s="153" t="s">
        <v>241</v>
      </c>
    </row>
    <row r="1138" spans="2:65" s="13" customFormat="1" ht="12">
      <c r="B1138" s="159"/>
      <c r="D1138" s="152" t="s">
        <v>249</v>
      </c>
      <c r="E1138" s="160" t="s">
        <v>1</v>
      </c>
      <c r="F1138" s="161" t="s">
        <v>251</v>
      </c>
      <c r="H1138" s="162">
        <v>270.04999999999995</v>
      </c>
      <c r="I1138" s="163"/>
      <c r="L1138" s="159"/>
      <c r="M1138" s="164"/>
      <c r="T1138" s="165"/>
      <c r="AT1138" s="160" t="s">
        <v>249</v>
      </c>
      <c r="AU1138" s="160" t="s">
        <v>86</v>
      </c>
      <c r="AV1138" s="13" t="s">
        <v>247</v>
      </c>
      <c r="AW1138" s="13" t="s">
        <v>30</v>
      </c>
      <c r="AX1138" s="13" t="s">
        <v>80</v>
      </c>
      <c r="AY1138" s="160" t="s">
        <v>241</v>
      </c>
    </row>
    <row r="1139" spans="2:65" s="1" customFormat="1" ht="24.25" customHeight="1">
      <c r="B1139" s="32"/>
      <c r="C1139" s="173" t="s">
        <v>1095</v>
      </c>
      <c r="D1139" s="173" t="s">
        <v>319</v>
      </c>
      <c r="E1139" s="174" t="s">
        <v>1096</v>
      </c>
      <c r="F1139" s="175" t="s">
        <v>1097</v>
      </c>
      <c r="G1139" s="176" t="s">
        <v>246</v>
      </c>
      <c r="H1139" s="177">
        <v>550.90200000000004</v>
      </c>
      <c r="I1139" s="178"/>
      <c r="J1139" s="179">
        <f>ROUND(I1139*H1139,2)</f>
        <v>0</v>
      </c>
      <c r="K1139" s="180"/>
      <c r="L1139" s="181"/>
      <c r="M1139" s="182" t="s">
        <v>1</v>
      </c>
      <c r="N1139" s="183" t="s">
        <v>39</v>
      </c>
      <c r="P1139" s="147">
        <f>O1139*H1139</f>
        <v>0</v>
      </c>
      <c r="Q1139" s="147">
        <v>1.4E-3</v>
      </c>
      <c r="R1139" s="147">
        <f>Q1139*H1139</f>
        <v>0.77126280000000003</v>
      </c>
      <c r="S1139" s="147">
        <v>0</v>
      </c>
      <c r="T1139" s="148">
        <f>S1139*H1139</f>
        <v>0</v>
      </c>
      <c r="AR1139" s="149" t="s">
        <v>420</v>
      </c>
      <c r="AT1139" s="149" t="s">
        <v>319</v>
      </c>
      <c r="AU1139" s="149" t="s">
        <v>86</v>
      </c>
      <c r="AY1139" s="17" t="s">
        <v>241</v>
      </c>
      <c r="BE1139" s="150">
        <f>IF(N1139="základní",J1139,0)</f>
        <v>0</v>
      </c>
      <c r="BF1139" s="150">
        <f>IF(N1139="snížená",J1139,0)</f>
        <v>0</v>
      </c>
      <c r="BG1139" s="150">
        <f>IF(N1139="zákl. přenesená",J1139,0)</f>
        <v>0</v>
      </c>
      <c r="BH1139" s="150">
        <f>IF(N1139="sníž. přenesená",J1139,0)</f>
        <v>0</v>
      </c>
      <c r="BI1139" s="150">
        <f>IF(N1139="nulová",J1139,0)</f>
        <v>0</v>
      </c>
      <c r="BJ1139" s="17" t="s">
        <v>86</v>
      </c>
      <c r="BK1139" s="150">
        <f>ROUND(I1139*H1139,2)</f>
        <v>0</v>
      </c>
      <c r="BL1139" s="17" t="s">
        <v>334</v>
      </c>
      <c r="BM1139" s="149" t="s">
        <v>1098</v>
      </c>
    </row>
    <row r="1140" spans="2:65" s="12" customFormat="1" ht="12">
      <c r="B1140" s="151"/>
      <c r="D1140" s="152" t="s">
        <v>249</v>
      </c>
      <c r="E1140" s="153" t="s">
        <v>1</v>
      </c>
      <c r="F1140" s="154" t="s">
        <v>1099</v>
      </c>
      <c r="H1140" s="155">
        <v>550.90200000000004</v>
      </c>
      <c r="I1140" s="156"/>
      <c r="L1140" s="151"/>
      <c r="M1140" s="157"/>
      <c r="T1140" s="158"/>
      <c r="AT1140" s="153" t="s">
        <v>249</v>
      </c>
      <c r="AU1140" s="153" t="s">
        <v>86</v>
      </c>
      <c r="AV1140" s="12" t="s">
        <v>86</v>
      </c>
      <c r="AW1140" s="12" t="s">
        <v>30</v>
      </c>
      <c r="AX1140" s="12" t="s">
        <v>73</v>
      </c>
      <c r="AY1140" s="153" t="s">
        <v>241</v>
      </c>
    </row>
    <row r="1141" spans="2:65" s="13" customFormat="1" ht="12">
      <c r="B1141" s="159"/>
      <c r="D1141" s="152" t="s">
        <v>249</v>
      </c>
      <c r="E1141" s="160" t="s">
        <v>1</v>
      </c>
      <c r="F1141" s="161" t="s">
        <v>251</v>
      </c>
      <c r="H1141" s="162">
        <v>550.90200000000004</v>
      </c>
      <c r="I1141" s="163"/>
      <c r="L1141" s="159"/>
      <c r="M1141" s="164"/>
      <c r="T1141" s="165"/>
      <c r="AT1141" s="160" t="s">
        <v>249</v>
      </c>
      <c r="AU1141" s="160" t="s">
        <v>86</v>
      </c>
      <c r="AV1141" s="13" t="s">
        <v>247</v>
      </c>
      <c r="AW1141" s="13" t="s">
        <v>30</v>
      </c>
      <c r="AX1141" s="13" t="s">
        <v>80</v>
      </c>
      <c r="AY1141" s="160" t="s">
        <v>241</v>
      </c>
    </row>
    <row r="1142" spans="2:65" s="1" customFormat="1" ht="24.25" customHeight="1">
      <c r="B1142" s="32"/>
      <c r="C1142" s="137" t="s">
        <v>1100</v>
      </c>
      <c r="D1142" s="137" t="s">
        <v>243</v>
      </c>
      <c r="E1142" s="138" t="s">
        <v>1101</v>
      </c>
      <c r="F1142" s="139" t="s">
        <v>1102</v>
      </c>
      <c r="G1142" s="140" t="s">
        <v>246</v>
      </c>
      <c r="H1142" s="141">
        <v>270.05</v>
      </c>
      <c r="I1142" s="142"/>
      <c r="J1142" s="143">
        <f>ROUND(I1142*H1142,2)</f>
        <v>0</v>
      </c>
      <c r="K1142" s="144"/>
      <c r="L1142" s="32"/>
      <c r="M1142" s="145" t="s">
        <v>1</v>
      </c>
      <c r="N1142" s="146" t="s">
        <v>39</v>
      </c>
      <c r="P1142" s="147">
        <f>O1142*H1142</f>
        <v>0</v>
      </c>
      <c r="Q1142" s="147">
        <v>0</v>
      </c>
      <c r="R1142" s="147">
        <f>Q1142*H1142</f>
        <v>0</v>
      </c>
      <c r="S1142" s="147">
        <v>0</v>
      </c>
      <c r="T1142" s="148">
        <f>S1142*H1142</f>
        <v>0</v>
      </c>
      <c r="AR1142" s="149" t="s">
        <v>334</v>
      </c>
      <c r="AT1142" s="149" t="s">
        <v>243</v>
      </c>
      <c r="AU1142" s="149" t="s">
        <v>86</v>
      </c>
      <c r="AY1142" s="17" t="s">
        <v>241</v>
      </c>
      <c r="BE1142" s="150">
        <f>IF(N1142="základní",J1142,0)</f>
        <v>0</v>
      </c>
      <c r="BF1142" s="150">
        <f>IF(N1142="snížená",J1142,0)</f>
        <v>0</v>
      </c>
      <c r="BG1142" s="150">
        <f>IF(N1142="zákl. přenesená",J1142,0)</f>
        <v>0</v>
      </c>
      <c r="BH1142" s="150">
        <f>IF(N1142="sníž. přenesená",J1142,0)</f>
        <v>0</v>
      </c>
      <c r="BI1142" s="150">
        <f>IF(N1142="nulová",J1142,0)</f>
        <v>0</v>
      </c>
      <c r="BJ1142" s="17" t="s">
        <v>86</v>
      </c>
      <c r="BK1142" s="150">
        <f>ROUND(I1142*H1142,2)</f>
        <v>0</v>
      </c>
      <c r="BL1142" s="17" t="s">
        <v>334</v>
      </c>
      <c r="BM1142" s="149" t="s">
        <v>1103</v>
      </c>
    </row>
    <row r="1143" spans="2:65" s="12" customFormat="1" ht="12">
      <c r="B1143" s="151"/>
      <c r="D1143" s="152" t="s">
        <v>249</v>
      </c>
      <c r="E1143" s="153" t="s">
        <v>1</v>
      </c>
      <c r="F1143" s="154" t="s">
        <v>868</v>
      </c>
      <c r="H1143" s="155">
        <v>13.77</v>
      </c>
      <c r="I1143" s="156"/>
      <c r="L1143" s="151"/>
      <c r="M1143" s="157"/>
      <c r="T1143" s="158"/>
      <c r="AT1143" s="153" t="s">
        <v>249</v>
      </c>
      <c r="AU1143" s="153" t="s">
        <v>86</v>
      </c>
      <c r="AV1143" s="12" t="s">
        <v>86</v>
      </c>
      <c r="AW1143" s="12" t="s">
        <v>30</v>
      </c>
      <c r="AX1143" s="12" t="s">
        <v>73</v>
      </c>
      <c r="AY1143" s="153" t="s">
        <v>241</v>
      </c>
    </row>
    <row r="1144" spans="2:65" s="12" customFormat="1" ht="12">
      <c r="B1144" s="151"/>
      <c r="D1144" s="152" t="s">
        <v>249</v>
      </c>
      <c r="E1144" s="153" t="s">
        <v>1</v>
      </c>
      <c r="F1144" s="154" t="s">
        <v>869</v>
      </c>
      <c r="H1144" s="155">
        <v>9.7200000000000006</v>
      </c>
      <c r="I1144" s="156"/>
      <c r="L1144" s="151"/>
      <c r="M1144" s="157"/>
      <c r="T1144" s="158"/>
      <c r="AT1144" s="153" t="s">
        <v>249</v>
      </c>
      <c r="AU1144" s="153" t="s">
        <v>86</v>
      </c>
      <c r="AV1144" s="12" t="s">
        <v>86</v>
      </c>
      <c r="AW1144" s="12" t="s">
        <v>30</v>
      </c>
      <c r="AX1144" s="12" t="s">
        <v>73</v>
      </c>
      <c r="AY1144" s="153" t="s">
        <v>241</v>
      </c>
    </row>
    <row r="1145" spans="2:65" s="12" customFormat="1" ht="12">
      <c r="B1145" s="151"/>
      <c r="D1145" s="152" t="s">
        <v>249</v>
      </c>
      <c r="E1145" s="153" t="s">
        <v>1</v>
      </c>
      <c r="F1145" s="154" t="s">
        <v>870</v>
      </c>
      <c r="H1145" s="155">
        <v>2.36</v>
      </c>
      <c r="I1145" s="156"/>
      <c r="L1145" s="151"/>
      <c r="M1145" s="157"/>
      <c r="T1145" s="158"/>
      <c r="AT1145" s="153" t="s">
        <v>249</v>
      </c>
      <c r="AU1145" s="153" t="s">
        <v>86</v>
      </c>
      <c r="AV1145" s="12" t="s">
        <v>86</v>
      </c>
      <c r="AW1145" s="12" t="s">
        <v>30</v>
      </c>
      <c r="AX1145" s="12" t="s">
        <v>73</v>
      </c>
      <c r="AY1145" s="153" t="s">
        <v>241</v>
      </c>
    </row>
    <row r="1146" spans="2:65" s="12" customFormat="1" ht="12">
      <c r="B1146" s="151"/>
      <c r="D1146" s="152" t="s">
        <v>249</v>
      </c>
      <c r="E1146" s="153" t="s">
        <v>1</v>
      </c>
      <c r="F1146" s="154" t="s">
        <v>871</v>
      </c>
      <c r="H1146" s="155">
        <v>8.4600000000000009</v>
      </c>
      <c r="I1146" s="156"/>
      <c r="L1146" s="151"/>
      <c r="M1146" s="157"/>
      <c r="T1146" s="158"/>
      <c r="AT1146" s="153" t="s">
        <v>249</v>
      </c>
      <c r="AU1146" s="153" t="s">
        <v>86</v>
      </c>
      <c r="AV1146" s="12" t="s">
        <v>86</v>
      </c>
      <c r="AW1146" s="12" t="s">
        <v>30</v>
      </c>
      <c r="AX1146" s="12" t="s">
        <v>73</v>
      </c>
      <c r="AY1146" s="153" t="s">
        <v>241</v>
      </c>
    </row>
    <row r="1147" spans="2:65" s="12" customFormat="1" ht="12">
      <c r="B1147" s="151"/>
      <c r="D1147" s="152" t="s">
        <v>249</v>
      </c>
      <c r="E1147" s="153" t="s">
        <v>1</v>
      </c>
      <c r="F1147" s="154" t="s">
        <v>872</v>
      </c>
      <c r="H1147" s="155">
        <v>56.34</v>
      </c>
      <c r="I1147" s="156"/>
      <c r="L1147" s="151"/>
      <c r="M1147" s="157"/>
      <c r="T1147" s="158"/>
      <c r="AT1147" s="153" t="s">
        <v>249</v>
      </c>
      <c r="AU1147" s="153" t="s">
        <v>86</v>
      </c>
      <c r="AV1147" s="12" t="s">
        <v>86</v>
      </c>
      <c r="AW1147" s="12" t="s">
        <v>30</v>
      </c>
      <c r="AX1147" s="12" t="s">
        <v>73</v>
      </c>
      <c r="AY1147" s="153" t="s">
        <v>241</v>
      </c>
    </row>
    <row r="1148" spans="2:65" s="12" customFormat="1" ht="12">
      <c r="B1148" s="151"/>
      <c r="D1148" s="152" t="s">
        <v>249</v>
      </c>
      <c r="E1148" s="153" t="s">
        <v>1</v>
      </c>
      <c r="F1148" s="154" t="s">
        <v>873</v>
      </c>
      <c r="H1148" s="155">
        <v>6.57</v>
      </c>
      <c r="I1148" s="156"/>
      <c r="L1148" s="151"/>
      <c r="M1148" s="157"/>
      <c r="T1148" s="158"/>
      <c r="AT1148" s="153" t="s">
        <v>249</v>
      </c>
      <c r="AU1148" s="153" t="s">
        <v>86</v>
      </c>
      <c r="AV1148" s="12" t="s">
        <v>86</v>
      </c>
      <c r="AW1148" s="12" t="s">
        <v>30</v>
      </c>
      <c r="AX1148" s="12" t="s">
        <v>73</v>
      </c>
      <c r="AY1148" s="153" t="s">
        <v>241</v>
      </c>
    </row>
    <row r="1149" spans="2:65" s="12" customFormat="1" ht="12">
      <c r="B1149" s="151"/>
      <c r="D1149" s="152" t="s">
        <v>249</v>
      </c>
      <c r="E1149" s="153" t="s">
        <v>1</v>
      </c>
      <c r="F1149" s="154" t="s">
        <v>874</v>
      </c>
      <c r="H1149" s="155">
        <v>6.74</v>
      </c>
      <c r="I1149" s="156"/>
      <c r="L1149" s="151"/>
      <c r="M1149" s="157"/>
      <c r="T1149" s="158"/>
      <c r="AT1149" s="153" t="s">
        <v>249</v>
      </c>
      <c r="AU1149" s="153" t="s">
        <v>86</v>
      </c>
      <c r="AV1149" s="12" t="s">
        <v>86</v>
      </c>
      <c r="AW1149" s="12" t="s">
        <v>30</v>
      </c>
      <c r="AX1149" s="12" t="s">
        <v>73</v>
      </c>
      <c r="AY1149" s="153" t="s">
        <v>241</v>
      </c>
    </row>
    <row r="1150" spans="2:65" s="12" customFormat="1" ht="12">
      <c r="B1150" s="151"/>
      <c r="D1150" s="152" t="s">
        <v>249</v>
      </c>
      <c r="E1150" s="153" t="s">
        <v>1</v>
      </c>
      <c r="F1150" s="154" t="s">
        <v>875</v>
      </c>
      <c r="H1150" s="155">
        <v>17.23</v>
      </c>
      <c r="I1150" s="156"/>
      <c r="L1150" s="151"/>
      <c r="M1150" s="157"/>
      <c r="T1150" s="158"/>
      <c r="AT1150" s="153" t="s">
        <v>249</v>
      </c>
      <c r="AU1150" s="153" t="s">
        <v>86</v>
      </c>
      <c r="AV1150" s="12" t="s">
        <v>86</v>
      </c>
      <c r="AW1150" s="12" t="s">
        <v>30</v>
      </c>
      <c r="AX1150" s="12" t="s">
        <v>73</v>
      </c>
      <c r="AY1150" s="153" t="s">
        <v>241</v>
      </c>
    </row>
    <row r="1151" spans="2:65" s="12" customFormat="1" ht="12">
      <c r="B1151" s="151"/>
      <c r="D1151" s="152" t="s">
        <v>249</v>
      </c>
      <c r="E1151" s="153" t="s">
        <v>1</v>
      </c>
      <c r="F1151" s="154" t="s">
        <v>876</v>
      </c>
      <c r="H1151" s="155">
        <v>17.23</v>
      </c>
      <c r="I1151" s="156"/>
      <c r="L1151" s="151"/>
      <c r="M1151" s="157"/>
      <c r="T1151" s="158"/>
      <c r="AT1151" s="153" t="s">
        <v>249</v>
      </c>
      <c r="AU1151" s="153" t="s">
        <v>86</v>
      </c>
      <c r="AV1151" s="12" t="s">
        <v>86</v>
      </c>
      <c r="AW1151" s="12" t="s">
        <v>30</v>
      </c>
      <c r="AX1151" s="12" t="s">
        <v>73</v>
      </c>
      <c r="AY1151" s="153" t="s">
        <v>241</v>
      </c>
    </row>
    <row r="1152" spans="2:65" s="12" customFormat="1" ht="12">
      <c r="B1152" s="151"/>
      <c r="D1152" s="152" t="s">
        <v>249</v>
      </c>
      <c r="E1152" s="153" t="s">
        <v>1</v>
      </c>
      <c r="F1152" s="154" t="s">
        <v>877</v>
      </c>
      <c r="H1152" s="155">
        <v>6.74</v>
      </c>
      <c r="I1152" s="156"/>
      <c r="L1152" s="151"/>
      <c r="M1152" s="157"/>
      <c r="T1152" s="158"/>
      <c r="AT1152" s="153" t="s">
        <v>249</v>
      </c>
      <c r="AU1152" s="153" t="s">
        <v>86</v>
      </c>
      <c r="AV1152" s="12" t="s">
        <v>86</v>
      </c>
      <c r="AW1152" s="12" t="s">
        <v>30</v>
      </c>
      <c r="AX1152" s="12" t="s">
        <v>73</v>
      </c>
      <c r="AY1152" s="153" t="s">
        <v>241</v>
      </c>
    </row>
    <row r="1153" spans="2:65" s="12" customFormat="1" ht="12">
      <c r="B1153" s="151"/>
      <c r="D1153" s="152" t="s">
        <v>249</v>
      </c>
      <c r="E1153" s="153" t="s">
        <v>1</v>
      </c>
      <c r="F1153" s="154" t="s">
        <v>878</v>
      </c>
      <c r="H1153" s="155">
        <v>6.74</v>
      </c>
      <c r="I1153" s="156"/>
      <c r="L1153" s="151"/>
      <c r="M1153" s="157"/>
      <c r="T1153" s="158"/>
      <c r="AT1153" s="153" t="s">
        <v>249</v>
      </c>
      <c r="AU1153" s="153" t="s">
        <v>86</v>
      </c>
      <c r="AV1153" s="12" t="s">
        <v>86</v>
      </c>
      <c r="AW1153" s="12" t="s">
        <v>30</v>
      </c>
      <c r="AX1153" s="12" t="s">
        <v>73</v>
      </c>
      <c r="AY1153" s="153" t="s">
        <v>241</v>
      </c>
    </row>
    <row r="1154" spans="2:65" s="12" customFormat="1" ht="12">
      <c r="B1154" s="151"/>
      <c r="D1154" s="152" t="s">
        <v>249</v>
      </c>
      <c r="E1154" s="153" t="s">
        <v>1</v>
      </c>
      <c r="F1154" s="154" t="s">
        <v>879</v>
      </c>
      <c r="H1154" s="155">
        <v>17.23</v>
      </c>
      <c r="I1154" s="156"/>
      <c r="L1154" s="151"/>
      <c r="M1154" s="157"/>
      <c r="T1154" s="158"/>
      <c r="AT1154" s="153" t="s">
        <v>249</v>
      </c>
      <c r="AU1154" s="153" t="s">
        <v>86</v>
      </c>
      <c r="AV1154" s="12" t="s">
        <v>86</v>
      </c>
      <c r="AW1154" s="12" t="s">
        <v>30</v>
      </c>
      <c r="AX1154" s="12" t="s">
        <v>73</v>
      </c>
      <c r="AY1154" s="153" t="s">
        <v>241</v>
      </c>
    </row>
    <row r="1155" spans="2:65" s="12" customFormat="1" ht="12">
      <c r="B1155" s="151"/>
      <c r="D1155" s="152" t="s">
        <v>249</v>
      </c>
      <c r="E1155" s="153" t="s">
        <v>1</v>
      </c>
      <c r="F1155" s="154" t="s">
        <v>880</v>
      </c>
      <c r="H1155" s="155">
        <v>19.84</v>
      </c>
      <c r="I1155" s="156"/>
      <c r="L1155" s="151"/>
      <c r="M1155" s="157"/>
      <c r="T1155" s="158"/>
      <c r="AT1155" s="153" t="s">
        <v>249</v>
      </c>
      <c r="AU1155" s="153" t="s">
        <v>86</v>
      </c>
      <c r="AV1155" s="12" t="s">
        <v>86</v>
      </c>
      <c r="AW1155" s="12" t="s">
        <v>30</v>
      </c>
      <c r="AX1155" s="12" t="s">
        <v>73</v>
      </c>
      <c r="AY1155" s="153" t="s">
        <v>241</v>
      </c>
    </row>
    <row r="1156" spans="2:65" s="12" customFormat="1" ht="12">
      <c r="B1156" s="151"/>
      <c r="D1156" s="152" t="s">
        <v>249</v>
      </c>
      <c r="E1156" s="153" t="s">
        <v>1</v>
      </c>
      <c r="F1156" s="154" t="s">
        <v>881</v>
      </c>
      <c r="H1156" s="155">
        <v>17.23</v>
      </c>
      <c r="I1156" s="156"/>
      <c r="L1156" s="151"/>
      <c r="M1156" s="157"/>
      <c r="T1156" s="158"/>
      <c r="AT1156" s="153" t="s">
        <v>249</v>
      </c>
      <c r="AU1156" s="153" t="s">
        <v>86</v>
      </c>
      <c r="AV1156" s="12" t="s">
        <v>86</v>
      </c>
      <c r="AW1156" s="12" t="s">
        <v>30</v>
      </c>
      <c r="AX1156" s="12" t="s">
        <v>73</v>
      </c>
      <c r="AY1156" s="153" t="s">
        <v>241</v>
      </c>
    </row>
    <row r="1157" spans="2:65" s="12" customFormat="1" ht="12">
      <c r="B1157" s="151"/>
      <c r="D1157" s="152" t="s">
        <v>249</v>
      </c>
      <c r="E1157" s="153" t="s">
        <v>1</v>
      </c>
      <c r="F1157" s="154" t="s">
        <v>882</v>
      </c>
      <c r="H1157" s="155">
        <v>6.74</v>
      </c>
      <c r="I1157" s="156"/>
      <c r="L1157" s="151"/>
      <c r="M1157" s="157"/>
      <c r="T1157" s="158"/>
      <c r="AT1157" s="153" t="s">
        <v>249</v>
      </c>
      <c r="AU1157" s="153" t="s">
        <v>86</v>
      </c>
      <c r="AV1157" s="12" t="s">
        <v>86</v>
      </c>
      <c r="AW1157" s="12" t="s">
        <v>30</v>
      </c>
      <c r="AX1157" s="12" t="s">
        <v>73</v>
      </c>
      <c r="AY1157" s="153" t="s">
        <v>241</v>
      </c>
    </row>
    <row r="1158" spans="2:65" s="12" customFormat="1" ht="12">
      <c r="B1158" s="151"/>
      <c r="D1158" s="152" t="s">
        <v>249</v>
      </c>
      <c r="E1158" s="153" t="s">
        <v>1</v>
      </c>
      <c r="F1158" s="154" t="s">
        <v>883</v>
      </c>
      <c r="H1158" s="155">
        <v>6.74</v>
      </c>
      <c r="I1158" s="156"/>
      <c r="L1158" s="151"/>
      <c r="M1158" s="157"/>
      <c r="T1158" s="158"/>
      <c r="AT1158" s="153" t="s">
        <v>249</v>
      </c>
      <c r="AU1158" s="153" t="s">
        <v>86</v>
      </c>
      <c r="AV1158" s="12" t="s">
        <v>86</v>
      </c>
      <c r="AW1158" s="12" t="s">
        <v>30</v>
      </c>
      <c r="AX1158" s="12" t="s">
        <v>73</v>
      </c>
      <c r="AY1158" s="153" t="s">
        <v>241</v>
      </c>
    </row>
    <row r="1159" spans="2:65" s="12" customFormat="1" ht="12">
      <c r="B1159" s="151"/>
      <c r="D1159" s="152" t="s">
        <v>249</v>
      </c>
      <c r="E1159" s="153" t="s">
        <v>1</v>
      </c>
      <c r="F1159" s="154" t="s">
        <v>884</v>
      </c>
      <c r="H1159" s="155">
        <v>17.23</v>
      </c>
      <c r="I1159" s="156"/>
      <c r="L1159" s="151"/>
      <c r="M1159" s="157"/>
      <c r="T1159" s="158"/>
      <c r="AT1159" s="153" t="s">
        <v>249</v>
      </c>
      <c r="AU1159" s="153" t="s">
        <v>86</v>
      </c>
      <c r="AV1159" s="12" t="s">
        <v>86</v>
      </c>
      <c r="AW1159" s="12" t="s">
        <v>30</v>
      </c>
      <c r="AX1159" s="12" t="s">
        <v>73</v>
      </c>
      <c r="AY1159" s="153" t="s">
        <v>241</v>
      </c>
    </row>
    <row r="1160" spans="2:65" s="12" customFormat="1" ht="12">
      <c r="B1160" s="151"/>
      <c r="D1160" s="152" t="s">
        <v>249</v>
      </c>
      <c r="E1160" s="153" t="s">
        <v>1</v>
      </c>
      <c r="F1160" s="154" t="s">
        <v>885</v>
      </c>
      <c r="H1160" s="155">
        <v>17.23</v>
      </c>
      <c r="I1160" s="156"/>
      <c r="L1160" s="151"/>
      <c r="M1160" s="157"/>
      <c r="T1160" s="158"/>
      <c r="AT1160" s="153" t="s">
        <v>249</v>
      </c>
      <c r="AU1160" s="153" t="s">
        <v>86</v>
      </c>
      <c r="AV1160" s="12" t="s">
        <v>86</v>
      </c>
      <c r="AW1160" s="12" t="s">
        <v>30</v>
      </c>
      <c r="AX1160" s="12" t="s">
        <v>73</v>
      </c>
      <c r="AY1160" s="153" t="s">
        <v>241</v>
      </c>
    </row>
    <row r="1161" spans="2:65" s="12" customFormat="1" ht="12">
      <c r="B1161" s="151"/>
      <c r="D1161" s="152" t="s">
        <v>249</v>
      </c>
      <c r="E1161" s="153" t="s">
        <v>1</v>
      </c>
      <c r="F1161" s="154" t="s">
        <v>886</v>
      </c>
      <c r="H1161" s="155">
        <v>7.83</v>
      </c>
      <c r="I1161" s="156"/>
      <c r="L1161" s="151"/>
      <c r="M1161" s="157"/>
      <c r="T1161" s="158"/>
      <c r="AT1161" s="153" t="s">
        <v>249</v>
      </c>
      <c r="AU1161" s="153" t="s">
        <v>86</v>
      </c>
      <c r="AV1161" s="12" t="s">
        <v>86</v>
      </c>
      <c r="AW1161" s="12" t="s">
        <v>30</v>
      </c>
      <c r="AX1161" s="12" t="s">
        <v>73</v>
      </c>
      <c r="AY1161" s="153" t="s">
        <v>241</v>
      </c>
    </row>
    <row r="1162" spans="2:65" s="12" customFormat="1" ht="12">
      <c r="B1162" s="151"/>
      <c r="D1162" s="152" t="s">
        <v>249</v>
      </c>
      <c r="E1162" s="153" t="s">
        <v>1</v>
      </c>
      <c r="F1162" s="154" t="s">
        <v>887</v>
      </c>
      <c r="H1162" s="155">
        <v>2.37</v>
      </c>
      <c r="I1162" s="156"/>
      <c r="L1162" s="151"/>
      <c r="M1162" s="157"/>
      <c r="T1162" s="158"/>
      <c r="AT1162" s="153" t="s">
        <v>249</v>
      </c>
      <c r="AU1162" s="153" t="s">
        <v>86</v>
      </c>
      <c r="AV1162" s="12" t="s">
        <v>86</v>
      </c>
      <c r="AW1162" s="12" t="s">
        <v>30</v>
      </c>
      <c r="AX1162" s="12" t="s">
        <v>73</v>
      </c>
      <c r="AY1162" s="153" t="s">
        <v>241</v>
      </c>
    </row>
    <row r="1163" spans="2:65" s="12" customFormat="1" ht="12">
      <c r="B1163" s="151"/>
      <c r="D1163" s="152" t="s">
        <v>249</v>
      </c>
      <c r="E1163" s="153" t="s">
        <v>1</v>
      </c>
      <c r="F1163" s="154" t="s">
        <v>888</v>
      </c>
      <c r="H1163" s="155">
        <v>5.71</v>
      </c>
      <c r="I1163" s="156"/>
      <c r="L1163" s="151"/>
      <c r="M1163" s="157"/>
      <c r="T1163" s="158"/>
      <c r="AT1163" s="153" t="s">
        <v>249</v>
      </c>
      <c r="AU1163" s="153" t="s">
        <v>86</v>
      </c>
      <c r="AV1163" s="12" t="s">
        <v>86</v>
      </c>
      <c r="AW1163" s="12" t="s">
        <v>30</v>
      </c>
      <c r="AX1163" s="12" t="s">
        <v>73</v>
      </c>
      <c r="AY1163" s="153" t="s">
        <v>241</v>
      </c>
    </row>
    <row r="1164" spans="2:65" s="13" customFormat="1" ht="12">
      <c r="B1164" s="159"/>
      <c r="D1164" s="152" t="s">
        <v>249</v>
      </c>
      <c r="E1164" s="160" t="s">
        <v>1</v>
      </c>
      <c r="F1164" s="161" t="s">
        <v>251</v>
      </c>
      <c r="H1164" s="162">
        <v>270.04999999999995</v>
      </c>
      <c r="I1164" s="163"/>
      <c r="L1164" s="159"/>
      <c r="M1164" s="164"/>
      <c r="T1164" s="165"/>
      <c r="AT1164" s="160" t="s">
        <v>249</v>
      </c>
      <c r="AU1164" s="160" t="s">
        <v>86</v>
      </c>
      <c r="AV1164" s="13" t="s">
        <v>247</v>
      </c>
      <c r="AW1164" s="13" t="s">
        <v>30</v>
      </c>
      <c r="AX1164" s="13" t="s">
        <v>80</v>
      </c>
      <c r="AY1164" s="160" t="s">
        <v>241</v>
      </c>
    </row>
    <row r="1165" spans="2:65" s="1" customFormat="1" ht="24.25" customHeight="1">
      <c r="B1165" s="32"/>
      <c r="C1165" s="173" t="s">
        <v>1104</v>
      </c>
      <c r="D1165" s="173" t="s">
        <v>319</v>
      </c>
      <c r="E1165" s="174" t="s">
        <v>1096</v>
      </c>
      <c r="F1165" s="175" t="s">
        <v>1097</v>
      </c>
      <c r="G1165" s="176" t="s">
        <v>246</v>
      </c>
      <c r="H1165" s="177">
        <v>275.45100000000002</v>
      </c>
      <c r="I1165" s="178"/>
      <c r="J1165" s="179">
        <f>ROUND(I1165*H1165,2)</f>
        <v>0</v>
      </c>
      <c r="K1165" s="180"/>
      <c r="L1165" s="181"/>
      <c r="M1165" s="182" t="s">
        <v>1</v>
      </c>
      <c r="N1165" s="183" t="s">
        <v>39</v>
      </c>
      <c r="P1165" s="147">
        <f>O1165*H1165</f>
        <v>0</v>
      </c>
      <c r="Q1165" s="147">
        <v>1.4E-3</v>
      </c>
      <c r="R1165" s="147">
        <f>Q1165*H1165</f>
        <v>0.38563140000000001</v>
      </c>
      <c r="S1165" s="147">
        <v>0</v>
      </c>
      <c r="T1165" s="148">
        <f>S1165*H1165</f>
        <v>0</v>
      </c>
      <c r="AR1165" s="149" t="s">
        <v>420</v>
      </c>
      <c r="AT1165" s="149" t="s">
        <v>319</v>
      </c>
      <c r="AU1165" s="149" t="s">
        <v>86</v>
      </c>
      <c r="AY1165" s="17" t="s">
        <v>241</v>
      </c>
      <c r="BE1165" s="150">
        <f>IF(N1165="základní",J1165,0)</f>
        <v>0</v>
      </c>
      <c r="BF1165" s="150">
        <f>IF(N1165="snížená",J1165,0)</f>
        <v>0</v>
      </c>
      <c r="BG1165" s="150">
        <f>IF(N1165="zákl. přenesená",J1165,0)</f>
        <v>0</v>
      </c>
      <c r="BH1165" s="150">
        <f>IF(N1165="sníž. přenesená",J1165,0)</f>
        <v>0</v>
      </c>
      <c r="BI1165" s="150">
        <f>IF(N1165="nulová",J1165,0)</f>
        <v>0</v>
      </c>
      <c r="BJ1165" s="17" t="s">
        <v>86</v>
      </c>
      <c r="BK1165" s="150">
        <f>ROUND(I1165*H1165,2)</f>
        <v>0</v>
      </c>
      <c r="BL1165" s="17" t="s">
        <v>334</v>
      </c>
      <c r="BM1165" s="149" t="s">
        <v>1105</v>
      </c>
    </row>
    <row r="1166" spans="2:65" s="12" customFormat="1" ht="12">
      <c r="B1166" s="151"/>
      <c r="D1166" s="152" t="s">
        <v>249</v>
      </c>
      <c r="E1166" s="153" t="s">
        <v>1</v>
      </c>
      <c r="F1166" s="154" t="s">
        <v>1106</v>
      </c>
      <c r="H1166" s="155">
        <v>275.45100000000002</v>
      </c>
      <c r="I1166" s="156"/>
      <c r="L1166" s="151"/>
      <c r="M1166" s="157"/>
      <c r="T1166" s="158"/>
      <c r="AT1166" s="153" t="s">
        <v>249</v>
      </c>
      <c r="AU1166" s="153" t="s">
        <v>86</v>
      </c>
      <c r="AV1166" s="12" t="s">
        <v>86</v>
      </c>
      <c r="AW1166" s="12" t="s">
        <v>30</v>
      </c>
      <c r="AX1166" s="12" t="s">
        <v>73</v>
      </c>
      <c r="AY1166" s="153" t="s">
        <v>241</v>
      </c>
    </row>
    <row r="1167" spans="2:65" s="13" customFormat="1" ht="12">
      <c r="B1167" s="159"/>
      <c r="D1167" s="152" t="s">
        <v>249</v>
      </c>
      <c r="E1167" s="160" t="s">
        <v>1</v>
      </c>
      <c r="F1167" s="161" t="s">
        <v>251</v>
      </c>
      <c r="H1167" s="162">
        <v>275.45100000000002</v>
      </c>
      <c r="I1167" s="163"/>
      <c r="L1167" s="159"/>
      <c r="M1167" s="164"/>
      <c r="T1167" s="165"/>
      <c r="AT1167" s="160" t="s">
        <v>249</v>
      </c>
      <c r="AU1167" s="160" t="s">
        <v>86</v>
      </c>
      <c r="AV1167" s="13" t="s">
        <v>247</v>
      </c>
      <c r="AW1167" s="13" t="s">
        <v>30</v>
      </c>
      <c r="AX1167" s="13" t="s">
        <v>80</v>
      </c>
      <c r="AY1167" s="160" t="s">
        <v>241</v>
      </c>
    </row>
    <row r="1168" spans="2:65" s="1" customFormat="1" ht="24.25" customHeight="1">
      <c r="B1168" s="32"/>
      <c r="C1168" s="137" t="s">
        <v>1107</v>
      </c>
      <c r="D1168" s="137" t="s">
        <v>243</v>
      </c>
      <c r="E1168" s="138" t="s">
        <v>1108</v>
      </c>
      <c r="F1168" s="139" t="s">
        <v>1109</v>
      </c>
      <c r="G1168" s="140" t="s">
        <v>282</v>
      </c>
      <c r="H1168" s="141">
        <v>6.0389999999999997</v>
      </c>
      <c r="I1168" s="142"/>
      <c r="J1168" s="143">
        <f>ROUND(I1168*H1168,2)</f>
        <v>0</v>
      </c>
      <c r="K1168" s="144"/>
      <c r="L1168" s="32"/>
      <c r="M1168" s="145" t="s">
        <v>1</v>
      </c>
      <c r="N1168" s="146" t="s">
        <v>39</v>
      </c>
      <c r="P1168" s="147">
        <f>O1168*H1168</f>
        <v>0</v>
      </c>
      <c r="Q1168" s="147">
        <v>0</v>
      </c>
      <c r="R1168" s="147">
        <f>Q1168*H1168</f>
        <v>0</v>
      </c>
      <c r="S1168" s="147">
        <v>0</v>
      </c>
      <c r="T1168" s="148">
        <f>S1168*H1168</f>
        <v>0</v>
      </c>
      <c r="AR1168" s="149" t="s">
        <v>334</v>
      </c>
      <c r="AT1168" s="149" t="s">
        <v>243</v>
      </c>
      <c r="AU1168" s="149" t="s">
        <v>86</v>
      </c>
      <c r="AY1168" s="17" t="s">
        <v>241</v>
      </c>
      <c r="BE1168" s="150">
        <f>IF(N1168="základní",J1168,0)</f>
        <v>0</v>
      </c>
      <c r="BF1168" s="150">
        <f>IF(N1168="snížená",J1168,0)</f>
        <v>0</v>
      </c>
      <c r="BG1168" s="150">
        <f>IF(N1168="zákl. přenesená",J1168,0)</f>
        <v>0</v>
      </c>
      <c r="BH1168" s="150">
        <f>IF(N1168="sníž. přenesená",J1168,0)</f>
        <v>0</v>
      </c>
      <c r="BI1168" s="150">
        <f>IF(N1168="nulová",J1168,0)</f>
        <v>0</v>
      </c>
      <c r="BJ1168" s="17" t="s">
        <v>86</v>
      </c>
      <c r="BK1168" s="150">
        <f>ROUND(I1168*H1168,2)</f>
        <v>0</v>
      </c>
      <c r="BL1168" s="17" t="s">
        <v>334</v>
      </c>
      <c r="BM1168" s="149" t="s">
        <v>1110</v>
      </c>
    </row>
    <row r="1169" spans="2:65" s="11" customFormat="1" ht="22.75" customHeight="1">
      <c r="B1169" s="125"/>
      <c r="D1169" s="126" t="s">
        <v>72</v>
      </c>
      <c r="E1169" s="135" t="s">
        <v>1111</v>
      </c>
      <c r="F1169" s="135" t="s">
        <v>1112</v>
      </c>
      <c r="I1169" s="128"/>
      <c r="J1169" s="136">
        <f>BK1169</f>
        <v>0</v>
      </c>
      <c r="L1169" s="125"/>
      <c r="M1169" s="130"/>
      <c r="P1169" s="131">
        <f>SUM(P1170:P1210)</f>
        <v>0</v>
      </c>
      <c r="R1169" s="131">
        <f>SUM(R1170:R1210)</f>
        <v>0.23452000000000001</v>
      </c>
      <c r="T1169" s="132">
        <f>SUM(T1170:T1210)</f>
        <v>0</v>
      </c>
      <c r="AR1169" s="126" t="s">
        <v>86</v>
      </c>
      <c r="AT1169" s="133" t="s">
        <v>72</v>
      </c>
      <c r="AU1169" s="133" t="s">
        <v>80</v>
      </c>
      <c r="AY1169" s="126" t="s">
        <v>241</v>
      </c>
      <c r="BK1169" s="134">
        <f>SUM(BK1170:BK1210)</f>
        <v>0</v>
      </c>
    </row>
    <row r="1170" spans="2:65" s="1" customFormat="1" ht="16.5" customHeight="1">
      <c r="B1170" s="32"/>
      <c r="C1170" s="137" t="s">
        <v>1113</v>
      </c>
      <c r="D1170" s="137" t="s">
        <v>243</v>
      </c>
      <c r="E1170" s="138" t="s">
        <v>1114</v>
      </c>
      <c r="F1170" s="139" t="s">
        <v>1115</v>
      </c>
      <c r="G1170" s="140" t="s">
        <v>299</v>
      </c>
      <c r="H1170" s="141">
        <v>43</v>
      </c>
      <c r="I1170" s="142"/>
      <c r="J1170" s="143">
        <f>ROUND(I1170*H1170,2)</f>
        <v>0</v>
      </c>
      <c r="K1170" s="144"/>
      <c r="L1170" s="32"/>
      <c r="M1170" s="145" t="s">
        <v>1</v>
      </c>
      <c r="N1170" s="146" t="s">
        <v>39</v>
      </c>
      <c r="P1170" s="147">
        <f>O1170*H1170</f>
        <v>0</v>
      </c>
      <c r="Q1170" s="147">
        <v>1.5499999999999999E-3</v>
      </c>
      <c r="R1170" s="147">
        <f>Q1170*H1170</f>
        <v>6.6650000000000001E-2</v>
      </c>
      <c r="S1170" s="147">
        <v>0</v>
      </c>
      <c r="T1170" s="148">
        <f>S1170*H1170</f>
        <v>0</v>
      </c>
      <c r="AR1170" s="149" t="s">
        <v>334</v>
      </c>
      <c r="AT1170" s="149" t="s">
        <v>243</v>
      </c>
      <c r="AU1170" s="149" t="s">
        <v>86</v>
      </c>
      <c r="AY1170" s="17" t="s">
        <v>241</v>
      </c>
      <c r="BE1170" s="150">
        <f>IF(N1170="základní",J1170,0)</f>
        <v>0</v>
      </c>
      <c r="BF1170" s="150">
        <f>IF(N1170="snížená",J1170,0)</f>
        <v>0</v>
      </c>
      <c r="BG1170" s="150">
        <f>IF(N1170="zákl. přenesená",J1170,0)</f>
        <v>0</v>
      </c>
      <c r="BH1170" s="150">
        <f>IF(N1170="sníž. přenesená",J1170,0)</f>
        <v>0</v>
      </c>
      <c r="BI1170" s="150">
        <f>IF(N1170="nulová",J1170,0)</f>
        <v>0</v>
      </c>
      <c r="BJ1170" s="17" t="s">
        <v>86</v>
      </c>
      <c r="BK1170" s="150">
        <f>ROUND(I1170*H1170,2)</f>
        <v>0</v>
      </c>
      <c r="BL1170" s="17" t="s">
        <v>334</v>
      </c>
      <c r="BM1170" s="149" t="s">
        <v>1116</v>
      </c>
    </row>
    <row r="1171" spans="2:65" s="12" customFormat="1" ht="12">
      <c r="B1171" s="151"/>
      <c r="D1171" s="152" t="s">
        <v>249</v>
      </c>
      <c r="E1171" s="153" t="s">
        <v>1</v>
      </c>
      <c r="F1171" s="154" t="s">
        <v>1117</v>
      </c>
      <c r="H1171" s="155">
        <v>43</v>
      </c>
      <c r="I1171" s="156"/>
      <c r="L1171" s="151"/>
      <c r="M1171" s="157"/>
      <c r="T1171" s="158"/>
      <c r="AT1171" s="153" t="s">
        <v>249</v>
      </c>
      <c r="AU1171" s="153" t="s">
        <v>86</v>
      </c>
      <c r="AV1171" s="12" t="s">
        <v>86</v>
      </c>
      <c r="AW1171" s="12" t="s">
        <v>30</v>
      </c>
      <c r="AX1171" s="12" t="s">
        <v>73</v>
      </c>
      <c r="AY1171" s="153" t="s">
        <v>241</v>
      </c>
    </row>
    <row r="1172" spans="2:65" s="13" customFormat="1" ht="12">
      <c r="B1172" s="159"/>
      <c r="D1172" s="152" t="s">
        <v>249</v>
      </c>
      <c r="E1172" s="160" t="s">
        <v>1</v>
      </c>
      <c r="F1172" s="161" t="s">
        <v>1118</v>
      </c>
      <c r="H1172" s="162">
        <v>43</v>
      </c>
      <c r="I1172" s="163"/>
      <c r="L1172" s="159"/>
      <c r="M1172" s="164"/>
      <c r="T1172" s="165"/>
      <c r="AT1172" s="160" t="s">
        <v>249</v>
      </c>
      <c r="AU1172" s="160" t="s">
        <v>86</v>
      </c>
      <c r="AV1172" s="13" t="s">
        <v>247</v>
      </c>
      <c r="AW1172" s="13" t="s">
        <v>30</v>
      </c>
      <c r="AX1172" s="13" t="s">
        <v>80</v>
      </c>
      <c r="AY1172" s="160" t="s">
        <v>241</v>
      </c>
    </row>
    <row r="1173" spans="2:65" s="1" customFormat="1" ht="16.5" customHeight="1">
      <c r="B1173" s="32"/>
      <c r="C1173" s="137" t="s">
        <v>1119</v>
      </c>
      <c r="D1173" s="137" t="s">
        <v>243</v>
      </c>
      <c r="E1173" s="138" t="s">
        <v>1120</v>
      </c>
      <c r="F1173" s="139" t="s">
        <v>1121</v>
      </c>
      <c r="G1173" s="140" t="s">
        <v>299</v>
      </c>
      <c r="H1173" s="141">
        <v>14</v>
      </c>
      <c r="I1173" s="142"/>
      <c r="J1173" s="143">
        <f>ROUND(I1173*H1173,2)</f>
        <v>0</v>
      </c>
      <c r="K1173" s="144"/>
      <c r="L1173" s="32"/>
      <c r="M1173" s="145" t="s">
        <v>1</v>
      </c>
      <c r="N1173" s="146" t="s">
        <v>39</v>
      </c>
      <c r="P1173" s="147">
        <f>O1173*H1173</f>
        <v>0</v>
      </c>
      <c r="Q1173" s="147">
        <v>4.8000000000000001E-4</v>
      </c>
      <c r="R1173" s="147">
        <f>Q1173*H1173</f>
        <v>6.7200000000000003E-3</v>
      </c>
      <c r="S1173" s="147">
        <v>0</v>
      </c>
      <c r="T1173" s="148">
        <f>S1173*H1173</f>
        <v>0</v>
      </c>
      <c r="AR1173" s="149" t="s">
        <v>334</v>
      </c>
      <c r="AT1173" s="149" t="s">
        <v>243</v>
      </c>
      <c r="AU1173" s="149" t="s">
        <v>86</v>
      </c>
      <c r="AY1173" s="17" t="s">
        <v>241</v>
      </c>
      <c r="BE1173" s="150">
        <f>IF(N1173="základní",J1173,0)</f>
        <v>0</v>
      </c>
      <c r="BF1173" s="150">
        <f>IF(N1173="snížená",J1173,0)</f>
        <v>0</v>
      </c>
      <c r="BG1173" s="150">
        <f>IF(N1173="zákl. přenesená",J1173,0)</f>
        <v>0</v>
      </c>
      <c r="BH1173" s="150">
        <f>IF(N1173="sníž. přenesená",J1173,0)</f>
        <v>0</v>
      </c>
      <c r="BI1173" s="150">
        <f>IF(N1173="nulová",J1173,0)</f>
        <v>0</v>
      </c>
      <c r="BJ1173" s="17" t="s">
        <v>86</v>
      </c>
      <c r="BK1173" s="150">
        <f>ROUND(I1173*H1173,2)</f>
        <v>0</v>
      </c>
      <c r="BL1173" s="17" t="s">
        <v>334</v>
      </c>
      <c r="BM1173" s="149" t="s">
        <v>1122</v>
      </c>
    </row>
    <row r="1174" spans="2:65" s="12" customFormat="1" ht="12">
      <c r="B1174" s="151"/>
      <c r="D1174" s="152" t="s">
        <v>249</v>
      </c>
      <c r="E1174" s="153" t="s">
        <v>1</v>
      </c>
      <c r="F1174" s="154" t="s">
        <v>1123</v>
      </c>
      <c r="H1174" s="155">
        <v>14</v>
      </c>
      <c r="I1174" s="156"/>
      <c r="L1174" s="151"/>
      <c r="M1174" s="157"/>
      <c r="T1174" s="158"/>
      <c r="AT1174" s="153" t="s">
        <v>249</v>
      </c>
      <c r="AU1174" s="153" t="s">
        <v>86</v>
      </c>
      <c r="AV1174" s="12" t="s">
        <v>86</v>
      </c>
      <c r="AW1174" s="12" t="s">
        <v>30</v>
      </c>
      <c r="AX1174" s="12" t="s">
        <v>73</v>
      </c>
      <c r="AY1174" s="153" t="s">
        <v>241</v>
      </c>
    </row>
    <row r="1175" spans="2:65" s="13" customFormat="1" ht="12">
      <c r="B1175" s="159"/>
      <c r="D1175" s="152" t="s">
        <v>249</v>
      </c>
      <c r="E1175" s="160" t="s">
        <v>1</v>
      </c>
      <c r="F1175" s="161" t="s">
        <v>251</v>
      </c>
      <c r="H1175" s="162">
        <v>14</v>
      </c>
      <c r="I1175" s="163"/>
      <c r="L1175" s="159"/>
      <c r="M1175" s="164"/>
      <c r="T1175" s="165"/>
      <c r="AT1175" s="160" t="s">
        <v>249</v>
      </c>
      <c r="AU1175" s="160" t="s">
        <v>86</v>
      </c>
      <c r="AV1175" s="13" t="s">
        <v>247</v>
      </c>
      <c r="AW1175" s="13" t="s">
        <v>30</v>
      </c>
      <c r="AX1175" s="13" t="s">
        <v>80</v>
      </c>
      <c r="AY1175" s="160" t="s">
        <v>241</v>
      </c>
    </row>
    <row r="1176" spans="2:65" s="1" customFormat="1" ht="16.5" customHeight="1">
      <c r="B1176" s="32"/>
      <c r="C1176" s="137" t="s">
        <v>1124</v>
      </c>
      <c r="D1176" s="137" t="s">
        <v>243</v>
      </c>
      <c r="E1176" s="138" t="s">
        <v>1125</v>
      </c>
      <c r="F1176" s="139" t="s">
        <v>1126</v>
      </c>
      <c r="G1176" s="140" t="s">
        <v>299</v>
      </c>
      <c r="H1176" s="141">
        <v>28</v>
      </c>
      <c r="I1176" s="142"/>
      <c r="J1176" s="143">
        <f>ROUND(I1176*H1176,2)</f>
        <v>0</v>
      </c>
      <c r="K1176" s="144"/>
      <c r="L1176" s="32"/>
      <c r="M1176" s="145" t="s">
        <v>1</v>
      </c>
      <c r="N1176" s="146" t="s">
        <v>39</v>
      </c>
      <c r="P1176" s="147">
        <f>O1176*H1176</f>
        <v>0</v>
      </c>
      <c r="Q1176" s="147">
        <v>7.1000000000000002E-4</v>
      </c>
      <c r="R1176" s="147">
        <f>Q1176*H1176</f>
        <v>1.9880000000000002E-2</v>
      </c>
      <c r="S1176" s="147">
        <v>0</v>
      </c>
      <c r="T1176" s="148">
        <f>S1176*H1176</f>
        <v>0</v>
      </c>
      <c r="AR1176" s="149" t="s">
        <v>334</v>
      </c>
      <c r="AT1176" s="149" t="s">
        <v>243</v>
      </c>
      <c r="AU1176" s="149" t="s">
        <v>86</v>
      </c>
      <c r="AY1176" s="17" t="s">
        <v>241</v>
      </c>
      <c r="BE1176" s="150">
        <f>IF(N1176="základní",J1176,0)</f>
        <v>0</v>
      </c>
      <c r="BF1176" s="150">
        <f>IF(N1176="snížená",J1176,0)</f>
        <v>0</v>
      </c>
      <c r="BG1176" s="150">
        <f>IF(N1176="zákl. přenesená",J1176,0)</f>
        <v>0</v>
      </c>
      <c r="BH1176" s="150">
        <f>IF(N1176="sníž. přenesená",J1176,0)</f>
        <v>0</v>
      </c>
      <c r="BI1176" s="150">
        <f>IF(N1176="nulová",J1176,0)</f>
        <v>0</v>
      </c>
      <c r="BJ1176" s="17" t="s">
        <v>86</v>
      </c>
      <c r="BK1176" s="150">
        <f>ROUND(I1176*H1176,2)</f>
        <v>0</v>
      </c>
      <c r="BL1176" s="17" t="s">
        <v>334</v>
      </c>
      <c r="BM1176" s="149" t="s">
        <v>1127</v>
      </c>
    </row>
    <row r="1177" spans="2:65" s="12" customFormat="1" ht="12">
      <c r="B1177" s="151"/>
      <c r="D1177" s="152" t="s">
        <v>249</v>
      </c>
      <c r="E1177" s="153" t="s">
        <v>1</v>
      </c>
      <c r="F1177" s="154" t="s">
        <v>1128</v>
      </c>
      <c r="H1177" s="155">
        <v>28</v>
      </c>
      <c r="I1177" s="156"/>
      <c r="L1177" s="151"/>
      <c r="M1177" s="157"/>
      <c r="T1177" s="158"/>
      <c r="AT1177" s="153" t="s">
        <v>249</v>
      </c>
      <c r="AU1177" s="153" t="s">
        <v>86</v>
      </c>
      <c r="AV1177" s="12" t="s">
        <v>86</v>
      </c>
      <c r="AW1177" s="12" t="s">
        <v>30</v>
      </c>
      <c r="AX1177" s="12" t="s">
        <v>73</v>
      </c>
      <c r="AY1177" s="153" t="s">
        <v>241</v>
      </c>
    </row>
    <row r="1178" spans="2:65" s="13" customFormat="1" ht="12">
      <c r="B1178" s="159"/>
      <c r="D1178" s="152" t="s">
        <v>249</v>
      </c>
      <c r="E1178" s="160" t="s">
        <v>1</v>
      </c>
      <c r="F1178" s="161" t="s">
        <v>251</v>
      </c>
      <c r="H1178" s="162">
        <v>28</v>
      </c>
      <c r="I1178" s="163"/>
      <c r="L1178" s="159"/>
      <c r="M1178" s="164"/>
      <c r="T1178" s="165"/>
      <c r="AT1178" s="160" t="s">
        <v>249</v>
      </c>
      <c r="AU1178" s="160" t="s">
        <v>86</v>
      </c>
      <c r="AV1178" s="13" t="s">
        <v>247</v>
      </c>
      <c r="AW1178" s="13" t="s">
        <v>30</v>
      </c>
      <c r="AX1178" s="13" t="s">
        <v>80</v>
      </c>
      <c r="AY1178" s="160" t="s">
        <v>241</v>
      </c>
    </row>
    <row r="1179" spans="2:65" s="1" customFormat="1" ht="16.5" customHeight="1">
      <c r="B1179" s="32"/>
      <c r="C1179" s="137" t="s">
        <v>1129</v>
      </c>
      <c r="D1179" s="137" t="s">
        <v>243</v>
      </c>
      <c r="E1179" s="138" t="s">
        <v>1130</v>
      </c>
      <c r="F1179" s="139" t="s">
        <v>1131</v>
      </c>
      <c r="G1179" s="140" t="s">
        <v>299</v>
      </c>
      <c r="H1179" s="141">
        <v>11</v>
      </c>
      <c r="I1179" s="142"/>
      <c r="J1179" s="143">
        <f>ROUND(I1179*H1179,2)</f>
        <v>0</v>
      </c>
      <c r="K1179" s="144"/>
      <c r="L1179" s="32"/>
      <c r="M1179" s="145" t="s">
        <v>1</v>
      </c>
      <c r="N1179" s="146" t="s">
        <v>39</v>
      </c>
      <c r="P1179" s="147">
        <f>O1179*H1179</f>
        <v>0</v>
      </c>
      <c r="Q1179" s="147">
        <v>2.2399999999999998E-3</v>
      </c>
      <c r="R1179" s="147">
        <f>Q1179*H1179</f>
        <v>2.4639999999999999E-2</v>
      </c>
      <c r="S1179" s="147">
        <v>0</v>
      </c>
      <c r="T1179" s="148">
        <f>S1179*H1179</f>
        <v>0</v>
      </c>
      <c r="AR1179" s="149" t="s">
        <v>334</v>
      </c>
      <c r="AT1179" s="149" t="s">
        <v>243</v>
      </c>
      <c r="AU1179" s="149" t="s">
        <v>86</v>
      </c>
      <c r="AY1179" s="17" t="s">
        <v>241</v>
      </c>
      <c r="BE1179" s="150">
        <f>IF(N1179="základní",J1179,0)</f>
        <v>0</v>
      </c>
      <c r="BF1179" s="150">
        <f>IF(N1179="snížená",J1179,0)</f>
        <v>0</v>
      </c>
      <c r="BG1179" s="150">
        <f>IF(N1179="zákl. přenesená",J1179,0)</f>
        <v>0</v>
      </c>
      <c r="BH1179" s="150">
        <f>IF(N1179="sníž. přenesená",J1179,0)</f>
        <v>0</v>
      </c>
      <c r="BI1179" s="150">
        <f>IF(N1179="nulová",J1179,0)</f>
        <v>0</v>
      </c>
      <c r="BJ1179" s="17" t="s">
        <v>86</v>
      </c>
      <c r="BK1179" s="150">
        <f>ROUND(I1179*H1179,2)</f>
        <v>0</v>
      </c>
      <c r="BL1179" s="17" t="s">
        <v>334</v>
      </c>
      <c r="BM1179" s="149" t="s">
        <v>1132</v>
      </c>
    </row>
    <row r="1180" spans="2:65" s="12" customFormat="1" ht="12">
      <c r="B1180" s="151"/>
      <c r="D1180" s="152" t="s">
        <v>249</v>
      </c>
      <c r="E1180" s="153" t="s">
        <v>1</v>
      </c>
      <c r="F1180" s="154" t="s">
        <v>1133</v>
      </c>
      <c r="H1180" s="155">
        <v>11</v>
      </c>
      <c r="I1180" s="156"/>
      <c r="L1180" s="151"/>
      <c r="M1180" s="157"/>
      <c r="T1180" s="158"/>
      <c r="AT1180" s="153" t="s">
        <v>249</v>
      </c>
      <c r="AU1180" s="153" t="s">
        <v>86</v>
      </c>
      <c r="AV1180" s="12" t="s">
        <v>86</v>
      </c>
      <c r="AW1180" s="12" t="s">
        <v>30</v>
      </c>
      <c r="AX1180" s="12" t="s">
        <v>73</v>
      </c>
      <c r="AY1180" s="153" t="s">
        <v>241</v>
      </c>
    </row>
    <row r="1181" spans="2:65" s="13" customFormat="1" ht="12">
      <c r="B1181" s="159"/>
      <c r="D1181" s="152" t="s">
        <v>249</v>
      </c>
      <c r="E1181" s="160" t="s">
        <v>1</v>
      </c>
      <c r="F1181" s="161" t="s">
        <v>251</v>
      </c>
      <c r="H1181" s="162">
        <v>11</v>
      </c>
      <c r="I1181" s="163"/>
      <c r="L1181" s="159"/>
      <c r="M1181" s="164"/>
      <c r="T1181" s="165"/>
      <c r="AT1181" s="160" t="s">
        <v>249</v>
      </c>
      <c r="AU1181" s="160" t="s">
        <v>86</v>
      </c>
      <c r="AV1181" s="13" t="s">
        <v>247</v>
      </c>
      <c r="AW1181" s="13" t="s">
        <v>30</v>
      </c>
      <c r="AX1181" s="13" t="s">
        <v>80</v>
      </c>
      <c r="AY1181" s="160" t="s">
        <v>241</v>
      </c>
    </row>
    <row r="1182" spans="2:65" s="1" customFormat="1" ht="24.25" customHeight="1">
      <c r="B1182" s="32"/>
      <c r="C1182" s="137" t="s">
        <v>1134</v>
      </c>
      <c r="D1182" s="137" t="s">
        <v>243</v>
      </c>
      <c r="E1182" s="138" t="s">
        <v>1135</v>
      </c>
      <c r="F1182" s="139" t="s">
        <v>1136</v>
      </c>
      <c r="G1182" s="140" t="s">
        <v>299</v>
      </c>
      <c r="H1182" s="141">
        <v>6</v>
      </c>
      <c r="I1182" s="142"/>
      <c r="J1182" s="143">
        <f>ROUND(I1182*H1182,2)</f>
        <v>0</v>
      </c>
      <c r="K1182" s="144"/>
      <c r="L1182" s="32"/>
      <c r="M1182" s="145" t="s">
        <v>1</v>
      </c>
      <c r="N1182" s="146" t="s">
        <v>39</v>
      </c>
      <c r="P1182" s="147">
        <f>O1182*H1182</f>
        <v>0</v>
      </c>
      <c r="Q1182" s="147">
        <v>9.3000000000000005E-4</v>
      </c>
      <c r="R1182" s="147">
        <f>Q1182*H1182</f>
        <v>5.5799999999999999E-3</v>
      </c>
      <c r="S1182" s="147">
        <v>0</v>
      </c>
      <c r="T1182" s="148">
        <f>S1182*H1182</f>
        <v>0</v>
      </c>
      <c r="AR1182" s="149" t="s">
        <v>334</v>
      </c>
      <c r="AT1182" s="149" t="s">
        <v>243</v>
      </c>
      <c r="AU1182" s="149" t="s">
        <v>86</v>
      </c>
      <c r="AY1182" s="17" t="s">
        <v>241</v>
      </c>
      <c r="BE1182" s="150">
        <f>IF(N1182="základní",J1182,0)</f>
        <v>0</v>
      </c>
      <c r="BF1182" s="150">
        <f>IF(N1182="snížená",J1182,0)</f>
        <v>0</v>
      </c>
      <c r="BG1182" s="150">
        <f>IF(N1182="zákl. přenesená",J1182,0)</f>
        <v>0</v>
      </c>
      <c r="BH1182" s="150">
        <f>IF(N1182="sníž. přenesená",J1182,0)</f>
        <v>0</v>
      </c>
      <c r="BI1182" s="150">
        <f>IF(N1182="nulová",J1182,0)</f>
        <v>0</v>
      </c>
      <c r="BJ1182" s="17" t="s">
        <v>86</v>
      </c>
      <c r="BK1182" s="150">
        <f>ROUND(I1182*H1182,2)</f>
        <v>0</v>
      </c>
      <c r="BL1182" s="17" t="s">
        <v>334</v>
      </c>
      <c r="BM1182" s="149" t="s">
        <v>1137</v>
      </c>
    </row>
    <row r="1183" spans="2:65" s="12" customFormat="1" ht="12">
      <c r="B1183" s="151"/>
      <c r="D1183" s="152" t="s">
        <v>249</v>
      </c>
      <c r="E1183" s="153" t="s">
        <v>1</v>
      </c>
      <c r="F1183" s="154" t="s">
        <v>1138</v>
      </c>
      <c r="H1183" s="155">
        <v>6</v>
      </c>
      <c r="I1183" s="156"/>
      <c r="L1183" s="151"/>
      <c r="M1183" s="157"/>
      <c r="T1183" s="158"/>
      <c r="AT1183" s="153" t="s">
        <v>249</v>
      </c>
      <c r="AU1183" s="153" t="s">
        <v>86</v>
      </c>
      <c r="AV1183" s="12" t="s">
        <v>86</v>
      </c>
      <c r="AW1183" s="12" t="s">
        <v>30</v>
      </c>
      <c r="AX1183" s="12" t="s">
        <v>73</v>
      </c>
      <c r="AY1183" s="153" t="s">
        <v>241</v>
      </c>
    </row>
    <row r="1184" spans="2:65" s="13" customFormat="1" ht="12">
      <c r="B1184" s="159"/>
      <c r="D1184" s="152" t="s">
        <v>249</v>
      </c>
      <c r="E1184" s="160" t="s">
        <v>1</v>
      </c>
      <c r="F1184" s="161" t="s">
        <v>1139</v>
      </c>
      <c r="H1184" s="162">
        <v>6</v>
      </c>
      <c r="I1184" s="163"/>
      <c r="L1184" s="159"/>
      <c r="M1184" s="164"/>
      <c r="T1184" s="165"/>
      <c r="AT1184" s="160" t="s">
        <v>249</v>
      </c>
      <c r="AU1184" s="160" t="s">
        <v>86</v>
      </c>
      <c r="AV1184" s="13" t="s">
        <v>247</v>
      </c>
      <c r="AW1184" s="13" t="s">
        <v>30</v>
      </c>
      <c r="AX1184" s="13" t="s">
        <v>80</v>
      </c>
      <c r="AY1184" s="160" t="s">
        <v>241</v>
      </c>
    </row>
    <row r="1185" spans="2:65" s="1" customFormat="1" ht="24.25" customHeight="1">
      <c r="B1185" s="32"/>
      <c r="C1185" s="137" t="s">
        <v>1140</v>
      </c>
      <c r="D1185" s="137" t="s">
        <v>243</v>
      </c>
      <c r="E1185" s="138" t="s">
        <v>1141</v>
      </c>
      <c r="F1185" s="139" t="s">
        <v>1142</v>
      </c>
      <c r="G1185" s="140" t="s">
        <v>299</v>
      </c>
      <c r="H1185" s="141">
        <v>42</v>
      </c>
      <c r="I1185" s="142"/>
      <c r="J1185" s="143">
        <f>ROUND(I1185*H1185,2)</f>
        <v>0</v>
      </c>
      <c r="K1185" s="144"/>
      <c r="L1185" s="32"/>
      <c r="M1185" s="145" t="s">
        <v>1</v>
      </c>
      <c r="N1185" s="146" t="s">
        <v>39</v>
      </c>
      <c r="P1185" s="147">
        <f>O1185*H1185</f>
        <v>0</v>
      </c>
      <c r="Q1185" s="147">
        <v>1.7700000000000001E-3</v>
      </c>
      <c r="R1185" s="147">
        <f>Q1185*H1185</f>
        <v>7.4340000000000003E-2</v>
      </c>
      <c r="S1185" s="147">
        <v>0</v>
      </c>
      <c r="T1185" s="148">
        <f>S1185*H1185</f>
        <v>0</v>
      </c>
      <c r="AR1185" s="149" t="s">
        <v>334</v>
      </c>
      <c r="AT1185" s="149" t="s">
        <v>243</v>
      </c>
      <c r="AU1185" s="149" t="s">
        <v>86</v>
      </c>
      <c r="AY1185" s="17" t="s">
        <v>241</v>
      </c>
      <c r="BE1185" s="150">
        <f>IF(N1185="základní",J1185,0)</f>
        <v>0</v>
      </c>
      <c r="BF1185" s="150">
        <f>IF(N1185="snížená",J1185,0)</f>
        <v>0</v>
      </c>
      <c r="BG1185" s="150">
        <f>IF(N1185="zákl. přenesená",J1185,0)</f>
        <v>0</v>
      </c>
      <c r="BH1185" s="150">
        <f>IF(N1185="sníž. přenesená",J1185,0)</f>
        <v>0</v>
      </c>
      <c r="BI1185" s="150">
        <f>IF(N1185="nulová",J1185,0)</f>
        <v>0</v>
      </c>
      <c r="BJ1185" s="17" t="s">
        <v>86</v>
      </c>
      <c r="BK1185" s="150">
        <f>ROUND(I1185*H1185,2)</f>
        <v>0</v>
      </c>
      <c r="BL1185" s="17" t="s">
        <v>334</v>
      </c>
      <c r="BM1185" s="149" t="s">
        <v>1143</v>
      </c>
    </row>
    <row r="1186" spans="2:65" s="12" customFormat="1" ht="12">
      <c r="B1186" s="151"/>
      <c r="D1186" s="152" t="s">
        <v>249</v>
      </c>
      <c r="E1186" s="153" t="s">
        <v>1</v>
      </c>
      <c r="F1186" s="154" t="s">
        <v>1144</v>
      </c>
      <c r="H1186" s="155">
        <v>42</v>
      </c>
      <c r="I1186" s="156"/>
      <c r="L1186" s="151"/>
      <c r="M1186" s="157"/>
      <c r="T1186" s="158"/>
      <c r="AT1186" s="153" t="s">
        <v>249</v>
      </c>
      <c r="AU1186" s="153" t="s">
        <v>86</v>
      </c>
      <c r="AV1186" s="12" t="s">
        <v>86</v>
      </c>
      <c r="AW1186" s="12" t="s">
        <v>30</v>
      </c>
      <c r="AX1186" s="12" t="s">
        <v>73</v>
      </c>
      <c r="AY1186" s="153" t="s">
        <v>241</v>
      </c>
    </row>
    <row r="1187" spans="2:65" s="13" customFormat="1" ht="12">
      <c r="B1187" s="159"/>
      <c r="D1187" s="152" t="s">
        <v>249</v>
      </c>
      <c r="E1187" s="160" t="s">
        <v>1</v>
      </c>
      <c r="F1187" s="161" t="s">
        <v>1139</v>
      </c>
      <c r="H1187" s="162">
        <v>42</v>
      </c>
      <c r="I1187" s="163"/>
      <c r="L1187" s="159"/>
      <c r="M1187" s="164"/>
      <c r="T1187" s="165"/>
      <c r="AT1187" s="160" t="s">
        <v>249</v>
      </c>
      <c r="AU1187" s="160" t="s">
        <v>86</v>
      </c>
      <c r="AV1187" s="13" t="s">
        <v>247</v>
      </c>
      <c r="AW1187" s="13" t="s">
        <v>30</v>
      </c>
      <c r="AX1187" s="13" t="s">
        <v>80</v>
      </c>
      <c r="AY1187" s="160" t="s">
        <v>241</v>
      </c>
    </row>
    <row r="1188" spans="2:65" s="1" customFormat="1" ht="16.5" customHeight="1">
      <c r="B1188" s="32"/>
      <c r="C1188" s="137" t="s">
        <v>1145</v>
      </c>
      <c r="D1188" s="137" t="s">
        <v>243</v>
      </c>
      <c r="E1188" s="138" t="s">
        <v>1146</v>
      </c>
      <c r="F1188" s="139" t="s">
        <v>1147</v>
      </c>
      <c r="G1188" s="140" t="s">
        <v>327</v>
      </c>
      <c r="H1188" s="141">
        <v>11</v>
      </c>
      <c r="I1188" s="142"/>
      <c r="J1188" s="143">
        <f>ROUND(I1188*H1188,2)</f>
        <v>0</v>
      </c>
      <c r="K1188" s="144"/>
      <c r="L1188" s="32"/>
      <c r="M1188" s="145" t="s">
        <v>1</v>
      </c>
      <c r="N1188" s="146" t="s">
        <v>39</v>
      </c>
      <c r="P1188" s="147">
        <f>O1188*H1188</f>
        <v>0</v>
      </c>
      <c r="Q1188" s="147">
        <v>0</v>
      </c>
      <c r="R1188" s="147">
        <f>Q1188*H1188</f>
        <v>0</v>
      </c>
      <c r="S1188" s="147">
        <v>0</v>
      </c>
      <c r="T1188" s="148">
        <f>S1188*H1188</f>
        <v>0</v>
      </c>
      <c r="AR1188" s="149" t="s">
        <v>334</v>
      </c>
      <c r="AT1188" s="149" t="s">
        <v>243</v>
      </c>
      <c r="AU1188" s="149" t="s">
        <v>86</v>
      </c>
      <c r="AY1188" s="17" t="s">
        <v>241</v>
      </c>
      <c r="BE1188" s="150">
        <f>IF(N1188="základní",J1188,0)</f>
        <v>0</v>
      </c>
      <c r="BF1188" s="150">
        <f>IF(N1188="snížená",J1188,0)</f>
        <v>0</v>
      </c>
      <c r="BG1188" s="150">
        <f>IF(N1188="zákl. přenesená",J1188,0)</f>
        <v>0</v>
      </c>
      <c r="BH1188" s="150">
        <f>IF(N1188="sníž. přenesená",J1188,0)</f>
        <v>0</v>
      </c>
      <c r="BI1188" s="150">
        <f>IF(N1188="nulová",J1188,0)</f>
        <v>0</v>
      </c>
      <c r="BJ1188" s="17" t="s">
        <v>86</v>
      </c>
      <c r="BK1188" s="150">
        <f>ROUND(I1188*H1188,2)</f>
        <v>0</v>
      </c>
      <c r="BL1188" s="17" t="s">
        <v>334</v>
      </c>
      <c r="BM1188" s="149" t="s">
        <v>1148</v>
      </c>
    </row>
    <row r="1189" spans="2:65" s="12" customFormat="1" ht="12">
      <c r="B1189" s="151"/>
      <c r="D1189" s="152" t="s">
        <v>249</v>
      </c>
      <c r="E1189" s="153" t="s">
        <v>1</v>
      </c>
      <c r="F1189" s="154" t="s">
        <v>1133</v>
      </c>
      <c r="H1189" s="155">
        <v>11</v>
      </c>
      <c r="I1189" s="156"/>
      <c r="L1189" s="151"/>
      <c r="M1189" s="157"/>
      <c r="T1189" s="158"/>
      <c r="AT1189" s="153" t="s">
        <v>249</v>
      </c>
      <c r="AU1189" s="153" t="s">
        <v>86</v>
      </c>
      <c r="AV1189" s="12" t="s">
        <v>86</v>
      </c>
      <c r="AW1189" s="12" t="s">
        <v>30</v>
      </c>
      <c r="AX1189" s="12" t="s">
        <v>73</v>
      </c>
      <c r="AY1189" s="153" t="s">
        <v>241</v>
      </c>
    </row>
    <row r="1190" spans="2:65" s="13" customFormat="1" ht="12">
      <c r="B1190" s="159"/>
      <c r="D1190" s="152" t="s">
        <v>249</v>
      </c>
      <c r="E1190" s="160" t="s">
        <v>1</v>
      </c>
      <c r="F1190" s="161" t="s">
        <v>251</v>
      </c>
      <c r="H1190" s="162">
        <v>11</v>
      </c>
      <c r="I1190" s="163"/>
      <c r="L1190" s="159"/>
      <c r="M1190" s="164"/>
      <c r="T1190" s="165"/>
      <c r="AT1190" s="160" t="s">
        <v>249</v>
      </c>
      <c r="AU1190" s="160" t="s">
        <v>86</v>
      </c>
      <c r="AV1190" s="13" t="s">
        <v>247</v>
      </c>
      <c r="AW1190" s="13" t="s">
        <v>30</v>
      </c>
      <c r="AX1190" s="13" t="s">
        <v>80</v>
      </c>
      <c r="AY1190" s="160" t="s">
        <v>241</v>
      </c>
    </row>
    <row r="1191" spans="2:65" s="1" customFormat="1" ht="16.5" customHeight="1">
      <c r="B1191" s="32"/>
      <c r="C1191" s="137" t="s">
        <v>1149</v>
      </c>
      <c r="D1191" s="137" t="s">
        <v>243</v>
      </c>
      <c r="E1191" s="138" t="s">
        <v>1150</v>
      </c>
      <c r="F1191" s="139" t="s">
        <v>1151</v>
      </c>
      <c r="G1191" s="140" t="s">
        <v>327</v>
      </c>
      <c r="H1191" s="141">
        <v>7</v>
      </c>
      <c r="I1191" s="142"/>
      <c r="J1191" s="143">
        <f>ROUND(I1191*H1191,2)</f>
        <v>0</v>
      </c>
      <c r="K1191" s="144"/>
      <c r="L1191" s="32"/>
      <c r="M1191" s="145" t="s">
        <v>1</v>
      </c>
      <c r="N1191" s="146" t="s">
        <v>39</v>
      </c>
      <c r="P1191" s="147">
        <f>O1191*H1191</f>
        <v>0</v>
      </c>
      <c r="Q1191" s="147">
        <v>0</v>
      </c>
      <c r="R1191" s="147">
        <f>Q1191*H1191</f>
        <v>0</v>
      </c>
      <c r="S1191" s="147">
        <v>0</v>
      </c>
      <c r="T1191" s="148">
        <f>S1191*H1191</f>
        <v>0</v>
      </c>
      <c r="AR1191" s="149" t="s">
        <v>334</v>
      </c>
      <c r="AT1191" s="149" t="s">
        <v>243</v>
      </c>
      <c r="AU1191" s="149" t="s">
        <v>86</v>
      </c>
      <c r="AY1191" s="17" t="s">
        <v>241</v>
      </c>
      <c r="BE1191" s="150">
        <f>IF(N1191="základní",J1191,0)</f>
        <v>0</v>
      </c>
      <c r="BF1191" s="150">
        <f>IF(N1191="snížená",J1191,0)</f>
        <v>0</v>
      </c>
      <c r="BG1191" s="150">
        <f>IF(N1191="zákl. přenesená",J1191,0)</f>
        <v>0</v>
      </c>
      <c r="BH1191" s="150">
        <f>IF(N1191="sníž. přenesená",J1191,0)</f>
        <v>0</v>
      </c>
      <c r="BI1191" s="150">
        <f>IF(N1191="nulová",J1191,0)</f>
        <v>0</v>
      </c>
      <c r="BJ1191" s="17" t="s">
        <v>86</v>
      </c>
      <c r="BK1191" s="150">
        <f>ROUND(I1191*H1191,2)</f>
        <v>0</v>
      </c>
      <c r="BL1191" s="17" t="s">
        <v>334</v>
      </c>
      <c r="BM1191" s="149" t="s">
        <v>1152</v>
      </c>
    </row>
    <row r="1192" spans="2:65" s="12" customFormat="1" ht="12">
      <c r="B1192" s="151"/>
      <c r="D1192" s="152" t="s">
        <v>249</v>
      </c>
      <c r="E1192" s="153" t="s">
        <v>1</v>
      </c>
      <c r="F1192" s="154" t="s">
        <v>1153</v>
      </c>
      <c r="H1192" s="155">
        <v>7</v>
      </c>
      <c r="I1192" s="156"/>
      <c r="L1192" s="151"/>
      <c r="M1192" s="157"/>
      <c r="T1192" s="158"/>
      <c r="AT1192" s="153" t="s">
        <v>249</v>
      </c>
      <c r="AU1192" s="153" t="s">
        <v>86</v>
      </c>
      <c r="AV1192" s="12" t="s">
        <v>86</v>
      </c>
      <c r="AW1192" s="12" t="s">
        <v>30</v>
      </c>
      <c r="AX1192" s="12" t="s">
        <v>73</v>
      </c>
      <c r="AY1192" s="153" t="s">
        <v>241</v>
      </c>
    </row>
    <row r="1193" spans="2:65" s="13" customFormat="1" ht="12">
      <c r="B1193" s="159"/>
      <c r="D1193" s="152" t="s">
        <v>249</v>
      </c>
      <c r="E1193" s="160" t="s">
        <v>1</v>
      </c>
      <c r="F1193" s="161" t="s">
        <v>251</v>
      </c>
      <c r="H1193" s="162">
        <v>7</v>
      </c>
      <c r="I1193" s="163"/>
      <c r="L1193" s="159"/>
      <c r="M1193" s="164"/>
      <c r="T1193" s="165"/>
      <c r="AT1193" s="160" t="s">
        <v>249</v>
      </c>
      <c r="AU1193" s="160" t="s">
        <v>86</v>
      </c>
      <c r="AV1193" s="13" t="s">
        <v>247</v>
      </c>
      <c r="AW1193" s="13" t="s">
        <v>30</v>
      </c>
      <c r="AX1193" s="13" t="s">
        <v>80</v>
      </c>
      <c r="AY1193" s="160" t="s">
        <v>241</v>
      </c>
    </row>
    <row r="1194" spans="2:65" s="1" customFormat="1" ht="21.75" customHeight="1">
      <c r="B1194" s="32"/>
      <c r="C1194" s="137" t="s">
        <v>1154</v>
      </c>
      <c r="D1194" s="137" t="s">
        <v>243</v>
      </c>
      <c r="E1194" s="138" t="s">
        <v>1155</v>
      </c>
      <c r="F1194" s="139" t="s">
        <v>1156</v>
      </c>
      <c r="G1194" s="140" t="s">
        <v>327</v>
      </c>
      <c r="H1194" s="141">
        <v>8</v>
      </c>
      <c r="I1194" s="142"/>
      <c r="J1194" s="143">
        <f>ROUND(I1194*H1194,2)</f>
        <v>0</v>
      </c>
      <c r="K1194" s="144"/>
      <c r="L1194" s="32"/>
      <c r="M1194" s="145" t="s">
        <v>1</v>
      </c>
      <c r="N1194" s="146" t="s">
        <v>39</v>
      </c>
      <c r="P1194" s="147">
        <f>O1194*H1194</f>
        <v>0</v>
      </c>
      <c r="Q1194" s="147">
        <v>0</v>
      </c>
      <c r="R1194" s="147">
        <f>Q1194*H1194</f>
        <v>0</v>
      </c>
      <c r="S1194" s="147">
        <v>0</v>
      </c>
      <c r="T1194" s="148">
        <f>S1194*H1194</f>
        <v>0</v>
      </c>
      <c r="AR1194" s="149" t="s">
        <v>334</v>
      </c>
      <c r="AT1194" s="149" t="s">
        <v>243</v>
      </c>
      <c r="AU1194" s="149" t="s">
        <v>86</v>
      </c>
      <c r="AY1194" s="17" t="s">
        <v>241</v>
      </c>
      <c r="BE1194" s="150">
        <f>IF(N1194="základní",J1194,0)</f>
        <v>0</v>
      </c>
      <c r="BF1194" s="150">
        <f>IF(N1194="snížená",J1194,0)</f>
        <v>0</v>
      </c>
      <c r="BG1194" s="150">
        <f>IF(N1194="zákl. přenesená",J1194,0)</f>
        <v>0</v>
      </c>
      <c r="BH1194" s="150">
        <f>IF(N1194="sníž. přenesená",J1194,0)</f>
        <v>0</v>
      </c>
      <c r="BI1194" s="150">
        <f>IF(N1194="nulová",J1194,0)</f>
        <v>0</v>
      </c>
      <c r="BJ1194" s="17" t="s">
        <v>86</v>
      </c>
      <c r="BK1194" s="150">
        <f>ROUND(I1194*H1194,2)</f>
        <v>0</v>
      </c>
      <c r="BL1194" s="17" t="s">
        <v>334</v>
      </c>
      <c r="BM1194" s="149" t="s">
        <v>1157</v>
      </c>
    </row>
    <row r="1195" spans="2:65" s="12" customFormat="1" ht="12">
      <c r="B1195" s="151"/>
      <c r="D1195" s="152" t="s">
        <v>249</v>
      </c>
      <c r="E1195" s="153" t="s">
        <v>1</v>
      </c>
      <c r="F1195" s="154" t="s">
        <v>1158</v>
      </c>
      <c r="H1195" s="155">
        <v>8</v>
      </c>
      <c r="I1195" s="156"/>
      <c r="L1195" s="151"/>
      <c r="M1195" s="157"/>
      <c r="T1195" s="158"/>
      <c r="AT1195" s="153" t="s">
        <v>249</v>
      </c>
      <c r="AU1195" s="153" t="s">
        <v>86</v>
      </c>
      <c r="AV1195" s="12" t="s">
        <v>86</v>
      </c>
      <c r="AW1195" s="12" t="s">
        <v>30</v>
      </c>
      <c r="AX1195" s="12" t="s">
        <v>73</v>
      </c>
      <c r="AY1195" s="153" t="s">
        <v>241</v>
      </c>
    </row>
    <row r="1196" spans="2:65" s="13" customFormat="1" ht="12">
      <c r="B1196" s="159"/>
      <c r="D1196" s="152" t="s">
        <v>249</v>
      </c>
      <c r="E1196" s="160" t="s">
        <v>1</v>
      </c>
      <c r="F1196" s="161" t="s">
        <v>251</v>
      </c>
      <c r="H1196" s="162">
        <v>8</v>
      </c>
      <c r="I1196" s="163"/>
      <c r="L1196" s="159"/>
      <c r="M1196" s="164"/>
      <c r="T1196" s="165"/>
      <c r="AT1196" s="160" t="s">
        <v>249</v>
      </c>
      <c r="AU1196" s="160" t="s">
        <v>86</v>
      </c>
      <c r="AV1196" s="13" t="s">
        <v>247</v>
      </c>
      <c r="AW1196" s="13" t="s">
        <v>30</v>
      </c>
      <c r="AX1196" s="13" t="s">
        <v>80</v>
      </c>
      <c r="AY1196" s="160" t="s">
        <v>241</v>
      </c>
    </row>
    <row r="1197" spans="2:65" s="1" customFormat="1" ht="24.25" customHeight="1">
      <c r="B1197" s="32"/>
      <c r="C1197" s="137" t="s">
        <v>1159</v>
      </c>
      <c r="D1197" s="137" t="s">
        <v>243</v>
      </c>
      <c r="E1197" s="138" t="s">
        <v>1160</v>
      </c>
      <c r="F1197" s="139" t="s">
        <v>1161</v>
      </c>
      <c r="G1197" s="140" t="s">
        <v>327</v>
      </c>
      <c r="H1197" s="141">
        <v>1</v>
      </c>
      <c r="I1197" s="142"/>
      <c r="J1197" s="143">
        <f t="shared" ref="J1197:J1202" si="10">ROUND(I1197*H1197,2)</f>
        <v>0</v>
      </c>
      <c r="K1197" s="144"/>
      <c r="L1197" s="32"/>
      <c r="M1197" s="145" t="s">
        <v>1</v>
      </c>
      <c r="N1197" s="146" t="s">
        <v>39</v>
      </c>
      <c r="P1197" s="147">
        <f t="shared" ref="P1197:P1202" si="11">O1197*H1197</f>
        <v>0</v>
      </c>
      <c r="Q1197" s="147">
        <v>1.48E-3</v>
      </c>
      <c r="R1197" s="147">
        <f t="shared" ref="R1197:R1202" si="12">Q1197*H1197</f>
        <v>1.48E-3</v>
      </c>
      <c r="S1197" s="147">
        <v>0</v>
      </c>
      <c r="T1197" s="148">
        <f t="shared" ref="T1197:T1202" si="13">S1197*H1197</f>
        <v>0</v>
      </c>
      <c r="AR1197" s="149" t="s">
        <v>334</v>
      </c>
      <c r="AT1197" s="149" t="s">
        <v>243</v>
      </c>
      <c r="AU1197" s="149" t="s">
        <v>86</v>
      </c>
      <c r="AY1197" s="17" t="s">
        <v>241</v>
      </c>
      <c r="BE1197" s="150">
        <f t="shared" ref="BE1197:BE1202" si="14">IF(N1197="základní",J1197,0)</f>
        <v>0</v>
      </c>
      <c r="BF1197" s="150">
        <f t="shared" ref="BF1197:BF1202" si="15">IF(N1197="snížená",J1197,0)</f>
        <v>0</v>
      </c>
      <c r="BG1197" s="150">
        <f t="shared" ref="BG1197:BG1202" si="16">IF(N1197="zákl. přenesená",J1197,0)</f>
        <v>0</v>
      </c>
      <c r="BH1197" s="150">
        <f t="shared" ref="BH1197:BH1202" si="17">IF(N1197="sníž. přenesená",J1197,0)</f>
        <v>0</v>
      </c>
      <c r="BI1197" s="150">
        <f t="shared" ref="BI1197:BI1202" si="18">IF(N1197="nulová",J1197,0)</f>
        <v>0</v>
      </c>
      <c r="BJ1197" s="17" t="s">
        <v>86</v>
      </c>
      <c r="BK1197" s="150">
        <f t="shared" ref="BK1197:BK1202" si="19">ROUND(I1197*H1197,2)</f>
        <v>0</v>
      </c>
      <c r="BL1197" s="17" t="s">
        <v>334</v>
      </c>
      <c r="BM1197" s="149" t="s">
        <v>1162</v>
      </c>
    </row>
    <row r="1198" spans="2:65" s="1" customFormat="1" ht="24.25" customHeight="1">
      <c r="B1198" s="32"/>
      <c r="C1198" s="137" t="s">
        <v>1163</v>
      </c>
      <c r="D1198" s="137" t="s">
        <v>243</v>
      </c>
      <c r="E1198" s="138" t="s">
        <v>1164</v>
      </c>
      <c r="F1198" s="139" t="s">
        <v>1165</v>
      </c>
      <c r="G1198" s="140" t="s">
        <v>327</v>
      </c>
      <c r="H1198" s="141">
        <v>1</v>
      </c>
      <c r="I1198" s="142"/>
      <c r="J1198" s="143">
        <f t="shared" si="10"/>
        <v>0</v>
      </c>
      <c r="K1198" s="144"/>
      <c r="L1198" s="32"/>
      <c r="M1198" s="145" t="s">
        <v>1</v>
      </c>
      <c r="N1198" s="146" t="s">
        <v>39</v>
      </c>
      <c r="P1198" s="147">
        <f t="shared" si="11"/>
        <v>0</v>
      </c>
      <c r="Q1198" s="147">
        <v>4.3800000000000002E-3</v>
      </c>
      <c r="R1198" s="147">
        <f t="shared" si="12"/>
        <v>4.3800000000000002E-3</v>
      </c>
      <c r="S1198" s="147">
        <v>0</v>
      </c>
      <c r="T1198" s="148">
        <f t="shared" si="13"/>
        <v>0</v>
      </c>
      <c r="AR1198" s="149" t="s">
        <v>334</v>
      </c>
      <c r="AT1198" s="149" t="s">
        <v>243</v>
      </c>
      <c r="AU1198" s="149" t="s">
        <v>86</v>
      </c>
      <c r="AY1198" s="17" t="s">
        <v>241</v>
      </c>
      <c r="BE1198" s="150">
        <f t="shared" si="14"/>
        <v>0</v>
      </c>
      <c r="BF1198" s="150">
        <f t="shared" si="15"/>
        <v>0</v>
      </c>
      <c r="BG1198" s="150">
        <f t="shared" si="16"/>
        <v>0</v>
      </c>
      <c r="BH1198" s="150">
        <f t="shared" si="17"/>
        <v>0</v>
      </c>
      <c r="BI1198" s="150">
        <f t="shared" si="18"/>
        <v>0</v>
      </c>
      <c r="BJ1198" s="17" t="s">
        <v>86</v>
      </c>
      <c r="BK1198" s="150">
        <f t="shared" si="19"/>
        <v>0</v>
      </c>
      <c r="BL1198" s="17" t="s">
        <v>334</v>
      </c>
      <c r="BM1198" s="149" t="s">
        <v>1166</v>
      </c>
    </row>
    <row r="1199" spans="2:65" s="1" customFormat="1" ht="24.25" customHeight="1">
      <c r="B1199" s="32"/>
      <c r="C1199" s="137" t="s">
        <v>1167</v>
      </c>
      <c r="D1199" s="137" t="s">
        <v>243</v>
      </c>
      <c r="E1199" s="138" t="s">
        <v>1168</v>
      </c>
      <c r="F1199" s="139" t="s">
        <v>1169</v>
      </c>
      <c r="G1199" s="140" t="s">
        <v>327</v>
      </c>
      <c r="H1199" s="141">
        <v>6</v>
      </c>
      <c r="I1199" s="142"/>
      <c r="J1199" s="143">
        <f t="shared" si="10"/>
        <v>0</v>
      </c>
      <c r="K1199" s="144"/>
      <c r="L1199" s="32"/>
      <c r="M1199" s="145" t="s">
        <v>1</v>
      </c>
      <c r="N1199" s="146" t="s">
        <v>39</v>
      </c>
      <c r="P1199" s="147">
        <f t="shared" si="11"/>
        <v>0</v>
      </c>
      <c r="Q1199" s="147">
        <v>4.79E-3</v>
      </c>
      <c r="R1199" s="147">
        <f t="shared" si="12"/>
        <v>2.8740000000000002E-2</v>
      </c>
      <c r="S1199" s="147">
        <v>0</v>
      </c>
      <c r="T1199" s="148">
        <f t="shared" si="13"/>
        <v>0</v>
      </c>
      <c r="AR1199" s="149" t="s">
        <v>334</v>
      </c>
      <c r="AT1199" s="149" t="s">
        <v>243</v>
      </c>
      <c r="AU1199" s="149" t="s">
        <v>86</v>
      </c>
      <c r="AY1199" s="17" t="s">
        <v>241</v>
      </c>
      <c r="BE1199" s="150">
        <f t="shared" si="14"/>
        <v>0</v>
      </c>
      <c r="BF1199" s="150">
        <f t="shared" si="15"/>
        <v>0</v>
      </c>
      <c r="BG1199" s="150">
        <f t="shared" si="16"/>
        <v>0</v>
      </c>
      <c r="BH1199" s="150">
        <f t="shared" si="17"/>
        <v>0</v>
      </c>
      <c r="BI1199" s="150">
        <f t="shared" si="18"/>
        <v>0</v>
      </c>
      <c r="BJ1199" s="17" t="s">
        <v>86</v>
      </c>
      <c r="BK1199" s="150">
        <f t="shared" si="19"/>
        <v>0</v>
      </c>
      <c r="BL1199" s="17" t="s">
        <v>334</v>
      </c>
      <c r="BM1199" s="149" t="s">
        <v>1170</v>
      </c>
    </row>
    <row r="1200" spans="2:65" s="1" customFormat="1" ht="16.5" customHeight="1">
      <c r="B1200" s="32"/>
      <c r="C1200" s="137" t="s">
        <v>1171</v>
      </c>
      <c r="D1200" s="137" t="s">
        <v>243</v>
      </c>
      <c r="E1200" s="138" t="s">
        <v>1172</v>
      </c>
      <c r="F1200" s="139" t="s">
        <v>1173</v>
      </c>
      <c r="G1200" s="140" t="s">
        <v>327</v>
      </c>
      <c r="H1200" s="141">
        <v>7</v>
      </c>
      <c r="I1200" s="142"/>
      <c r="J1200" s="143">
        <f t="shared" si="10"/>
        <v>0</v>
      </c>
      <c r="K1200" s="144"/>
      <c r="L1200" s="32"/>
      <c r="M1200" s="145" t="s">
        <v>1</v>
      </c>
      <c r="N1200" s="146" t="s">
        <v>39</v>
      </c>
      <c r="P1200" s="147">
        <f t="shared" si="11"/>
        <v>0</v>
      </c>
      <c r="Q1200" s="147">
        <v>2.9E-4</v>
      </c>
      <c r="R1200" s="147">
        <f t="shared" si="12"/>
        <v>2.0300000000000001E-3</v>
      </c>
      <c r="S1200" s="147">
        <v>0</v>
      </c>
      <c r="T1200" s="148">
        <f t="shared" si="13"/>
        <v>0</v>
      </c>
      <c r="AR1200" s="149" t="s">
        <v>334</v>
      </c>
      <c r="AT1200" s="149" t="s">
        <v>243</v>
      </c>
      <c r="AU1200" s="149" t="s">
        <v>86</v>
      </c>
      <c r="AY1200" s="17" t="s">
        <v>241</v>
      </c>
      <c r="BE1200" s="150">
        <f t="shared" si="14"/>
        <v>0</v>
      </c>
      <c r="BF1200" s="150">
        <f t="shared" si="15"/>
        <v>0</v>
      </c>
      <c r="BG1200" s="150">
        <f t="shared" si="16"/>
        <v>0</v>
      </c>
      <c r="BH1200" s="150">
        <f t="shared" si="17"/>
        <v>0</v>
      </c>
      <c r="BI1200" s="150">
        <f t="shared" si="18"/>
        <v>0</v>
      </c>
      <c r="BJ1200" s="17" t="s">
        <v>86</v>
      </c>
      <c r="BK1200" s="150">
        <f t="shared" si="19"/>
        <v>0</v>
      </c>
      <c r="BL1200" s="17" t="s">
        <v>334</v>
      </c>
      <c r="BM1200" s="149" t="s">
        <v>1174</v>
      </c>
    </row>
    <row r="1201" spans="2:65" s="1" customFormat="1" ht="21.75" customHeight="1">
      <c r="B1201" s="32"/>
      <c r="C1201" s="137" t="s">
        <v>1175</v>
      </c>
      <c r="D1201" s="137" t="s">
        <v>243</v>
      </c>
      <c r="E1201" s="138" t="s">
        <v>1176</v>
      </c>
      <c r="F1201" s="139" t="s">
        <v>1177</v>
      </c>
      <c r="G1201" s="140" t="s">
        <v>327</v>
      </c>
      <c r="H1201" s="141">
        <v>1</v>
      </c>
      <c r="I1201" s="142"/>
      <c r="J1201" s="143">
        <f t="shared" si="10"/>
        <v>0</v>
      </c>
      <c r="K1201" s="144"/>
      <c r="L1201" s="32"/>
      <c r="M1201" s="145" t="s">
        <v>1</v>
      </c>
      <c r="N1201" s="146" t="s">
        <v>39</v>
      </c>
      <c r="P1201" s="147">
        <f t="shared" si="11"/>
        <v>0</v>
      </c>
      <c r="Q1201" s="147">
        <v>8.0000000000000007E-5</v>
      </c>
      <c r="R1201" s="147">
        <f t="shared" si="12"/>
        <v>8.0000000000000007E-5</v>
      </c>
      <c r="S1201" s="147">
        <v>0</v>
      </c>
      <c r="T1201" s="148">
        <f t="shared" si="13"/>
        <v>0</v>
      </c>
      <c r="AR1201" s="149" t="s">
        <v>334</v>
      </c>
      <c r="AT1201" s="149" t="s">
        <v>243</v>
      </c>
      <c r="AU1201" s="149" t="s">
        <v>86</v>
      </c>
      <c r="AY1201" s="17" t="s">
        <v>241</v>
      </c>
      <c r="BE1201" s="150">
        <f t="shared" si="14"/>
        <v>0</v>
      </c>
      <c r="BF1201" s="150">
        <f t="shared" si="15"/>
        <v>0</v>
      </c>
      <c r="BG1201" s="150">
        <f t="shared" si="16"/>
        <v>0</v>
      </c>
      <c r="BH1201" s="150">
        <f t="shared" si="17"/>
        <v>0</v>
      </c>
      <c r="BI1201" s="150">
        <f t="shared" si="18"/>
        <v>0</v>
      </c>
      <c r="BJ1201" s="17" t="s">
        <v>86</v>
      </c>
      <c r="BK1201" s="150">
        <f t="shared" si="19"/>
        <v>0</v>
      </c>
      <c r="BL1201" s="17" t="s">
        <v>334</v>
      </c>
      <c r="BM1201" s="149" t="s">
        <v>1178</v>
      </c>
    </row>
    <row r="1202" spans="2:65" s="1" customFormat="1" ht="21.75" customHeight="1">
      <c r="B1202" s="32"/>
      <c r="C1202" s="137" t="s">
        <v>1179</v>
      </c>
      <c r="D1202" s="137" t="s">
        <v>243</v>
      </c>
      <c r="E1202" s="138" t="s">
        <v>1180</v>
      </c>
      <c r="F1202" s="139" t="s">
        <v>1181</v>
      </c>
      <c r="G1202" s="140" t="s">
        <v>299</v>
      </c>
      <c r="H1202" s="141">
        <v>144</v>
      </c>
      <c r="I1202" s="142"/>
      <c r="J1202" s="143">
        <f t="shared" si="10"/>
        <v>0</v>
      </c>
      <c r="K1202" s="144"/>
      <c r="L1202" s="32"/>
      <c r="M1202" s="145" t="s">
        <v>1</v>
      </c>
      <c r="N1202" s="146" t="s">
        <v>39</v>
      </c>
      <c r="P1202" s="147">
        <f t="shared" si="11"/>
        <v>0</v>
      </c>
      <c r="Q1202" s="147">
        <v>0</v>
      </c>
      <c r="R1202" s="147">
        <f t="shared" si="12"/>
        <v>0</v>
      </c>
      <c r="S1202" s="147">
        <v>0</v>
      </c>
      <c r="T1202" s="148">
        <f t="shared" si="13"/>
        <v>0</v>
      </c>
      <c r="AR1202" s="149" t="s">
        <v>334</v>
      </c>
      <c r="AT1202" s="149" t="s">
        <v>243</v>
      </c>
      <c r="AU1202" s="149" t="s">
        <v>86</v>
      </c>
      <c r="AY1202" s="17" t="s">
        <v>241</v>
      </c>
      <c r="BE1202" s="150">
        <f t="shared" si="14"/>
        <v>0</v>
      </c>
      <c r="BF1202" s="150">
        <f t="shared" si="15"/>
        <v>0</v>
      </c>
      <c r="BG1202" s="150">
        <f t="shared" si="16"/>
        <v>0</v>
      </c>
      <c r="BH1202" s="150">
        <f t="shared" si="17"/>
        <v>0</v>
      </c>
      <c r="BI1202" s="150">
        <f t="shared" si="18"/>
        <v>0</v>
      </c>
      <c r="BJ1202" s="17" t="s">
        <v>86</v>
      </c>
      <c r="BK1202" s="150">
        <f t="shared" si="19"/>
        <v>0</v>
      </c>
      <c r="BL1202" s="17" t="s">
        <v>334</v>
      </c>
      <c r="BM1202" s="149" t="s">
        <v>1182</v>
      </c>
    </row>
    <row r="1203" spans="2:65" s="12" customFormat="1" ht="12">
      <c r="B1203" s="151"/>
      <c r="D1203" s="152" t="s">
        <v>249</v>
      </c>
      <c r="E1203" s="153" t="s">
        <v>1</v>
      </c>
      <c r="F1203" s="154" t="s">
        <v>1183</v>
      </c>
      <c r="H1203" s="155">
        <v>144</v>
      </c>
      <c r="I1203" s="156"/>
      <c r="L1203" s="151"/>
      <c r="M1203" s="157"/>
      <c r="T1203" s="158"/>
      <c r="AT1203" s="153" t="s">
        <v>249</v>
      </c>
      <c r="AU1203" s="153" t="s">
        <v>86</v>
      </c>
      <c r="AV1203" s="12" t="s">
        <v>86</v>
      </c>
      <c r="AW1203" s="12" t="s">
        <v>30</v>
      </c>
      <c r="AX1203" s="12" t="s">
        <v>73</v>
      </c>
      <c r="AY1203" s="153" t="s">
        <v>241</v>
      </c>
    </row>
    <row r="1204" spans="2:65" s="13" customFormat="1" ht="12">
      <c r="B1204" s="159"/>
      <c r="D1204" s="152" t="s">
        <v>249</v>
      </c>
      <c r="E1204" s="160" t="s">
        <v>1</v>
      </c>
      <c r="F1204" s="161" t="s">
        <v>251</v>
      </c>
      <c r="H1204" s="162">
        <v>144</v>
      </c>
      <c r="I1204" s="163"/>
      <c r="L1204" s="159"/>
      <c r="M1204" s="164"/>
      <c r="T1204" s="165"/>
      <c r="AT1204" s="160" t="s">
        <v>249</v>
      </c>
      <c r="AU1204" s="160" t="s">
        <v>86</v>
      </c>
      <c r="AV1204" s="13" t="s">
        <v>247</v>
      </c>
      <c r="AW1204" s="13" t="s">
        <v>30</v>
      </c>
      <c r="AX1204" s="13" t="s">
        <v>80</v>
      </c>
      <c r="AY1204" s="160" t="s">
        <v>241</v>
      </c>
    </row>
    <row r="1205" spans="2:65" s="1" customFormat="1" ht="16.5" customHeight="1">
      <c r="B1205" s="32"/>
      <c r="C1205" s="137" t="s">
        <v>1184</v>
      </c>
      <c r="D1205" s="137" t="s">
        <v>243</v>
      </c>
      <c r="E1205" s="138" t="s">
        <v>1185</v>
      </c>
      <c r="F1205" s="139" t="s">
        <v>1186</v>
      </c>
      <c r="G1205" s="140" t="s">
        <v>390</v>
      </c>
      <c r="H1205" s="141">
        <v>1</v>
      </c>
      <c r="I1205" s="142"/>
      <c r="J1205" s="143">
        <f>ROUND(I1205*H1205,2)</f>
        <v>0</v>
      </c>
      <c r="K1205" s="144"/>
      <c r="L1205" s="32"/>
      <c r="M1205" s="145" t="s">
        <v>1</v>
      </c>
      <c r="N1205" s="146" t="s">
        <v>39</v>
      </c>
      <c r="P1205" s="147">
        <f>O1205*H1205</f>
        <v>0</v>
      </c>
      <c r="Q1205" s="147">
        <v>0</v>
      </c>
      <c r="R1205" s="147">
        <f>Q1205*H1205</f>
        <v>0</v>
      </c>
      <c r="S1205" s="147">
        <v>0</v>
      </c>
      <c r="T1205" s="148">
        <f>S1205*H1205</f>
        <v>0</v>
      </c>
      <c r="AR1205" s="149" t="s">
        <v>1187</v>
      </c>
      <c r="AT1205" s="149" t="s">
        <v>243</v>
      </c>
      <c r="AU1205" s="149" t="s">
        <v>86</v>
      </c>
      <c r="AY1205" s="17" t="s">
        <v>241</v>
      </c>
      <c r="BE1205" s="150">
        <f>IF(N1205="základní",J1205,0)</f>
        <v>0</v>
      </c>
      <c r="BF1205" s="150">
        <f>IF(N1205="snížená",J1205,0)</f>
        <v>0</v>
      </c>
      <c r="BG1205" s="150">
        <f>IF(N1205="zákl. přenesená",J1205,0)</f>
        <v>0</v>
      </c>
      <c r="BH1205" s="150">
        <f>IF(N1205="sníž. přenesená",J1205,0)</f>
        <v>0</v>
      </c>
      <c r="BI1205" s="150">
        <f>IF(N1205="nulová",J1205,0)</f>
        <v>0</v>
      </c>
      <c r="BJ1205" s="17" t="s">
        <v>86</v>
      </c>
      <c r="BK1205" s="150">
        <f>ROUND(I1205*H1205,2)</f>
        <v>0</v>
      </c>
      <c r="BL1205" s="17" t="s">
        <v>1187</v>
      </c>
      <c r="BM1205" s="149" t="s">
        <v>1188</v>
      </c>
    </row>
    <row r="1206" spans="2:65" s="1" customFormat="1" ht="16.5" customHeight="1">
      <c r="B1206" s="32"/>
      <c r="C1206" s="137" t="s">
        <v>1189</v>
      </c>
      <c r="D1206" s="137" t="s">
        <v>243</v>
      </c>
      <c r="E1206" s="138" t="s">
        <v>1190</v>
      </c>
      <c r="F1206" s="139" t="s">
        <v>1191</v>
      </c>
      <c r="G1206" s="140" t="s">
        <v>390</v>
      </c>
      <c r="H1206" s="141">
        <v>1</v>
      </c>
      <c r="I1206" s="142"/>
      <c r="J1206" s="143">
        <f>ROUND(I1206*H1206,2)</f>
        <v>0</v>
      </c>
      <c r="K1206" s="144"/>
      <c r="L1206" s="32"/>
      <c r="M1206" s="145" t="s">
        <v>1</v>
      </c>
      <c r="N1206" s="146" t="s">
        <v>39</v>
      </c>
      <c r="P1206" s="147">
        <f>O1206*H1206</f>
        <v>0</v>
      </c>
      <c r="Q1206" s="147">
        <v>0</v>
      </c>
      <c r="R1206" s="147">
        <f>Q1206*H1206</f>
        <v>0</v>
      </c>
      <c r="S1206" s="147">
        <v>0</v>
      </c>
      <c r="T1206" s="148">
        <f>S1206*H1206</f>
        <v>0</v>
      </c>
      <c r="AR1206" s="149" t="s">
        <v>1187</v>
      </c>
      <c r="AT1206" s="149" t="s">
        <v>243</v>
      </c>
      <c r="AU1206" s="149" t="s">
        <v>86</v>
      </c>
      <c r="AY1206" s="17" t="s">
        <v>241</v>
      </c>
      <c r="BE1206" s="150">
        <f>IF(N1206="základní",J1206,0)</f>
        <v>0</v>
      </c>
      <c r="BF1206" s="150">
        <f>IF(N1206="snížená",J1206,0)</f>
        <v>0</v>
      </c>
      <c r="BG1206" s="150">
        <f>IF(N1206="zákl. přenesená",J1206,0)</f>
        <v>0</v>
      </c>
      <c r="BH1206" s="150">
        <f>IF(N1206="sníž. přenesená",J1206,0)</f>
        <v>0</v>
      </c>
      <c r="BI1206" s="150">
        <f>IF(N1206="nulová",J1206,0)</f>
        <v>0</v>
      </c>
      <c r="BJ1206" s="17" t="s">
        <v>86</v>
      </c>
      <c r="BK1206" s="150">
        <f>ROUND(I1206*H1206,2)</f>
        <v>0</v>
      </c>
      <c r="BL1206" s="17" t="s">
        <v>1187</v>
      </c>
      <c r="BM1206" s="149" t="s">
        <v>1192</v>
      </c>
    </row>
    <row r="1207" spans="2:65" s="1" customFormat="1" ht="16.5" customHeight="1">
      <c r="B1207" s="32"/>
      <c r="C1207" s="137" t="s">
        <v>1193</v>
      </c>
      <c r="D1207" s="137" t="s">
        <v>243</v>
      </c>
      <c r="E1207" s="138" t="s">
        <v>1194</v>
      </c>
      <c r="F1207" s="139" t="s">
        <v>1195</v>
      </c>
      <c r="G1207" s="140" t="s">
        <v>1196</v>
      </c>
      <c r="H1207" s="141">
        <v>8</v>
      </c>
      <c r="I1207" s="142"/>
      <c r="J1207" s="143">
        <f>ROUND(I1207*H1207,2)</f>
        <v>0</v>
      </c>
      <c r="K1207" s="144"/>
      <c r="L1207" s="32"/>
      <c r="M1207" s="145" t="s">
        <v>1</v>
      </c>
      <c r="N1207" s="146" t="s">
        <v>39</v>
      </c>
      <c r="P1207" s="147">
        <f>O1207*H1207</f>
        <v>0</v>
      </c>
      <c r="Q1207" s="147">
        <v>0</v>
      </c>
      <c r="R1207" s="147">
        <f>Q1207*H1207</f>
        <v>0</v>
      </c>
      <c r="S1207" s="147">
        <v>0</v>
      </c>
      <c r="T1207" s="148">
        <f>S1207*H1207</f>
        <v>0</v>
      </c>
      <c r="AR1207" s="149" t="s">
        <v>1187</v>
      </c>
      <c r="AT1207" s="149" t="s">
        <v>243</v>
      </c>
      <c r="AU1207" s="149" t="s">
        <v>86</v>
      </c>
      <c r="AY1207" s="17" t="s">
        <v>241</v>
      </c>
      <c r="BE1207" s="150">
        <f>IF(N1207="základní",J1207,0)</f>
        <v>0</v>
      </c>
      <c r="BF1207" s="150">
        <f>IF(N1207="snížená",J1207,0)</f>
        <v>0</v>
      </c>
      <c r="BG1207" s="150">
        <f>IF(N1207="zákl. přenesená",J1207,0)</f>
        <v>0</v>
      </c>
      <c r="BH1207" s="150">
        <f>IF(N1207="sníž. přenesená",J1207,0)</f>
        <v>0</v>
      </c>
      <c r="BI1207" s="150">
        <f>IF(N1207="nulová",J1207,0)</f>
        <v>0</v>
      </c>
      <c r="BJ1207" s="17" t="s">
        <v>86</v>
      </c>
      <c r="BK1207" s="150">
        <f>ROUND(I1207*H1207,2)</f>
        <v>0</v>
      </c>
      <c r="BL1207" s="17" t="s">
        <v>1187</v>
      </c>
      <c r="BM1207" s="149" t="s">
        <v>1197</v>
      </c>
    </row>
    <row r="1208" spans="2:65" s="12" customFormat="1" ht="12">
      <c r="B1208" s="151"/>
      <c r="D1208" s="152" t="s">
        <v>249</v>
      </c>
      <c r="E1208" s="153" t="s">
        <v>1</v>
      </c>
      <c r="F1208" s="154" t="s">
        <v>1158</v>
      </c>
      <c r="H1208" s="155">
        <v>8</v>
      </c>
      <c r="I1208" s="156"/>
      <c r="L1208" s="151"/>
      <c r="M1208" s="157"/>
      <c r="T1208" s="158"/>
      <c r="AT1208" s="153" t="s">
        <v>249</v>
      </c>
      <c r="AU1208" s="153" t="s">
        <v>86</v>
      </c>
      <c r="AV1208" s="12" t="s">
        <v>86</v>
      </c>
      <c r="AW1208" s="12" t="s">
        <v>30</v>
      </c>
      <c r="AX1208" s="12" t="s">
        <v>73</v>
      </c>
      <c r="AY1208" s="153" t="s">
        <v>241</v>
      </c>
    </row>
    <row r="1209" spans="2:65" s="13" customFormat="1" ht="12">
      <c r="B1209" s="159"/>
      <c r="D1209" s="152" t="s">
        <v>249</v>
      </c>
      <c r="E1209" s="160" t="s">
        <v>1</v>
      </c>
      <c r="F1209" s="161" t="s">
        <v>1198</v>
      </c>
      <c r="H1209" s="162">
        <v>8</v>
      </c>
      <c r="I1209" s="163"/>
      <c r="L1209" s="159"/>
      <c r="M1209" s="164"/>
      <c r="T1209" s="165"/>
      <c r="AT1209" s="160" t="s">
        <v>249</v>
      </c>
      <c r="AU1209" s="160" t="s">
        <v>86</v>
      </c>
      <c r="AV1209" s="13" t="s">
        <v>247</v>
      </c>
      <c r="AW1209" s="13" t="s">
        <v>30</v>
      </c>
      <c r="AX1209" s="13" t="s">
        <v>80</v>
      </c>
      <c r="AY1209" s="160" t="s">
        <v>241</v>
      </c>
    </row>
    <row r="1210" spans="2:65" s="1" customFormat="1" ht="24.25" customHeight="1">
      <c r="B1210" s="32"/>
      <c r="C1210" s="137" t="s">
        <v>1199</v>
      </c>
      <c r="D1210" s="137" t="s">
        <v>243</v>
      </c>
      <c r="E1210" s="138" t="s">
        <v>1200</v>
      </c>
      <c r="F1210" s="139" t="s">
        <v>1201</v>
      </c>
      <c r="G1210" s="140" t="s">
        <v>282</v>
      </c>
      <c r="H1210" s="141">
        <v>0.2</v>
      </c>
      <c r="I1210" s="142"/>
      <c r="J1210" s="143">
        <f>ROUND(I1210*H1210,2)</f>
        <v>0</v>
      </c>
      <c r="K1210" s="144"/>
      <c r="L1210" s="32"/>
      <c r="M1210" s="145" t="s">
        <v>1</v>
      </c>
      <c r="N1210" s="146" t="s">
        <v>39</v>
      </c>
      <c r="P1210" s="147">
        <f>O1210*H1210</f>
        <v>0</v>
      </c>
      <c r="Q1210" s="147">
        <v>0</v>
      </c>
      <c r="R1210" s="147">
        <f>Q1210*H1210</f>
        <v>0</v>
      </c>
      <c r="S1210" s="147">
        <v>0</v>
      </c>
      <c r="T1210" s="148">
        <f>S1210*H1210</f>
        <v>0</v>
      </c>
      <c r="AR1210" s="149" t="s">
        <v>334</v>
      </c>
      <c r="AT1210" s="149" t="s">
        <v>243</v>
      </c>
      <c r="AU1210" s="149" t="s">
        <v>86</v>
      </c>
      <c r="AY1210" s="17" t="s">
        <v>241</v>
      </c>
      <c r="BE1210" s="150">
        <f>IF(N1210="základní",J1210,0)</f>
        <v>0</v>
      </c>
      <c r="BF1210" s="150">
        <f>IF(N1210="snížená",J1210,0)</f>
        <v>0</v>
      </c>
      <c r="BG1210" s="150">
        <f>IF(N1210="zákl. přenesená",J1210,0)</f>
        <v>0</v>
      </c>
      <c r="BH1210" s="150">
        <f>IF(N1210="sníž. přenesená",J1210,0)</f>
        <v>0</v>
      </c>
      <c r="BI1210" s="150">
        <f>IF(N1210="nulová",J1210,0)</f>
        <v>0</v>
      </c>
      <c r="BJ1210" s="17" t="s">
        <v>86</v>
      </c>
      <c r="BK1210" s="150">
        <f>ROUND(I1210*H1210,2)</f>
        <v>0</v>
      </c>
      <c r="BL1210" s="17" t="s">
        <v>334</v>
      </c>
      <c r="BM1210" s="149" t="s">
        <v>1202</v>
      </c>
    </row>
    <row r="1211" spans="2:65" s="11" customFormat="1" ht="22.75" customHeight="1">
      <c r="B1211" s="125"/>
      <c r="D1211" s="126" t="s">
        <v>72</v>
      </c>
      <c r="E1211" s="135" t="s">
        <v>1203</v>
      </c>
      <c r="F1211" s="135" t="s">
        <v>1204</v>
      </c>
      <c r="I1211" s="128"/>
      <c r="J1211" s="136">
        <f>BK1211</f>
        <v>0</v>
      </c>
      <c r="L1211" s="125"/>
      <c r="M1211" s="130"/>
      <c r="P1211" s="131">
        <f>SUM(P1212:P1279)</f>
        <v>0</v>
      </c>
      <c r="R1211" s="131">
        <f>SUM(R1212:R1279)</f>
        <v>0.14285000000000003</v>
      </c>
      <c r="T1211" s="132">
        <f>SUM(T1212:T1279)</f>
        <v>0</v>
      </c>
      <c r="AR1211" s="126" t="s">
        <v>86</v>
      </c>
      <c r="AT1211" s="133" t="s">
        <v>72</v>
      </c>
      <c r="AU1211" s="133" t="s">
        <v>80</v>
      </c>
      <c r="AY1211" s="126" t="s">
        <v>241</v>
      </c>
      <c r="BK1211" s="134">
        <f>SUM(BK1212:BK1279)</f>
        <v>0</v>
      </c>
    </row>
    <row r="1212" spans="2:65" s="1" customFormat="1" ht="24.25" customHeight="1">
      <c r="B1212" s="32"/>
      <c r="C1212" s="137" t="s">
        <v>1205</v>
      </c>
      <c r="D1212" s="137" t="s">
        <v>243</v>
      </c>
      <c r="E1212" s="138" t="s">
        <v>1206</v>
      </c>
      <c r="F1212" s="139" t="s">
        <v>1207</v>
      </c>
      <c r="G1212" s="140" t="s">
        <v>299</v>
      </c>
      <c r="H1212" s="141">
        <v>71</v>
      </c>
      <c r="I1212" s="142"/>
      <c r="J1212" s="143">
        <f>ROUND(I1212*H1212,2)</f>
        <v>0</v>
      </c>
      <c r="K1212" s="144"/>
      <c r="L1212" s="32"/>
      <c r="M1212" s="145" t="s">
        <v>1</v>
      </c>
      <c r="N1212" s="146" t="s">
        <v>39</v>
      </c>
      <c r="P1212" s="147">
        <f>O1212*H1212</f>
        <v>0</v>
      </c>
      <c r="Q1212" s="147">
        <v>2.0000000000000001E-4</v>
      </c>
      <c r="R1212" s="147">
        <f>Q1212*H1212</f>
        <v>1.4200000000000001E-2</v>
      </c>
      <c r="S1212" s="147">
        <v>0</v>
      </c>
      <c r="T1212" s="148">
        <f>S1212*H1212</f>
        <v>0</v>
      </c>
      <c r="AR1212" s="149" t="s">
        <v>334</v>
      </c>
      <c r="AT1212" s="149" t="s">
        <v>243</v>
      </c>
      <c r="AU1212" s="149" t="s">
        <v>86</v>
      </c>
      <c r="AY1212" s="17" t="s">
        <v>241</v>
      </c>
      <c r="BE1212" s="150">
        <f>IF(N1212="základní",J1212,0)</f>
        <v>0</v>
      </c>
      <c r="BF1212" s="150">
        <f>IF(N1212="snížená",J1212,0)</f>
        <v>0</v>
      </c>
      <c r="BG1212" s="150">
        <f>IF(N1212="zákl. přenesená",J1212,0)</f>
        <v>0</v>
      </c>
      <c r="BH1212" s="150">
        <f>IF(N1212="sníž. přenesená",J1212,0)</f>
        <v>0</v>
      </c>
      <c r="BI1212" s="150">
        <f>IF(N1212="nulová",J1212,0)</f>
        <v>0</v>
      </c>
      <c r="BJ1212" s="17" t="s">
        <v>86</v>
      </c>
      <c r="BK1212" s="150">
        <f>ROUND(I1212*H1212,2)</f>
        <v>0</v>
      </c>
      <c r="BL1212" s="17" t="s">
        <v>334</v>
      </c>
      <c r="BM1212" s="149" t="s">
        <v>1208</v>
      </c>
    </row>
    <row r="1213" spans="2:65" s="12" customFormat="1" ht="12">
      <c r="B1213" s="151"/>
      <c r="D1213" s="152" t="s">
        <v>249</v>
      </c>
      <c r="E1213" s="153" t="s">
        <v>1</v>
      </c>
      <c r="F1213" s="154" t="s">
        <v>1209</v>
      </c>
      <c r="H1213" s="155">
        <v>71</v>
      </c>
      <c r="I1213" s="156"/>
      <c r="L1213" s="151"/>
      <c r="M1213" s="157"/>
      <c r="T1213" s="158"/>
      <c r="AT1213" s="153" t="s">
        <v>249</v>
      </c>
      <c r="AU1213" s="153" t="s">
        <v>86</v>
      </c>
      <c r="AV1213" s="12" t="s">
        <v>86</v>
      </c>
      <c r="AW1213" s="12" t="s">
        <v>30</v>
      </c>
      <c r="AX1213" s="12" t="s">
        <v>73</v>
      </c>
      <c r="AY1213" s="153" t="s">
        <v>241</v>
      </c>
    </row>
    <row r="1214" spans="2:65" s="13" customFormat="1" ht="12">
      <c r="B1214" s="159"/>
      <c r="D1214" s="152" t="s">
        <v>249</v>
      </c>
      <c r="E1214" s="160" t="s">
        <v>1</v>
      </c>
      <c r="F1214" s="161" t="s">
        <v>251</v>
      </c>
      <c r="H1214" s="162">
        <v>71</v>
      </c>
      <c r="I1214" s="163"/>
      <c r="L1214" s="159"/>
      <c r="M1214" s="164"/>
      <c r="T1214" s="165"/>
      <c r="AT1214" s="160" t="s">
        <v>249</v>
      </c>
      <c r="AU1214" s="160" t="s">
        <v>86</v>
      </c>
      <c r="AV1214" s="13" t="s">
        <v>247</v>
      </c>
      <c r="AW1214" s="13" t="s">
        <v>30</v>
      </c>
      <c r="AX1214" s="13" t="s">
        <v>80</v>
      </c>
      <c r="AY1214" s="160" t="s">
        <v>241</v>
      </c>
    </row>
    <row r="1215" spans="2:65" s="1" customFormat="1" ht="24.25" customHeight="1">
      <c r="B1215" s="32"/>
      <c r="C1215" s="137" t="s">
        <v>1210</v>
      </c>
      <c r="D1215" s="137" t="s">
        <v>243</v>
      </c>
      <c r="E1215" s="138" t="s">
        <v>1211</v>
      </c>
      <c r="F1215" s="139" t="s">
        <v>1212</v>
      </c>
      <c r="G1215" s="140" t="s">
        <v>299</v>
      </c>
      <c r="H1215" s="141">
        <v>27</v>
      </c>
      <c r="I1215" s="142"/>
      <c r="J1215" s="143">
        <f>ROUND(I1215*H1215,2)</f>
        <v>0</v>
      </c>
      <c r="K1215" s="144"/>
      <c r="L1215" s="32"/>
      <c r="M1215" s="145" t="s">
        <v>1</v>
      </c>
      <c r="N1215" s="146" t="s">
        <v>39</v>
      </c>
      <c r="P1215" s="147">
        <f>O1215*H1215</f>
        <v>0</v>
      </c>
      <c r="Q1215" s="147">
        <v>3.4000000000000002E-4</v>
      </c>
      <c r="R1215" s="147">
        <f>Q1215*H1215</f>
        <v>9.1800000000000007E-3</v>
      </c>
      <c r="S1215" s="147">
        <v>0</v>
      </c>
      <c r="T1215" s="148">
        <f>S1215*H1215</f>
        <v>0</v>
      </c>
      <c r="AR1215" s="149" t="s">
        <v>334</v>
      </c>
      <c r="AT1215" s="149" t="s">
        <v>243</v>
      </c>
      <c r="AU1215" s="149" t="s">
        <v>86</v>
      </c>
      <c r="AY1215" s="17" t="s">
        <v>241</v>
      </c>
      <c r="BE1215" s="150">
        <f>IF(N1215="základní",J1215,0)</f>
        <v>0</v>
      </c>
      <c r="BF1215" s="150">
        <f>IF(N1215="snížená",J1215,0)</f>
        <v>0</v>
      </c>
      <c r="BG1215" s="150">
        <f>IF(N1215="zákl. přenesená",J1215,0)</f>
        <v>0</v>
      </c>
      <c r="BH1215" s="150">
        <f>IF(N1215="sníž. přenesená",J1215,0)</f>
        <v>0</v>
      </c>
      <c r="BI1215" s="150">
        <f>IF(N1215="nulová",J1215,0)</f>
        <v>0</v>
      </c>
      <c r="BJ1215" s="17" t="s">
        <v>86</v>
      </c>
      <c r="BK1215" s="150">
        <f>ROUND(I1215*H1215,2)</f>
        <v>0</v>
      </c>
      <c r="BL1215" s="17" t="s">
        <v>334</v>
      </c>
      <c r="BM1215" s="149" t="s">
        <v>1213</v>
      </c>
    </row>
    <row r="1216" spans="2:65" s="12" customFormat="1" ht="12">
      <c r="B1216" s="151"/>
      <c r="D1216" s="152" t="s">
        <v>249</v>
      </c>
      <c r="E1216" s="153" t="s">
        <v>1</v>
      </c>
      <c r="F1216" s="154" t="s">
        <v>1214</v>
      </c>
      <c r="H1216" s="155">
        <v>27</v>
      </c>
      <c r="I1216" s="156"/>
      <c r="L1216" s="151"/>
      <c r="M1216" s="157"/>
      <c r="T1216" s="158"/>
      <c r="AT1216" s="153" t="s">
        <v>249</v>
      </c>
      <c r="AU1216" s="153" t="s">
        <v>86</v>
      </c>
      <c r="AV1216" s="12" t="s">
        <v>86</v>
      </c>
      <c r="AW1216" s="12" t="s">
        <v>30</v>
      </c>
      <c r="AX1216" s="12" t="s">
        <v>73</v>
      </c>
      <c r="AY1216" s="153" t="s">
        <v>241</v>
      </c>
    </row>
    <row r="1217" spans="2:65" s="13" customFormat="1" ht="12">
      <c r="B1217" s="159"/>
      <c r="D1217" s="152" t="s">
        <v>249</v>
      </c>
      <c r="E1217" s="160" t="s">
        <v>1</v>
      </c>
      <c r="F1217" s="161" t="s">
        <v>251</v>
      </c>
      <c r="H1217" s="162">
        <v>27</v>
      </c>
      <c r="I1217" s="163"/>
      <c r="L1217" s="159"/>
      <c r="M1217" s="164"/>
      <c r="T1217" s="165"/>
      <c r="AT1217" s="160" t="s">
        <v>249</v>
      </c>
      <c r="AU1217" s="160" t="s">
        <v>86</v>
      </c>
      <c r="AV1217" s="13" t="s">
        <v>247</v>
      </c>
      <c r="AW1217" s="13" t="s">
        <v>30</v>
      </c>
      <c r="AX1217" s="13" t="s">
        <v>80</v>
      </c>
      <c r="AY1217" s="160" t="s">
        <v>241</v>
      </c>
    </row>
    <row r="1218" spans="2:65" s="1" customFormat="1" ht="24.25" customHeight="1">
      <c r="B1218" s="32"/>
      <c r="C1218" s="137" t="s">
        <v>1215</v>
      </c>
      <c r="D1218" s="137" t="s">
        <v>243</v>
      </c>
      <c r="E1218" s="138" t="s">
        <v>1216</v>
      </c>
      <c r="F1218" s="139" t="s">
        <v>1217</v>
      </c>
      <c r="G1218" s="140" t="s">
        <v>299</v>
      </c>
      <c r="H1218" s="141">
        <v>29</v>
      </c>
      <c r="I1218" s="142"/>
      <c r="J1218" s="143">
        <f>ROUND(I1218*H1218,2)</f>
        <v>0</v>
      </c>
      <c r="K1218" s="144"/>
      <c r="L1218" s="32"/>
      <c r="M1218" s="145" t="s">
        <v>1</v>
      </c>
      <c r="N1218" s="146" t="s">
        <v>39</v>
      </c>
      <c r="P1218" s="147">
        <f>O1218*H1218</f>
        <v>0</v>
      </c>
      <c r="Q1218" s="147">
        <v>5.9000000000000003E-4</v>
      </c>
      <c r="R1218" s="147">
        <f>Q1218*H1218</f>
        <v>1.711E-2</v>
      </c>
      <c r="S1218" s="147">
        <v>0</v>
      </c>
      <c r="T1218" s="148">
        <f>S1218*H1218</f>
        <v>0</v>
      </c>
      <c r="AR1218" s="149" t="s">
        <v>334</v>
      </c>
      <c r="AT1218" s="149" t="s">
        <v>243</v>
      </c>
      <c r="AU1218" s="149" t="s">
        <v>86</v>
      </c>
      <c r="AY1218" s="17" t="s">
        <v>241</v>
      </c>
      <c r="BE1218" s="150">
        <f>IF(N1218="základní",J1218,0)</f>
        <v>0</v>
      </c>
      <c r="BF1218" s="150">
        <f>IF(N1218="snížená",J1218,0)</f>
        <v>0</v>
      </c>
      <c r="BG1218" s="150">
        <f>IF(N1218="zákl. přenesená",J1218,0)</f>
        <v>0</v>
      </c>
      <c r="BH1218" s="150">
        <f>IF(N1218="sníž. přenesená",J1218,0)</f>
        <v>0</v>
      </c>
      <c r="BI1218" s="150">
        <f>IF(N1218="nulová",J1218,0)</f>
        <v>0</v>
      </c>
      <c r="BJ1218" s="17" t="s">
        <v>86</v>
      </c>
      <c r="BK1218" s="150">
        <f>ROUND(I1218*H1218,2)</f>
        <v>0</v>
      </c>
      <c r="BL1218" s="17" t="s">
        <v>334</v>
      </c>
      <c r="BM1218" s="149" t="s">
        <v>1218</v>
      </c>
    </row>
    <row r="1219" spans="2:65" s="12" customFormat="1" ht="12">
      <c r="B1219" s="151"/>
      <c r="D1219" s="152" t="s">
        <v>249</v>
      </c>
      <c r="E1219" s="153" t="s">
        <v>1</v>
      </c>
      <c r="F1219" s="154" t="s">
        <v>1219</v>
      </c>
      <c r="H1219" s="155">
        <v>29</v>
      </c>
      <c r="I1219" s="156"/>
      <c r="L1219" s="151"/>
      <c r="M1219" s="157"/>
      <c r="T1219" s="158"/>
      <c r="AT1219" s="153" t="s">
        <v>249</v>
      </c>
      <c r="AU1219" s="153" t="s">
        <v>86</v>
      </c>
      <c r="AV1219" s="12" t="s">
        <v>86</v>
      </c>
      <c r="AW1219" s="12" t="s">
        <v>30</v>
      </c>
      <c r="AX1219" s="12" t="s">
        <v>73</v>
      </c>
      <c r="AY1219" s="153" t="s">
        <v>241</v>
      </c>
    </row>
    <row r="1220" spans="2:65" s="13" customFormat="1" ht="12">
      <c r="B1220" s="159"/>
      <c r="D1220" s="152" t="s">
        <v>249</v>
      </c>
      <c r="E1220" s="160" t="s">
        <v>1</v>
      </c>
      <c r="F1220" s="161" t="s">
        <v>251</v>
      </c>
      <c r="H1220" s="162">
        <v>29</v>
      </c>
      <c r="I1220" s="163"/>
      <c r="L1220" s="159"/>
      <c r="M1220" s="164"/>
      <c r="T1220" s="165"/>
      <c r="AT1220" s="160" t="s">
        <v>249</v>
      </c>
      <c r="AU1220" s="160" t="s">
        <v>86</v>
      </c>
      <c r="AV1220" s="13" t="s">
        <v>247</v>
      </c>
      <c r="AW1220" s="13" t="s">
        <v>30</v>
      </c>
      <c r="AX1220" s="13" t="s">
        <v>80</v>
      </c>
      <c r="AY1220" s="160" t="s">
        <v>241</v>
      </c>
    </row>
    <row r="1221" spans="2:65" s="1" customFormat="1" ht="24.25" customHeight="1">
      <c r="B1221" s="32"/>
      <c r="C1221" s="137" t="s">
        <v>1220</v>
      </c>
      <c r="D1221" s="137" t="s">
        <v>243</v>
      </c>
      <c r="E1221" s="138" t="s">
        <v>1221</v>
      </c>
      <c r="F1221" s="139" t="s">
        <v>1222</v>
      </c>
      <c r="G1221" s="140" t="s">
        <v>299</v>
      </c>
      <c r="H1221" s="141">
        <v>37</v>
      </c>
      <c r="I1221" s="142"/>
      <c r="J1221" s="143">
        <f>ROUND(I1221*H1221,2)</f>
        <v>0</v>
      </c>
      <c r="K1221" s="144"/>
      <c r="L1221" s="32"/>
      <c r="M1221" s="145" t="s">
        <v>1</v>
      </c>
      <c r="N1221" s="146" t="s">
        <v>39</v>
      </c>
      <c r="P1221" s="147">
        <f>O1221*H1221</f>
        <v>0</v>
      </c>
      <c r="Q1221" s="147">
        <v>7.3999999999999999E-4</v>
      </c>
      <c r="R1221" s="147">
        <f>Q1221*H1221</f>
        <v>2.7379999999999998E-2</v>
      </c>
      <c r="S1221" s="147">
        <v>0</v>
      </c>
      <c r="T1221" s="148">
        <f>S1221*H1221</f>
        <v>0</v>
      </c>
      <c r="AR1221" s="149" t="s">
        <v>334</v>
      </c>
      <c r="AT1221" s="149" t="s">
        <v>243</v>
      </c>
      <c r="AU1221" s="149" t="s">
        <v>86</v>
      </c>
      <c r="AY1221" s="17" t="s">
        <v>241</v>
      </c>
      <c r="BE1221" s="150">
        <f>IF(N1221="základní",J1221,0)</f>
        <v>0</v>
      </c>
      <c r="BF1221" s="150">
        <f>IF(N1221="snížená",J1221,0)</f>
        <v>0</v>
      </c>
      <c r="BG1221" s="150">
        <f>IF(N1221="zákl. přenesená",J1221,0)</f>
        <v>0</v>
      </c>
      <c r="BH1221" s="150">
        <f>IF(N1221="sníž. přenesená",J1221,0)</f>
        <v>0</v>
      </c>
      <c r="BI1221" s="150">
        <f>IF(N1221="nulová",J1221,0)</f>
        <v>0</v>
      </c>
      <c r="BJ1221" s="17" t="s">
        <v>86</v>
      </c>
      <c r="BK1221" s="150">
        <f>ROUND(I1221*H1221,2)</f>
        <v>0</v>
      </c>
      <c r="BL1221" s="17" t="s">
        <v>334</v>
      </c>
      <c r="BM1221" s="149" t="s">
        <v>1223</v>
      </c>
    </row>
    <row r="1222" spans="2:65" s="12" customFormat="1" ht="12">
      <c r="B1222" s="151"/>
      <c r="D1222" s="152" t="s">
        <v>249</v>
      </c>
      <c r="E1222" s="153" t="s">
        <v>1</v>
      </c>
      <c r="F1222" s="154" t="s">
        <v>1224</v>
      </c>
      <c r="H1222" s="155">
        <v>37</v>
      </c>
      <c r="I1222" s="156"/>
      <c r="L1222" s="151"/>
      <c r="M1222" s="157"/>
      <c r="T1222" s="158"/>
      <c r="AT1222" s="153" t="s">
        <v>249</v>
      </c>
      <c r="AU1222" s="153" t="s">
        <v>86</v>
      </c>
      <c r="AV1222" s="12" t="s">
        <v>86</v>
      </c>
      <c r="AW1222" s="12" t="s">
        <v>30</v>
      </c>
      <c r="AX1222" s="12" t="s">
        <v>73</v>
      </c>
      <c r="AY1222" s="153" t="s">
        <v>241</v>
      </c>
    </row>
    <row r="1223" spans="2:65" s="13" customFormat="1" ht="12">
      <c r="B1223" s="159"/>
      <c r="D1223" s="152" t="s">
        <v>249</v>
      </c>
      <c r="E1223" s="160" t="s">
        <v>1</v>
      </c>
      <c r="F1223" s="161" t="s">
        <v>251</v>
      </c>
      <c r="H1223" s="162">
        <v>37</v>
      </c>
      <c r="I1223" s="163"/>
      <c r="L1223" s="159"/>
      <c r="M1223" s="164"/>
      <c r="T1223" s="165"/>
      <c r="AT1223" s="160" t="s">
        <v>249</v>
      </c>
      <c r="AU1223" s="160" t="s">
        <v>86</v>
      </c>
      <c r="AV1223" s="13" t="s">
        <v>247</v>
      </c>
      <c r="AW1223" s="13" t="s">
        <v>30</v>
      </c>
      <c r="AX1223" s="13" t="s">
        <v>80</v>
      </c>
      <c r="AY1223" s="160" t="s">
        <v>241</v>
      </c>
    </row>
    <row r="1224" spans="2:65" s="1" customFormat="1" ht="37.75" customHeight="1">
      <c r="B1224" s="32"/>
      <c r="C1224" s="137" t="s">
        <v>1225</v>
      </c>
      <c r="D1224" s="137" t="s">
        <v>243</v>
      </c>
      <c r="E1224" s="138" t="s">
        <v>1226</v>
      </c>
      <c r="F1224" s="139" t="s">
        <v>1227</v>
      </c>
      <c r="G1224" s="140" t="s">
        <v>299</v>
      </c>
      <c r="H1224" s="141">
        <v>71</v>
      </c>
      <c r="I1224" s="142"/>
      <c r="J1224" s="143">
        <f>ROUND(I1224*H1224,2)</f>
        <v>0</v>
      </c>
      <c r="K1224" s="144"/>
      <c r="L1224" s="32"/>
      <c r="M1224" s="145" t="s">
        <v>1</v>
      </c>
      <c r="N1224" s="146" t="s">
        <v>39</v>
      </c>
      <c r="P1224" s="147">
        <f>O1224*H1224</f>
        <v>0</v>
      </c>
      <c r="Q1224" s="147">
        <v>6.9999999999999994E-5</v>
      </c>
      <c r="R1224" s="147">
        <f>Q1224*H1224</f>
        <v>4.9699999999999996E-3</v>
      </c>
      <c r="S1224" s="147">
        <v>0</v>
      </c>
      <c r="T1224" s="148">
        <f>S1224*H1224</f>
        <v>0</v>
      </c>
      <c r="AR1224" s="149" t="s">
        <v>334</v>
      </c>
      <c r="AT1224" s="149" t="s">
        <v>243</v>
      </c>
      <c r="AU1224" s="149" t="s">
        <v>86</v>
      </c>
      <c r="AY1224" s="17" t="s">
        <v>241</v>
      </c>
      <c r="BE1224" s="150">
        <f>IF(N1224="základní",J1224,0)</f>
        <v>0</v>
      </c>
      <c r="BF1224" s="150">
        <f>IF(N1224="snížená",J1224,0)</f>
        <v>0</v>
      </c>
      <c r="BG1224" s="150">
        <f>IF(N1224="zákl. přenesená",J1224,0)</f>
        <v>0</v>
      </c>
      <c r="BH1224" s="150">
        <f>IF(N1224="sníž. přenesená",J1224,0)</f>
        <v>0</v>
      </c>
      <c r="BI1224" s="150">
        <f>IF(N1224="nulová",J1224,0)</f>
        <v>0</v>
      </c>
      <c r="BJ1224" s="17" t="s">
        <v>86</v>
      </c>
      <c r="BK1224" s="150">
        <f>ROUND(I1224*H1224,2)</f>
        <v>0</v>
      </c>
      <c r="BL1224" s="17" t="s">
        <v>334</v>
      </c>
      <c r="BM1224" s="149" t="s">
        <v>1228</v>
      </c>
    </row>
    <row r="1225" spans="2:65" s="12" customFormat="1" ht="12">
      <c r="B1225" s="151"/>
      <c r="D1225" s="152" t="s">
        <v>249</v>
      </c>
      <c r="E1225" s="153" t="s">
        <v>1</v>
      </c>
      <c r="F1225" s="154" t="s">
        <v>1209</v>
      </c>
      <c r="H1225" s="155">
        <v>71</v>
      </c>
      <c r="I1225" s="156"/>
      <c r="L1225" s="151"/>
      <c r="M1225" s="157"/>
      <c r="T1225" s="158"/>
      <c r="AT1225" s="153" t="s">
        <v>249</v>
      </c>
      <c r="AU1225" s="153" t="s">
        <v>86</v>
      </c>
      <c r="AV1225" s="12" t="s">
        <v>86</v>
      </c>
      <c r="AW1225" s="12" t="s">
        <v>30</v>
      </c>
      <c r="AX1225" s="12" t="s">
        <v>73</v>
      </c>
      <c r="AY1225" s="153" t="s">
        <v>241</v>
      </c>
    </row>
    <row r="1226" spans="2:65" s="13" customFormat="1" ht="12">
      <c r="B1226" s="159"/>
      <c r="D1226" s="152" t="s">
        <v>249</v>
      </c>
      <c r="E1226" s="160" t="s">
        <v>1</v>
      </c>
      <c r="F1226" s="161" t="s">
        <v>251</v>
      </c>
      <c r="H1226" s="162">
        <v>71</v>
      </c>
      <c r="I1226" s="163"/>
      <c r="L1226" s="159"/>
      <c r="M1226" s="164"/>
      <c r="T1226" s="165"/>
      <c r="AT1226" s="160" t="s">
        <v>249</v>
      </c>
      <c r="AU1226" s="160" t="s">
        <v>86</v>
      </c>
      <c r="AV1226" s="13" t="s">
        <v>247</v>
      </c>
      <c r="AW1226" s="13" t="s">
        <v>30</v>
      </c>
      <c r="AX1226" s="13" t="s">
        <v>80</v>
      </c>
      <c r="AY1226" s="160" t="s">
        <v>241</v>
      </c>
    </row>
    <row r="1227" spans="2:65" s="1" customFormat="1" ht="37.75" customHeight="1">
      <c r="B1227" s="32"/>
      <c r="C1227" s="137" t="s">
        <v>1229</v>
      </c>
      <c r="D1227" s="137" t="s">
        <v>243</v>
      </c>
      <c r="E1227" s="138" t="s">
        <v>1230</v>
      </c>
      <c r="F1227" s="139" t="s">
        <v>1231</v>
      </c>
      <c r="G1227" s="140" t="s">
        <v>299</v>
      </c>
      <c r="H1227" s="141">
        <v>62</v>
      </c>
      <c r="I1227" s="142"/>
      <c r="J1227" s="143">
        <f>ROUND(I1227*H1227,2)</f>
        <v>0</v>
      </c>
      <c r="K1227" s="144"/>
      <c r="L1227" s="32"/>
      <c r="M1227" s="145" t="s">
        <v>1</v>
      </c>
      <c r="N1227" s="146" t="s">
        <v>39</v>
      </c>
      <c r="P1227" s="147">
        <f>O1227*H1227</f>
        <v>0</v>
      </c>
      <c r="Q1227" s="147">
        <v>9.0000000000000006E-5</v>
      </c>
      <c r="R1227" s="147">
        <f>Q1227*H1227</f>
        <v>5.5800000000000008E-3</v>
      </c>
      <c r="S1227" s="147">
        <v>0</v>
      </c>
      <c r="T1227" s="148">
        <f>S1227*H1227</f>
        <v>0</v>
      </c>
      <c r="AR1227" s="149" t="s">
        <v>334</v>
      </c>
      <c r="AT1227" s="149" t="s">
        <v>243</v>
      </c>
      <c r="AU1227" s="149" t="s">
        <v>86</v>
      </c>
      <c r="AY1227" s="17" t="s">
        <v>241</v>
      </c>
      <c r="BE1227" s="150">
        <f>IF(N1227="základní",J1227,0)</f>
        <v>0</v>
      </c>
      <c r="BF1227" s="150">
        <f>IF(N1227="snížená",J1227,0)</f>
        <v>0</v>
      </c>
      <c r="BG1227" s="150">
        <f>IF(N1227="zákl. přenesená",J1227,0)</f>
        <v>0</v>
      </c>
      <c r="BH1227" s="150">
        <f>IF(N1227="sníž. přenesená",J1227,0)</f>
        <v>0</v>
      </c>
      <c r="BI1227" s="150">
        <f>IF(N1227="nulová",J1227,0)</f>
        <v>0</v>
      </c>
      <c r="BJ1227" s="17" t="s">
        <v>86</v>
      </c>
      <c r="BK1227" s="150">
        <f>ROUND(I1227*H1227,2)</f>
        <v>0</v>
      </c>
      <c r="BL1227" s="17" t="s">
        <v>334</v>
      </c>
      <c r="BM1227" s="149" t="s">
        <v>1232</v>
      </c>
    </row>
    <row r="1228" spans="2:65" s="12" customFormat="1" ht="12">
      <c r="B1228" s="151"/>
      <c r="D1228" s="152" t="s">
        <v>249</v>
      </c>
      <c r="E1228" s="153" t="s">
        <v>1</v>
      </c>
      <c r="F1228" s="154" t="s">
        <v>1233</v>
      </c>
      <c r="H1228" s="155">
        <v>62</v>
      </c>
      <c r="I1228" s="156"/>
      <c r="L1228" s="151"/>
      <c r="M1228" s="157"/>
      <c r="T1228" s="158"/>
      <c r="AT1228" s="153" t="s">
        <v>249</v>
      </c>
      <c r="AU1228" s="153" t="s">
        <v>86</v>
      </c>
      <c r="AV1228" s="12" t="s">
        <v>86</v>
      </c>
      <c r="AW1228" s="12" t="s">
        <v>30</v>
      </c>
      <c r="AX1228" s="12" t="s">
        <v>73</v>
      </c>
      <c r="AY1228" s="153" t="s">
        <v>241</v>
      </c>
    </row>
    <row r="1229" spans="2:65" s="13" customFormat="1" ht="12">
      <c r="B1229" s="159"/>
      <c r="D1229" s="152" t="s">
        <v>249</v>
      </c>
      <c r="E1229" s="160" t="s">
        <v>1</v>
      </c>
      <c r="F1229" s="161" t="s">
        <v>251</v>
      </c>
      <c r="H1229" s="162">
        <v>62</v>
      </c>
      <c r="I1229" s="163"/>
      <c r="L1229" s="159"/>
      <c r="M1229" s="164"/>
      <c r="T1229" s="165"/>
      <c r="AT1229" s="160" t="s">
        <v>249</v>
      </c>
      <c r="AU1229" s="160" t="s">
        <v>86</v>
      </c>
      <c r="AV1229" s="13" t="s">
        <v>247</v>
      </c>
      <c r="AW1229" s="13" t="s">
        <v>30</v>
      </c>
      <c r="AX1229" s="13" t="s">
        <v>80</v>
      </c>
      <c r="AY1229" s="160" t="s">
        <v>241</v>
      </c>
    </row>
    <row r="1230" spans="2:65" s="1" customFormat="1" ht="37.75" customHeight="1">
      <c r="B1230" s="32"/>
      <c r="C1230" s="137" t="s">
        <v>1234</v>
      </c>
      <c r="D1230" s="137" t="s">
        <v>243</v>
      </c>
      <c r="E1230" s="138" t="s">
        <v>1235</v>
      </c>
      <c r="F1230" s="139" t="s">
        <v>1236</v>
      </c>
      <c r="G1230" s="140" t="s">
        <v>299</v>
      </c>
      <c r="H1230" s="141">
        <v>86</v>
      </c>
      <c r="I1230" s="142"/>
      <c r="J1230" s="143">
        <f>ROUND(I1230*H1230,2)</f>
        <v>0</v>
      </c>
      <c r="K1230" s="144"/>
      <c r="L1230" s="32"/>
      <c r="M1230" s="145" t="s">
        <v>1</v>
      </c>
      <c r="N1230" s="146" t="s">
        <v>39</v>
      </c>
      <c r="P1230" s="147">
        <f>O1230*H1230</f>
        <v>0</v>
      </c>
      <c r="Q1230" s="147">
        <v>2.4000000000000001E-4</v>
      </c>
      <c r="R1230" s="147">
        <f>Q1230*H1230</f>
        <v>2.0640000000000002E-2</v>
      </c>
      <c r="S1230" s="147">
        <v>0</v>
      </c>
      <c r="T1230" s="148">
        <f>S1230*H1230</f>
        <v>0</v>
      </c>
      <c r="AR1230" s="149" t="s">
        <v>334</v>
      </c>
      <c r="AT1230" s="149" t="s">
        <v>243</v>
      </c>
      <c r="AU1230" s="149" t="s">
        <v>86</v>
      </c>
      <c r="AY1230" s="17" t="s">
        <v>241</v>
      </c>
      <c r="BE1230" s="150">
        <f>IF(N1230="základní",J1230,0)</f>
        <v>0</v>
      </c>
      <c r="BF1230" s="150">
        <f>IF(N1230="snížená",J1230,0)</f>
        <v>0</v>
      </c>
      <c r="BG1230" s="150">
        <f>IF(N1230="zákl. přenesená",J1230,0)</f>
        <v>0</v>
      </c>
      <c r="BH1230" s="150">
        <f>IF(N1230="sníž. přenesená",J1230,0)</f>
        <v>0</v>
      </c>
      <c r="BI1230" s="150">
        <f>IF(N1230="nulová",J1230,0)</f>
        <v>0</v>
      </c>
      <c r="BJ1230" s="17" t="s">
        <v>86</v>
      </c>
      <c r="BK1230" s="150">
        <f>ROUND(I1230*H1230,2)</f>
        <v>0</v>
      </c>
      <c r="BL1230" s="17" t="s">
        <v>334</v>
      </c>
      <c r="BM1230" s="149" t="s">
        <v>1237</v>
      </c>
    </row>
    <row r="1231" spans="2:65" s="12" customFormat="1" ht="12">
      <c r="B1231" s="151"/>
      <c r="D1231" s="152" t="s">
        <v>249</v>
      </c>
      <c r="E1231" s="153" t="s">
        <v>1</v>
      </c>
      <c r="F1231" s="154" t="s">
        <v>1238</v>
      </c>
      <c r="H1231" s="155">
        <v>86</v>
      </c>
      <c r="I1231" s="156"/>
      <c r="L1231" s="151"/>
      <c r="M1231" s="157"/>
      <c r="T1231" s="158"/>
      <c r="AT1231" s="153" t="s">
        <v>249</v>
      </c>
      <c r="AU1231" s="153" t="s">
        <v>86</v>
      </c>
      <c r="AV1231" s="12" t="s">
        <v>86</v>
      </c>
      <c r="AW1231" s="12" t="s">
        <v>30</v>
      </c>
      <c r="AX1231" s="12" t="s">
        <v>73</v>
      </c>
      <c r="AY1231" s="153" t="s">
        <v>241</v>
      </c>
    </row>
    <row r="1232" spans="2:65" s="13" customFormat="1" ht="12">
      <c r="B1232" s="159"/>
      <c r="D1232" s="152" t="s">
        <v>249</v>
      </c>
      <c r="E1232" s="160" t="s">
        <v>1</v>
      </c>
      <c r="F1232" s="161" t="s">
        <v>1239</v>
      </c>
      <c r="H1232" s="162">
        <v>86</v>
      </c>
      <c r="I1232" s="163"/>
      <c r="L1232" s="159"/>
      <c r="M1232" s="164"/>
      <c r="T1232" s="165"/>
      <c r="AT1232" s="160" t="s">
        <v>249</v>
      </c>
      <c r="AU1232" s="160" t="s">
        <v>86</v>
      </c>
      <c r="AV1232" s="13" t="s">
        <v>247</v>
      </c>
      <c r="AW1232" s="13" t="s">
        <v>30</v>
      </c>
      <c r="AX1232" s="13" t="s">
        <v>80</v>
      </c>
      <c r="AY1232" s="160" t="s">
        <v>241</v>
      </c>
    </row>
    <row r="1233" spans="2:65" s="1" customFormat="1" ht="16.5" customHeight="1">
      <c r="B1233" s="32"/>
      <c r="C1233" s="137" t="s">
        <v>1240</v>
      </c>
      <c r="D1233" s="137" t="s">
        <v>243</v>
      </c>
      <c r="E1233" s="138" t="s">
        <v>1241</v>
      </c>
      <c r="F1233" s="139" t="s">
        <v>1242</v>
      </c>
      <c r="G1233" s="140" t="s">
        <v>327</v>
      </c>
      <c r="H1233" s="141">
        <v>46</v>
      </c>
      <c r="I1233" s="142"/>
      <c r="J1233" s="143">
        <f>ROUND(I1233*H1233,2)</f>
        <v>0</v>
      </c>
      <c r="K1233" s="144"/>
      <c r="L1233" s="32"/>
      <c r="M1233" s="145" t="s">
        <v>1</v>
      </c>
      <c r="N1233" s="146" t="s">
        <v>39</v>
      </c>
      <c r="P1233" s="147">
        <f>O1233*H1233</f>
        <v>0</v>
      </c>
      <c r="Q1233" s="147">
        <v>0</v>
      </c>
      <c r="R1233" s="147">
        <f>Q1233*H1233</f>
        <v>0</v>
      </c>
      <c r="S1233" s="147">
        <v>0</v>
      </c>
      <c r="T1233" s="148">
        <f>S1233*H1233</f>
        <v>0</v>
      </c>
      <c r="AR1233" s="149" t="s">
        <v>334</v>
      </c>
      <c r="AT1233" s="149" t="s">
        <v>243</v>
      </c>
      <c r="AU1233" s="149" t="s">
        <v>86</v>
      </c>
      <c r="AY1233" s="17" t="s">
        <v>241</v>
      </c>
      <c r="BE1233" s="150">
        <f>IF(N1233="základní",J1233,0)</f>
        <v>0</v>
      </c>
      <c r="BF1233" s="150">
        <f>IF(N1233="snížená",J1233,0)</f>
        <v>0</v>
      </c>
      <c r="BG1233" s="150">
        <f>IF(N1233="zákl. přenesená",J1233,0)</f>
        <v>0</v>
      </c>
      <c r="BH1233" s="150">
        <f>IF(N1233="sníž. přenesená",J1233,0)</f>
        <v>0</v>
      </c>
      <c r="BI1233" s="150">
        <f>IF(N1233="nulová",J1233,0)</f>
        <v>0</v>
      </c>
      <c r="BJ1233" s="17" t="s">
        <v>86</v>
      </c>
      <c r="BK1233" s="150">
        <f>ROUND(I1233*H1233,2)</f>
        <v>0</v>
      </c>
      <c r="BL1233" s="17" t="s">
        <v>334</v>
      </c>
      <c r="BM1233" s="149" t="s">
        <v>1243</v>
      </c>
    </row>
    <row r="1234" spans="2:65" s="1" customFormat="1" ht="21.75" customHeight="1">
      <c r="B1234" s="32"/>
      <c r="C1234" s="137" t="s">
        <v>1244</v>
      </c>
      <c r="D1234" s="137" t="s">
        <v>243</v>
      </c>
      <c r="E1234" s="138" t="s">
        <v>1245</v>
      </c>
      <c r="F1234" s="139" t="s">
        <v>1246</v>
      </c>
      <c r="G1234" s="140" t="s">
        <v>1247</v>
      </c>
      <c r="H1234" s="141">
        <v>1</v>
      </c>
      <c r="I1234" s="142"/>
      <c r="J1234" s="143">
        <f>ROUND(I1234*H1234,2)</f>
        <v>0</v>
      </c>
      <c r="K1234" s="144"/>
      <c r="L1234" s="32"/>
      <c r="M1234" s="145" t="s">
        <v>1</v>
      </c>
      <c r="N1234" s="146" t="s">
        <v>39</v>
      </c>
      <c r="P1234" s="147">
        <f>O1234*H1234</f>
        <v>0</v>
      </c>
      <c r="Q1234" s="147">
        <v>5.6999999999999998E-4</v>
      </c>
      <c r="R1234" s="147">
        <f>Q1234*H1234</f>
        <v>5.6999999999999998E-4</v>
      </c>
      <c r="S1234" s="147">
        <v>0</v>
      </c>
      <c r="T1234" s="148">
        <f>S1234*H1234</f>
        <v>0</v>
      </c>
      <c r="AR1234" s="149" t="s">
        <v>334</v>
      </c>
      <c r="AT1234" s="149" t="s">
        <v>243</v>
      </c>
      <c r="AU1234" s="149" t="s">
        <v>86</v>
      </c>
      <c r="AY1234" s="17" t="s">
        <v>241</v>
      </c>
      <c r="BE1234" s="150">
        <f>IF(N1234="základní",J1234,0)</f>
        <v>0</v>
      </c>
      <c r="BF1234" s="150">
        <f>IF(N1234="snížená",J1234,0)</f>
        <v>0</v>
      </c>
      <c r="BG1234" s="150">
        <f>IF(N1234="zákl. přenesená",J1234,0)</f>
        <v>0</v>
      </c>
      <c r="BH1234" s="150">
        <f>IF(N1234="sníž. přenesená",J1234,0)</f>
        <v>0</v>
      </c>
      <c r="BI1234" s="150">
        <f>IF(N1234="nulová",J1234,0)</f>
        <v>0</v>
      </c>
      <c r="BJ1234" s="17" t="s">
        <v>86</v>
      </c>
      <c r="BK1234" s="150">
        <f>ROUND(I1234*H1234,2)</f>
        <v>0</v>
      </c>
      <c r="BL1234" s="17" t="s">
        <v>334</v>
      </c>
      <c r="BM1234" s="149" t="s">
        <v>1248</v>
      </c>
    </row>
    <row r="1235" spans="2:65" s="1" customFormat="1" ht="24.25" customHeight="1">
      <c r="B1235" s="32"/>
      <c r="C1235" s="137" t="s">
        <v>1249</v>
      </c>
      <c r="D1235" s="137" t="s">
        <v>243</v>
      </c>
      <c r="E1235" s="138" t="s">
        <v>1250</v>
      </c>
      <c r="F1235" s="139" t="s">
        <v>1251</v>
      </c>
      <c r="G1235" s="140" t="s">
        <v>327</v>
      </c>
      <c r="H1235" s="141">
        <v>1</v>
      </c>
      <c r="I1235" s="142"/>
      <c r="J1235" s="143">
        <f>ROUND(I1235*H1235,2)</f>
        <v>0</v>
      </c>
      <c r="K1235" s="144"/>
      <c r="L1235" s="32"/>
      <c r="M1235" s="145" t="s">
        <v>1</v>
      </c>
      <c r="N1235" s="146" t="s">
        <v>39</v>
      </c>
      <c r="P1235" s="147">
        <f>O1235*H1235</f>
        <v>0</v>
      </c>
      <c r="Q1235" s="147">
        <v>3.8000000000000002E-4</v>
      </c>
      <c r="R1235" s="147">
        <f>Q1235*H1235</f>
        <v>3.8000000000000002E-4</v>
      </c>
      <c r="S1235" s="147">
        <v>0</v>
      </c>
      <c r="T1235" s="148">
        <f>S1235*H1235</f>
        <v>0</v>
      </c>
      <c r="AR1235" s="149" t="s">
        <v>334</v>
      </c>
      <c r="AT1235" s="149" t="s">
        <v>243</v>
      </c>
      <c r="AU1235" s="149" t="s">
        <v>86</v>
      </c>
      <c r="AY1235" s="17" t="s">
        <v>241</v>
      </c>
      <c r="BE1235" s="150">
        <f>IF(N1235="základní",J1235,0)</f>
        <v>0</v>
      </c>
      <c r="BF1235" s="150">
        <f>IF(N1235="snížená",J1235,0)</f>
        <v>0</v>
      </c>
      <c r="BG1235" s="150">
        <f>IF(N1235="zákl. přenesená",J1235,0)</f>
        <v>0</v>
      </c>
      <c r="BH1235" s="150">
        <f>IF(N1235="sníž. přenesená",J1235,0)</f>
        <v>0</v>
      </c>
      <c r="BI1235" s="150">
        <f>IF(N1235="nulová",J1235,0)</f>
        <v>0</v>
      </c>
      <c r="BJ1235" s="17" t="s">
        <v>86</v>
      </c>
      <c r="BK1235" s="150">
        <f>ROUND(I1235*H1235,2)</f>
        <v>0</v>
      </c>
      <c r="BL1235" s="17" t="s">
        <v>334</v>
      </c>
      <c r="BM1235" s="149" t="s">
        <v>1252</v>
      </c>
    </row>
    <row r="1236" spans="2:65" s="12" customFormat="1" ht="12">
      <c r="B1236" s="151"/>
      <c r="D1236" s="152" t="s">
        <v>249</v>
      </c>
      <c r="E1236" s="153" t="s">
        <v>1</v>
      </c>
      <c r="F1236" s="154" t="s">
        <v>1253</v>
      </c>
      <c r="H1236" s="155">
        <v>1</v>
      </c>
      <c r="I1236" s="156"/>
      <c r="L1236" s="151"/>
      <c r="M1236" s="157"/>
      <c r="T1236" s="158"/>
      <c r="AT1236" s="153" t="s">
        <v>249</v>
      </c>
      <c r="AU1236" s="153" t="s">
        <v>86</v>
      </c>
      <c r="AV1236" s="12" t="s">
        <v>86</v>
      </c>
      <c r="AW1236" s="12" t="s">
        <v>30</v>
      </c>
      <c r="AX1236" s="12" t="s">
        <v>73</v>
      </c>
      <c r="AY1236" s="153" t="s">
        <v>241</v>
      </c>
    </row>
    <row r="1237" spans="2:65" s="13" customFormat="1" ht="12">
      <c r="B1237" s="159"/>
      <c r="D1237" s="152" t="s">
        <v>249</v>
      </c>
      <c r="E1237" s="160" t="s">
        <v>1</v>
      </c>
      <c r="F1237" s="161" t="s">
        <v>1254</v>
      </c>
      <c r="H1237" s="162">
        <v>1</v>
      </c>
      <c r="I1237" s="163"/>
      <c r="L1237" s="159"/>
      <c r="M1237" s="164"/>
      <c r="T1237" s="165"/>
      <c r="AT1237" s="160" t="s">
        <v>249</v>
      </c>
      <c r="AU1237" s="160" t="s">
        <v>86</v>
      </c>
      <c r="AV1237" s="13" t="s">
        <v>247</v>
      </c>
      <c r="AW1237" s="13" t="s">
        <v>30</v>
      </c>
      <c r="AX1237" s="13" t="s">
        <v>80</v>
      </c>
      <c r="AY1237" s="160" t="s">
        <v>241</v>
      </c>
    </row>
    <row r="1238" spans="2:65" s="1" customFormat="1" ht="16.5" customHeight="1">
      <c r="B1238" s="32"/>
      <c r="C1238" s="137" t="s">
        <v>1255</v>
      </c>
      <c r="D1238" s="137" t="s">
        <v>243</v>
      </c>
      <c r="E1238" s="138" t="s">
        <v>1256</v>
      </c>
      <c r="F1238" s="139" t="s">
        <v>1257</v>
      </c>
      <c r="G1238" s="140" t="s">
        <v>327</v>
      </c>
      <c r="H1238" s="141">
        <v>2</v>
      </c>
      <c r="I1238" s="142"/>
      <c r="J1238" s="143">
        <f>ROUND(I1238*H1238,2)</f>
        <v>0</v>
      </c>
      <c r="K1238" s="144"/>
      <c r="L1238" s="32"/>
      <c r="M1238" s="145" t="s">
        <v>1</v>
      </c>
      <c r="N1238" s="146" t="s">
        <v>39</v>
      </c>
      <c r="P1238" s="147">
        <f>O1238*H1238</f>
        <v>0</v>
      </c>
      <c r="Q1238" s="147">
        <v>3.5E-4</v>
      </c>
      <c r="R1238" s="147">
        <f>Q1238*H1238</f>
        <v>6.9999999999999999E-4</v>
      </c>
      <c r="S1238" s="147">
        <v>0</v>
      </c>
      <c r="T1238" s="148">
        <f>S1238*H1238</f>
        <v>0</v>
      </c>
      <c r="AR1238" s="149" t="s">
        <v>334</v>
      </c>
      <c r="AT1238" s="149" t="s">
        <v>243</v>
      </c>
      <c r="AU1238" s="149" t="s">
        <v>86</v>
      </c>
      <c r="AY1238" s="17" t="s">
        <v>241</v>
      </c>
      <c r="BE1238" s="150">
        <f>IF(N1238="základní",J1238,0)</f>
        <v>0</v>
      </c>
      <c r="BF1238" s="150">
        <f>IF(N1238="snížená",J1238,0)</f>
        <v>0</v>
      </c>
      <c r="BG1238" s="150">
        <f>IF(N1238="zákl. přenesená",J1238,0)</f>
        <v>0</v>
      </c>
      <c r="BH1238" s="150">
        <f>IF(N1238="sníž. přenesená",J1238,0)</f>
        <v>0</v>
      </c>
      <c r="BI1238" s="150">
        <f>IF(N1238="nulová",J1238,0)</f>
        <v>0</v>
      </c>
      <c r="BJ1238" s="17" t="s">
        <v>86</v>
      </c>
      <c r="BK1238" s="150">
        <f>ROUND(I1238*H1238,2)</f>
        <v>0</v>
      </c>
      <c r="BL1238" s="17" t="s">
        <v>334</v>
      </c>
      <c r="BM1238" s="149" t="s">
        <v>1258</v>
      </c>
    </row>
    <row r="1239" spans="2:65" s="12" customFormat="1" ht="12">
      <c r="B1239" s="151"/>
      <c r="D1239" s="152" t="s">
        <v>249</v>
      </c>
      <c r="E1239" s="153" t="s">
        <v>1</v>
      </c>
      <c r="F1239" s="154" t="s">
        <v>1253</v>
      </c>
      <c r="H1239" s="155">
        <v>1</v>
      </c>
      <c r="I1239" s="156"/>
      <c r="L1239" s="151"/>
      <c r="M1239" s="157"/>
      <c r="T1239" s="158"/>
      <c r="AT1239" s="153" t="s">
        <v>249</v>
      </c>
      <c r="AU1239" s="153" t="s">
        <v>86</v>
      </c>
      <c r="AV1239" s="12" t="s">
        <v>86</v>
      </c>
      <c r="AW1239" s="12" t="s">
        <v>30</v>
      </c>
      <c r="AX1239" s="12" t="s">
        <v>73</v>
      </c>
      <c r="AY1239" s="153" t="s">
        <v>241</v>
      </c>
    </row>
    <row r="1240" spans="2:65" s="14" customFormat="1" ht="24">
      <c r="B1240" s="166"/>
      <c r="D1240" s="152" t="s">
        <v>249</v>
      </c>
      <c r="E1240" s="167" t="s">
        <v>1</v>
      </c>
      <c r="F1240" s="168" t="s">
        <v>1259</v>
      </c>
      <c r="H1240" s="169">
        <v>1</v>
      </c>
      <c r="I1240" s="170"/>
      <c r="L1240" s="166"/>
      <c r="M1240" s="171"/>
      <c r="T1240" s="172"/>
      <c r="AT1240" s="167" t="s">
        <v>249</v>
      </c>
      <c r="AU1240" s="167" t="s">
        <v>86</v>
      </c>
      <c r="AV1240" s="14" t="s">
        <v>258</v>
      </c>
      <c r="AW1240" s="14" t="s">
        <v>30</v>
      </c>
      <c r="AX1240" s="14" t="s">
        <v>73</v>
      </c>
      <c r="AY1240" s="167" t="s">
        <v>241</v>
      </c>
    </row>
    <row r="1241" spans="2:65" s="12" customFormat="1" ht="12">
      <c r="B1241" s="151"/>
      <c r="D1241" s="152" t="s">
        <v>249</v>
      </c>
      <c r="E1241" s="153" t="s">
        <v>1</v>
      </c>
      <c r="F1241" s="154" t="s">
        <v>1253</v>
      </c>
      <c r="H1241" s="155">
        <v>1</v>
      </c>
      <c r="I1241" s="156"/>
      <c r="L1241" s="151"/>
      <c r="M1241" s="157"/>
      <c r="T1241" s="158"/>
      <c r="AT1241" s="153" t="s">
        <v>249</v>
      </c>
      <c r="AU1241" s="153" t="s">
        <v>86</v>
      </c>
      <c r="AV1241" s="12" t="s">
        <v>86</v>
      </c>
      <c r="AW1241" s="12" t="s">
        <v>30</v>
      </c>
      <c r="AX1241" s="12" t="s">
        <v>73</v>
      </c>
      <c r="AY1241" s="153" t="s">
        <v>241</v>
      </c>
    </row>
    <row r="1242" spans="2:65" s="14" customFormat="1" ht="12">
      <c r="B1242" s="166"/>
      <c r="D1242" s="152" t="s">
        <v>249</v>
      </c>
      <c r="E1242" s="167" t="s">
        <v>1</v>
      </c>
      <c r="F1242" s="168" t="s">
        <v>1260</v>
      </c>
      <c r="H1242" s="169">
        <v>1</v>
      </c>
      <c r="I1242" s="170"/>
      <c r="L1242" s="166"/>
      <c r="M1242" s="171"/>
      <c r="T1242" s="172"/>
      <c r="AT1242" s="167" t="s">
        <v>249</v>
      </c>
      <c r="AU1242" s="167" t="s">
        <v>86</v>
      </c>
      <c r="AV1242" s="14" t="s">
        <v>258</v>
      </c>
      <c r="AW1242" s="14" t="s">
        <v>30</v>
      </c>
      <c r="AX1242" s="14" t="s">
        <v>73</v>
      </c>
      <c r="AY1242" s="167" t="s">
        <v>241</v>
      </c>
    </row>
    <row r="1243" spans="2:65" s="13" customFormat="1" ht="12">
      <c r="B1243" s="159"/>
      <c r="D1243" s="152" t="s">
        <v>249</v>
      </c>
      <c r="E1243" s="160" t="s">
        <v>1</v>
      </c>
      <c r="F1243" s="161" t="s">
        <v>251</v>
      </c>
      <c r="H1243" s="162">
        <v>2</v>
      </c>
      <c r="I1243" s="163"/>
      <c r="L1243" s="159"/>
      <c r="M1243" s="164"/>
      <c r="T1243" s="165"/>
      <c r="AT1243" s="160" t="s">
        <v>249</v>
      </c>
      <c r="AU1243" s="160" t="s">
        <v>86</v>
      </c>
      <c r="AV1243" s="13" t="s">
        <v>247</v>
      </c>
      <c r="AW1243" s="13" t="s">
        <v>30</v>
      </c>
      <c r="AX1243" s="13" t="s">
        <v>80</v>
      </c>
      <c r="AY1243" s="160" t="s">
        <v>241</v>
      </c>
    </row>
    <row r="1244" spans="2:65" s="1" customFormat="1" ht="21.75" customHeight="1">
      <c r="B1244" s="32"/>
      <c r="C1244" s="137" t="s">
        <v>1261</v>
      </c>
      <c r="D1244" s="137" t="s">
        <v>243</v>
      </c>
      <c r="E1244" s="138" t="s">
        <v>1262</v>
      </c>
      <c r="F1244" s="139" t="s">
        <v>1263</v>
      </c>
      <c r="G1244" s="140" t="s">
        <v>327</v>
      </c>
      <c r="H1244" s="141">
        <v>1</v>
      </c>
      <c r="I1244" s="142"/>
      <c r="J1244" s="143">
        <f>ROUND(I1244*H1244,2)</f>
        <v>0</v>
      </c>
      <c r="K1244" s="144"/>
      <c r="L1244" s="32"/>
      <c r="M1244" s="145" t="s">
        <v>1</v>
      </c>
      <c r="N1244" s="146" t="s">
        <v>39</v>
      </c>
      <c r="P1244" s="147">
        <f>O1244*H1244</f>
        <v>0</v>
      </c>
      <c r="Q1244" s="147">
        <v>3.5E-4</v>
      </c>
      <c r="R1244" s="147">
        <f>Q1244*H1244</f>
        <v>3.5E-4</v>
      </c>
      <c r="S1244" s="147">
        <v>0</v>
      </c>
      <c r="T1244" s="148">
        <f>S1244*H1244</f>
        <v>0</v>
      </c>
      <c r="AR1244" s="149" t="s">
        <v>334</v>
      </c>
      <c r="AT1244" s="149" t="s">
        <v>243</v>
      </c>
      <c r="AU1244" s="149" t="s">
        <v>86</v>
      </c>
      <c r="AY1244" s="17" t="s">
        <v>241</v>
      </c>
      <c r="BE1244" s="150">
        <f>IF(N1244="základní",J1244,0)</f>
        <v>0</v>
      </c>
      <c r="BF1244" s="150">
        <f>IF(N1244="snížená",J1244,0)</f>
        <v>0</v>
      </c>
      <c r="BG1244" s="150">
        <f>IF(N1244="zákl. přenesená",J1244,0)</f>
        <v>0</v>
      </c>
      <c r="BH1244" s="150">
        <f>IF(N1244="sníž. přenesená",J1244,0)</f>
        <v>0</v>
      </c>
      <c r="BI1244" s="150">
        <f>IF(N1244="nulová",J1244,0)</f>
        <v>0</v>
      </c>
      <c r="BJ1244" s="17" t="s">
        <v>86</v>
      </c>
      <c r="BK1244" s="150">
        <f>ROUND(I1244*H1244,2)</f>
        <v>0</v>
      </c>
      <c r="BL1244" s="17" t="s">
        <v>334</v>
      </c>
      <c r="BM1244" s="149" t="s">
        <v>1264</v>
      </c>
    </row>
    <row r="1245" spans="2:65" s="12" customFormat="1" ht="12">
      <c r="B1245" s="151"/>
      <c r="D1245" s="152" t="s">
        <v>249</v>
      </c>
      <c r="E1245" s="153" t="s">
        <v>1</v>
      </c>
      <c r="F1245" s="154" t="s">
        <v>1253</v>
      </c>
      <c r="H1245" s="155">
        <v>1</v>
      </c>
      <c r="I1245" s="156"/>
      <c r="L1245" s="151"/>
      <c r="M1245" s="157"/>
      <c r="T1245" s="158"/>
      <c r="AT1245" s="153" t="s">
        <v>249</v>
      </c>
      <c r="AU1245" s="153" t="s">
        <v>86</v>
      </c>
      <c r="AV1245" s="12" t="s">
        <v>86</v>
      </c>
      <c r="AW1245" s="12" t="s">
        <v>30</v>
      </c>
      <c r="AX1245" s="12" t="s">
        <v>73</v>
      </c>
      <c r="AY1245" s="153" t="s">
        <v>241</v>
      </c>
    </row>
    <row r="1246" spans="2:65" s="14" customFormat="1" ht="24">
      <c r="B1246" s="166"/>
      <c r="D1246" s="152" t="s">
        <v>249</v>
      </c>
      <c r="E1246" s="167" t="s">
        <v>1</v>
      </c>
      <c r="F1246" s="168" t="s">
        <v>1265</v>
      </c>
      <c r="H1246" s="169">
        <v>1</v>
      </c>
      <c r="I1246" s="170"/>
      <c r="L1246" s="166"/>
      <c r="M1246" s="171"/>
      <c r="T1246" s="172"/>
      <c r="AT1246" s="167" t="s">
        <v>249</v>
      </c>
      <c r="AU1246" s="167" t="s">
        <v>86</v>
      </c>
      <c r="AV1246" s="14" t="s">
        <v>258</v>
      </c>
      <c r="AW1246" s="14" t="s">
        <v>30</v>
      </c>
      <c r="AX1246" s="14" t="s">
        <v>80</v>
      </c>
      <c r="AY1246" s="167" t="s">
        <v>241</v>
      </c>
    </row>
    <row r="1247" spans="2:65" s="1" customFormat="1" ht="24.25" customHeight="1">
      <c r="B1247" s="32"/>
      <c r="C1247" s="137" t="s">
        <v>1266</v>
      </c>
      <c r="D1247" s="137" t="s">
        <v>243</v>
      </c>
      <c r="E1247" s="138" t="s">
        <v>1267</v>
      </c>
      <c r="F1247" s="139" t="s">
        <v>1268</v>
      </c>
      <c r="G1247" s="140" t="s">
        <v>327</v>
      </c>
      <c r="H1247" s="141">
        <v>1</v>
      </c>
      <c r="I1247" s="142"/>
      <c r="J1247" s="143">
        <f>ROUND(I1247*H1247,2)</f>
        <v>0</v>
      </c>
      <c r="K1247" s="144"/>
      <c r="L1247" s="32"/>
      <c r="M1247" s="145" t="s">
        <v>1</v>
      </c>
      <c r="N1247" s="146" t="s">
        <v>39</v>
      </c>
      <c r="P1247" s="147">
        <f>O1247*H1247</f>
        <v>0</v>
      </c>
      <c r="Q1247" s="147">
        <v>1.2E-4</v>
      </c>
      <c r="R1247" s="147">
        <f>Q1247*H1247</f>
        <v>1.2E-4</v>
      </c>
      <c r="S1247" s="147">
        <v>0</v>
      </c>
      <c r="T1247" s="148">
        <f>S1247*H1247</f>
        <v>0</v>
      </c>
      <c r="AR1247" s="149" t="s">
        <v>334</v>
      </c>
      <c r="AT1247" s="149" t="s">
        <v>243</v>
      </c>
      <c r="AU1247" s="149" t="s">
        <v>86</v>
      </c>
      <c r="AY1247" s="17" t="s">
        <v>241</v>
      </c>
      <c r="BE1247" s="150">
        <f>IF(N1247="základní",J1247,0)</f>
        <v>0</v>
      </c>
      <c r="BF1247" s="150">
        <f>IF(N1247="snížená",J1247,0)</f>
        <v>0</v>
      </c>
      <c r="BG1247" s="150">
        <f>IF(N1247="zákl. přenesená",J1247,0)</f>
        <v>0</v>
      </c>
      <c r="BH1247" s="150">
        <f>IF(N1247="sníž. přenesená",J1247,0)</f>
        <v>0</v>
      </c>
      <c r="BI1247" s="150">
        <f>IF(N1247="nulová",J1247,0)</f>
        <v>0</v>
      </c>
      <c r="BJ1247" s="17" t="s">
        <v>86</v>
      </c>
      <c r="BK1247" s="150">
        <f>ROUND(I1247*H1247,2)</f>
        <v>0</v>
      </c>
      <c r="BL1247" s="17" t="s">
        <v>334</v>
      </c>
      <c r="BM1247" s="149" t="s">
        <v>1269</v>
      </c>
    </row>
    <row r="1248" spans="2:65" s="12" customFormat="1" ht="12">
      <c r="B1248" s="151"/>
      <c r="D1248" s="152" t="s">
        <v>249</v>
      </c>
      <c r="E1248" s="153" t="s">
        <v>1</v>
      </c>
      <c r="F1248" s="154" t="s">
        <v>1253</v>
      </c>
      <c r="H1248" s="155">
        <v>1</v>
      </c>
      <c r="I1248" s="156"/>
      <c r="L1248" s="151"/>
      <c r="M1248" s="157"/>
      <c r="T1248" s="158"/>
      <c r="AT1248" s="153" t="s">
        <v>249</v>
      </c>
      <c r="AU1248" s="153" t="s">
        <v>86</v>
      </c>
      <c r="AV1248" s="12" t="s">
        <v>86</v>
      </c>
      <c r="AW1248" s="12" t="s">
        <v>30</v>
      </c>
      <c r="AX1248" s="12" t="s">
        <v>73</v>
      </c>
      <c r="AY1248" s="153" t="s">
        <v>241</v>
      </c>
    </row>
    <row r="1249" spans="2:65" s="14" customFormat="1" ht="24">
      <c r="B1249" s="166"/>
      <c r="D1249" s="152" t="s">
        <v>249</v>
      </c>
      <c r="E1249" s="167" t="s">
        <v>1</v>
      </c>
      <c r="F1249" s="168" t="s">
        <v>1270</v>
      </c>
      <c r="H1249" s="169">
        <v>1</v>
      </c>
      <c r="I1249" s="170"/>
      <c r="L1249" s="166"/>
      <c r="M1249" s="171"/>
      <c r="T1249" s="172"/>
      <c r="AT1249" s="167" t="s">
        <v>249</v>
      </c>
      <c r="AU1249" s="167" t="s">
        <v>86</v>
      </c>
      <c r="AV1249" s="14" t="s">
        <v>258</v>
      </c>
      <c r="AW1249" s="14" t="s">
        <v>30</v>
      </c>
      <c r="AX1249" s="14" t="s">
        <v>80</v>
      </c>
      <c r="AY1249" s="167" t="s">
        <v>241</v>
      </c>
    </row>
    <row r="1250" spans="2:65" s="1" customFormat="1" ht="16.5" customHeight="1">
      <c r="B1250" s="32"/>
      <c r="C1250" s="137" t="s">
        <v>1271</v>
      </c>
      <c r="D1250" s="137" t="s">
        <v>243</v>
      </c>
      <c r="E1250" s="138" t="s">
        <v>1272</v>
      </c>
      <c r="F1250" s="139" t="s">
        <v>1273</v>
      </c>
      <c r="G1250" s="140" t="s">
        <v>327</v>
      </c>
      <c r="H1250" s="141">
        <v>1</v>
      </c>
      <c r="I1250" s="142"/>
      <c r="J1250" s="143">
        <f>ROUND(I1250*H1250,2)</f>
        <v>0</v>
      </c>
      <c r="K1250" s="144"/>
      <c r="L1250" s="32"/>
      <c r="M1250" s="145" t="s">
        <v>1</v>
      </c>
      <c r="N1250" s="146" t="s">
        <v>39</v>
      </c>
      <c r="P1250" s="147">
        <f>O1250*H1250</f>
        <v>0</v>
      </c>
      <c r="Q1250" s="147">
        <v>2.9E-4</v>
      </c>
      <c r="R1250" s="147">
        <f>Q1250*H1250</f>
        <v>2.9E-4</v>
      </c>
      <c r="S1250" s="147">
        <v>0</v>
      </c>
      <c r="T1250" s="148">
        <f>S1250*H1250</f>
        <v>0</v>
      </c>
      <c r="AR1250" s="149" t="s">
        <v>334</v>
      </c>
      <c r="AT1250" s="149" t="s">
        <v>243</v>
      </c>
      <c r="AU1250" s="149" t="s">
        <v>86</v>
      </c>
      <c r="AY1250" s="17" t="s">
        <v>241</v>
      </c>
      <c r="BE1250" s="150">
        <f>IF(N1250="základní",J1250,0)</f>
        <v>0</v>
      </c>
      <c r="BF1250" s="150">
        <f>IF(N1250="snížená",J1250,0)</f>
        <v>0</v>
      </c>
      <c r="BG1250" s="150">
        <f>IF(N1250="zákl. přenesená",J1250,0)</f>
        <v>0</v>
      </c>
      <c r="BH1250" s="150">
        <f>IF(N1250="sníž. přenesená",J1250,0)</f>
        <v>0</v>
      </c>
      <c r="BI1250" s="150">
        <f>IF(N1250="nulová",J1250,0)</f>
        <v>0</v>
      </c>
      <c r="BJ1250" s="17" t="s">
        <v>86</v>
      </c>
      <c r="BK1250" s="150">
        <f>ROUND(I1250*H1250,2)</f>
        <v>0</v>
      </c>
      <c r="BL1250" s="17" t="s">
        <v>334</v>
      </c>
      <c r="BM1250" s="149" t="s">
        <v>1274</v>
      </c>
    </row>
    <row r="1251" spans="2:65" s="12" customFormat="1" ht="12">
      <c r="B1251" s="151"/>
      <c r="D1251" s="152" t="s">
        <v>249</v>
      </c>
      <c r="E1251" s="153" t="s">
        <v>1</v>
      </c>
      <c r="F1251" s="154" t="s">
        <v>1253</v>
      </c>
      <c r="H1251" s="155">
        <v>1</v>
      </c>
      <c r="I1251" s="156"/>
      <c r="L1251" s="151"/>
      <c r="M1251" s="157"/>
      <c r="T1251" s="158"/>
      <c r="AT1251" s="153" t="s">
        <v>249</v>
      </c>
      <c r="AU1251" s="153" t="s">
        <v>86</v>
      </c>
      <c r="AV1251" s="12" t="s">
        <v>86</v>
      </c>
      <c r="AW1251" s="12" t="s">
        <v>30</v>
      </c>
      <c r="AX1251" s="12" t="s">
        <v>73</v>
      </c>
      <c r="AY1251" s="153" t="s">
        <v>241</v>
      </c>
    </row>
    <row r="1252" spans="2:65" s="14" customFormat="1" ht="24">
      <c r="B1252" s="166"/>
      <c r="D1252" s="152" t="s">
        <v>249</v>
      </c>
      <c r="E1252" s="167" t="s">
        <v>1</v>
      </c>
      <c r="F1252" s="168" t="s">
        <v>1275</v>
      </c>
      <c r="H1252" s="169">
        <v>1</v>
      </c>
      <c r="I1252" s="170"/>
      <c r="L1252" s="166"/>
      <c r="M1252" s="171"/>
      <c r="T1252" s="172"/>
      <c r="AT1252" s="167" t="s">
        <v>249</v>
      </c>
      <c r="AU1252" s="167" t="s">
        <v>86</v>
      </c>
      <c r="AV1252" s="14" t="s">
        <v>258</v>
      </c>
      <c r="AW1252" s="14" t="s">
        <v>30</v>
      </c>
      <c r="AX1252" s="14" t="s">
        <v>80</v>
      </c>
      <c r="AY1252" s="167" t="s">
        <v>241</v>
      </c>
    </row>
    <row r="1253" spans="2:65" s="1" customFormat="1" ht="24.25" customHeight="1">
      <c r="B1253" s="32"/>
      <c r="C1253" s="137" t="s">
        <v>1276</v>
      </c>
      <c r="D1253" s="137" t="s">
        <v>243</v>
      </c>
      <c r="E1253" s="138" t="s">
        <v>1277</v>
      </c>
      <c r="F1253" s="139" t="s">
        <v>1278</v>
      </c>
      <c r="G1253" s="140" t="s">
        <v>327</v>
      </c>
      <c r="H1253" s="141">
        <v>1</v>
      </c>
      <c r="I1253" s="142"/>
      <c r="J1253" s="143">
        <f>ROUND(I1253*H1253,2)</f>
        <v>0</v>
      </c>
      <c r="K1253" s="144"/>
      <c r="L1253" s="32"/>
      <c r="M1253" s="145" t="s">
        <v>1</v>
      </c>
      <c r="N1253" s="146" t="s">
        <v>39</v>
      </c>
      <c r="P1253" s="147">
        <f>O1253*H1253</f>
        <v>0</v>
      </c>
      <c r="Q1253" s="147">
        <v>2.7E-4</v>
      </c>
      <c r="R1253" s="147">
        <f>Q1253*H1253</f>
        <v>2.7E-4</v>
      </c>
      <c r="S1253" s="147">
        <v>0</v>
      </c>
      <c r="T1253" s="148">
        <f>S1253*H1253</f>
        <v>0</v>
      </c>
      <c r="AR1253" s="149" t="s">
        <v>334</v>
      </c>
      <c r="AT1253" s="149" t="s">
        <v>243</v>
      </c>
      <c r="AU1253" s="149" t="s">
        <v>86</v>
      </c>
      <c r="AY1253" s="17" t="s">
        <v>241</v>
      </c>
      <c r="BE1253" s="150">
        <f>IF(N1253="základní",J1253,0)</f>
        <v>0</v>
      </c>
      <c r="BF1253" s="150">
        <f>IF(N1253="snížená",J1253,0)</f>
        <v>0</v>
      </c>
      <c r="BG1253" s="150">
        <f>IF(N1253="zákl. přenesená",J1253,0)</f>
        <v>0</v>
      </c>
      <c r="BH1253" s="150">
        <f>IF(N1253="sníž. přenesená",J1253,0)</f>
        <v>0</v>
      </c>
      <c r="BI1253" s="150">
        <f>IF(N1253="nulová",J1253,0)</f>
        <v>0</v>
      </c>
      <c r="BJ1253" s="17" t="s">
        <v>86</v>
      </c>
      <c r="BK1253" s="150">
        <f>ROUND(I1253*H1253,2)</f>
        <v>0</v>
      </c>
      <c r="BL1253" s="17" t="s">
        <v>334</v>
      </c>
      <c r="BM1253" s="149" t="s">
        <v>1279</v>
      </c>
    </row>
    <row r="1254" spans="2:65" s="12" customFormat="1" ht="12">
      <c r="B1254" s="151"/>
      <c r="D1254" s="152" t="s">
        <v>249</v>
      </c>
      <c r="E1254" s="153" t="s">
        <v>1</v>
      </c>
      <c r="F1254" s="154" t="s">
        <v>1253</v>
      </c>
      <c r="H1254" s="155">
        <v>1</v>
      </c>
      <c r="I1254" s="156"/>
      <c r="L1254" s="151"/>
      <c r="M1254" s="157"/>
      <c r="T1254" s="158"/>
      <c r="AT1254" s="153" t="s">
        <v>249</v>
      </c>
      <c r="AU1254" s="153" t="s">
        <v>86</v>
      </c>
      <c r="AV1254" s="12" t="s">
        <v>86</v>
      </c>
      <c r="AW1254" s="12" t="s">
        <v>30</v>
      </c>
      <c r="AX1254" s="12" t="s">
        <v>73</v>
      </c>
      <c r="AY1254" s="153" t="s">
        <v>241</v>
      </c>
    </row>
    <row r="1255" spans="2:65" s="14" customFormat="1" ht="24">
      <c r="B1255" s="166"/>
      <c r="D1255" s="152" t="s">
        <v>249</v>
      </c>
      <c r="E1255" s="167" t="s">
        <v>1</v>
      </c>
      <c r="F1255" s="168" t="s">
        <v>1280</v>
      </c>
      <c r="H1255" s="169">
        <v>1</v>
      </c>
      <c r="I1255" s="170"/>
      <c r="L1255" s="166"/>
      <c r="M1255" s="171"/>
      <c r="T1255" s="172"/>
      <c r="AT1255" s="167" t="s">
        <v>249</v>
      </c>
      <c r="AU1255" s="167" t="s">
        <v>86</v>
      </c>
      <c r="AV1255" s="14" t="s">
        <v>258</v>
      </c>
      <c r="AW1255" s="14" t="s">
        <v>30</v>
      </c>
      <c r="AX1255" s="14" t="s">
        <v>80</v>
      </c>
      <c r="AY1255" s="167" t="s">
        <v>241</v>
      </c>
    </row>
    <row r="1256" spans="2:65" s="1" customFormat="1" ht="24.25" customHeight="1">
      <c r="B1256" s="32"/>
      <c r="C1256" s="137" t="s">
        <v>1281</v>
      </c>
      <c r="D1256" s="137" t="s">
        <v>243</v>
      </c>
      <c r="E1256" s="138" t="s">
        <v>1282</v>
      </c>
      <c r="F1256" s="139" t="s">
        <v>1283</v>
      </c>
      <c r="G1256" s="140" t="s">
        <v>327</v>
      </c>
      <c r="H1256" s="141">
        <v>1</v>
      </c>
      <c r="I1256" s="142"/>
      <c r="J1256" s="143">
        <f>ROUND(I1256*H1256,2)</f>
        <v>0</v>
      </c>
      <c r="K1256" s="144"/>
      <c r="L1256" s="32"/>
      <c r="M1256" s="145" t="s">
        <v>1</v>
      </c>
      <c r="N1256" s="146" t="s">
        <v>39</v>
      </c>
      <c r="P1256" s="147">
        <f>O1256*H1256</f>
        <v>0</v>
      </c>
      <c r="Q1256" s="147">
        <v>1.32E-3</v>
      </c>
      <c r="R1256" s="147">
        <f>Q1256*H1256</f>
        <v>1.32E-3</v>
      </c>
      <c r="S1256" s="147">
        <v>0</v>
      </c>
      <c r="T1256" s="148">
        <f>S1256*H1256</f>
        <v>0</v>
      </c>
      <c r="AR1256" s="149" t="s">
        <v>334</v>
      </c>
      <c r="AT1256" s="149" t="s">
        <v>243</v>
      </c>
      <c r="AU1256" s="149" t="s">
        <v>86</v>
      </c>
      <c r="AY1256" s="17" t="s">
        <v>241</v>
      </c>
      <c r="BE1256" s="150">
        <f>IF(N1256="základní",J1256,0)</f>
        <v>0</v>
      </c>
      <c r="BF1256" s="150">
        <f>IF(N1256="snížená",J1256,0)</f>
        <v>0</v>
      </c>
      <c r="BG1256" s="150">
        <f>IF(N1256="zákl. přenesená",J1256,0)</f>
        <v>0</v>
      </c>
      <c r="BH1256" s="150">
        <f>IF(N1256="sníž. přenesená",J1256,0)</f>
        <v>0</v>
      </c>
      <c r="BI1256" s="150">
        <f>IF(N1256="nulová",J1256,0)</f>
        <v>0</v>
      </c>
      <c r="BJ1256" s="17" t="s">
        <v>86</v>
      </c>
      <c r="BK1256" s="150">
        <f>ROUND(I1256*H1256,2)</f>
        <v>0</v>
      </c>
      <c r="BL1256" s="17" t="s">
        <v>334</v>
      </c>
      <c r="BM1256" s="149" t="s">
        <v>1284</v>
      </c>
    </row>
    <row r="1257" spans="2:65" s="1" customFormat="1" ht="24.25" customHeight="1">
      <c r="B1257" s="32"/>
      <c r="C1257" s="137" t="s">
        <v>1285</v>
      </c>
      <c r="D1257" s="137" t="s">
        <v>243</v>
      </c>
      <c r="E1257" s="138" t="s">
        <v>1286</v>
      </c>
      <c r="F1257" s="139" t="s">
        <v>1287</v>
      </c>
      <c r="G1257" s="140" t="s">
        <v>327</v>
      </c>
      <c r="H1257" s="141">
        <v>1</v>
      </c>
      <c r="I1257" s="142"/>
      <c r="J1257" s="143">
        <f>ROUND(I1257*H1257,2)</f>
        <v>0</v>
      </c>
      <c r="K1257" s="144"/>
      <c r="L1257" s="32"/>
      <c r="M1257" s="145" t="s">
        <v>1</v>
      </c>
      <c r="N1257" s="146" t="s">
        <v>39</v>
      </c>
      <c r="P1257" s="147">
        <f>O1257*H1257</f>
        <v>0</v>
      </c>
      <c r="Q1257" s="147">
        <v>1.47E-3</v>
      </c>
      <c r="R1257" s="147">
        <f>Q1257*H1257</f>
        <v>1.47E-3</v>
      </c>
      <c r="S1257" s="147">
        <v>0</v>
      </c>
      <c r="T1257" s="148">
        <f>S1257*H1257</f>
        <v>0</v>
      </c>
      <c r="AR1257" s="149" t="s">
        <v>334</v>
      </c>
      <c r="AT1257" s="149" t="s">
        <v>243</v>
      </c>
      <c r="AU1257" s="149" t="s">
        <v>86</v>
      </c>
      <c r="AY1257" s="17" t="s">
        <v>241</v>
      </c>
      <c r="BE1257" s="150">
        <f>IF(N1257="základní",J1257,0)</f>
        <v>0</v>
      </c>
      <c r="BF1257" s="150">
        <f>IF(N1257="snížená",J1257,0)</f>
        <v>0</v>
      </c>
      <c r="BG1257" s="150">
        <f>IF(N1257="zákl. přenesená",J1257,0)</f>
        <v>0</v>
      </c>
      <c r="BH1257" s="150">
        <f>IF(N1257="sníž. přenesená",J1257,0)</f>
        <v>0</v>
      </c>
      <c r="BI1257" s="150">
        <f>IF(N1257="nulová",J1257,0)</f>
        <v>0</v>
      </c>
      <c r="BJ1257" s="17" t="s">
        <v>86</v>
      </c>
      <c r="BK1257" s="150">
        <f>ROUND(I1257*H1257,2)</f>
        <v>0</v>
      </c>
      <c r="BL1257" s="17" t="s">
        <v>334</v>
      </c>
      <c r="BM1257" s="149" t="s">
        <v>1288</v>
      </c>
    </row>
    <row r="1258" spans="2:65" s="12" customFormat="1" ht="12">
      <c r="B1258" s="151"/>
      <c r="D1258" s="152" t="s">
        <v>249</v>
      </c>
      <c r="E1258" s="153" t="s">
        <v>1</v>
      </c>
      <c r="F1258" s="154" t="s">
        <v>1253</v>
      </c>
      <c r="H1258" s="155">
        <v>1</v>
      </c>
      <c r="I1258" s="156"/>
      <c r="L1258" s="151"/>
      <c r="M1258" s="157"/>
      <c r="T1258" s="158"/>
      <c r="AT1258" s="153" t="s">
        <v>249</v>
      </c>
      <c r="AU1258" s="153" t="s">
        <v>86</v>
      </c>
      <c r="AV1258" s="12" t="s">
        <v>86</v>
      </c>
      <c r="AW1258" s="12" t="s">
        <v>30</v>
      </c>
      <c r="AX1258" s="12" t="s">
        <v>73</v>
      </c>
      <c r="AY1258" s="153" t="s">
        <v>241</v>
      </c>
    </row>
    <row r="1259" spans="2:65" s="14" customFormat="1" ht="12">
      <c r="B1259" s="166"/>
      <c r="D1259" s="152" t="s">
        <v>249</v>
      </c>
      <c r="E1259" s="167" t="s">
        <v>1</v>
      </c>
      <c r="F1259" s="168" t="s">
        <v>1289</v>
      </c>
      <c r="H1259" s="169">
        <v>1</v>
      </c>
      <c r="I1259" s="170"/>
      <c r="L1259" s="166"/>
      <c r="M1259" s="171"/>
      <c r="T1259" s="172"/>
      <c r="AT1259" s="167" t="s">
        <v>249</v>
      </c>
      <c r="AU1259" s="167" t="s">
        <v>86</v>
      </c>
      <c r="AV1259" s="14" t="s">
        <v>258</v>
      </c>
      <c r="AW1259" s="14" t="s">
        <v>30</v>
      </c>
      <c r="AX1259" s="14" t="s">
        <v>80</v>
      </c>
      <c r="AY1259" s="167" t="s">
        <v>241</v>
      </c>
    </row>
    <row r="1260" spans="2:65" s="1" customFormat="1" ht="24.25" customHeight="1">
      <c r="B1260" s="32"/>
      <c r="C1260" s="137" t="s">
        <v>1290</v>
      </c>
      <c r="D1260" s="137" t="s">
        <v>243</v>
      </c>
      <c r="E1260" s="138" t="s">
        <v>1291</v>
      </c>
      <c r="F1260" s="139" t="s">
        <v>1292</v>
      </c>
      <c r="G1260" s="140" t="s">
        <v>327</v>
      </c>
      <c r="H1260" s="141">
        <v>1</v>
      </c>
      <c r="I1260" s="142"/>
      <c r="J1260" s="143">
        <f>ROUND(I1260*H1260,2)</f>
        <v>0</v>
      </c>
      <c r="K1260" s="144"/>
      <c r="L1260" s="32"/>
      <c r="M1260" s="145" t="s">
        <v>1</v>
      </c>
      <c r="N1260" s="146" t="s">
        <v>39</v>
      </c>
      <c r="P1260" s="147">
        <f>O1260*H1260</f>
        <v>0</v>
      </c>
      <c r="Q1260" s="147">
        <v>1.9000000000000001E-4</v>
      </c>
      <c r="R1260" s="147">
        <f>Q1260*H1260</f>
        <v>1.9000000000000001E-4</v>
      </c>
      <c r="S1260" s="147">
        <v>0</v>
      </c>
      <c r="T1260" s="148">
        <f>S1260*H1260</f>
        <v>0</v>
      </c>
      <c r="AR1260" s="149" t="s">
        <v>334</v>
      </c>
      <c r="AT1260" s="149" t="s">
        <v>243</v>
      </c>
      <c r="AU1260" s="149" t="s">
        <v>86</v>
      </c>
      <c r="AY1260" s="17" t="s">
        <v>241</v>
      </c>
      <c r="BE1260" s="150">
        <f>IF(N1260="základní",J1260,0)</f>
        <v>0</v>
      </c>
      <c r="BF1260" s="150">
        <f>IF(N1260="snížená",J1260,0)</f>
        <v>0</v>
      </c>
      <c r="BG1260" s="150">
        <f>IF(N1260="zákl. přenesená",J1260,0)</f>
        <v>0</v>
      </c>
      <c r="BH1260" s="150">
        <f>IF(N1260="sníž. přenesená",J1260,0)</f>
        <v>0</v>
      </c>
      <c r="BI1260" s="150">
        <f>IF(N1260="nulová",J1260,0)</f>
        <v>0</v>
      </c>
      <c r="BJ1260" s="17" t="s">
        <v>86</v>
      </c>
      <c r="BK1260" s="150">
        <f>ROUND(I1260*H1260,2)</f>
        <v>0</v>
      </c>
      <c r="BL1260" s="17" t="s">
        <v>334</v>
      </c>
      <c r="BM1260" s="149" t="s">
        <v>1293</v>
      </c>
    </row>
    <row r="1261" spans="2:65" s="12" customFormat="1" ht="12">
      <c r="B1261" s="151"/>
      <c r="D1261" s="152" t="s">
        <v>249</v>
      </c>
      <c r="E1261" s="153" t="s">
        <v>1</v>
      </c>
      <c r="F1261" s="154" t="s">
        <v>1253</v>
      </c>
      <c r="H1261" s="155">
        <v>1</v>
      </c>
      <c r="I1261" s="156"/>
      <c r="L1261" s="151"/>
      <c r="M1261" s="157"/>
      <c r="T1261" s="158"/>
      <c r="AT1261" s="153" t="s">
        <v>249</v>
      </c>
      <c r="AU1261" s="153" t="s">
        <v>86</v>
      </c>
      <c r="AV1261" s="12" t="s">
        <v>86</v>
      </c>
      <c r="AW1261" s="12" t="s">
        <v>30</v>
      </c>
      <c r="AX1261" s="12" t="s">
        <v>73</v>
      </c>
      <c r="AY1261" s="153" t="s">
        <v>241</v>
      </c>
    </row>
    <row r="1262" spans="2:65" s="14" customFormat="1" ht="12">
      <c r="B1262" s="166"/>
      <c r="D1262" s="152" t="s">
        <v>249</v>
      </c>
      <c r="E1262" s="167" t="s">
        <v>1</v>
      </c>
      <c r="F1262" s="168" t="s">
        <v>1294</v>
      </c>
      <c r="H1262" s="169">
        <v>1</v>
      </c>
      <c r="I1262" s="170"/>
      <c r="L1262" s="166"/>
      <c r="M1262" s="171"/>
      <c r="T1262" s="172"/>
      <c r="AT1262" s="167" t="s">
        <v>249</v>
      </c>
      <c r="AU1262" s="167" t="s">
        <v>86</v>
      </c>
      <c r="AV1262" s="14" t="s">
        <v>258</v>
      </c>
      <c r="AW1262" s="14" t="s">
        <v>30</v>
      </c>
      <c r="AX1262" s="14" t="s">
        <v>80</v>
      </c>
      <c r="AY1262" s="167" t="s">
        <v>241</v>
      </c>
    </row>
    <row r="1263" spans="2:65" s="1" customFormat="1" ht="24.25" customHeight="1">
      <c r="B1263" s="32"/>
      <c r="C1263" s="137" t="s">
        <v>1295</v>
      </c>
      <c r="D1263" s="137" t="s">
        <v>243</v>
      </c>
      <c r="E1263" s="138" t="s">
        <v>1296</v>
      </c>
      <c r="F1263" s="139" t="s">
        <v>1297</v>
      </c>
      <c r="G1263" s="140" t="s">
        <v>327</v>
      </c>
      <c r="H1263" s="141">
        <v>7</v>
      </c>
      <c r="I1263" s="142"/>
      <c r="J1263" s="143">
        <f>ROUND(I1263*H1263,2)</f>
        <v>0</v>
      </c>
      <c r="K1263" s="144"/>
      <c r="L1263" s="32"/>
      <c r="M1263" s="145" t="s">
        <v>1</v>
      </c>
      <c r="N1263" s="146" t="s">
        <v>39</v>
      </c>
      <c r="P1263" s="147">
        <f>O1263*H1263</f>
        <v>0</v>
      </c>
      <c r="Q1263" s="147">
        <v>9.5E-4</v>
      </c>
      <c r="R1263" s="147">
        <f>Q1263*H1263</f>
        <v>6.6499999999999997E-3</v>
      </c>
      <c r="S1263" s="147">
        <v>0</v>
      </c>
      <c r="T1263" s="148">
        <f>S1263*H1263</f>
        <v>0</v>
      </c>
      <c r="AR1263" s="149" t="s">
        <v>334</v>
      </c>
      <c r="AT1263" s="149" t="s">
        <v>243</v>
      </c>
      <c r="AU1263" s="149" t="s">
        <v>86</v>
      </c>
      <c r="AY1263" s="17" t="s">
        <v>241</v>
      </c>
      <c r="BE1263" s="150">
        <f>IF(N1263="základní",J1263,0)</f>
        <v>0</v>
      </c>
      <c r="BF1263" s="150">
        <f>IF(N1263="snížená",J1263,0)</f>
        <v>0</v>
      </c>
      <c r="BG1263" s="150">
        <f>IF(N1263="zákl. přenesená",J1263,0)</f>
        <v>0</v>
      </c>
      <c r="BH1263" s="150">
        <f>IF(N1263="sníž. přenesená",J1263,0)</f>
        <v>0</v>
      </c>
      <c r="BI1263" s="150">
        <f>IF(N1263="nulová",J1263,0)</f>
        <v>0</v>
      </c>
      <c r="BJ1263" s="17" t="s">
        <v>86</v>
      </c>
      <c r="BK1263" s="150">
        <f>ROUND(I1263*H1263,2)</f>
        <v>0</v>
      </c>
      <c r="BL1263" s="17" t="s">
        <v>334</v>
      </c>
      <c r="BM1263" s="149" t="s">
        <v>1298</v>
      </c>
    </row>
    <row r="1264" spans="2:65" s="12" customFormat="1" ht="12">
      <c r="B1264" s="151"/>
      <c r="D1264" s="152" t="s">
        <v>249</v>
      </c>
      <c r="E1264" s="153" t="s">
        <v>1</v>
      </c>
      <c r="F1264" s="154" t="s">
        <v>1253</v>
      </c>
      <c r="H1264" s="155">
        <v>1</v>
      </c>
      <c r="I1264" s="156"/>
      <c r="L1264" s="151"/>
      <c r="M1264" s="157"/>
      <c r="T1264" s="158"/>
      <c r="AT1264" s="153" t="s">
        <v>249</v>
      </c>
      <c r="AU1264" s="153" t="s">
        <v>86</v>
      </c>
      <c r="AV1264" s="12" t="s">
        <v>86</v>
      </c>
      <c r="AW1264" s="12" t="s">
        <v>30</v>
      </c>
      <c r="AX1264" s="12" t="s">
        <v>73</v>
      </c>
      <c r="AY1264" s="153" t="s">
        <v>241</v>
      </c>
    </row>
    <row r="1265" spans="2:65" s="14" customFormat="1" ht="12">
      <c r="B1265" s="166"/>
      <c r="D1265" s="152" t="s">
        <v>249</v>
      </c>
      <c r="E1265" s="167" t="s">
        <v>1</v>
      </c>
      <c r="F1265" s="168" t="s">
        <v>1299</v>
      </c>
      <c r="H1265" s="169">
        <v>1</v>
      </c>
      <c r="I1265" s="170"/>
      <c r="L1265" s="166"/>
      <c r="M1265" s="171"/>
      <c r="T1265" s="172"/>
      <c r="AT1265" s="167" t="s">
        <v>249</v>
      </c>
      <c r="AU1265" s="167" t="s">
        <v>86</v>
      </c>
      <c r="AV1265" s="14" t="s">
        <v>258</v>
      </c>
      <c r="AW1265" s="14" t="s">
        <v>30</v>
      </c>
      <c r="AX1265" s="14" t="s">
        <v>73</v>
      </c>
      <c r="AY1265" s="167" t="s">
        <v>241</v>
      </c>
    </row>
    <row r="1266" spans="2:65" s="12" customFormat="1" ht="12">
      <c r="B1266" s="151"/>
      <c r="D1266" s="152" t="s">
        <v>249</v>
      </c>
      <c r="E1266" s="153" t="s">
        <v>1</v>
      </c>
      <c r="F1266" s="154" t="s">
        <v>1138</v>
      </c>
      <c r="H1266" s="155">
        <v>6</v>
      </c>
      <c r="I1266" s="156"/>
      <c r="L1266" s="151"/>
      <c r="M1266" s="157"/>
      <c r="T1266" s="158"/>
      <c r="AT1266" s="153" t="s">
        <v>249</v>
      </c>
      <c r="AU1266" s="153" t="s">
        <v>86</v>
      </c>
      <c r="AV1266" s="12" t="s">
        <v>86</v>
      </c>
      <c r="AW1266" s="12" t="s">
        <v>30</v>
      </c>
      <c r="AX1266" s="12" t="s">
        <v>73</v>
      </c>
      <c r="AY1266" s="153" t="s">
        <v>241</v>
      </c>
    </row>
    <row r="1267" spans="2:65" s="14" customFormat="1" ht="24">
      <c r="B1267" s="166"/>
      <c r="D1267" s="152" t="s">
        <v>249</v>
      </c>
      <c r="E1267" s="167" t="s">
        <v>1</v>
      </c>
      <c r="F1267" s="168" t="s">
        <v>1300</v>
      </c>
      <c r="H1267" s="169">
        <v>6</v>
      </c>
      <c r="I1267" s="170"/>
      <c r="L1267" s="166"/>
      <c r="M1267" s="171"/>
      <c r="T1267" s="172"/>
      <c r="AT1267" s="167" t="s">
        <v>249</v>
      </c>
      <c r="AU1267" s="167" t="s">
        <v>86</v>
      </c>
      <c r="AV1267" s="14" t="s">
        <v>258</v>
      </c>
      <c r="AW1267" s="14" t="s">
        <v>30</v>
      </c>
      <c r="AX1267" s="14" t="s">
        <v>73</v>
      </c>
      <c r="AY1267" s="167" t="s">
        <v>241</v>
      </c>
    </row>
    <row r="1268" spans="2:65" s="13" customFormat="1" ht="12">
      <c r="B1268" s="159"/>
      <c r="D1268" s="152" t="s">
        <v>249</v>
      </c>
      <c r="E1268" s="160" t="s">
        <v>1</v>
      </c>
      <c r="F1268" s="161" t="s">
        <v>251</v>
      </c>
      <c r="H1268" s="162">
        <v>7</v>
      </c>
      <c r="I1268" s="163"/>
      <c r="L1268" s="159"/>
      <c r="M1268" s="164"/>
      <c r="T1268" s="165"/>
      <c r="AT1268" s="160" t="s">
        <v>249</v>
      </c>
      <c r="AU1268" s="160" t="s">
        <v>86</v>
      </c>
      <c r="AV1268" s="13" t="s">
        <v>247</v>
      </c>
      <c r="AW1268" s="13" t="s">
        <v>30</v>
      </c>
      <c r="AX1268" s="13" t="s">
        <v>80</v>
      </c>
      <c r="AY1268" s="160" t="s">
        <v>241</v>
      </c>
    </row>
    <row r="1269" spans="2:65" s="1" customFormat="1" ht="16.5" customHeight="1">
      <c r="B1269" s="32"/>
      <c r="C1269" s="137" t="s">
        <v>1301</v>
      </c>
      <c r="D1269" s="137" t="s">
        <v>243</v>
      </c>
      <c r="E1269" s="138" t="s">
        <v>1302</v>
      </c>
      <c r="F1269" s="139" t="s">
        <v>1303</v>
      </c>
      <c r="G1269" s="140" t="s">
        <v>327</v>
      </c>
      <c r="H1269" s="141">
        <v>1</v>
      </c>
      <c r="I1269" s="142"/>
      <c r="J1269" s="143">
        <f>ROUND(I1269*H1269,2)</f>
        <v>0</v>
      </c>
      <c r="K1269" s="144"/>
      <c r="L1269" s="32"/>
      <c r="M1269" s="145" t="s">
        <v>1</v>
      </c>
      <c r="N1269" s="146" t="s">
        <v>39</v>
      </c>
      <c r="P1269" s="147">
        <f>O1269*H1269</f>
        <v>0</v>
      </c>
      <c r="Q1269" s="147">
        <v>1.8799999999999999E-3</v>
      </c>
      <c r="R1269" s="147">
        <f>Q1269*H1269</f>
        <v>1.8799999999999999E-3</v>
      </c>
      <c r="S1269" s="147">
        <v>0</v>
      </c>
      <c r="T1269" s="148">
        <f>S1269*H1269</f>
        <v>0</v>
      </c>
      <c r="AR1269" s="149" t="s">
        <v>334</v>
      </c>
      <c r="AT1269" s="149" t="s">
        <v>243</v>
      </c>
      <c r="AU1269" s="149" t="s">
        <v>86</v>
      </c>
      <c r="AY1269" s="17" t="s">
        <v>241</v>
      </c>
      <c r="BE1269" s="150">
        <f>IF(N1269="základní",J1269,0)</f>
        <v>0</v>
      </c>
      <c r="BF1269" s="150">
        <f>IF(N1269="snížená",J1269,0)</f>
        <v>0</v>
      </c>
      <c r="BG1269" s="150">
        <f>IF(N1269="zákl. přenesená",J1269,0)</f>
        <v>0</v>
      </c>
      <c r="BH1269" s="150">
        <f>IF(N1269="sníž. přenesená",J1269,0)</f>
        <v>0</v>
      </c>
      <c r="BI1269" s="150">
        <f>IF(N1269="nulová",J1269,0)</f>
        <v>0</v>
      </c>
      <c r="BJ1269" s="17" t="s">
        <v>86</v>
      </c>
      <c r="BK1269" s="150">
        <f>ROUND(I1269*H1269,2)</f>
        <v>0</v>
      </c>
      <c r="BL1269" s="17" t="s">
        <v>334</v>
      </c>
      <c r="BM1269" s="149" t="s">
        <v>1304</v>
      </c>
    </row>
    <row r="1270" spans="2:65" s="1" customFormat="1" ht="24.25" customHeight="1">
      <c r="B1270" s="32"/>
      <c r="C1270" s="137" t="s">
        <v>1305</v>
      </c>
      <c r="D1270" s="137" t="s">
        <v>243</v>
      </c>
      <c r="E1270" s="138" t="s">
        <v>1306</v>
      </c>
      <c r="F1270" s="139" t="s">
        <v>1307</v>
      </c>
      <c r="G1270" s="140" t="s">
        <v>299</v>
      </c>
      <c r="H1270" s="141">
        <v>148</v>
      </c>
      <c r="I1270" s="142"/>
      <c r="J1270" s="143">
        <f>ROUND(I1270*H1270,2)</f>
        <v>0</v>
      </c>
      <c r="K1270" s="144"/>
      <c r="L1270" s="32"/>
      <c r="M1270" s="145" t="s">
        <v>1</v>
      </c>
      <c r="N1270" s="146" t="s">
        <v>39</v>
      </c>
      <c r="P1270" s="147">
        <f>O1270*H1270</f>
        <v>0</v>
      </c>
      <c r="Q1270" s="147">
        <v>1.9000000000000001E-4</v>
      </c>
      <c r="R1270" s="147">
        <f>Q1270*H1270</f>
        <v>2.8120000000000003E-2</v>
      </c>
      <c r="S1270" s="147">
        <v>0</v>
      </c>
      <c r="T1270" s="148">
        <f>S1270*H1270</f>
        <v>0</v>
      </c>
      <c r="AR1270" s="149" t="s">
        <v>334</v>
      </c>
      <c r="AT1270" s="149" t="s">
        <v>243</v>
      </c>
      <c r="AU1270" s="149" t="s">
        <v>86</v>
      </c>
      <c r="AY1270" s="17" t="s">
        <v>241</v>
      </c>
      <c r="BE1270" s="150">
        <f>IF(N1270="základní",J1270,0)</f>
        <v>0</v>
      </c>
      <c r="BF1270" s="150">
        <f>IF(N1270="snížená",J1270,0)</f>
        <v>0</v>
      </c>
      <c r="BG1270" s="150">
        <f>IF(N1270="zákl. přenesená",J1270,0)</f>
        <v>0</v>
      </c>
      <c r="BH1270" s="150">
        <f>IF(N1270="sníž. přenesená",J1270,0)</f>
        <v>0</v>
      </c>
      <c r="BI1270" s="150">
        <f>IF(N1270="nulová",J1270,0)</f>
        <v>0</v>
      </c>
      <c r="BJ1270" s="17" t="s">
        <v>86</v>
      </c>
      <c r="BK1270" s="150">
        <f>ROUND(I1270*H1270,2)</f>
        <v>0</v>
      </c>
      <c r="BL1270" s="17" t="s">
        <v>334</v>
      </c>
      <c r="BM1270" s="149" t="s">
        <v>1308</v>
      </c>
    </row>
    <row r="1271" spans="2:65" s="12" customFormat="1" ht="24">
      <c r="B1271" s="151"/>
      <c r="D1271" s="152" t="s">
        <v>249</v>
      </c>
      <c r="E1271" s="153" t="s">
        <v>1</v>
      </c>
      <c r="F1271" s="154" t="s">
        <v>1309</v>
      </c>
      <c r="H1271" s="155">
        <v>148</v>
      </c>
      <c r="I1271" s="156"/>
      <c r="L1271" s="151"/>
      <c r="M1271" s="157"/>
      <c r="T1271" s="158"/>
      <c r="AT1271" s="153" t="s">
        <v>249</v>
      </c>
      <c r="AU1271" s="153" t="s">
        <v>86</v>
      </c>
      <c r="AV1271" s="12" t="s">
        <v>86</v>
      </c>
      <c r="AW1271" s="12" t="s">
        <v>30</v>
      </c>
      <c r="AX1271" s="12" t="s">
        <v>73</v>
      </c>
      <c r="AY1271" s="153" t="s">
        <v>241</v>
      </c>
    </row>
    <row r="1272" spans="2:65" s="13" customFormat="1" ht="12">
      <c r="B1272" s="159"/>
      <c r="D1272" s="152" t="s">
        <v>249</v>
      </c>
      <c r="E1272" s="160" t="s">
        <v>1</v>
      </c>
      <c r="F1272" s="161" t="s">
        <v>251</v>
      </c>
      <c r="H1272" s="162">
        <v>148</v>
      </c>
      <c r="I1272" s="163"/>
      <c r="L1272" s="159"/>
      <c r="M1272" s="164"/>
      <c r="T1272" s="165"/>
      <c r="AT1272" s="160" t="s">
        <v>249</v>
      </c>
      <c r="AU1272" s="160" t="s">
        <v>86</v>
      </c>
      <c r="AV1272" s="13" t="s">
        <v>247</v>
      </c>
      <c r="AW1272" s="13" t="s">
        <v>30</v>
      </c>
      <c r="AX1272" s="13" t="s">
        <v>80</v>
      </c>
      <c r="AY1272" s="160" t="s">
        <v>241</v>
      </c>
    </row>
    <row r="1273" spans="2:65" s="1" customFormat="1" ht="21.75" customHeight="1">
      <c r="B1273" s="32"/>
      <c r="C1273" s="137" t="s">
        <v>1310</v>
      </c>
      <c r="D1273" s="137" t="s">
        <v>243</v>
      </c>
      <c r="E1273" s="138" t="s">
        <v>1311</v>
      </c>
      <c r="F1273" s="139" t="s">
        <v>1312</v>
      </c>
      <c r="G1273" s="140" t="s">
        <v>299</v>
      </c>
      <c r="H1273" s="141">
        <v>148</v>
      </c>
      <c r="I1273" s="142"/>
      <c r="J1273" s="143">
        <f>ROUND(I1273*H1273,2)</f>
        <v>0</v>
      </c>
      <c r="K1273" s="144"/>
      <c r="L1273" s="32"/>
      <c r="M1273" s="145" t="s">
        <v>1</v>
      </c>
      <c r="N1273" s="146" t="s">
        <v>39</v>
      </c>
      <c r="P1273" s="147">
        <f>O1273*H1273</f>
        <v>0</v>
      </c>
      <c r="Q1273" s="147">
        <v>1.0000000000000001E-5</v>
      </c>
      <c r="R1273" s="147">
        <f>Q1273*H1273</f>
        <v>1.4800000000000002E-3</v>
      </c>
      <c r="S1273" s="147">
        <v>0</v>
      </c>
      <c r="T1273" s="148">
        <f>S1273*H1273</f>
        <v>0</v>
      </c>
      <c r="AR1273" s="149" t="s">
        <v>334</v>
      </c>
      <c r="AT1273" s="149" t="s">
        <v>243</v>
      </c>
      <c r="AU1273" s="149" t="s">
        <v>86</v>
      </c>
      <c r="AY1273" s="17" t="s">
        <v>241</v>
      </c>
      <c r="BE1273" s="150">
        <f>IF(N1273="základní",J1273,0)</f>
        <v>0</v>
      </c>
      <c r="BF1273" s="150">
        <f>IF(N1273="snížená",J1273,0)</f>
        <v>0</v>
      </c>
      <c r="BG1273" s="150">
        <f>IF(N1273="zákl. přenesená",J1273,0)</f>
        <v>0</v>
      </c>
      <c r="BH1273" s="150">
        <f>IF(N1273="sníž. přenesená",J1273,0)</f>
        <v>0</v>
      </c>
      <c r="BI1273" s="150">
        <f>IF(N1273="nulová",J1273,0)</f>
        <v>0</v>
      </c>
      <c r="BJ1273" s="17" t="s">
        <v>86</v>
      </c>
      <c r="BK1273" s="150">
        <f>ROUND(I1273*H1273,2)</f>
        <v>0</v>
      </c>
      <c r="BL1273" s="17" t="s">
        <v>334</v>
      </c>
      <c r="BM1273" s="149" t="s">
        <v>1313</v>
      </c>
    </row>
    <row r="1274" spans="2:65" s="12" customFormat="1" ht="24">
      <c r="B1274" s="151"/>
      <c r="D1274" s="152" t="s">
        <v>249</v>
      </c>
      <c r="E1274" s="153" t="s">
        <v>1</v>
      </c>
      <c r="F1274" s="154" t="s">
        <v>1309</v>
      </c>
      <c r="H1274" s="155">
        <v>148</v>
      </c>
      <c r="I1274" s="156"/>
      <c r="L1274" s="151"/>
      <c r="M1274" s="157"/>
      <c r="T1274" s="158"/>
      <c r="AT1274" s="153" t="s">
        <v>249</v>
      </c>
      <c r="AU1274" s="153" t="s">
        <v>86</v>
      </c>
      <c r="AV1274" s="12" t="s">
        <v>86</v>
      </c>
      <c r="AW1274" s="12" t="s">
        <v>30</v>
      </c>
      <c r="AX1274" s="12" t="s">
        <v>73</v>
      </c>
      <c r="AY1274" s="153" t="s">
        <v>241</v>
      </c>
    </row>
    <row r="1275" spans="2:65" s="13" customFormat="1" ht="12">
      <c r="B1275" s="159"/>
      <c r="D1275" s="152" t="s">
        <v>249</v>
      </c>
      <c r="E1275" s="160" t="s">
        <v>1</v>
      </c>
      <c r="F1275" s="161" t="s">
        <v>251</v>
      </c>
      <c r="H1275" s="162">
        <v>148</v>
      </c>
      <c r="I1275" s="163"/>
      <c r="L1275" s="159"/>
      <c r="M1275" s="164"/>
      <c r="T1275" s="165"/>
      <c r="AT1275" s="160" t="s">
        <v>249</v>
      </c>
      <c r="AU1275" s="160" t="s">
        <v>86</v>
      </c>
      <c r="AV1275" s="13" t="s">
        <v>247</v>
      </c>
      <c r="AW1275" s="13" t="s">
        <v>30</v>
      </c>
      <c r="AX1275" s="13" t="s">
        <v>80</v>
      </c>
      <c r="AY1275" s="160" t="s">
        <v>241</v>
      </c>
    </row>
    <row r="1276" spans="2:65" s="1" customFormat="1" ht="16.5" customHeight="1">
      <c r="B1276" s="32"/>
      <c r="C1276" s="137" t="s">
        <v>1314</v>
      </c>
      <c r="D1276" s="137" t="s">
        <v>243</v>
      </c>
      <c r="E1276" s="138" t="s">
        <v>1194</v>
      </c>
      <c r="F1276" s="139" t="s">
        <v>1195</v>
      </c>
      <c r="G1276" s="140" t="s">
        <v>1196</v>
      </c>
      <c r="H1276" s="141">
        <v>8</v>
      </c>
      <c r="I1276" s="142"/>
      <c r="J1276" s="143">
        <f>ROUND(I1276*H1276,2)</f>
        <v>0</v>
      </c>
      <c r="K1276" s="144"/>
      <c r="L1276" s="32"/>
      <c r="M1276" s="145" t="s">
        <v>1</v>
      </c>
      <c r="N1276" s="146" t="s">
        <v>39</v>
      </c>
      <c r="P1276" s="147">
        <f>O1276*H1276</f>
        <v>0</v>
      </c>
      <c r="Q1276" s="147">
        <v>0</v>
      </c>
      <c r="R1276" s="147">
        <f>Q1276*H1276</f>
        <v>0</v>
      </c>
      <c r="S1276" s="147">
        <v>0</v>
      </c>
      <c r="T1276" s="148">
        <f>S1276*H1276</f>
        <v>0</v>
      </c>
      <c r="AR1276" s="149" t="s">
        <v>1187</v>
      </c>
      <c r="AT1276" s="149" t="s">
        <v>243</v>
      </c>
      <c r="AU1276" s="149" t="s">
        <v>86</v>
      </c>
      <c r="AY1276" s="17" t="s">
        <v>241</v>
      </c>
      <c r="BE1276" s="150">
        <f>IF(N1276="základní",J1276,0)</f>
        <v>0</v>
      </c>
      <c r="BF1276" s="150">
        <f>IF(N1276="snížená",J1276,0)</f>
        <v>0</v>
      </c>
      <c r="BG1276" s="150">
        <f>IF(N1276="zákl. přenesená",J1276,0)</f>
        <v>0</v>
      </c>
      <c r="BH1276" s="150">
        <f>IF(N1276="sníž. přenesená",J1276,0)</f>
        <v>0</v>
      </c>
      <c r="BI1276" s="150">
        <f>IF(N1276="nulová",J1276,0)</f>
        <v>0</v>
      </c>
      <c r="BJ1276" s="17" t="s">
        <v>86</v>
      </c>
      <c r="BK1276" s="150">
        <f>ROUND(I1276*H1276,2)</f>
        <v>0</v>
      </c>
      <c r="BL1276" s="17" t="s">
        <v>1187</v>
      </c>
      <c r="BM1276" s="149" t="s">
        <v>1315</v>
      </c>
    </row>
    <row r="1277" spans="2:65" s="12" customFormat="1" ht="12">
      <c r="B1277" s="151"/>
      <c r="D1277" s="152" t="s">
        <v>249</v>
      </c>
      <c r="E1277" s="153" t="s">
        <v>1</v>
      </c>
      <c r="F1277" s="154" t="s">
        <v>1158</v>
      </c>
      <c r="H1277" s="155">
        <v>8</v>
      </c>
      <c r="I1277" s="156"/>
      <c r="L1277" s="151"/>
      <c r="M1277" s="157"/>
      <c r="T1277" s="158"/>
      <c r="AT1277" s="153" t="s">
        <v>249</v>
      </c>
      <c r="AU1277" s="153" t="s">
        <v>86</v>
      </c>
      <c r="AV1277" s="12" t="s">
        <v>86</v>
      </c>
      <c r="AW1277" s="12" t="s">
        <v>30</v>
      </c>
      <c r="AX1277" s="12" t="s">
        <v>73</v>
      </c>
      <c r="AY1277" s="153" t="s">
        <v>241</v>
      </c>
    </row>
    <row r="1278" spans="2:65" s="13" customFormat="1" ht="12">
      <c r="B1278" s="159"/>
      <c r="D1278" s="152" t="s">
        <v>249</v>
      </c>
      <c r="E1278" s="160" t="s">
        <v>1</v>
      </c>
      <c r="F1278" s="161" t="s">
        <v>1316</v>
      </c>
      <c r="H1278" s="162">
        <v>8</v>
      </c>
      <c r="I1278" s="163"/>
      <c r="L1278" s="159"/>
      <c r="M1278" s="164"/>
      <c r="T1278" s="165"/>
      <c r="AT1278" s="160" t="s">
        <v>249</v>
      </c>
      <c r="AU1278" s="160" t="s">
        <v>86</v>
      </c>
      <c r="AV1278" s="13" t="s">
        <v>247</v>
      </c>
      <c r="AW1278" s="13" t="s">
        <v>30</v>
      </c>
      <c r="AX1278" s="13" t="s">
        <v>80</v>
      </c>
      <c r="AY1278" s="160" t="s">
        <v>241</v>
      </c>
    </row>
    <row r="1279" spans="2:65" s="1" customFormat="1" ht="24.25" customHeight="1">
      <c r="B1279" s="32"/>
      <c r="C1279" s="137" t="s">
        <v>1317</v>
      </c>
      <c r="D1279" s="137" t="s">
        <v>243</v>
      </c>
      <c r="E1279" s="138" t="s">
        <v>1318</v>
      </c>
      <c r="F1279" s="139" t="s">
        <v>1319</v>
      </c>
      <c r="G1279" s="140" t="s">
        <v>282</v>
      </c>
      <c r="H1279" s="141">
        <v>0.114</v>
      </c>
      <c r="I1279" s="142"/>
      <c r="J1279" s="143">
        <f>ROUND(I1279*H1279,2)</f>
        <v>0</v>
      </c>
      <c r="K1279" s="144"/>
      <c r="L1279" s="32"/>
      <c r="M1279" s="145" t="s">
        <v>1</v>
      </c>
      <c r="N1279" s="146" t="s">
        <v>39</v>
      </c>
      <c r="P1279" s="147">
        <f>O1279*H1279</f>
        <v>0</v>
      </c>
      <c r="Q1279" s="147">
        <v>0</v>
      </c>
      <c r="R1279" s="147">
        <f>Q1279*H1279</f>
        <v>0</v>
      </c>
      <c r="S1279" s="147">
        <v>0</v>
      </c>
      <c r="T1279" s="148">
        <f>S1279*H1279</f>
        <v>0</v>
      </c>
      <c r="AR1279" s="149" t="s">
        <v>334</v>
      </c>
      <c r="AT1279" s="149" t="s">
        <v>243</v>
      </c>
      <c r="AU1279" s="149" t="s">
        <v>86</v>
      </c>
      <c r="AY1279" s="17" t="s">
        <v>241</v>
      </c>
      <c r="BE1279" s="150">
        <f>IF(N1279="základní",J1279,0)</f>
        <v>0</v>
      </c>
      <c r="BF1279" s="150">
        <f>IF(N1279="snížená",J1279,0)</f>
        <v>0</v>
      </c>
      <c r="BG1279" s="150">
        <f>IF(N1279="zákl. přenesená",J1279,0)</f>
        <v>0</v>
      </c>
      <c r="BH1279" s="150">
        <f>IF(N1279="sníž. přenesená",J1279,0)</f>
        <v>0</v>
      </c>
      <c r="BI1279" s="150">
        <f>IF(N1279="nulová",J1279,0)</f>
        <v>0</v>
      </c>
      <c r="BJ1279" s="17" t="s">
        <v>86</v>
      </c>
      <c r="BK1279" s="150">
        <f>ROUND(I1279*H1279,2)</f>
        <v>0</v>
      </c>
      <c r="BL1279" s="17" t="s">
        <v>334</v>
      </c>
      <c r="BM1279" s="149" t="s">
        <v>1320</v>
      </c>
    </row>
    <row r="1280" spans="2:65" s="11" customFormat="1" ht="22.75" customHeight="1">
      <c r="B1280" s="125"/>
      <c r="D1280" s="126" t="s">
        <v>72</v>
      </c>
      <c r="E1280" s="135" t="s">
        <v>1321</v>
      </c>
      <c r="F1280" s="135" t="s">
        <v>1322</v>
      </c>
      <c r="I1280" s="128"/>
      <c r="J1280" s="136">
        <f>BK1280</f>
        <v>0</v>
      </c>
      <c r="L1280" s="125"/>
      <c r="M1280" s="130"/>
      <c r="P1280" s="131">
        <f>SUM(P1281:P1283)</f>
        <v>0</v>
      </c>
      <c r="R1280" s="131">
        <f>SUM(R1281:R1283)</f>
        <v>5.8300000000000001E-3</v>
      </c>
      <c r="T1280" s="132">
        <f>SUM(T1281:T1283)</f>
        <v>0</v>
      </c>
      <c r="AR1280" s="126" t="s">
        <v>86</v>
      </c>
      <c r="AT1280" s="133" t="s">
        <v>72</v>
      </c>
      <c r="AU1280" s="133" t="s">
        <v>80</v>
      </c>
      <c r="AY1280" s="126" t="s">
        <v>241</v>
      </c>
      <c r="BK1280" s="134">
        <f>SUM(BK1281:BK1283)</f>
        <v>0</v>
      </c>
    </row>
    <row r="1281" spans="2:65" s="1" customFormat="1" ht="33" customHeight="1">
      <c r="B1281" s="32"/>
      <c r="C1281" s="137" t="s">
        <v>1323</v>
      </c>
      <c r="D1281" s="137" t="s">
        <v>243</v>
      </c>
      <c r="E1281" s="138" t="s">
        <v>1324</v>
      </c>
      <c r="F1281" s="139" t="s">
        <v>1325</v>
      </c>
      <c r="G1281" s="140" t="s">
        <v>1247</v>
      </c>
      <c r="H1281" s="141">
        <v>1</v>
      </c>
      <c r="I1281" s="142"/>
      <c r="J1281" s="143">
        <f>ROUND(I1281*H1281,2)</f>
        <v>0</v>
      </c>
      <c r="K1281" s="144"/>
      <c r="L1281" s="32"/>
      <c r="M1281" s="145" t="s">
        <v>1</v>
      </c>
      <c r="N1281" s="146" t="s">
        <v>39</v>
      </c>
      <c r="P1281" s="147">
        <f>O1281*H1281</f>
        <v>0</v>
      </c>
      <c r="Q1281" s="147">
        <v>5.8300000000000001E-3</v>
      </c>
      <c r="R1281" s="147">
        <f>Q1281*H1281</f>
        <v>5.8300000000000001E-3</v>
      </c>
      <c r="S1281" s="147">
        <v>0</v>
      </c>
      <c r="T1281" s="148">
        <f>S1281*H1281</f>
        <v>0</v>
      </c>
      <c r="AR1281" s="149" t="s">
        <v>334</v>
      </c>
      <c r="AT1281" s="149" t="s">
        <v>243</v>
      </c>
      <c r="AU1281" s="149" t="s">
        <v>86</v>
      </c>
      <c r="AY1281" s="17" t="s">
        <v>241</v>
      </c>
      <c r="BE1281" s="150">
        <f>IF(N1281="základní",J1281,0)</f>
        <v>0</v>
      </c>
      <c r="BF1281" s="150">
        <f>IF(N1281="snížená",J1281,0)</f>
        <v>0</v>
      </c>
      <c r="BG1281" s="150">
        <f>IF(N1281="zákl. přenesená",J1281,0)</f>
        <v>0</v>
      </c>
      <c r="BH1281" s="150">
        <f>IF(N1281="sníž. přenesená",J1281,0)</f>
        <v>0</v>
      </c>
      <c r="BI1281" s="150">
        <f>IF(N1281="nulová",J1281,0)</f>
        <v>0</v>
      </c>
      <c r="BJ1281" s="17" t="s">
        <v>86</v>
      </c>
      <c r="BK1281" s="150">
        <f>ROUND(I1281*H1281,2)</f>
        <v>0</v>
      </c>
      <c r="BL1281" s="17" t="s">
        <v>334</v>
      </c>
      <c r="BM1281" s="149" t="s">
        <v>1326</v>
      </c>
    </row>
    <row r="1282" spans="2:65" s="12" customFormat="1" ht="12">
      <c r="B1282" s="151"/>
      <c r="D1282" s="152" t="s">
        <v>249</v>
      </c>
      <c r="E1282" s="153" t="s">
        <v>1</v>
      </c>
      <c r="F1282" s="154" t="s">
        <v>1253</v>
      </c>
      <c r="H1282" s="155">
        <v>1</v>
      </c>
      <c r="I1282" s="156"/>
      <c r="L1282" s="151"/>
      <c r="M1282" s="157"/>
      <c r="T1282" s="158"/>
      <c r="AT1282" s="153" t="s">
        <v>249</v>
      </c>
      <c r="AU1282" s="153" t="s">
        <v>86</v>
      </c>
      <c r="AV1282" s="12" t="s">
        <v>86</v>
      </c>
      <c r="AW1282" s="12" t="s">
        <v>30</v>
      </c>
      <c r="AX1282" s="12" t="s">
        <v>73</v>
      </c>
      <c r="AY1282" s="153" t="s">
        <v>241</v>
      </c>
    </row>
    <row r="1283" spans="2:65" s="13" customFormat="1" ht="12">
      <c r="B1283" s="159"/>
      <c r="D1283" s="152" t="s">
        <v>249</v>
      </c>
      <c r="E1283" s="160" t="s">
        <v>1</v>
      </c>
      <c r="F1283" s="161" t="s">
        <v>1327</v>
      </c>
      <c r="H1283" s="162">
        <v>1</v>
      </c>
      <c r="I1283" s="163"/>
      <c r="L1283" s="159"/>
      <c r="M1283" s="164"/>
      <c r="T1283" s="165"/>
      <c r="AT1283" s="160" t="s">
        <v>249</v>
      </c>
      <c r="AU1283" s="160" t="s">
        <v>86</v>
      </c>
      <c r="AV1283" s="13" t="s">
        <v>247</v>
      </c>
      <c r="AW1283" s="13" t="s">
        <v>30</v>
      </c>
      <c r="AX1283" s="13" t="s">
        <v>80</v>
      </c>
      <c r="AY1283" s="160" t="s">
        <v>241</v>
      </c>
    </row>
    <row r="1284" spans="2:65" s="11" customFormat="1" ht="22.75" customHeight="1">
      <c r="B1284" s="125"/>
      <c r="D1284" s="126" t="s">
        <v>72</v>
      </c>
      <c r="E1284" s="135" t="s">
        <v>1328</v>
      </c>
      <c r="F1284" s="135" t="s">
        <v>1329</v>
      </c>
      <c r="I1284" s="128"/>
      <c r="J1284" s="136">
        <f>BK1284</f>
        <v>0</v>
      </c>
      <c r="L1284" s="125"/>
      <c r="M1284" s="130"/>
      <c r="P1284" s="131">
        <f>SUM(P1285:P1344)</f>
        <v>0</v>
      </c>
      <c r="R1284" s="131">
        <f>SUM(R1285:R1344)</f>
        <v>0.46355000000000007</v>
      </c>
      <c r="T1284" s="132">
        <f>SUM(T1285:T1344)</f>
        <v>0</v>
      </c>
      <c r="AR1284" s="126" t="s">
        <v>86</v>
      </c>
      <c r="AT1284" s="133" t="s">
        <v>72</v>
      </c>
      <c r="AU1284" s="133" t="s">
        <v>80</v>
      </c>
      <c r="AY1284" s="126" t="s">
        <v>241</v>
      </c>
      <c r="BK1284" s="134">
        <f>SUM(BK1285:BK1344)</f>
        <v>0</v>
      </c>
    </row>
    <row r="1285" spans="2:65" s="1" customFormat="1" ht="21.75" customHeight="1">
      <c r="B1285" s="32"/>
      <c r="C1285" s="137" t="s">
        <v>1330</v>
      </c>
      <c r="D1285" s="137" t="s">
        <v>243</v>
      </c>
      <c r="E1285" s="138" t="s">
        <v>1331</v>
      </c>
      <c r="F1285" s="139" t="s">
        <v>1332</v>
      </c>
      <c r="G1285" s="140" t="s">
        <v>327</v>
      </c>
      <c r="H1285" s="141">
        <v>7</v>
      </c>
      <c r="I1285" s="142"/>
      <c r="J1285" s="143">
        <f t="shared" ref="J1285:J1313" si="20">ROUND(I1285*H1285,2)</f>
        <v>0</v>
      </c>
      <c r="K1285" s="144"/>
      <c r="L1285" s="32"/>
      <c r="M1285" s="145" t="s">
        <v>1</v>
      </c>
      <c r="N1285" s="146" t="s">
        <v>39</v>
      </c>
      <c r="P1285" s="147">
        <f t="shared" ref="P1285:P1313" si="21">O1285*H1285</f>
        <v>0</v>
      </c>
      <c r="Q1285" s="147">
        <v>1.1900000000000001E-3</v>
      </c>
      <c r="R1285" s="147">
        <f t="shared" ref="R1285:R1313" si="22">Q1285*H1285</f>
        <v>8.3300000000000006E-3</v>
      </c>
      <c r="S1285" s="147">
        <v>0</v>
      </c>
      <c r="T1285" s="148">
        <f t="shared" ref="T1285:T1313" si="23">S1285*H1285</f>
        <v>0</v>
      </c>
      <c r="AR1285" s="149" t="s">
        <v>334</v>
      </c>
      <c r="AT1285" s="149" t="s">
        <v>243</v>
      </c>
      <c r="AU1285" s="149" t="s">
        <v>86</v>
      </c>
      <c r="AY1285" s="17" t="s">
        <v>241</v>
      </c>
      <c r="BE1285" s="150">
        <f t="shared" ref="BE1285:BE1313" si="24">IF(N1285="základní",J1285,0)</f>
        <v>0</v>
      </c>
      <c r="BF1285" s="150">
        <f t="shared" ref="BF1285:BF1313" si="25">IF(N1285="snížená",J1285,0)</f>
        <v>0</v>
      </c>
      <c r="BG1285" s="150">
        <f t="shared" ref="BG1285:BG1313" si="26">IF(N1285="zákl. přenesená",J1285,0)</f>
        <v>0</v>
      </c>
      <c r="BH1285" s="150">
        <f t="shared" ref="BH1285:BH1313" si="27">IF(N1285="sníž. přenesená",J1285,0)</f>
        <v>0</v>
      </c>
      <c r="BI1285" s="150">
        <f t="shared" ref="BI1285:BI1313" si="28">IF(N1285="nulová",J1285,0)</f>
        <v>0</v>
      </c>
      <c r="BJ1285" s="17" t="s">
        <v>86</v>
      </c>
      <c r="BK1285" s="150">
        <f t="shared" ref="BK1285:BK1313" si="29">ROUND(I1285*H1285,2)</f>
        <v>0</v>
      </c>
      <c r="BL1285" s="17" t="s">
        <v>334</v>
      </c>
      <c r="BM1285" s="149" t="s">
        <v>1333</v>
      </c>
    </row>
    <row r="1286" spans="2:65" s="1" customFormat="1" ht="24.25" customHeight="1">
      <c r="B1286" s="32"/>
      <c r="C1286" s="173" t="s">
        <v>1334</v>
      </c>
      <c r="D1286" s="173" t="s">
        <v>319</v>
      </c>
      <c r="E1286" s="174" t="s">
        <v>1335</v>
      </c>
      <c r="F1286" s="175" t="s">
        <v>1336</v>
      </c>
      <c r="G1286" s="176" t="s">
        <v>327</v>
      </c>
      <c r="H1286" s="177">
        <v>1</v>
      </c>
      <c r="I1286" s="178"/>
      <c r="J1286" s="179">
        <f t="shared" si="20"/>
        <v>0</v>
      </c>
      <c r="K1286" s="180"/>
      <c r="L1286" s="181"/>
      <c r="M1286" s="182" t="s">
        <v>1</v>
      </c>
      <c r="N1286" s="183" t="s">
        <v>39</v>
      </c>
      <c r="P1286" s="147">
        <f t="shared" si="21"/>
        <v>0</v>
      </c>
      <c r="Q1286" s="147">
        <v>1.4999999999999999E-2</v>
      </c>
      <c r="R1286" s="147">
        <f t="shared" si="22"/>
        <v>1.4999999999999999E-2</v>
      </c>
      <c r="S1286" s="147">
        <v>0</v>
      </c>
      <c r="T1286" s="148">
        <f t="shared" si="23"/>
        <v>0</v>
      </c>
      <c r="AR1286" s="149" t="s">
        <v>420</v>
      </c>
      <c r="AT1286" s="149" t="s">
        <v>319</v>
      </c>
      <c r="AU1286" s="149" t="s">
        <v>86</v>
      </c>
      <c r="AY1286" s="17" t="s">
        <v>241</v>
      </c>
      <c r="BE1286" s="150">
        <f t="shared" si="24"/>
        <v>0</v>
      </c>
      <c r="BF1286" s="150">
        <f t="shared" si="25"/>
        <v>0</v>
      </c>
      <c r="BG1286" s="150">
        <f t="shared" si="26"/>
        <v>0</v>
      </c>
      <c r="BH1286" s="150">
        <f t="shared" si="27"/>
        <v>0</v>
      </c>
      <c r="BI1286" s="150">
        <f t="shared" si="28"/>
        <v>0</v>
      </c>
      <c r="BJ1286" s="17" t="s">
        <v>86</v>
      </c>
      <c r="BK1286" s="150">
        <f t="shared" si="29"/>
        <v>0</v>
      </c>
      <c r="BL1286" s="17" t="s">
        <v>334</v>
      </c>
      <c r="BM1286" s="149" t="s">
        <v>1337</v>
      </c>
    </row>
    <row r="1287" spans="2:65" s="1" customFormat="1" ht="16.5" customHeight="1">
      <c r="B1287" s="32"/>
      <c r="C1287" s="173" t="s">
        <v>1338</v>
      </c>
      <c r="D1287" s="173" t="s">
        <v>319</v>
      </c>
      <c r="E1287" s="174" t="s">
        <v>1339</v>
      </c>
      <c r="F1287" s="175" t="s">
        <v>1340</v>
      </c>
      <c r="G1287" s="176" t="s">
        <v>327</v>
      </c>
      <c r="H1287" s="177">
        <v>1</v>
      </c>
      <c r="I1287" s="178"/>
      <c r="J1287" s="179">
        <f t="shared" si="20"/>
        <v>0</v>
      </c>
      <c r="K1287" s="180"/>
      <c r="L1287" s="181"/>
      <c r="M1287" s="182" t="s">
        <v>1</v>
      </c>
      <c r="N1287" s="183" t="s">
        <v>39</v>
      </c>
      <c r="P1287" s="147">
        <f t="shared" si="21"/>
        <v>0</v>
      </c>
      <c r="Q1287" s="147">
        <v>2.0999999999999999E-3</v>
      </c>
      <c r="R1287" s="147">
        <f t="shared" si="22"/>
        <v>2.0999999999999999E-3</v>
      </c>
      <c r="S1287" s="147">
        <v>0</v>
      </c>
      <c r="T1287" s="148">
        <f t="shared" si="23"/>
        <v>0</v>
      </c>
      <c r="AR1287" s="149" t="s">
        <v>420</v>
      </c>
      <c r="AT1287" s="149" t="s">
        <v>319</v>
      </c>
      <c r="AU1287" s="149" t="s">
        <v>86</v>
      </c>
      <c r="AY1287" s="17" t="s">
        <v>241</v>
      </c>
      <c r="BE1287" s="150">
        <f t="shared" si="24"/>
        <v>0</v>
      </c>
      <c r="BF1287" s="150">
        <f t="shared" si="25"/>
        <v>0</v>
      </c>
      <c r="BG1287" s="150">
        <f t="shared" si="26"/>
        <v>0</v>
      </c>
      <c r="BH1287" s="150">
        <f t="shared" si="27"/>
        <v>0</v>
      </c>
      <c r="BI1287" s="150">
        <f t="shared" si="28"/>
        <v>0</v>
      </c>
      <c r="BJ1287" s="17" t="s">
        <v>86</v>
      </c>
      <c r="BK1287" s="150">
        <f t="shared" si="29"/>
        <v>0</v>
      </c>
      <c r="BL1287" s="17" t="s">
        <v>334</v>
      </c>
      <c r="BM1287" s="149" t="s">
        <v>1341</v>
      </c>
    </row>
    <row r="1288" spans="2:65" s="1" customFormat="1" ht="24.25" customHeight="1">
      <c r="B1288" s="32"/>
      <c r="C1288" s="173" t="s">
        <v>1342</v>
      </c>
      <c r="D1288" s="173" t="s">
        <v>319</v>
      </c>
      <c r="E1288" s="174" t="s">
        <v>1343</v>
      </c>
      <c r="F1288" s="175" t="s">
        <v>1344</v>
      </c>
      <c r="G1288" s="176" t="s">
        <v>327</v>
      </c>
      <c r="H1288" s="177">
        <v>6</v>
      </c>
      <c r="I1288" s="178"/>
      <c r="J1288" s="179">
        <f t="shared" si="20"/>
        <v>0</v>
      </c>
      <c r="K1288" s="180"/>
      <c r="L1288" s="181"/>
      <c r="M1288" s="182" t="s">
        <v>1</v>
      </c>
      <c r="N1288" s="183" t="s">
        <v>39</v>
      </c>
      <c r="P1288" s="147">
        <f t="shared" si="21"/>
        <v>0</v>
      </c>
      <c r="Q1288" s="147">
        <v>1.4E-2</v>
      </c>
      <c r="R1288" s="147">
        <f t="shared" si="22"/>
        <v>8.4000000000000005E-2</v>
      </c>
      <c r="S1288" s="147">
        <v>0</v>
      </c>
      <c r="T1288" s="148">
        <f t="shared" si="23"/>
        <v>0</v>
      </c>
      <c r="AR1288" s="149" t="s">
        <v>420</v>
      </c>
      <c r="AT1288" s="149" t="s">
        <v>319</v>
      </c>
      <c r="AU1288" s="149" t="s">
        <v>86</v>
      </c>
      <c r="AY1288" s="17" t="s">
        <v>241</v>
      </c>
      <c r="BE1288" s="150">
        <f t="shared" si="24"/>
        <v>0</v>
      </c>
      <c r="BF1288" s="150">
        <f t="shared" si="25"/>
        <v>0</v>
      </c>
      <c r="BG1288" s="150">
        <f t="shared" si="26"/>
        <v>0</v>
      </c>
      <c r="BH1288" s="150">
        <f t="shared" si="27"/>
        <v>0</v>
      </c>
      <c r="BI1288" s="150">
        <f t="shared" si="28"/>
        <v>0</v>
      </c>
      <c r="BJ1288" s="17" t="s">
        <v>86</v>
      </c>
      <c r="BK1288" s="150">
        <f t="shared" si="29"/>
        <v>0</v>
      </c>
      <c r="BL1288" s="17" t="s">
        <v>334</v>
      </c>
      <c r="BM1288" s="149" t="s">
        <v>1345</v>
      </c>
    </row>
    <row r="1289" spans="2:65" s="1" customFormat="1" ht="24.25" customHeight="1">
      <c r="B1289" s="32"/>
      <c r="C1289" s="137" t="s">
        <v>1346</v>
      </c>
      <c r="D1289" s="137" t="s">
        <v>243</v>
      </c>
      <c r="E1289" s="138" t="s">
        <v>1347</v>
      </c>
      <c r="F1289" s="139" t="s">
        <v>1348</v>
      </c>
      <c r="G1289" s="140" t="s">
        <v>1247</v>
      </c>
      <c r="H1289" s="141">
        <v>2</v>
      </c>
      <c r="I1289" s="142"/>
      <c r="J1289" s="143">
        <f t="shared" si="20"/>
        <v>0</v>
      </c>
      <c r="K1289" s="144"/>
      <c r="L1289" s="32"/>
      <c r="M1289" s="145" t="s">
        <v>1</v>
      </c>
      <c r="N1289" s="146" t="s">
        <v>39</v>
      </c>
      <c r="P1289" s="147">
        <f t="shared" si="21"/>
        <v>0</v>
      </c>
      <c r="Q1289" s="147">
        <v>1.6469999999999999E-2</v>
      </c>
      <c r="R1289" s="147">
        <f t="shared" si="22"/>
        <v>3.2939999999999997E-2</v>
      </c>
      <c r="S1289" s="147">
        <v>0</v>
      </c>
      <c r="T1289" s="148">
        <f t="shared" si="23"/>
        <v>0</v>
      </c>
      <c r="AR1289" s="149" t="s">
        <v>334</v>
      </c>
      <c r="AT1289" s="149" t="s">
        <v>243</v>
      </c>
      <c r="AU1289" s="149" t="s">
        <v>86</v>
      </c>
      <c r="AY1289" s="17" t="s">
        <v>241</v>
      </c>
      <c r="BE1289" s="150">
        <f t="shared" si="24"/>
        <v>0</v>
      </c>
      <c r="BF1289" s="150">
        <f t="shared" si="25"/>
        <v>0</v>
      </c>
      <c r="BG1289" s="150">
        <f t="shared" si="26"/>
        <v>0</v>
      </c>
      <c r="BH1289" s="150">
        <f t="shared" si="27"/>
        <v>0</v>
      </c>
      <c r="BI1289" s="150">
        <f t="shared" si="28"/>
        <v>0</v>
      </c>
      <c r="BJ1289" s="17" t="s">
        <v>86</v>
      </c>
      <c r="BK1289" s="150">
        <f t="shared" si="29"/>
        <v>0</v>
      </c>
      <c r="BL1289" s="17" t="s">
        <v>334</v>
      </c>
      <c r="BM1289" s="149" t="s">
        <v>1349</v>
      </c>
    </row>
    <row r="1290" spans="2:65" s="1" customFormat="1" ht="16.5" customHeight="1">
      <c r="B1290" s="32"/>
      <c r="C1290" s="137" t="s">
        <v>1350</v>
      </c>
      <c r="D1290" s="137" t="s">
        <v>243</v>
      </c>
      <c r="E1290" s="138" t="s">
        <v>1351</v>
      </c>
      <c r="F1290" s="139" t="s">
        <v>1352</v>
      </c>
      <c r="G1290" s="140" t="s">
        <v>1247</v>
      </c>
      <c r="H1290" s="141">
        <v>6</v>
      </c>
      <c r="I1290" s="142"/>
      <c r="J1290" s="143">
        <f t="shared" si="20"/>
        <v>0</v>
      </c>
      <c r="K1290" s="144"/>
      <c r="L1290" s="32"/>
      <c r="M1290" s="145" t="s">
        <v>1</v>
      </c>
      <c r="N1290" s="146" t="s">
        <v>39</v>
      </c>
      <c r="P1290" s="147">
        <f t="shared" si="21"/>
        <v>0</v>
      </c>
      <c r="Q1290" s="147">
        <v>1.9210000000000001E-2</v>
      </c>
      <c r="R1290" s="147">
        <f t="shared" si="22"/>
        <v>0.11526</v>
      </c>
      <c r="S1290" s="147">
        <v>0</v>
      </c>
      <c r="T1290" s="148">
        <f t="shared" si="23"/>
        <v>0</v>
      </c>
      <c r="AR1290" s="149" t="s">
        <v>334</v>
      </c>
      <c r="AT1290" s="149" t="s">
        <v>243</v>
      </c>
      <c r="AU1290" s="149" t="s">
        <v>86</v>
      </c>
      <c r="AY1290" s="17" t="s">
        <v>241</v>
      </c>
      <c r="BE1290" s="150">
        <f t="shared" si="24"/>
        <v>0</v>
      </c>
      <c r="BF1290" s="150">
        <f t="shared" si="25"/>
        <v>0</v>
      </c>
      <c r="BG1290" s="150">
        <f t="shared" si="26"/>
        <v>0</v>
      </c>
      <c r="BH1290" s="150">
        <f t="shared" si="27"/>
        <v>0</v>
      </c>
      <c r="BI1290" s="150">
        <f t="shared" si="28"/>
        <v>0</v>
      </c>
      <c r="BJ1290" s="17" t="s">
        <v>86</v>
      </c>
      <c r="BK1290" s="150">
        <f t="shared" si="29"/>
        <v>0</v>
      </c>
      <c r="BL1290" s="17" t="s">
        <v>334</v>
      </c>
      <c r="BM1290" s="149" t="s">
        <v>1353</v>
      </c>
    </row>
    <row r="1291" spans="2:65" s="1" customFormat="1" ht="16.5" customHeight="1">
      <c r="B1291" s="32"/>
      <c r="C1291" s="137" t="s">
        <v>1354</v>
      </c>
      <c r="D1291" s="137" t="s">
        <v>243</v>
      </c>
      <c r="E1291" s="138" t="s">
        <v>1355</v>
      </c>
      <c r="F1291" s="139" t="s">
        <v>1356</v>
      </c>
      <c r="G1291" s="140" t="s">
        <v>1247</v>
      </c>
      <c r="H1291" s="141">
        <v>1</v>
      </c>
      <c r="I1291" s="142"/>
      <c r="J1291" s="143">
        <f t="shared" si="20"/>
        <v>0</v>
      </c>
      <c r="K1291" s="144"/>
      <c r="L1291" s="32"/>
      <c r="M1291" s="145" t="s">
        <v>1</v>
      </c>
      <c r="N1291" s="146" t="s">
        <v>39</v>
      </c>
      <c r="P1291" s="147">
        <f t="shared" si="21"/>
        <v>0</v>
      </c>
      <c r="Q1291" s="147">
        <v>4.2000000000000002E-4</v>
      </c>
      <c r="R1291" s="147">
        <f t="shared" si="22"/>
        <v>4.2000000000000002E-4</v>
      </c>
      <c r="S1291" s="147">
        <v>0</v>
      </c>
      <c r="T1291" s="148">
        <f t="shared" si="23"/>
        <v>0</v>
      </c>
      <c r="AR1291" s="149" t="s">
        <v>334</v>
      </c>
      <c r="AT1291" s="149" t="s">
        <v>243</v>
      </c>
      <c r="AU1291" s="149" t="s">
        <v>86</v>
      </c>
      <c r="AY1291" s="17" t="s">
        <v>241</v>
      </c>
      <c r="BE1291" s="150">
        <f t="shared" si="24"/>
        <v>0</v>
      </c>
      <c r="BF1291" s="150">
        <f t="shared" si="25"/>
        <v>0</v>
      </c>
      <c r="BG1291" s="150">
        <f t="shared" si="26"/>
        <v>0</v>
      </c>
      <c r="BH1291" s="150">
        <f t="shared" si="27"/>
        <v>0</v>
      </c>
      <c r="BI1291" s="150">
        <f t="shared" si="28"/>
        <v>0</v>
      </c>
      <c r="BJ1291" s="17" t="s">
        <v>86</v>
      </c>
      <c r="BK1291" s="150">
        <f t="shared" si="29"/>
        <v>0</v>
      </c>
      <c r="BL1291" s="17" t="s">
        <v>334</v>
      </c>
      <c r="BM1291" s="149" t="s">
        <v>1357</v>
      </c>
    </row>
    <row r="1292" spans="2:65" s="1" customFormat="1" ht="16.5" customHeight="1">
      <c r="B1292" s="32"/>
      <c r="C1292" s="137" t="s">
        <v>1358</v>
      </c>
      <c r="D1292" s="137" t="s">
        <v>243</v>
      </c>
      <c r="E1292" s="138" t="s">
        <v>1359</v>
      </c>
      <c r="F1292" s="139" t="s">
        <v>1360</v>
      </c>
      <c r="G1292" s="140" t="s">
        <v>327</v>
      </c>
      <c r="H1292" s="141">
        <v>8</v>
      </c>
      <c r="I1292" s="142"/>
      <c r="J1292" s="143">
        <f t="shared" si="20"/>
        <v>0</v>
      </c>
      <c r="K1292" s="144"/>
      <c r="L1292" s="32"/>
      <c r="M1292" s="145" t="s">
        <v>1</v>
      </c>
      <c r="N1292" s="146" t="s">
        <v>39</v>
      </c>
      <c r="P1292" s="147">
        <f t="shared" si="21"/>
        <v>0</v>
      </c>
      <c r="Q1292" s="147">
        <v>0</v>
      </c>
      <c r="R1292" s="147">
        <f t="shared" si="22"/>
        <v>0</v>
      </c>
      <c r="S1292" s="147">
        <v>0</v>
      </c>
      <c r="T1292" s="148">
        <f t="shared" si="23"/>
        <v>0</v>
      </c>
      <c r="AR1292" s="149" t="s">
        <v>334</v>
      </c>
      <c r="AT1292" s="149" t="s">
        <v>243</v>
      </c>
      <c r="AU1292" s="149" t="s">
        <v>86</v>
      </c>
      <c r="AY1292" s="17" t="s">
        <v>241</v>
      </c>
      <c r="BE1292" s="150">
        <f t="shared" si="24"/>
        <v>0</v>
      </c>
      <c r="BF1292" s="150">
        <f t="shared" si="25"/>
        <v>0</v>
      </c>
      <c r="BG1292" s="150">
        <f t="shared" si="26"/>
        <v>0</v>
      </c>
      <c r="BH1292" s="150">
        <f t="shared" si="27"/>
        <v>0</v>
      </c>
      <c r="BI1292" s="150">
        <f t="shared" si="28"/>
        <v>0</v>
      </c>
      <c r="BJ1292" s="17" t="s">
        <v>86</v>
      </c>
      <c r="BK1292" s="150">
        <f t="shared" si="29"/>
        <v>0</v>
      </c>
      <c r="BL1292" s="17" t="s">
        <v>334</v>
      </c>
      <c r="BM1292" s="149" t="s">
        <v>1361</v>
      </c>
    </row>
    <row r="1293" spans="2:65" s="1" customFormat="1" ht="16.5" customHeight="1">
      <c r="B1293" s="32"/>
      <c r="C1293" s="173" t="s">
        <v>1362</v>
      </c>
      <c r="D1293" s="173" t="s">
        <v>319</v>
      </c>
      <c r="E1293" s="174" t="s">
        <v>1363</v>
      </c>
      <c r="F1293" s="175" t="s">
        <v>1364</v>
      </c>
      <c r="G1293" s="176" t="s">
        <v>327</v>
      </c>
      <c r="H1293" s="177">
        <v>8</v>
      </c>
      <c r="I1293" s="178"/>
      <c r="J1293" s="179">
        <f t="shared" si="20"/>
        <v>0</v>
      </c>
      <c r="K1293" s="180"/>
      <c r="L1293" s="181"/>
      <c r="M1293" s="182" t="s">
        <v>1</v>
      </c>
      <c r="N1293" s="183" t="s">
        <v>39</v>
      </c>
      <c r="P1293" s="147">
        <f t="shared" si="21"/>
        <v>0</v>
      </c>
      <c r="Q1293" s="147">
        <v>5.0000000000000001E-4</v>
      </c>
      <c r="R1293" s="147">
        <f t="shared" si="22"/>
        <v>4.0000000000000001E-3</v>
      </c>
      <c r="S1293" s="147">
        <v>0</v>
      </c>
      <c r="T1293" s="148">
        <f t="shared" si="23"/>
        <v>0</v>
      </c>
      <c r="AR1293" s="149" t="s">
        <v>420</v>
      </c>
      <c r="AT1293" s="149" t="s">
        <v>319</v>
      </c>
      <c r="AU1293" s="149" t="s">
        <v>86</v>
      </c>
      <c r="AY1293" s="17" t="s">
        <v>241</v>
      </c>
      <c r="BE1293" s="150">
        <f t="shared" si="24"/>
        <v>0</v>
      </c>
      <c r="BF1293" s="150">
        <f t="shared" si="25"/>
        <v>0</v>
      </c>
      <c r="BG1293" s="150">
        <f t="shared" si="26"/>
        <v>0</v>
      </c>
      <c r="BH1293" s="150">
        <f t="shared" si="27"/>
        <v>0</v>
      </c>
      <c r="BI1293" s="150">
        <f t="shared" si="28"/>
        <v>0</v>
      </c>
      <c r="BJ1293" s="17" t="s">
        <v>86</v>
      </c>
      <c r="BK1293" s="150">
        <f t="shared" si="29"/>
        <v>0</v>
      </c>
      <c r="BL1293" s="17" t="s">
        <v>334</v>
      </c>
      <c r="BM1293" s="149" t="s">
        <v>1365</v>
      </c>
    </row>
    <row r="1294" spans="2:65" s="1" customFormat="1" ht="16.5" customHeight="1">
      <c r="B1294" s="32"/>
      <c r="C1294" s="137" t="s">
        <v>1366</v>
      </c>
      <c r="D1294" s="137" t="s">
        <v>243</v>
      </c>
      <c r="E1294" s="138" t="s">
        <v>1367</v>
      </c>
      <c r="F1294" s="139" t="s">
        <v>1368</v>
      </c>
      <c r="G1294" s="140" t="s">
        <v>327</v>
      </c>
      <c r="H1294" s="141">
        <v>7</v>
      </c>
      <c r="I1294" s="142"/>
      <c r="J1294" s="143">
        <f t="shared" si="20"/>
        <v>0</v>
      </c>
      <c r="K1294" s="144"/>
      <c r="L1294" s="32"/>
      <c r="M1294" s="145" t="s">
        <v>1</v>
      </c>
      <c r="N1294" s="146" t="s">
        <v>39</v>
      </c>
      <c r="P1294" s="147">
        <f t="shared" si="21"/>
        <v>0</v>
      </c>
      <c r="Q1294" s="147">
        <v>0</v>
      </c>
      <c r="R1294" s="147">
        <f t="shared" si="22"/>
        <v>0</v>
      </c>
      <c r="S1294" s="147">
        <v>0</v>
      </c>
      <c r="T1294" s="148">
        <f t="shared" si="23"/>
        <v>0</v>
      </c>
      <c r="AR1294" s="149" t="s">
        <v>334</v>
      </c>
      <c r="AT1294" s="149" t="s">
        <v>243</v>
      </c>
      <c r="AU1294" s="149" t="s">
        <v>86</v>
      </c>
      <c r="AY1294" s="17" t="s">
        <v>241</v>
      </c>
      <c r="BE1294" s="150">
        <f t="shared" si="24"/>
        <v>0</v>
      </c>
      <c r="BF1294" s="150">
        <f t="shared" si="25"/>
        <v>0</v>
      </c>
      <c r="BG1294" s="150">
        <f t="shared" si="26"/>
        <v>0</v>
      </c>
      <c r="BH1294" s="150">
        <f t="shared" si="27"/>
        <v>0</v>
      </c>
      <c r="BI1294" s="150">
        <f t="shared" si="28"/>
        <v>0</v>
      </c>
      <c r="BJ1294" s="17" t="s">
        <v>86</v>
      </c>
      <c r="BK1294" s="150">
        <f t="shared" si="29"/>
        <v>0</v>
      </c>
      <c r="BL1294" s="17" t="s">
        <v>334</v>
      </c>
      <c r="BM1294" s="149" t="s">
        <v>1369</v>
      </c>
    </row>
    <row r="1295" spans="2:65" s="1" customFormat="1" ht="16.5" customHeight="1">
      <c r="B1295" s="32"/>
      <c r="C1295" s="173" t="s">
        <v>1370</v>
      </c>
      <c r="D1295" s="173" t="s">
        <v>319</v>
      </c>
      <c r="E1295" s="174" t="s">
        <v>1371</v>
      </c>
      <c r="F1295" s="175" t="s">
        <v>1372</v>
      </c>
      <c r="G1295" s="176" t="s">
        <v>327</v>
      </c>
      <c r="H1295" s="177">
        <v>7</v>
      </c>
      <c r="I1295" s="178"/>
      <c r="J1295" s="179">
        <f t="shared" si="20"/>
        <v>0</v>
      </c>
      <c r="K1295" s="180"/>
      <c r="L1295" s="181"/>
      <c r="M1295" s="182" t="s">
        <v>1</v>
      </c>
      <c r="N1295" s="183" t="s">
        <v>39</v>
      </c>
      <c r="P1295" s="147">
        <f t="shared" si="21"/>
        <v>0</v>
      </c>
      <c r="Q1295" s="147">
        <v>5.0000000000000001E-4</v>
      </c>
      <c r="R1295" s="147">
        <f t="shared" si="22"/>
        <v>3.5000000000000001E-3</v>
      </c>
      <c r="S1295" s="147">
        <v>0</v>
      </c>
      <c r="T1295" s="148">
        <f t="shared" si="23"/>
        <v>0</v>
      </c>
      <c r="AR1295" s="149" t="s">
        <v>420</v>
      </c>
      <c r="AT1295" s="149" t="s">
        <v>319</v>
      </c>
      <c r="AU1295" s="149" t="s">
        <v>86</v>
      </c>
      <c r="AY1295" s="17" t="s">
        <v>241</v>
      </c>
      <c r="BE1295" s="150">
        <f t="shared" si="24"/>
        <v>0</v>
      </c>
      <c r="BF1295" s="150">
        <f t="shared" si="25"/>
        <v>0</v>
      </c>
      <c r="BG1295" s="150">
        <f t="shared" si="26"/>
        <v>0</v>
      </c>
      <c r="BH1295" s="150">
        <f t="shared" si="27"/>
        <v>0</v>
      </c>
      <c r="BI1295" s="150">
        <f t="shared" si="28"/>
        <v>0</v>
      </c>
      <c r="BJ1295" s="17" t="s">
        <v>86</v>
      </c>
      <c r="BK1295" s="150">
        <f t="shared" si="29"/>
        <v>0</v>
      </c>
      <c r="BL1295" s="17" t="s">
        <v>334</v>
      </c>
      <c r="BM1295" s="149" t="s">
        <v>1373</v>
      </c>
    </row>
    <row r="1296" spans="2:65" s="1" customFormat="1" ht="16.5" customHeight="1">
      <c r="B1296" s="32"/>
      <c r="C1296" s="137" t="s">
        <v>1374</v>
      </c>
      <c r="D1296" s="137" t="s">
        <v>243</v>
      </c>
      <c r="E1296" s="138" t="s">
        <v>1375</v>
      </c>
      <c r="F1296" s="139" t="s">
        <v>1376</v>
      </c>
      <c r="G1296" s="140" t="s">
        <v>327</v>
      </c>
      <c r="H1296" s="141">
        <v>6</v>
      </c>
      <c r="I1296" s="142"/>
      <c r="J1296" s="143">
        <f t="shared" si="20"/>
        <v>0</v>
      </c>
      <c r="K1296" s="144"/>
      <c r="L1296" s="32"/>
      <c r="M1296" s="145" t="s">
        <v>1</v>
      </c>
      <c r="N1296" s="146" t="s">
        <v>39</v>
      </c>
      <c r="P1296" s="147">
        <f t="shared" si="21"/>
        <v>0</v>
      </c>
      <c r="Q1296" s="147">
        <v>0</v>
      </c>
      <c r="R1296" s="147">
        <f t="shared" si="22"/>
        <v>0</v>
      </c>
      <c r="S1296" s="147">
        <v>0</v>
      </c>
      <c r="T1296" s="148">
        <f t="shared" si="23"/>
        <v>0</v>
      </c>
      <c r="AR1296" s="149" t="s">
        <v>334</v>
      </c>
      <c r="AT1296" s="149" t="s">
        <v>243</v>
      </c>
      <c r="AU1296" s="149" t="s">
        <v>86</v>
      </c>
      <c r="AY1296" s="17" t="s">
        <v>241</v>
      </c>
      <c r="BE1296" s="150">
        <f t="shared" si="24"/>
        <v>0</v>
      </c>
      <c r="BF1296" s="150">
        <f t="shared" si="25"/>
        <v>0</v>
      </c>
      <c r="BG1296" s="150">
        <f t="shared" si="26"/>
        <v>0</v>
      </c>
      <c r="BH1296" s="150">
        <f t="shared" si="27"/>
        <v>0</v>
      </c>
      <c r="BI1296" s="150">
        <f t="shared" si="28"/>
        <v>0</v>
      </c>
      <c r="BJ1296" s="17" t="s">
        <v>86</v>
      </c>
      <c r="BK1296" s="150">
        <f t="shared" si="29"/>
        <v>0</v>
      </c>
      <c r="BL1296" s="17" t="s">
        <v>334</v>
      </c>
      <c r="BM1296" s="149" t="s">
        <v>1377</v>
      </c>
    </row>
    <row r="1297" spans="2:65" s="1" customFormat="1" ht="24.25" customHeight="1">
      <c r="B1297" s="32"/>
      <c r="C1297" s="173" t="s">
        <v>1378</v>
      </c>
      <c r="D1297" s="173" t="s">
        <v>319</v>
      </c>
      <c r="E1297" s="174" t="s">
        <v>1379</v>
      </c>
      <c r="F1297" s="175" t="s">
        <v>1380</v>
      </c>
      <c r="G1297" s="176" t="s">
        <v>327</v>
      </c>
      <c r="H1297" s="177">
        <v>6</v>
      </c>
      <c r="I1297" s="178"/>
      <c r="J1297" s="179">
        <f t="shared" si="20"/>
        <v>0</v>
      </c>
      <c r="K1297" s="180"/>
      <c r="L1297" s="181"/>
      <c r="M1297" s="182" t="s">
        <v>1</v>
      </c>
      <c r="N1297" s="183" t="s">
        <v>39</v>
      </c>
      <c r="P1297" s="147">
        <f t="shared" si="21"/>
        <v>0</v>
      </c>
      <c r="Q1297" s="147">
        <v>3.0000000000000001E-3</v>
      </c>
      <c r="R1297" s="147">
        <f t="shared" si="22"/>
        <v>1.8000000000000002E-2</v>
      </c>
      <c r="S1297" s="147">
        <v>0</v>
      </c>
      <c r="T1297" s="148">
        <f t="shared" si="23"/>
        <v>0</v>
      </c>
      <c r="AR1297" s="149" t="s">
        <v>420</v>
      </c>
      <c r="AT1297" s="149" t="s">
        <v>319</v>
      </c>
      <c r="AU1297" s="149" t="s">
        <v>86</v>
      </c>
      <c r="AY1297" s="17" t="s">
        <v>241</v>
      </c>
      <c r="BE1297" s="150">
        <f t="shared" si="24"/>
        <v>0</v>
      </c>
      <c r="BF1297" s="150">
        <f t="shared" si="25"/>
        <v>0</v>
      </c>
      <c r="BG1297" s="150">
        <f t="shared" si="26"/>
        <v>0</v>
      </c>
      <c r="BH1297" s="150">
        <f t="shared" si="27"/>
        <v>0</v>
      </c>
      <c r="BI1297" s="150">
        <f t="shared" si="28"/>
        <v>0</v>
      </c>
      <c r="BJ1297" s="17" t="s">
        <v>86</v>
      </c>
      <c r="BK1297" s="150">
        <f t="shared" si="29"/>
        <v>0</v>
      </c>
      <c r="BL1297" s="17" t="s">
        <v>334</v>
      </c>
      <c r="BM1297" s="149" t="s">
        <v>1381</v>
      </c>
    </row>
    <row r="1298" spans="2:65" s="1" customFormat="1" ht="16.5" customHeight="1">
      <c r="B1298" s="32"/>
      <c r="C1298" s="137" t="s">
        <v>1382</v>
      </c>
      <c r="D1298" s="137" t="s">
        <v>243</v>
      </c>
      <c r="E1298" s="138" t="s">
        <v>1383</v>
      </c>
      <c r="F1298" s="139" t="s">
        <v>1384</v>
      </c>
      <c r="G1298" s="140" t="s">
        <v>327</v>
      </c>
      <c r="H1298" s="141">
        <v>8</v>
      </c>
      <c r="I1298" s="142"/>
      <c r="J1298" s="143">
        <f t="shared" si="20"/>
        <v>0</v>
      </c>
      <c r="K1298" s="144"/>
      <c r="L1298" s="32"/>
      <c r="M1298" s="145" t="s">
        <v>1</v>
      </c>
      <c r="N1298" s="146" t="s">
        <v>39</v>
      </c>
      <c r="P1298" s="147">
        <f t="shared" si="21"/>
        <v>0</v>
      </c>
      <c r="Q1298" s="147">
        <v>0</v>
      </c>
      <c r="R1298" s="147">
        <f t="shared" si="22"/>
        <v>0</v>
      </c>
      <c r="S1298" s="147">
        <v>0</v>
      </c>
      <c r="T1298" s="148">
        <f t="shared" si="23"/>
        <v>0</v>
      </c>
      <c r="AR1298" s="149" t="s">
        <v>334</v>
      </c>
      <c r="AT1298" s="149" t="s">
        <v>243</v>
      </c>
      <c r="AU1298" s="149" t="s">
        <v>86</v>
      </c>
      <c r="AY1298" s="17" t="s">
        <v>241</v>
      </c>
      <c r="BE1298" s="150">
        <f t="shared" si="24"/>
        <v>0</v>
      </c>
      <c r="BF1298" s="150">
        <f t="shared" si="25"/>
        <v>0</v>
      </c>
      <c r="BG1298" s="150">
        <f t="shared" si="26"/>
        <v>0</v>
      </c>
      <c r="BH1298" s="150">
        <f t="shared" si="27"/>
        <v>0</v>
      </c>
      <c r="BI1298" s="150">
        <f t="shared" si="28"/>
        <v>0</v>
      </c>
      <c r="BJ1298" s="17" t="s">
        <v>86</v>
      </c>
      <c r="BK1298" s="150">
        <f t="shared" si="29"/>
        <v>0</v>
      </c>
      <c r="BL1298" s="17" t="s">
        <v>334</v>
      </c>
      <c r="BM1298" s="149" t="s">
        <v>1385</v>
      </c>
    </row>
    <row r="1299" spans="2:65" s="1" customFormat="1" ht="16.5" customHeight="1">
      <c r="B1299" s="32"/>
      <c r="C1299" s="173" t="s">
        <v>1386</v>
      </c>
      <c r="D1299" s="173" t="s">
        <v>319</v>
      </c>
      <c r="E1299" s="174" t="s">
        <v>1387</v>
      </c>
      <c r="F1299" s="175" t="s">
        <v>1388</v>
      </c>
      <c r="G1299" s="176" t="s">
        <v>327</v>
      </c>
      <c r="H1299" s="177">
        <v>8</v>
      </c>
      <c r="I1299" s="178"/>
      <c r="J1299" s="179">
        <f t="shared" si="20"/>
        <v>0</v>
      </c>
      <c r="K1299" s="180"/>
      <c r="L1299" s="181"/>
      <c r="M1299" s="182" t="s">
        <v>1</v>
      </c>
      <c r="N1299" s="183" t="s">
        <v>39</v>
      </c>
      <c r="P1299" s="147">
        <f t="shared" si="21"/>
        <v>0</v>
      </c>
      <c r="Q1299" s="147">
        <v>1.2E-4</v>
      </c>
      <c r="R1299" s="147">
        <f t="shared" si="22"/>
        <v>9.6000000000000002E-4</v>
      </c>
      <c r="S1299" s="147">
        <v>0</v>
      </c>
      <c r="T1299" s="148">
        <f t="shared" si="23"/>
        <v>0</v>
      </c>
      <c r="AR1299" s="149" t="s">
        <v>420</v>
      </c>
      <c r="AT1299" s="149" t="s">
        <v>319</v>
      </c>
      <c r="AU1299" s="149" t="s">
        <v>86</v>
      </c>
      <c r="AY1299" s="17" t="s">
        <v>241</v>
      </c>
      <c r="BE1299" s="150">
        <f t="shared" si="24"/>
        <v>0</v>
      </c>
      <c r="BF1299" s="150">
        <f t="shared" si="25"/>
        <v>0</v>
      </c>
      <c r="BG1299" s="150">
        <f t="shared" si="26"/>
        <v>0</v>
      </c>
      <c r="BH1299" s="150">
        <f t="shared" si="27"/>
        <v>0</v>
      </c>
      <c r="BI1299" s="150">
        <f t="shared" si="28"/>
        <v>0</v>
      </c>
      <c r="BJ1299" s="17" t="s">
        <v>86</v>
      </c>
      <c r="BK1299" s="150">
        <f t="shared" si="29"/>
        <v>0</v>
      </c>
      <c r="BL1299" s="17" t="s">
        <v>334</v>
      </c>
      <c r="BM1299" s="149" t="s">
        <v>1389</v>
      </c>
    </row>
    <row r="1300" spans="2:65" s="1" customFormat="1" ht="16.5" customHeight="1">
      <c r="B1300" s="32"/>
      <c r="C1300" s="137" t="s">
        <v>1390</v>
      </c>
      <c r="D1300" s="137" t="s">
        <v>243</v>
      </c>
      <c r="E1300" s="138" t="s">
        <v>1391</v>
      </c>
      <c r="F1300" s="139" t="s">
        <v>1392</v>
      </c>
      <c r="G1300" s="140" t="s">
        <v>327</v>
      </c>
      <c r="H1300" s="141">
        <v>18</v>
      </c>
      <c r="I1300" s="142"/>
      <c r="J1300" s="143">
        <f t="shared" si="20"/>
        <v>0</v>
      </c>
      <c r="K1300" s="144"/>
      <c r="L1300" s="32"/>
      <c r="M1300" s="145" t="s">
        <v>1</v>
      </c>
      <c r="N1300" s="146" t="s">
        <v>39</v>
      </c>
      <c r="P1300" s="147">
        <f t="shared" si="21"/>
        <v>0</v>
      </c>
      <c r="Q1300" s="147">
        <v>0</v>
      </c>
      <c r="R1300" s="147">
        <f t="shared" si="22"/>
        <v>0</v>
      </c>
      <c r="S1300" s="147">
        <v>0</v>
      </c>
      <c r="T1300" s="148">
        <f t="shared" si="23"/>
        <v>0</v>
      </c>
      <c r="AR1300" s="149" t="s">
        <v>334</v>
      </c>
      <c r="AT1300" s="149" t="s">
        <v>243</v>
      </c>
      <c r="AU1300" s="149" t="s">
        <v>86</v>
      </c>
      <c r="AY1300" s="17" t="s">
        <v>241</v>
      </c>
      <c r="BE1300" s="150">
        <f t="shared" si="24"/>
        <v>0</v>
      </c>
      <c r="BF1300" s="150">
        <f t="shared" si="25"/>
        <v>0</v>
      </c>
      <c r="BG1300" s="150">
        <f t="shared" si="26"/>
        <v>0</v>
      </c>
      <c r="BH1300" s="150">
        <f t="shared" si="27"/>
        <v>0</v>
      </c>
      <c r="BI1300" s="150">
        <f t="shared" si="28"/>
        <v>0</v>
      </c>
      <c r="BJ1300" s="17" t="s">
        <v>86</v>
      </c>
      <c r="BK1300" s="150">
        <f t="shared" si="29"/>
        <v>0</v>
      </c>
      <c r="BL1300" s="17" t="s">
        <v>334</v>
      </c>
      <c r="BM1300" s="149" t="s">
        <v>1393</v>
      </c>
    </row>
    <row r="1301" spans="2:65" s="1" customFormat="1" ht="21.75" customHeight="1">
      <c r="B1301" s="32"/>
      <c r="C1301" s="173" t="s">
        <v>1394</v>
      </c>
      <c r="D1301" s="173" t="s">
        <v>319</v>
      </c>
      <c r="E1301" s="174" t="s">
        <v>1395</v>
      </c>
      <c r="F1301" s="175" t="s">
        <v>1396</v>
      </c>
      <c r="G1301" s="176" t="s">
        <v>327</v>
      </c>
      <c r="H1301" s="177">
        <v>18</v>
      </c>
      <c r="I1301" s="178"/>
      <c r="J1301" s="179">
        <f t="shared" si="20"/>
        <v>0</v>
      </c>
      <c r="K1301" s="180"/>
      <c r="L1301" s="181"/>
      <c r="M1301" s="182" t="s">
        <v>1</v>
      </c>
      <c r="N1301" s="183" t="s">
        <v>39</v>
      </c>
      <c r="P1301" s="147">
        <f t="shared" si="21"/>
        <v>0</v>
      </c>
      <c r="Q1301" s="147">
        <v>1.1000000000000001E-3</v>
      </c>
      <c r="R1301" s="147">
        <f t="shared" si="22"/>
        <v>1.9800000000000002E-2</v>
      </c>
      <c r="S1301" s="147">
        <v>0</v>
      </c>
      <c r="T1301" s="148">
        <f t="shared" si="23"/>
        <v>0</v>
      </c>
      <c r="AR1301" s="149" t="s">
        <v>420</v>
      </c>
      <c r="AT1301" s="149" t="s">
        <v>319</v>
      </c>
      <c r="AU1301" s="149" t="s">
        <v>86</v>
      </c>
      <c r="AY1301" s="17" t="s">
        <v>241</v>
      </c>
      <c r="BE1301" s="150">
        <f t="shared" si="24"/>
        <v>0</v>
      </c>
      <c r="BF1301" s="150">
        <f t="shared" si="25"/>
        <v>0</v>
      </c>
      <c r="BG1301" s="150">
        <f t="shared" si="26"/>
        <v>0</v>
      </c>
      <c r="BH1301" s="150">
        <f t="shared" si="27"/>
        <v>0</v>
      </c>
      <c r="BI1301" s="150">
        <f t="shared" si="28"/>
        <v>0</v>
      </c>
      <c r="BJ1301" s="17" t="s">
        <v>86</v>
      </c>
      <c r="BK1301" s="150">
        <f t="shared" si="29"/>
        <v>0</v>
      </c>
      <c r="BL1301" s="17" t="s">
        <v>334</v>
      </c>
      <c r="BM1301" s="149" t="s">
        <v>1397</v>
      </c>
    </row>
    <row r="1302" spans="2:65" s="1" customFormat="1" ht="16.5" customHeight="1">
      <c r="B1302" s="32"/>
      <c r="C1302" s="137" t="s">
        <v>1398</v>
      </c>
      <c r="D1302" s="137" t="s">
        <v>243</v>
      </c>
      <c r="E1302" s="138" t="s">
        <v>1399</v>
      </c>
      <c r="F1302" s="139" t="s">
        <v>1400</v>
      </c>
      <c r="G1302" s="140" t="s">
        <v>327</v>
      </c>
      <c r="H1302" s="141">
        <v>18</v>
      </c>
      <c r="I1302" s="142"/>
      <c r="J1302" s="143">
        <f t="shared" si="20"/>
        <v>0</v>
      </c>
      <c r="K1302" s="144"/>
      <c r="L1302" s="32"/>
      <c r="M1302" s="145" t="s">
        <v>1</v>
      </c>
      <c r="N1302" s="146" t="s">
        <v>39</v>
      </c>
      <c r="P1302" s="147">
        <f t="shared" si="21"/>
        <v>0</v>
      </c>
      <c r="Q1302" s="147">
        <v>0</v>
      </c>
      <c r="R1302" s="147">
        <f t="shared" si="22"/>
        <v>0</v>
      </c>
      <c r="S1302" s="147">
        <v>0</v>
      </c>
      <c r="T1302" s="148">
        <f t="shared" si="23"/>
        <v>0</v>
      </c>
      <c r="AR1302" s="149" t="s">
        <v>334</v>
      </c>
      <c r="AT1302" s="149" t="s">
        <v>243</v>
      </c>
      <c r="AU1302" s="149" t="s">
        <v>86</v>
      </c>
      <c r="AY1302" s="17" t="s">
        <v>241</v>
      </c>
      <c r="BE1302" s="150">
        <f t="shared" si="24"/>
        <v>0</v>
      </c>
      <c r="BF1302" s="150">
        <f t="shared" si="25"/>
        <v>0</v>
      </c>
      <c r="BG1302" s="150">
        <f t="shared" si="26"/>
        <v>0</v>
      </c>
      <c r="BH1302" s="150">
        <f t="shared" si="27"/>
        <v>0</v>
      </c>
      <c r="BI1302" s="150">
        <f t="shared" si="28"/>
        <v>0</v>
      </c>
      <c r="BJ1302" s="17" t="s">
        <v>86</v>
      </c>
      <c r="BK1302" s="150">
        <f t="shared" si="29"/>
        <v>0</v>
      </c>
      <c r="BL1302" s="17" t="s">
        <v>334</v>
      </c>
      <c r="BM1302" s="149" t="s">
        <v>1401</v>
      </c>
    </row>
    <row r="1303" spans="2:65" s="1" customFormat="1" ht="24.25" customHeight="1">
      <c r="B1303" s="32"/>
      <c r="C1303" s="173" t="s">
        <v>1402</v>
      </c>
      <c r="D1303" s="173" t="s">
        <v>319</v>
      </c>
      <c r="E1303" s="174" t="s">
        <v>1403</v>
      </c>
      <c r="F1303" s="175" t="s">
        <v>1404</v>
      </c>
      <c r="G1303" s="176" t="s">
        <v>327</v>
      </c>
      <c r="H1303" s="177">
        <v>18</v>
      </c>
      <c r="I1303" s="178"/>
      <c r="J1303" s="179">
        <f t="shared" si="20"/>
        <v>0</v>
      </c>
      <c r="K1303" s="180"/>
      <c r="L1303" s="181"/>
      <c r="M1303" s="182" t="s">
        <v>1</v>
      </c>
      <c r="N1303" s="183" t="s">
        <v>39</v>
      </c>
      <c r="P1303" s="147">
        <f t="shared" si="21"/>
        <v>0</v>
      </c>
      <c r="Q1303" s="147">
        <v>1E-3</v>
      </c>
      <c r="R1303" s="147">
        <f t="shared" si="22"/>
        <v>1.8000000000000002E-2</v>
      </c>
      <c r="S1303" s="147">
        <v>0</v>
      </c>
      <c r="T1303" s="148">
        <f t="shared" si="23"/>
        <v>0</v>
      </c>
      <c r="AR1303" s="149" t="s">
        <v>420</v>
      </c>
      <c r="AT1303" s="149" t="s">
        <v>319</v>
      </c>
      <c r="AU1303" s="149" t="s">
        <v>86</v>
      </c>
      <c r="AY1303" s="17" t="s">
        <v>241</v>
      </c>
      <c r="BE1303" s="150">
        <f t="shared" si="24"/>
        <v>0</v>
      </c>
      <c r="BF1303" s="150">
        <f t="shared" si="25"/>
        <v>0</v>
      </c>
      <c r="BG1303" s="150">
        <f t="shared" si="26"/>
        <v>0</v>
      </c>
      <c r="BH1303" s="150">
        <f t="shared" si="27"/>
        <v>0</v>
      </c>
      <c r="BI1303" s="150">
        <f t="shared" si="28"/>
        <v>0</v>
      </c>
      <c r="BJ1303" s="17" t="s">
        <v>86</v>
      </c>
      <c r="BK1303" s="150">
        <f t="shared" si="29"/>
        <v>0</v>
      </c>
      <c r="BL1303" s="17" t="s">
        <v>334</v>
      </c>
      <c r="BM1303" s="149" t="s">
        <v>1405</v>
      </c>
    </row>
    <row r="1304" spans="2:65" s="1" customFormat="1" ht="16.5" customHeight="1">
      <c r="B1304" s="32"/>
      <c r="C1304" s="137" t="s">
        <v>1406</v>
      </c>
      <c r="D1304" s="137" t="s">
        <v>243</v>
      </c>
      <c r="E1304" s="138" t="s">
        <v>1407</v>
      </c>
      <c r="F1304" s="139" t="s">
        <v>1408</v>
      </c>
      <c r="G1304" s="140" t="s">
        <v>327</v>
      </c>
      <c r="H1304" s="141">
        <v>6</v>
      </c>
      <c r="I1304" s="142"/>
      <c r="J1304" s="143">
        <f t="shared" si="20"/>
        <v>0</v>
      </c>
      <c r="K1304" s="144"/>
      <c r="L1304" s="32"/>
      <c r="M1304" s="145" t="s">
        <v>1</v>
      </c>
      <c r="N1304" s="146" t="s">
        <v>39</v>
      </c>
      <c r="P1304" s="147">
        <f t="shared" si="21"/>
        <v>0</v>
      </c>
      <c r="Q1304" s="147">
        <v>0</v>
      </c>
      <c r="R1304" s="147">
        <f t="shared" si="22"/>
        <v>0</v>
      </c>
      <c r="S1304" s="147">
        <v>0</v>
      </c>
      <c r="T1304" s="148">
        <f t="shared" si="23"/>
        <v>0</v>
      </c>
      <c r="AR1304" s="149" t="s">
        <v>334</v>
      </c>
      <c r="AT1304" s="149" t="s">
        <v>243</v>
      </c>
      <c r="AU1304" s="149" t="s">
        <v>86</v>
      </c>
      <c r="AY1304" s="17" t="s">
        <v>241</v>
      </c>
      <c r="BE1304" s="150">
        <f t="shared" si="24"/>
        <v>0</v>
      </c>
      <c r="BF1304" s="150">
        <f t="shared" si="25"/>
        <v>0</v>
      </c>
      <c r="BG1304" s="150">
        <f t="shared" si="26"/>
        <v>0</v>
      </c>
      <c r="BH1304" s="150">
        <f t="shared" si="27"/>
        <v>0</v>
      </c>
      <c r="BI1304" s="150">
        <f t="shared" si="28"/>
        <v>0</v>
      </c>
      <c r="BJ1304" s="17" t="s">
        <v>86</v>
      </c>
      <c r="BK1304" s="150">
        <f t="shared" si="29"/>
        <v>0</v>
      </c>
      <c r="BL1304" s="17" t="s">
        <v>334</v>
      </c>
      <c r="BM1304" s="149" t="s">
        <v>1409</v>
      </c>
    </row>
    <row r="1305" spans="2:65" s="1" customFormat="1" ht="21.75" customHeight="1">
      <c r="B1305" s="32"/>
      <c r="C1305" s="173" t="s">
        <v>1410</v>
      </c>
      <c r="D1305" s="173" t="s">
        <v>319</v>
      </c>
      <c r="E1305" s="174" t="s">
        <v>1411</v>
      </c>
      <c r="F1305" s="175" t="s">
        <v>1412</v>
      </c>
      <c r="G1305" s="176" t="s">
        <v>327</v>
      </c>
      <c r="H1305" s="177">
        <v>6</v>
      </c>
      <c r="I1305" s="178"/>
      <c r="J1305" s="179">
        <f t="shared" si="20"/>
        <v>0</v>
      </c>
      <c r="K1305" s="180"/>
      <c r="L1305" s="181"/>
      <c r="M1305" s="182" t="s">
        <v>1</v>
      </c>
      <c r="N1305" s="183" t="s">
        <v>39</v>
      </c>
      <c r="P1305" s="147">
        <f t="shared" si="21"/>
        <v>0</v>
      </c>
      <c r="Q1305" s="147">
        <v>1E-3</v>
      </c>
      <c r="R1305" s="147">
        <f t="shared" si="22"/>
        <v>6.0000000000000001E-3</v>
      </c>
      <c r="S1305" s="147">
        <v>0</v>
      </c>
      <c r="T1305" s="148">
        <f t="shared" si="23"/>
        <v>0</v>
      </c>
      <c r="AR1305" s="149" t="s">
        <v>420</v>
      </c>
      <c r="AT1305" s="149" t="s">
        <v>319</v>
      </c>
      <c r="AU1305" s="149" t="s">
        <v>86</v>
      </c>
      <c r="AY1305" s="17" t="s">
        <v>241</v>
      </c>
      <c r="BE1305" s="150">
        <f t="shared" si="24"/>
        <v>0</v>
      </c>
      <c r="BF1305" s="150">
        <f t="shared" si="25"/>
        <v>0</v>
      </c>
      <c r="BG1305" s="150">
        <f t="shared" si="26"/>
        <v>0</v>
      </c>
      <c r="BH1305" s="150">
        <f t="shared" si="27"/>
        <v>0</v>
      </c>
      <c r="BI1305" s="150">
        <f t="shared" si="28"/>
        <v>0</v>
      </c>
      <c r="BJ1305" s="17" t="s">
        <v>86</v>
      </c>
      <c r="BK1305" s="150">
        <f t="shared" si="29"/>
        <v>0</v>
      </c>
      <c r="BL1305" s="17" t="s">
        <v>334</v>
      </c>
      <c r="BM1305" s="149" t="s">
        <v>1413</v>
      </c>
    </row>
    <row r="1306" spans="2:65" s="1" customFormat="1" ht="16.5" customHeight="1">
      <c r="B1306" s="32"/>
      <c r="C1306" s="137" t="s">
        <v>1414</v>
      </c>
      <c r="D1306" s="137" t="s">
        <v>243</v>
      </c>
      <c r="E1306" s="138" t="s">
        <v>1415</v>
      </c>
      <c r="F1306" s="139" t="s">
        <v>1416</v>
      </c>
      <c r="G1306" s="140" t="s">
        <v>327</v>
      </c>
      <c r="H1306" s="141">
        <v>6</v>
      </c>
      <c r="I1306" s="142"/>
      <c r="J1306" s="143">
        <f t="shared" si="20"/>
        <v>0</v>
      </c>
      <c r="K1306" s="144"/>
      <c r="L1306" s="32"/>
      <c r="M1306" s="145" t="s">
        <v>1</v>
      </c>
      <c r="N1306" s="146" t="s">
        <v>39</v>
      </c>
      <c r="P1306" s="147">
        <f t="shared" si="21"/>
        <v>0</v>
      </c>
      <c r="Q1306" s="147">
        <v>0</v>
      </c>
      <c r="R1306" s="147">
        <f t="shared" si="22"/>
        <v>0</v>
      </c>
      <c r="S1306" s="147">
        <v>0</v>
      </c>
      <c r="T1306" s="148">
        <f t="shared" si="23"/>
        <v>0</v>
      </c>
      <c r="AR1306" s="149" t="s">
        <v>334</v>
      </c>
      <c r="AT1306" s="149" t="s">
        <v>243</v>
      </c>
      <c r="AU1306" s="149" t="s">
        <v>86</v>
      </c>
      <c r="AY1306" s="17" t="s">
        <v>241</v>
      </c>
      <c r="BE1306" s="150">
        <f t="shared" si="24"/>
        <v>0</v>
      </c>
      <c r="BF1306" s="150">
        <f t="shared" si="25"/>
        <v>0</v>
      </c>
      <c r="BG1306" s="150">
        <f t="shared" si="26"/>
        <v>0</v>
      </c>
      <c r="BH1306" s="150">
        <f t="shared" si="27"/>
        <v>0</v>
      </c>
      <c r="BI1306" s="150">
        <f t="shared" si="28"/>
        <v>0</v>
      </c>
      <c r="BJ1306" s="17" t="s">
        <v>86</v>
      </c>
      <c r="BK1306" s="150">
        <f t="shared" si="29"/>
        <v>0</v>
      </c>
      <c r="BL1306" s="17" t="s">
        <v>334</v>
      </c>
      <c r="BM1306" s="149" t="s">
        <v>1417</v>
      </c>
    </row>
    <row r="1307" spans="2:65" s="1" customFormat="1" ht="21.75" customHeight="1">
      <c r="B1307" s="32"/>
      <c r="C1307" s="173" t="s">
        <v>1418</v>
      </c>
      <c r="D1307" s="173" t="s">
        <v>319</v>
      </c>
      <c r="E1307" s="174" t="s">
        <v>1419</v>
      </c>
      <c r="F1307" s="175" t="s">
        <v>1420</v>
      </c>
      <c r="G1307" s="176" t="s">
        <v>327</v>
      </c>
      <c r="H1307" s="177">
        <v>6</v>
      </c>
      <c r="I1307" s="178"/>
      <c r="J1307" s="179">
        <f t="shared" si="20"/>
        <v>0</v>
      </c>
      <c r="K1307" s="180"/>
      <c r="L1307" s="181"/>
      <c r="M1307" s="182" t="s">
        <v>1</v>
      </c>
      <c r="N1307" s="183" t="s">
        <v>39</v>
      </c>
      <c r="P1307" s="147">
        <f t="shared" si="21"/>
        <v>0</v>
      </c>
      <c r="Q1307" s="147">
        <v>1E-3</v>
      </c>
      <c r="R1307" s="147">
        <f t="shared" si="22"/>
        <v>6.0000000000000001E-3</v>
      </c>
      <c r="S1307" s="147">
        <v>0</v>
      </c>
      <c r="T1307" s="148">
        <f t="shared" si="23"/>
        <v>0</v>
      </c>
      <c r="AR1307" s="149" t="s">
        <v>420</v>
      </c>
      <c r="AT1307" s="149" t="s">
        <v>319</v>
      </c>
      <c r="AU1307" s="149" t="s">
        <v>86</v>
      </c>
      <c r="AY1307" s="17" t="s">
        <v>241</v>
      </c>
      <c r="BE1307" s="150">
        <f t="shared" si="24"/>
        <v>0</v>
      </c>
      <c r="BF1307" s="150">
        <f t="shared" si="25"/>
        <v>0</v>
      </c>
      <c r="BG1307" s="150">
        <f t="shared" si="26"/>
        <v>0</v>
      </c>
      <c r="BH1307" s="150">
        <f t="shared" si="27"/>
        <v>0</v>
      </c>
      <c r="BI1307" s="150">
        <f t="shared" si="28"/>
        <v>0</v>
      </c>
      <c r="BJ1307" s="17" t="s">
        <v>86</v>
      </c>
      <c r="BK1307" s="150">
        <f t="shared" si="29"/>
        <v>0</v>
      </c>
      <c r="BL1307" s="17" t="s">
        <v>334</v>
      </c>
      <c r="BM1307" s="149" t="s">
        <v>1421</v>
      </c>
    </row>
    <row r="1308" spans="2:65" s="1" customFormat="1" ht="16.5" customHeight="1">
      <c r="B1308" s="32"/>
      <c r="C1308" s="137" t="s">
        <v>1422</v>
      </c>
      <c r="D1308" s="137" t="s">
        <v>243</v>
      </c>
      <c r="E1308" s="138" t="s">
        <v>1423</v>
      </c>
      <c r="F1308" s="139" t="s">
        <v>1424</v>
      </c>
      <c r="G1308" s="140" t="s">
        <v>327</v>
      </c>
      <c r="H1308" s="141">
        <v>6</v>
      </c>
      <c r="I1308" s="142"/>
      <c r="J1308" s="143">
        <f t="shared" si="20"/>
        <v>0</v>
      </c>
      <c r="K1308" s="144"/>
      <c r="L1308" s="32"/>
      <c r="M1308" s="145" t="s">
        <v>1</v>
      </c>
      <c r="N1308" s="146" t="s">
        <v>39</v>
      </c>
      <c r="P1308" s="147">
        <f t="shared" si="21"/>
        <v>0</v>
      </c>
      <c r="Q1308" s="147">
        <v>0</v>
      </c>
      <c r="R1308" s="147">
        <f t="shared" si="22"/>
        <v>0</v>
      </c>
      <c r="S1308" s="147">
        <v>0</v>
      </c>
      <c r="T1308" s="148">
        <f t="shared" si="23"/>
        <v>0</v>
      </c>
      <c r="AR1308" s="149" t="s">
        <v>334</v>
      </c>
      <c r="AT1308" s="149" t="s">
        <v>243</v>
      </c>
      <c r="AU1308" s="149" t="s">
        <v>86</v>
      </c>
      <c r="AY1308" s="17" t="s">
        <v>241</v>
      </c>
      <c r="BE1308" s="150">
        <f t="shared" si="24"/>
        <v>0</v>
      </c>
      <c r="BF1308" s="150">
        <f t="shared" si="25"/>
        <v>0</v>
      </c>
      <c r="BG1308" s="150">
        <f t="shared" si="26"/>
        <v>0</v>
      </c>
      <c r="BH1308" s="150">
        <f t="shared" si="27"/>
        <v>0</v>
      </c>
      <c r="BI1308" s="150">
        <f t="shared" si="28"/>
        <v>0</v>
      </c>
      <c r="BJ1308" s="17" t="s">
        <v>86</v>
      </c>
      <c r="BK1308" s="150">
        <f t="shared" si="29"/>
        <v>0</v>
      </c>
      <c r="BL1308" s="17" t="s">
        <v>334</v>
      </c>
      <c r="BM1308" s="149" t="s">
        <v>1425</v>
      </c>
    </row>
    <row r="1309" spans="2:65" s="1" customFormat="1" ht="16.5" customHeight="1">
      <c r="B1309" s="32"/>
      <c r="C1309" s="173" t="s">
        <v>1426</v>
      </c>
      <c r="D1309" s="173" t="s">
        <v>319</v>
      </c>
      <c r="E1309" s="174" t="s">
        <v>1427</v>
      </c>
      <c r="F1309" s="175" t="s">
        <v>1428</v>
      </c>
      <c r="G1309" s="176" t="s">
        <v>327</v>
      </c>
      <c r="H1309" s="177">
        <v>6</v>
      </c>
      <c r="I1309" s="178"/>
      <c r="J1309" s="179">
        <f t="shared" si="20"/>
        <v>0</v>
      </c>
      <c r="K1309" s="180"/>
      <c r="L1309" s="181"/>
      <c r="M1309" s="182" t="s">
        <v>1</v>
      </c>
      <c r="N1309" s="183" t="s">
        <v>39</v>
      </c>
      <c r="P1309" s="147">
        <f t="shared" si="21"/>
        <v>0</v>
      </c>
      <c r="Q1309" s="147">
        <v>4.7999999999999996E-3</v>
      </c>
      <c r="R1309" s="147">
        <f t="shared" si="22"/>
        <v>2.8799999999999999E-2</v>
      </c>
      <c r="S1309" s="147">
        <v>0</v>
      </c>
      <c r="T1309" s="148">
        <f t="shared" si="23"/>
        <v>0</v>
      </c>
      <c r="AR1309" s="149" t="s">
        <v>420</v>
      </c>
      <c r="AT1309" s="149" t="s">
        <v>319</v>
      </c>
      <c r="AU1309" s="149" t="s">
        <v>86</v>
      </c>
      <c r="AY1309" s="17" t="s">
        <v>241</v>
      </c>
      <c r="BE1309" s="150">
        <f t="shared" si="24"/>
        <v>0</v>
      </c>
      <c r="BF1309" s="150">
        <f t="shared" si="25"/>
        <v>0</v>
      </c>
      <c r="BG1309" s="150">
        <f t="shared" si="26"/>
        <v>0</v>
      </c>
      <c r="BH1309" s="150">
        <f t="shared" si="27"/>
        <v>0</v>
      </c>
      <c r="BI1309" s="150">
        <f t="shared" si="28"/>
        <v>0</v>
      </c>
      <c r="BJ1309" s="17" t="s">
        <v>86</v>
      </c>
      <c r="BK1309" s="150">
        <f t="shared" si="29"/>
        <v>0</v>
      </c>
      <c r="BL1309" s="17" t="s">
        <v>334</v>
      </c>
      <c r="BM1309" s="149" t="s">
        <v>1429</v>
      </c>
    </row>
    <row r="1310" spans="2:65" s="1" customFormat="1" ht="33" customHeight="1">
      <c r="B1310" s="32"/>
      <c r="C1310" s="137" t="s">
        <v>1430</v>
      </c>
      <c r="D1310" s="137" t="s">
        <v>243</v>
      </c>
      <c r="E1310" s="138" t="s">
        <v>1431</v>
      </c>
      <c r="F1310" s="139" t="s">
        <v>1432</v>
      </c>
      <c r="G1310" s="140" t="s">
        <v>1247</v>
      </c>
      <c r="H1310" s="141">
        <v>1</v>
      </c>
      <c r="I1310" s="142"/>
      <c r="J1310" s="143">
        <f t="shared" si="20"/>
        <v>0</v>
      </c>
      <c r="K1310" s="144"/>
      <c r="L1310" s="32"/>
      <c r="M1310" s="145" t="s">
        <v>1</v>
      </c>
      <c r="N1310" s="146" t="s">
        <v>39</v>
      </c>
      <c r="P1310" s="147">
        <f t="shared" si="21"/>
        <v>0</v>
      </c>
      <c r="Q1310" s="147">
        <v>4.9300000000000004E-3</v>
      </c>
      <c r="R1310" s="147">
        <f t="shared" si="22"/>
        <v>4.9300000000000004E-3</v>
      </c>
      <c r="S1310" s="147">
        <v>0</v>
      </c>
      <c r="T1310" s="148">
        <f t="shared" si="23"/>
        <v>0</v>
      </c>
      <c r="AR1310" s="149" t="s">
        <v>334</v>
      </c>
      <c r="AT1310" s="149" t="s">
        <v>243</v>
      </c>
      <c r="AU1310" s="149" t="s">
        <v>86</v>
      </c>
      <c r="AY1310" s="17" t="s">
        <v>241</v>
      </c>
      <c r="BE1310" s="150">
        <f t="shared" si="24"/>
        <v>0</v>
      </c>
      <c r="BF1310" s="150">
        <f t="shared" si="25"/>
        <v>0</v>
      </c>
      <c r="BG1310" s="150">
        <f t="shared" si="26"/>
        <v>0</v>
      </c>
      <c r="BH1310" s="150">
        <f t="shared" si="27"/>
        <v>0</v>
      </c>
      <c r="BI1310" s="150">
        <f t="shared" si="28"/>
        <v>0</v>
      </c>
      <c r="BJ1310" s="17" t="s">
        <v>86</v>
      </c>
      <c r="BK1310" s="150">
        <f t="shared" si="29"/>
        <v>0</v>
      </c>
      <c r="BL1310" s="17" t="s">
        <v>334</v>
      </c>
      <c r="BM1310" s="149" t="s">
        <v>1433</v>
      </c>
    </row>
    <row r="1311" spans="2:65" s="1" customFormat="1" ht="24.25" customHeight="1">
      <c r="B1311" s="32"/>
      <c r="C1311" s="137" t="s">
        <v>1434</v>
      </c>
      <c r="D1311" s="137" t="s">
        <v>243</v>
      </c>
      <c r="E1311" s="138" t="s">
        <v>1435</v>
      </c>
      <c r="F1311" s="139" t="s">
        <v>1436</v>
      </c>
      <c r="G1311" s="140" t="s">
        <v>1247</v>
      </c>
      <c r="H1311" s="141">
        <v>1</v>
      </c>
      <c r="I1311" s="142"/>
      <c r="J1311" s="143">
        <f t="shared" si="20"/>
        <v>0</v>
      </c>
      <c r="K1311" s="144"/>
      <c r="L1311" s="32"/>
      <c r="M1311" s="145" t="s">
        <v>1</v>
      </c>
      <c r="N1311" s="146" t="s">
        <v>39</v>
      </c>
      <c r="P1311" s="147">
        <f t="shared" si="21"/>
        <v>0</v>
      </c>
      <c r="Q1311" s="147">
        <v>1.4749999999999999E-2</v>
      </c>
      <c r="R1311" s="147">
        <f t="shared" si="22"/>
        <v>1.4749999999999999E-2</v>
      </c>
      <c r="S1311" s="147">
        <v>0</v>
      </c>
      <c r="T1311" s="148">
        <f t="shared" si="23"/>
        <v>0</v>
      </c>
      <c r="AR1311" s="149" t="s">
        <v>334</v>
      </c>
      <c r="AT1311" s="149" t="s">
        <v>243</v>
      </c>
      <c r="AU1311" s="149" t="s">
        <v>86</v>
      </c>
      <c r="AY1311" s="17" t="s">
        <v>241</v>
      </c>
      <c r="BE1311" s="150">
        <f t="shared" si="24"/>
        <v>0</v>
      </c>
      <c r="BF1311" s="150">
        <f t="shared" si="25"/>
        <v>0</v>
      </c>
      <c r="BG1311" s="150">
        <f t="shared" si="26"/>
        <v>0</v>
      </c>
      <c r="BH1311" s="150">
        <f t="shared" si="27"/>
        <v>0</v>
      </c>
      <c r="BI1311" s="150">
        <f t="shared" si="28"/>
        <v>0</v>
      </c>
      <c r="BJ1311" s="17" t="s">
        <v>86</v>
      </c>
      <c r="BK1311" s="150">
        <f t="shared" si="29"/>
        <v>0</v>
      </c>
      <c r="BL1311" s="17" t="s">
        <v>334</v>
      </c>
      <c r="BM1311" s="149" t="s">
        <v>1437</v>
      </c>
    </row>
    <row r="1312" spans="2:65" s="1" customFormat="1" ht="16.5" customHeight="1">
      <c r="B1312" s="32"/>
      <c r="C1312" s="137" t="s">
        <v>1438</v>
      </c>
      <c r="D1312" s="137" t="s">
        <v>243</v>
      </c>
      <c r="E1312" s="138" t="s">
        <v>1439</v>
      </c>
      <c r="F1312" s="139" t="s">
        <v>1440</v>
      </c>
      <c r="G1312" s="140" t="s">
        <v>327</v>
      </c>
      <c r="H1312" s="141">
        <v>6</v>
      </c>
      <c r="I1312" s="142"/>
      <c r="J1312" s="143">
        <f t="shared" si="20"/>
        <v>0</v>
      </c>
      <c r="K1312" s="144"/>
      <c r="L1312" s="32"/>
      <c r="M1312" s="145" t="s">
        <v>1</v>
      </c>
      <c r="N1312" s="146" t="s">
        <v>39</v>
      </c>
      <c r="P1312" s="147">
        <f t="shared" si="21"/>
        <v>0</v>
      </c>
      <c r="Q1312" s="147">
        <v>2.7E-4</v>
      </c>
      <c r="R1312" s="147">
        <f t="shared" si="22"/>
        <v>1.6199999999999999E-3</v>
      </c>
      <c r="S1312" s="147">
        <v>0</v>
      </c>
      <c r="T1312" s="148">
        <f t="shared" si="23"/>
        <v>0</v>
      </c>
      <c r="AR1312" s="149" t="s">
        <v>334</v>
      </c>
      <c r="AT1312" s="149" t="s">
        <v>243</v>
      </c>
      <c r="AU1312" s="149" t="s">
        <v>86</v>
      </c>
      <c r="AY1312" s="17" t="s">
        <v>241</v>
      </c>
      <c r="BE1312" s="150">
        <f t="shared" si="24"/>
        <v>0</v>
      </c>
      <c r="BF1312" s="150">
        <f t="shared" si="25"/>
        <v>0</v>
      </c>
      <c r="BG1312" s="150">
        <f t="shared" si="26"/>
        <v>0</v>
      </c>
      <c r="BH1312" s="150">
        <f t="shared" si="27"/>
        <v>0</v>
      </c>
      <c r="BI1312" s="150">
        <f t="shared" si="28"/>
        <v>0</v>
      </c>
      <c r="BJ1312" s="17" t="s">
        <v>86</v>
      </c>
      <c r="BK1312" s="150">
        <f t="shared" si="29"/>
        <v>0</v>
      </c>
      <c r="BL1312" s="17" t="s">
        <v>334</v>
      </c>
      <c r="BM1312" s="149" t="s">
        <v>1441</v>
      </c>
    </row>
    <row r="1313" spans="2:65" s="1" customFormat="1" ht="24.25" customHeight="1">
      <c r="B1313" s="32"/>
      <c r="C1313" s="137" t="s">
        <v>1442</v>
      </c>
      <c r="D1313" s="137" t="s">
        <v>243</v>
      </c>
      <c r="E1313" s="138" t="s">
        <v>1443</v>
      </c>
      <c r="F1313" s="139" t="s">
        <v>1444</v>
      </c>
      <c r="G1313" s="140" t="s">
        <v>1247</v>
      </c>
      <c r="H1313" s="141">
        <v>18</v>
      </c>
      <c r="I1313" s="142"/>
      <c r="J1313" s="143">
        <f t="shared" si="20"/>
        <v>0</v>
      </c>
      <c r="K1313" s="144"/>
      <c r="L1313" s="32"/>
      <c r="M1313" s="145" t="s">
        <v>1</v>
      </c>
      <c r="N1313" s="146" t="s">
        <v>39</v>
      </c>
      <c r="P1313" s="147">
        <f t="shared" si="21"/>
        <v>0</v>
      </c>
      <c r="Q1313" s="147">
        <v>2.4000000000000001E-4</v>
      </c>
      <c r="R1313" s="147">
        <f t="shared" si="22"/>
        <v>4.3200000000000001E-3</v>
      </c>
      <c r="S1313" s="147">
        <v>0</v>
      </c>
      <c r="T1313" s="148">
        <f t="shared" si="23"/>
        <v>0</v>
      </c>
      <c r="AR1313" s="149" t="s">
        <v>334</v>
      </c>
      <c r="AT1313" s="149" t="s">
        <v>243</v>
      </c>
      <c r="AU1313" s="149" t="s">
        <v>86</v>
      </c>
      <c r="AY1313" s="17" t="s">
        <v>241</v>
      </c>
      <c r="BE1313" s="150">
        <f t="shared" si="24"/>
        <v>0</v>
      </c>
      <c r="BF1313" s="150">
        <f t="shared" si="25"/>
        <v>0</v>
      </c>
      <c r="BG1313" s="150">
        <f t="shared" si="26"/>
        <v>0</v>
      </c>
      <c r="BH1313" s="150">
        <f t="shared" si="27"/>
        <v>0</v>
      </c>
      <c r="BI1313" s="150">
        <f t="shared" si="28"/>
        <v>0</v>
      </c>
      <c r="BJ1313" s="17" t="s">
        <v>86</v>
      </c>
      <c r="BK1313" s="150">
        <f t="shared" si="29"/>
        <v>0</v>
      </c>
      <c r="BL1313" s="17" t="s">
        <v>334</v>
      </c>
      <c r="BM1313" s="149" t="s">
        <v>1445</v>
      </c>
    </row>
    <row r="1314" spans="2:65" s="12" customFormat="1" ht="12">
      <c r="B1314" s="151"/>
      <c r="D1314" s="152" t="s">
        <v>249</v>
      </c>
      <c r="E1314" s="153" t="s">
        <v>1</v>
      </c>
      <c r="F1314" s="154" t="s">
        <v>1446</v>
      </c>
      <c r="H1314" s="155">
        <v>18</v>
      </c>
      <c r="I1314" s="156"/>
      <c r="L1314" s="151"/>
      <c r="M1314" s="157"/>
      <c r="T1314" s="158"/>
      <c r="AT1314" s="153" t="s">
        <v>249</v>
      </c>
      <c r="AU1314" s="153" t="s">
        <v>86</v>
      </c>
      <c r="AV1314" s="12" t="s">
        <v>86</v>
      </c>
      <c r="AW1314" s="12" t="s">
        <v>30</v>
      </c>
      <c r="AX1314" s="12" t="s">
        <v>73</v>
      </c>
      <c r="AY1314" s="153" t="s">
        <v>241</v>
      </c>
    </row>
    <row r="1315" spans="2:65" s="13" customFormat="1" ht="12">
      <c r="B1315" s="159"/>
      <c r="D1315" s="152" t="s">
        <v>249</v>
      </c>
      <c r="E1315" s="160" t="s">
        <v>1</v>
      </c>
      <c r="F1315" s="161" t="s">
        <v>251</v>
      </c>
      <c r="H1315" s="162">
        <v>18</v>
      </c>
      <c r="I1315" s="163"/>
      <c r="L1315" s="159"/>
      <c r="M1315" s="164"/>
      <c r="T1315" s="165"/>
      <c r="AT1315" s="160" t="s">
        <v>249</v>
      </c>
      <c r="AU1315" s="160" t="s">
        <v>86</v>
      </c>
      <c r="AV1315" s="13" t="s">
        <v>247</v>
      </c>
      <c r="AW1315" s="13" t="s">
        <v>30</v>
      </c>
      <c r="AX1315" s="13" t="s">
        <v>80</v>
      </c>
      <c r="AY1315" s="160" t="s">
        <v>241</v>
      </c>
    </row>
    <row r="1316" spans="2:65" s="1" customFormat="1" ht="24.25" customHeight="1">
      <c r="B1316" s="32"/>
      <c r="C1316" s="137" t="s">
        <v>1447</v>
      </c>
      <c r="D1316" s="137" t="s">
        <v>243</v>
      </c>
      <c r="E1316" s="138" t="s">
        <v>1448</v>
      </c>
      <c r="F1316" s="139" t="s">
        <v>1449</v>
      </c>
      <c r="G1316" s="140" t="s">
        <v>1247</v>
      </c>
      <c r="H1316" s="141">
        <v>1</v>
      </c>
      <c r="I1316" s="142"/>
      <c r="J1316" s="143">
        <f t="shared" ref="J1316:J1321" si="30">ROUND(I1316*H1316,2)</f>
        <v>0</v>
      </c>
      <c r="K1316" s="144"/>
      <c r="L1316" s="32"/>
      <c r="M1316" s="145" t="s">
        <v>1</v>
      </c>
      <c r="N1316" s="146" t="s">
        <v>39</v>
      </c>
      <c r="P1316" s="147">
        <f t="shared" ref="P1316:P1321" si="31">O1316*H1316</f>
        <v>0</v>
      </c>
      <c r="Q1316" s="147">
        <v>1.8E-3</v>
      </c>
      <c r="R1316" s="147">
        <f t="shared" ref="R1316:R1321" si="32">Q1316*H1316</f>
        <v>1.8E-3</v>
      </c>
      <c r="S1316" s="147">
        <v>0</v>
      </c>
      <c r="T1316" s="148">
        <f t="shared" ref="T1316:T1321" si="33">S1316*H1316</f>
        <v>0</v>
      </c>
      <c r="AR1316" s="149" t="s">
        <v>334</v>
      </c>
      <c r="AT1316" s="149" t="s">
        <v>243</v>
      </c>
      <c r="AU1316" s="149" t="s">
        <v>86</v>
      </c>
      <c r="AY1316" s="17" t="s">
        <v>241</v>
      </c>
      <c r="BE1316" s="150">
        <f t="shared" ref="BE1316:BE1321" si="34">IF(N1316="základní",J1316,0)</f>
        <v>0</v>
      </c>
      <c r="BF1316" s="150">
        <f t="shared" ref="BF1316:BF1321" si="35">IF(N1316="snížená",J1316,0)</f>
        <v>0</v>
      </c>
      <c r="BG1316" s="150">
        <f t="shared" ref="BG1316:BG1321" si="36">IF(N1316="zákl. přenesená",J1316,0)</f>
        <v>0</v>
      </c>
      <c r="BH1316" s="150">
        <f t="shared" ref="BH1316:BH1321" si="37">IF(N1316="sníž. přenesená",J1316,0)</f>
        <v>0</v>
      </c>
      <c r="BI1316" s="150">
        <f t="shared" ref="BI1316:BI1321" si="38">IF(N1316="nulová",J1316,0)</f>
        <v>0</v>
      </c>
      <c r="BJ1316" s="17" t="s">
        <v>86</v>
      </c>
      <c r="BK1316" s="150">
        <f t="shared" ref="BK1316:BK1321" si="39">ROUND(I1316*H1316,2)</f>
        <v>0</v>
      </c>
      <c r="BL1316" s="17" t="s">
        <v>334</v>
      </c>
      <c r="BM1316" s="149" t="s">
        <v>1450</v>
      </c>
    </row>
    <row r="1317" spans="2:65" s="1" customFormat="1" ht="21.75" customHeight="1">
      <c r="B1317" s="32"/>
      <c r="C1317" s="137" t="s">
        <v>1451</v>
      </c>
      <c r="D1317" s="137" t="s">
        <v>243</v>
      </c>
      <c r="E1317" s="138" t="s">
        <v>1452</v>
      </c>
      <c r="F1317" s="139" t="s">
        <v>1453</v>
      </c>
      <c r="G1317" s="140" t="s">
        <v>1247</v>
      </c>
      <c r="H1317" s="141">
        <v>8</v>
      </c>
      <c r="I1317" s="142"/>
      <c r="J1317" s="143">
        <f t="shared" si="30"/>
        <v>0</v>
      </c>
      <c r="K1317" s="144"/>
      <c r="L1317" s="32"/>
      <c r="M1317" s="145" t="s">
        <v>1</v>
      </c>
      <c r="N1317" s="146" t="s">
        <v>39</v>
      </c>
      <c r="P1317" s="147">
        <f t="shared" si="31"/>
        <v>0</v>
      </c>
      <c r="Q1317" s="147">
        <v>1.8E-3</v>
      </c>
      <c r="R1317" s="147">
        <f t="shared" si="32"/>
        <v>1.44E-2</v>
      </c>
      <c r="S1317" s="147">
        <v>0</v>
      </c>
      <c r="T1317" s="148">
        <f t="shared" si="33"/>
        <v>0</v>
      </c>
      <c r="AR1317" s="149" t="s">
        <v>334</v>
      </c>
      <c r="AT1317" s="149" t="s">
        <v>243</v>
      </c>
      <c r="AU1317" s="149" t="s">
        <v>86</v>
      </c>
      <c r="AY1317" s="17" t="s">
        <v>241</v>
      </c>
      <c r="BE1317" s="150">
        <f t="shared" si="34"/>
        <v>0</v>
      </c>
      <c r="BF1317" s="150">
        <f t="shared" si="35"/>
        <v>0</v>
      </c>
      <c r="BG1317" s="150">
        <f t="shared" si="36"/>
        <v>0</v>
      </c>
      <c r="BH1317" s="150">
        <f t="shared" si="37"/>
        <v>0</v>
      </c>
      <c r="BI1317" s="150">
        <f t="shared" si="38"/>
        <v>0</v>
      </c>
      <c r="BJ1317" s="17" t="s">
        <v>86</v>
      </c>
      <c r="BK1317" s="150">
        <f t="shared" si="39"/>
        <v>0</v>
      </c>
      <c r="BL1317" s="17" t="s">
        <v>334</v>
      </c>
      <c r="BM1317" s="149" t="s">
        <v>1454</v>
      </c>
    </row>
    <row r="1318" spans="2:65" s="1" customFormat="1" ht="24.25" customHeight="1">
      <c r="B1318" s="32"/>
      <c r="C1318" s="137" t="s">
        <v>1455</v>
      </c>
      <c r="D1318" s="137" t="s">
        <v>243</v>
      </c>
      <c r="E1318" s="138" t="s">
        <v>1456</v>
      </c>
      <c r="F1318" s="139" t="s">
        <v>1457</v>
      </c>
      <c r="G1318" s="140" t="s">
        <v>1247</v>
      </c>
      <c r="H1318" s="141">
        <v>1</v>
      </c>
      <c r="I1318" s="142"/>
      <c r="J1318" s="143">
        <f t="shared" si="30"/>
        <v>0</v>
      </c>
      <c r="K1318" s="144"/>
      <c r="L1318" s="32"/>
      <c r="M1318" s="145" t="s">
        <v>1</v>
      </c>
      <c r="N1318" s="146" t="s">
        <v>39</v>
      </c>
      <c r="P1318" s="147">
        <f t="shared" si="31"/>
        <v>0</v>
      </c>
      <c r="Q1318" s="147">
        <v>3.5400000000000002E-3</v>
      </c>
      <c r="R1318" s="147">
        <f t="shared" si="32"/>
        <v>3.5400000000000002E-3</v>
      </c>
      <c r="S1318" s="147">
        <v>0</v>
      </c>
      <c r="T1318" s="148">
        <f t="shared" si="33"/>
        <v>0</v>
      </c>
      <c r="AR1318" s="149" t="s">
        <v>334</v>
      </c>
      <c r="AT1318" s="149" t="s">
        <v>243</v>
      </c>
      <c r="AU1318" s="149" t="s">
        <v>86</v>
      </c>
      <c r="AY1318" s="17" t="s">
        <v>241</v>
      </c>
      <c r="BE1318" s="150">
        <f t="shared" si="34"/>
        <v>0</v>
      </c>
      <c r="BF1318" s="150">
        <f t="shared" si="35"/>
        <v>0</v>
      </c>
      <c r="BG1318" s="150">
        <f t="shared" si="36"/>
        <v>0</v>
      </c>
      <c r="BH1318" s="150">
        <f t="shared" si="37"/>
        <v>0</v>
      </c>
      <c r="BI1318" s="150">
        <f t="shared" si="38"/>
        <v>0</v>
      </c>
      <c r="BJ1318" s="17" t="s">
        <v>86</v>
      </c>
      <c r="BK1318" s="150">
        <f t="shared" si="39"/>
        <v>0</v>
      </c>
      <c r="BL1318" s="17" t="s">
        <v>334</v>
      </c>
      <c r="BM1318" s="149" t="s">
        <v>1458</v>
      </c>
    </row>
    <row r="1319" spans="2:65" s="1" customFormat="1" ht="24.25" customHeight="1">
      <c r="B1319" s="32"/>
      <c r="C1319" s="173" t="s">
        <v>1459</v>
      </c>
      <c r="D1319" s="173" t="s">
        <v>319</v>
      </c>
      <c r="E1319" s="174" t="s">
        <v>1460</v>
      </c>
      <c r="F1319" s="175" t="s">
        <v>1461</v>
      </c>
      <c r="G1319" s="176" t="s">
        <v>327</v>
      </c>
      <c r="H1319" s="177">
        <v>1</v>
      </c>
      <c r="I1319" s="178"/>
      <c r="J1319" s="179">
        <f t="shared" si="30"/>
        <v>0</v>
      </c>
      <c r="K1319" s="180"/>
      <c r="L1319" s="181"/>
      <c r="M1319" s="182" t="s">
        <v>1</v>
      </c>
      <c r="N1319" s="183" t="s">
        <v>39</v>
      </c>
      <c r="P1319" s="147">
        <f t="shared" si="31"/>
        <v>0</v>
      </c>
      <c r="Q1319" s="147">
        <v>8.4999999999999995E-4</v>
      </c>
      <c r="R1319" s="147">
        <f t="shared" si="32"/>
        <v>8.4999999999999995E-4</v>
      </c>
      <c r="S1319" s="147">
        <v>0</v>
      </c>
      <c r="T1319" s="148">
        <f t="shared" si="33"/>
        <v>0</v>
      </c>
      <c r="AR1319" s="149" t="s">
        <v>420</v>
      </c>
      <c r="AT1319" s="149" t="s">
        <v>319</v>
      </c>
      <c r="AU1319" s="149" t="s">
        <v>86</v>
      </c>
      <c r="AY1319" s="17" t="s">
        <v>241</v>
      </c>
      <c r="BE1319" s="150">
        <f t="shared" si="34"/>
        <v>0</v>
      </c>
      <c r="BF1319" s="150">
        <f t="shared" si="35"/>
        <v>0</v>
      </c>
      <c r="BG1319" s="150">
        <f t="shared" si="36"/>
        <v>0</v>
      </c>
      <c r="BH1319" s="150">
        <f t="shared" si="37"/>
        <v>0</v>
      </c>
      <c r="BI1319" s="150">
        <f t="shared" si="38"/>
        <v>0</v>
      </c>
      <c r="BJ1319" s="17" t="s">
        <v>86</v>
      </c>
      <c r="BK1319" s="150">
        <f t="shared" si="39"/>
        <v>0</v>
      </c>
      <c r="BL1319" s="17" t="s">
        <v>334</v>
      </c>
      <c r="BM1319" s="149" t="s">
        <v>1462</v>
      </c>
    </row>
    <row r="1320" spans="2:65" s="1" customFormat="1" ht="24.25" customHeight="1">
      <c r="B1320" s="32"/>
      <c r="C1320" s="137" t="s">
        <v>1463</v>
      </c>
      <c r="D1320" s="137" t="s">
        <v>243</v>
      </c>
      <c r="E1320" s="138" t="s">
        <v>1464</v>
      </c>
      <c r="F1320" s="139" t="s">
        <v>1465</v>
      </c>
      <c r="G1320" s="140" t="s">
        <v>1247</v>
      </c>
      <c r="H1320" s="141">
        <v>6</v>
      </c>
      <c r="I1320" s="142"/>
      <c r="J1320" s="143">
        <f t="shared" si="30"/>
        <v>0</v>
      </c>
      <c r="K1320" s="144"/>
      <c r="L1320" s="32"/>
      <c r="M1320" s="145" t="s">
        <v>1</v>
      </c>
      <c r="N1320" s="146" t="s">
        <v>39</v>
      </c>
      <c r="P1320" s="147">
        <f t="shared" si="31"/>
        <v>0</v>
      </c>
      <c r="Q1320" s="147">
        <v>3.0899999999999999E-3</v>
      </c>
      <c r="R1320" s="147">
        <f t="shared" si="32"/>
        <v>1.8540000000000001E-2</v>
      </c>
      <c r="S1320" s="147">
        <v>0</v>
      </c>
      <c r="T1320" s="148">
        <f t="shared" si="33"/>
        <v>0</v>
      </c>
      <c r="AR1320" s="149" t="s">
        <v>334</v>
      </c>
      <c r="AT1320" s="149" t="s">
        <v>243</v>
      </c>
      <c r="AU1320" s="149" t="s">
        <v>86</v>
      </c>
      <c r="AY1320" s="17" t="s">
        <v>241</v>
      </c>
      <c r="BE1320" s="150">
        <f t="shared" si="34"/>
        <v>0</v>
      </c>
      <c r="BF1320" s="150">
        <f t="shared" si="35"/>
        <v>0</v>
      </c>
      <c r="BG1320" s="150">
        <f t="shared" si="36"/>
        <v>0</v>
      </c>
      <c r="BH1320" s="150">
        <f t="shared" si="37"/>
        <v>0</v>
      </c>
      <c r="BI1320" s="150">
        <f t="shared" si="38"/>
        <v>0</v>
      </c>
      <c r="BJ1320" s="17" t="s">
        <v>86</v>
      </c>
      <c r="BK1320" s="150">
        <f t="shared" si="39"/>
        <v>0</v>
      </c>
      <c r="BL1320" s="17" t="s">
        <v>334</v>
      </c>
      <c r="BM1320" s="149" t="s">
        <v>1466</v>
      </c>
    </row>
    <row r="1321" spans="2:65" s="1" customFormat="1" ht="24.25" customHeight="1">
      <c r="B1321" s="32"/>
      <c r="C1321" s="173" t="s">
        <v>1467</v>
      </c>
      <c r="D1321" s="173" t="s">
        <v>319</v>
      </c>
      <c r="E1321" s="174" t="s">
        <v>1468</v>
      </c>
      <c r="F1321" s="175" t="s">
        <v>1469</v>
      </c>
      <c r="G1321" s="176" t="s">
        <v>327</v>
      </c>
      <c r="H1321" s="177">
        <v>6</v>
      </c>
      <c r="I1321" s="178"/>
      <c r="J1321" s="179">
        <f t="shared" si="30"/>
        <v>0</v>
      </c>
      <c r="K1321" s="180"/>
      <c r="L1321" s="181"/>
      <c r="M1321" s="182" t="s">
        <v>1</v>
      </c>
      <c r="N1321" s="183" t="s">
        <v>39</v>
      </c>
      <c r="P1321" s="147">
        <f t="shared" si="31"/>
        <v>0</v>
      </c>
      <c r="Q1321" s="147">
        <v>4.4999999999999999E-4</v>
      </c>
      <c r="R1321" s="147">
        <f t="shared" si="32"/>
        <v>2.7000000000000001E-3</v>
      </c>
      <c r="S1321" s="147">
        <v>0</v>
      </c>
      <c r="T1321" s="148">
        <f t="shared" si="33"/>
        <v>0</v>
      </c>
      <c r="AR1321" s="149" t="s">
        <v>420</v>
      </c>
      <c r="AT1321" s="149" t="s">
        <v>319</v>
      </c>
      <c r="AU1321" s="149" t="s">
        <v>86</v>
      </c>
      <c r="AY1321" s="17" t="s">
        <v>241</v>
      </c>
      <c r="BE1321" s="150">
        <f t="shared" si="34"/>
        <v>0</v>
      </c>
      <c r="BF1321" s="150">
        <f t="shared" si="35"/>
        <v>0</v>
      </c>
      <c r="BG1321" s="150">
        <f t="shared" si="36"/>
        <v>0</v>
      </c>
      <c r="BH1321" s="150">
        <f t="shared" si="37"/>
        <v>0</v>
      </c>
      <c r="BI1321" s="150">
        <f t="shared" si="38"/>
        <v>0</v>
      </c>
      <c r="BJ1321" s="17" t="s">
        <v>86</v>
      </c>
      <c r="BK1321" s="150">
        <f t="shared" si="39"/>
        <v>0</v>
      </c>
      <c r="BL1321" s="17" t="s">
        <v>334</v>
      </c>
      <c r="BM1321" s="149" t="s">
        <v>1470</v>
      </c>
    </row>
    <row r="1322" spans="2:65" s="12" customFormat="1" ht="12">
      <c r="B1322" s="151"/>
      <c r="D1322" s="152" t="s">
        <v>249</v>
      </c>
      <c r="E1322" s="153" t="s">
        <v>1</v>
      </c>
      <c r="F1322" s="154" t="s">
        <v>1138</v>
      </c>
      <c r="H1322" s="155">
        <v>6</v>
      </c>
      <c r="I1322" s="156"/>
      <c r="L1322" s="151"/>
      <c r="M1322" s="157"/>
      <c r="T1322" s="158"/>
      <c r="AT1322" s="153" t="s">
        <v>249</v>
      </c>
      <c r="AU1322" s="153" t="s">
        <v>86</v>
      </c>
      <c r="AV1322" s="12" t="s">
        <v>86</v>
      </c>
      <c r="AW1322" s="12" t="s">
        <v>30</v>
      </c>
      <c r="AX1322" s="12" t="s">
        <v>73</v>
      </c>
      <c r="AY1322" s="153" t="s">
        <v>241</v>
      </c>
    </row>
    <row r="1323" spans="2:65" s="13" customFormat="1" ht="12">
      <c r="B1323" s="159"/>
      <c r="D1323" s="152" t="s">
        <v>249</v>
      </c>
      <c r="E1323" s="160" t="s">
        <v>1</v>
      </c>
      <c r="F1323" s="161" t="s">
        <v>1471</v>
      </c>
      <c r="H1323" s="162">
        <v>6</v>
      </c>
      <c r="I1323" s="163"/>
      <c r="L1323" s="159"/>
      <c r="M1323" s="164"/>
      <c r="T1323" s="165"/>
      <c r="AT1323" s="160" t="s">
        <v>249</v>
      </c>
      <c r="AU1323" s="160" t="s">
        <v>86</v>
      </c>
      <c r="AV1323" s="13" t="s">
        <v>247</v>
      </c>
      <c r="AW1323" s="13" t="s">
        <v>30</v>
      </c>
      <c r="AX1323" s="13" t="s">
        <v>80</v>
      </c>
      <c r="AY1323" s="160" t="s">
        <v>241</v>
      </c>
    </row>
    <row r="1324" spans="2:65" s="1" customFormat="1" ht="24.25" customHeight="1">
      <c r="B1324" s="32"/>
      <c r="C1324" s="173" t="s">
        <v>1472</v>
      </c>
      <c r="D1324" s="173" t="s">
        <v>319</v>
      </c>
      <c r="E1324" s="174" t="s">
        <v>1473</v>
      </c>
      <c r="F1324" s="175" t="s">
        <v>1474</v>
      </c>
      <c r="G1324" s="176" t="s">
        <v>327</v>
      </c>
      <c r="H1324" s="177">
        <v>6</v>
      </c>
      <c r="I1324" s="178"/>
      <c r="J1324" s="179">
        <f t="shared" ref="J1324:J1330" si="40">ROUND(I1324*H1324,2)</f>
        <v>0</v>
      </c>
      <c r="K1324" s="180"/>
      <c r="L1324" s="181"/>
      <c r="M1324" s="182" t="s">
        <v>1</v>
      </c>
      <c r="N1324" s="183" t="s">
        <v>39</v>
      </c>
      <c r="P1324" s="147">
        <f t="shared" ref="P1324:P1330" si="41">O1324*H1324</f>
        <v>0</v>
      </c>
      <c r="Q1324" s="147">
        <v>2.9999999999999997E-4</v>
      </c>
      <c r="R1324" s="147">
        <f t="shared" ref="R1324:R1330" si="42">Q1324*H1324</f>
        <v>1.8E-3</v>
      </c>
      <c r="S1324" s="147">
        <v>0</v>
      </c>
      <c r="T1324" s="148">
        <f t="shared" ref="T1324:T1330" si="43">S1324*H1324</f>
        <v>0</v>
      </c>
      <c r="AR1324" s="149" t="s">
        <v>420</v>
      </c>
      <c r="AT1324" s="149" t="s">
        <v>319</v>
      </c>
      <c r="AU1324" s="149" t="s">
        <v>86</v>
      </c>
      <c r="AY1324" s="17" t="s">
        <v>241</v>
      </c>
      <c r="BE1324" s="150">
        <f t="shared" ref="BE1324:BE1330" si="44">IF(N1324="základní",J1324,0)</f>
        <v>0</v>
      </c>
      <c r="BF1324" s="150">
        <f t="shared" ref="BF1324:BF1330" si="45">IF(N1324="snížená",J1324,0)</f>
        <v>0</v>
      </c>
      <c r="BG1324" s="150">
        <f t="shared" ref="BG1324:BG1330" si="46">IF(N1324="zákl. přenesená",J1324,0)</f>
        <v>0</v>
      </c>
      <c r="BH1324" s="150">
        <f t="shared" ref="BH1324:BH1330" si="47">IF(N1324="sníž. přenesená",J1324,0)</f>
        <v>0</v>
      </c>
      <c r="BI1324" s="150">
        <f t="shared" ref="BI1324:BI1330" si="48">IF(N1324="nulová",J1324,0)</f>
        <v>0</v>
      </c>
      <c r="BJ1324" s="17" t="s">
        <v>86</v>
      </c>
      <c r="BK1324" s="150">
        <f t="shared" ref="BK1324:BK1330" si="49">ROUND(I1324*H1324,2)</f>
        <v>0</v>
      </c>
      <c r="BL1324" s="17" t="s">
        <v>334</v>
      </c>
      <c r="BM1324" s="149" t="s">
        <v>1475</v>
      </c>
    </row>
    <row r="1325" spans="2:65" s="1" customFormat="1" ht="16.5" customHeight="1">
      <c r="B1325" s="32"/>
      <c r="C1325" s="137" t="s">
        <v>1476</v>
      </c>
      <c r="D1325" s="137" t="s">
        <v>243</v>
      </c>
      <c r="E1325" s="138" t="s">
        <v>1477</v>
      </c>
      <c r="F1325" s="139" t="s">
        <v>1478</v>
      </c>
      <c r="G1325" s="140" t="s">
        <v>1247</v>
      </c>
      <c r="H1325" s="141">
        <v>6</v>
      </c>
      <c r="I1325" s="142"/>
      <c r="J1325" s="143">
        <f t="shared" si="40"/>
        <v>0</v>
      </c>
      <c r="K1325" s="144"/>
      <c r="L1325" s="32"/>
      <c r="M1325" s="145" t="s">
        <v>1</v>
      </c>
      <c r="N1325" s="146" t="s">
        <v>39</v>
      </c>
      <c r="P1325" s="147">
        <f t="shared" si="41"/>
        <v>0</v>
      </c>
      <c r="Q1325" s="147">
        <v>1.2999999999999999E-4</v>
      </c>
      <c r="R1325" s="147">
        <f t="shared" si="42"/>
        <v>7.7999999999999988E-4</v>
      </c>
      <c r="S1325" s="147">
        <v>0</v>
      </c>
      <c r="T1325" s="148">
        <f t="shared" si="43"/>
        <v>0</v>
      </c>
      <c r="AR1325" s="149" t="s">
        <v>334</v>
      </c>
      <c r="AT1325" s="149" t="s">
        <v>243</v>
      </c>
      <c r="AU1325" s="149" t="s">
        <v>86</v>
      </c>
      <c r="AY1325" s="17" t="s">
        <v>241</v>
      </c>
      <c r="BE1325" s="150">
        <f t="shared" si="44"/>
        <v>0</v>
      </c>
      <c r="BF1325" s="150">
        <f t="shared" si="45"/>
        <v>0</v>
      </c>
      <c r="BG1325" s="150">
        <f t="shared" si="46"/>
        <v>0</v>
      </c>
      <c r="BH1325" s="150">
        <f t="shared" si="47"/>
        <v>0</v>
      </c>
      <c r="BI1325" s="150">
        <f t="shared" si="48"/>
        <v>0</v>
      </c>
      <c r="BJ1325" s="17" t="s">
        <v>86</v>
      </c>
      <c r="BK1325" s="150">
        <f t="shared" si="49"/>
        <v>0</v>
      </c>
      <c r="BL1325" s="17" t="s">
        <v>334</v>
      </c>
      <c r="BM1325" s="149" t="s">
        <v>1479</v>
      </c>
    </row>
    <row r="1326" spans="2:65" s="1" customFormat="1" ht="16.5" customHeight="1">
      <c r="B1326" s="32"/>
      <c r="C1326" s="173" t="s">
        <v>1480</v>
      </c>
      <c r="D1326" s="173" t="s">
        <v>319</v>
      </c>
      <c r="E1326" s="174" t="s">
        <v>1481</v>
      </c>
      <c r="F1326" s="175" t="s">
        <v>1482</v>
      </c>
      <c r="G1326" s="176" t="s">
        <v>327</v>
      </c>
      <c r="H1326" s="177">
        <v>6</v>
      </c>
      <c r="I1326" s="178"/>
      <c r="J1326" s="179">
        <f t="shared" si="40"/>
        <v>0</v>
      </c>
      <c r="K1326" s="180"/>
      <c r="L1326" s="181"/>
      <c r="M1326" s="182" t="s">
        <v>1</v>
      </c>
      <c r="N1326" s="183" t="s">
        <v>39</v>
      </c>
      <c r="P1326" s="147">
        <f t="shared" si="41"/>
        <v>0</v>
      </c>
      <c r="Q1326" s="147">
        <v>0</v>
      </c>
      <c r="R1326" s="147">
        <f t="shared" si="42"/>
        <v>0</v>
      </c>
      <c r="S1326" s="147">
        <v>0</v>
      </c>
      <c r="T1326" s="148">
        <f t="shared" si="43"/>
        <v>0</v>
      </c>
      <c r="AR1326" s="149" t="s">
        <v>420</v>
      </c>
      <c r="AT1326" s="149" t="s">
        <v>319</v>
      </c>
      <c r="AU1326" s="149" t="s">
        <v>86</v>
      </c>
      <c r="AY1326" s="17" t="s">
        <v>241</v>
      </c>
      <c r="BE1326" s="150">
        <f t="shared" si="44"/>
        <v>0</v>
      </c>
      <c r="BF1326" s="150">
        <f t="shared" si="45"/>
        <v>0</v>
      </c>
      <c r="BG1326" s="150">
        <f t="shared" si="46"/>
        <v>0</v>
      </c>
      <c r="BH1326" s="150">
        <f t="shared" si="47"/>
        <v>0</v>
      </c>
      <c r="BI1326" s="150">
        <f t="shared" si="48"/>
        <v>0</v>
      </c>
      <c r="BJ1326" s="17" t="s">
        <v>86</v>
      </c>
      <c r="BK1326" s="150">
        <f t="shared" si="49"/>
        <v>0</v>
      </c>
      <c r="BL1326" s="17" t="s">
        <v>334</v>
      </c>
      <c r="BM1326" s="149" t="s">
        <v>1483</v>
      </c>
    </row>
    <row r="1327" spans="2:65" s="1" customFormat="1" ht="16.5" customHeight="1">
      <c r="B1327" s="32"/>
      <c r="C1327" s="137" t="s">
        <v>1484</v>
      </c>
      <c r="D1327" s="137" t="s">
        <v>243</v>
      </c>
      <c r="E1327" s="138" t="s">
        <v>1485</v>
      </c>
      <c r="F1327" s="139" t="s">
        <v>1486</v>
      </c>
      <c r="G1327" s="140" t="s">
        <v>327</v>
      </c>
      <c r="H1327" s="141">
        <v>6</v>
      </c>
      <c r="I1327" s="142"/>
      <c r="J1327" s="143">
        <f t="shared" si="40"/>
        <v>0</v>
      </c>
      <c r="K1327" s="144"/>
      <c r="L1327" s="32"/>
      <c r="M1327" s="145" t="s">
        <v>1</v>
      </c>
      <c r="N1327" s="146" t="s">
        <v>39</v>
      </c>
      <c r="P1327" s="147">
        <f t="shared" si="41"/>
        <v>0</v>
      </c>
      <c r="Q1327" s="147">
        <v>4.0000000000000003E-5</v>
      </c>
      <c r="R1327" s="147">
        <f t="shared" si="42"/>
        <v>2.4000000000000003E-4</v>
      </c>
      <c r="S1327" s="147">
        <v>0</v>
      </c>
      <c r="T1327" s="148">
        <f t="shared" si="43"/>
        <v>0</v>
      </c>
      <c r="AR1327" s="149" t="s">
        <v>334</v>
      </c>
      <c r="AT1327" s="149" t="s">
        <v>243</v>
      </c>
      <c r="AU1327" s="149" t="s">
        <v>86</v>
      </c>
      <c r="AY1327" s="17" t="s">
        <v>241</v>
      </c>
      <c r="BE1327" s="150">
        <f t="shared" si="44"/>
        <v>0</v>
      </c>
      <c r="BF1327" s="150">
        <f t="shared" si="45"/>
        <v>0</v>
      </c>
      <c r="BG1327" s="150">
        <f t="shared" si="46"/>
        <v>0</v>
      </c>
      <c r="BH1327" s="150">
        <f t="shared" si="47"/>
        <v>0</v>
      </c>
      <c r="BI1327" s="150">
        <f t="shared" si="48"/>
        <v>0</v>
      </c>
      <c r="BJ1327" s="17" t="s">
        <v>86</v>
      </c>
      <c r="BK1327" s="150">
        <f t="shared" si="49"/>
        <v>0</v>
      </c>
      <c r="BL1327" s="17" t="s">
        <v>334</v>
      </c>
      <c r="BM1327" s="149" t="s">
        <v>1487</v>
      </c>
    </row>
    <row r="1328" spans="2:65" s="1" customFormat="1" ht="16.5" customHeight="1">
      <c r="B1328" s="32"/>
      <c r="C1328" s="173" t="s">
        <v>1488</v>
      </c>
      <c r="D1328" s="173" t="s">
        <v>319</v>
      </c>
      <c r="E1328" s="174" t="s">
        <v>1489</v>
      </c>
      <c r="F1328" s="175" t="s">
        <v>1490</v>
      </c>
      <c r="G1328" s="176" t="s">
        <v>327</v>
      </c>
      <c r="H1328" s="177">
        <v>6</v>
      </c>
      <c r="I1328" s="178"/>
      <c r="J1328" s="179">
        <f t="shared" si="40"/>
        <v>0</v>
      </c>
      <c r="K1328" s="180"/>
      <c r="L1328" s="181"/>
      <c r="M1328" s="182" t="s">
        <v>1</v>
      </c>
      <c r="N1328" s="183" t="s">
        <v>39</v>
      </c>
      <c r="P1328" s="147">
        <f t="shared" si="41"/>
        <v>0</v>
      </c>
      <c r="Q1328" s="147">
        <v>2.9199999999999999E-3</v>
      </c>
      <c r="R1328" s="147">
        <f t="shared" si="42"/>
        <v>1.7520000000000001E-2</v>
      </c>
      <c r="S1328" s="147">
        <v>0</v>
      </c>
      <c r="T1328" s="148">
        <f t="shared" si="43"/>
        <v>0</v>
      </c>
      <c r="AR1328" s="149" t="s">
        <v>420</v>
      </c>
      <c r="AT1328" s="149" t="s">
        <v>319</v>
      </c>
      <c r="AU1328" s="149" t="s">
        <v>86</v>
      </c>
      <c r="AY1328" s="17" t="s">
        <v>241</v>
      </c>
      <c r="BE1328" s="150">
        <f t="shared" si="44"/>
        <v>0</v>
      </c>
      <c r="BF1328" s="150">
        <f t="shared" si="45"/>
        <v>0</v>
      </c>
      <c r="BG1328" s="150">
        <f t="shared" si="46"/>
        <v>0</v>
      </c>
      <c r="BH1328" s="150">
        <f t="shared" si="47"/>
        <v>0</v>
      </c>
      <c r="BI1328" s="150">
        <f t="shared" si="48"/>
        <v>0</v>
      </c>
      <c r="BJ1328" s="17" t="s">
        <v>86</v>
      </c>
      <c r="BK1328" s="150">
        <f t="shared" si="49"/>
        <v>0</v>
      </c>
      <c r="BL1328" s="17" t="s">
        <v>334</v>
      </c>
      <c r="BM1328" s="149" t="s">
        <v>1491</v>
      </c>
    </row>
    <row r="1329" spans="2:65" s="1" customFormat="1" ht="16.5" customHeight="1">
      <c r="B1329" s="32"/>
      <c r="C1329" s="137" t="s">
        <v>1492</v>
      </c>
      <c r="D1329" s="137" t="s">
        <v>243</v>
      </c>
      <c r="E1329" s="138" t="s">
        <v>1493</v>
      </c>
      <c r="F1329" s="139" t="s">
        <v>1494</v>
      </c>
      <c r="G1329" s="140" t="s">
        <v>327</v>
      </c>
      <c r="H1329" s="141">
        <v>8</v>
      </c>
      <c r="I1329" s="142"/>
      <c r="J1329" s="143">
        <f t="shared" si="40"/>
        <v>0</v>
      </c>
      <c r="K1329" s="144"/>
      <c r="L1329" s="32"/>
      <c r="M1329" s="145" t="s">
        <v>1</v>
      </c>
      <c r="N1329" s="146" t="s">
        <v>39</v>
      </c>
      <c r="P1329" s="147">
        <f t="shared" si="41"/>
        <v>0</v>
      </c>
      <c r="Q1329" s="147">
        <v>2.3000000000000001E-4</v>
      </c>
      <c r="R1329" s="147">
        <f t="shared" si="42"/>
        <v>1.8400000000000001E-3</v>
      </c>
      <c r="S1329" s="147">
        <v>0</v>
      </c>
      <c r="T1329" s="148">
        <f t="shared" si="43"/>
        <v>0</v>
      </c>
      <c r="AR1329" s="149" t="s">
        <v>334</v>
      </c>
      <c r="AT1329" s="149" t="s">
        <v>243</v>
      </c>
      <c r="AU1329" s="149" t="s">
        <v>86</v>
      </c>
      <c r="AY1329" s="17" t="s">
        <v>241</v>
      </c>
      <c r="BE1329" s="150">
        <f t="shared" si="44"/>
        <v>0</v>
      </c>
      <c r="BF1329" s="150">
        <f t="shared" si="45"/>
        <v>0</v>
      </c>
      <c r="BG1329" s="150">
        <f t="shared" si="46"/>
        <v>0</v>
      </c>
      <c r="BH1329" s="150">
        <f t="shared" si="47"/>
        <v>0</v>
      </c>
      <c r="BI1329" s="150">
        <f t="shared" si="48"/>
        <v>0</v>
      </c>
      <c r="BJ1329" s="17" t="s">
        <v>86</v>
      </c>
      <c r="BK1329" s="150">
        <f t="shared" si="49"/>
        <v>0</v>
      </c>
      <c r="BL1329" s="17" t="s">
        <v>334</v>
      </c>
      <c r="BM1329" s="149" t="s">
        <v>1495</v>
      </c>
    </row>
    <row r="1330" spans="2:65" s="1" customFormat="1" ht="16.5" customHeight="1">
      <c r="B1330" s="32"/>
      <c r="C1330" s="137" t="s">
        <v>1496</v>
      </c>
      <c r="D1330" s="137" t="s">
        <v>243</v>
      </c>
      <c r="E1330" s="138" t="s">
        <v>1497</v>
      </c>
      <c r="F1330" s="139" t="s">
        <v>1498</v>
      </c>
      <c r="G1330" s="140" t="s">
        <v>327</v>
      </c>
      <c r="H1330" s="141">
        <v>2</v>
      </c>
      <c r="I1330" s="142"/>
      <c r="J1330" s="143">
        <f t="shared" si="40"/>
        <v>0</v>
      </c>
      <c r="K1330" s="144"/>
      <c r="L1330" s="32"/>
      <c r="M1330" s="145" t="s">
        <v>1</v>
      </c>
      <c r="N1330" s="146" t="s">
        <v>39</v>
      </c>
      <c r="P1330" s="147">
        <f t="shared" si="41"/>
        <v>0</v>
      </c>
      <c r="Q1330" s="147">
        <v>1.09E-3</v>
      </c>
      <c r="R1330" s="147">
        <f t="shared" si="42"/>
        <v>2.1800000000000001E-3</v>
      </c>
      <c r="S1330" s="147">
        <v>0</v>
      </c>
      <c r="T1330" s="148">
        <f t="shared" si="43"/>
        <v>0</v>
      </c>
      <c r="AR1330" s="149" t="s">
        <v>334</v>
      </c>
      <c r="AT1330" s="149" t="s">
        <v>243</v>
      </c>
      <c r="AU1330" s="149" t="s">
        <v>86</v>
      </c>
      <c r="AY1330" s="17" t="s">
        <v>241</v>
      </c>
      <c r="BE1330" s="150">
        <f t="shared" si="44"/>
        <v>0</v>
      </c>
      <c r="BF1330" s="150">
        <f t="shared" si="45"/>
        <v>0</v>
      </c>
      <c r="BG1330" s="150">
        <f t="shared" si="46"/>
        <v>0</v>
      </c>
      <c r="BH1330" s="150">
        <f t="shared" si="47"/>
        <v>0</v>
      </c>
      <c r="BI1330" s="150">
        <f t="shared" si="48"/>
        <v>0</v>
      </c>
      <c r="BJ1330" s="17" t="s">
        <v>86</v>
      </c>
      <c r="BK1330" s="150">
        <f t="shared" si="49"/>
        <v>0</v>
      </c>
      <c r="BL1330" s="17" t="s">
        <v>334</v>
      </c>
      <c r="BM1330" s="149" t="s">
        <v>1499</v>
      </c>
    </row>
    <row r="1331" spans="2:65" s="12" customFormat="1" ht="12">
      <c r="B1331" s="151"/>
      <c r="D1331" s="152" t="s">
        <v>249</v>
      </c>
      <c r="E1331" s="153" t="s">
        <v>1</v>
      </c>
      <c r="F1331" s="154" t="s">
        <v>1253</v>
      </c>
      <c r="H1331" s="155">
        <v>1</v>
      </c>
      <c r="I1331" s="156"/>
      <c r="L1331" s="151"/>
      <c r="M1331" s="157"/>
      <c r="T1331" s="158"/>
      <c r="AT1331" s="153" t="s">
        <v>249</v>
      </c>
      <c r="AU1331" s="153" t="s">
        <v>86</v>
      </c>
      <c r="AV1331" s="12" t="s">
        <v>86</v>
      </c>
      <c r="AW1331" s="12" t="s">
        <v>30</v>
      </c>
      <c r="AX1331" s="12" t="s">
        <v>73</v>
      </c>
      <c r="AY1331" s="153" t="s">
        <v>241</v>
      </c>
    </row>
    <row r="1332" spans="2:65" s="14" customFormat="1" ht="12">
      <c r="B1332" s="166"/>
      <c r="D1332" s="152" t="s">
        <v>249</v>
      </c>
      <c r="E1332" s="167" t="s">
        <v>1</v>
      </c>
      <c r="F1332" s="168" t="s">
        <v>1500</v>
      </c>
      <c r="H1332" s="169">
        <v>1</v>
      </c>
      <c r="I1332" s="170"/>
      <c r="L1332" s="166"/>
      <c r="M1332" s="171"/>
      <c r="T1332" s="172"/>
      <c r="AT1332" s="167" t="s">
        <v>249</v>
      </c>
      <c r="AU1332" s="167" t="s">
        <v>86</v>
      </c>
      <c r="AV1332" s="14" t="s">
        <v>258</v>
      </c>
      <c r="AW1332" s="14" t="s">
        <v>30</v>
      </c>
      <c r="AX1332" s="14" t="s">
        <v>73</v>
      </c>
      <c r="AY1332" s="167" t="s">
        <v>241</v>
      </c>
    </row>
    <row r="1333" spans="2:65" s="12" customFormat="1" ht="12">
      <c r="B1333" s="151"/>
      <c r="D1333" s="152" t="s">
        <v>249</v>
      </c>
      <c r="E1333" s="153" t="s">
        <v>1</v>
      </c>
      <c r="F1333" s="154" t="s">
        <v>1253</v>
      </c>
      <c r="H1333" s="155">
        <v>1</v>
      </c>
      <c r="I1333" s="156"/>
      <c r="L1333" s="151"/>
      <c r="M1333" s="157"/>
      <c r="T1333" s="158"/>
      <c r="AT1333" s="153" t="s">
        <v>249</v>
      </c>
      <c r="AU1333" s="153" t="s">
        <v>86</v>
      </c>
      <c r="AV1333" s="12" t="s">
        <v>86</v>
      </c>
      <c r="AW1333" s="12" t="s">
        <v>30</v>
      </c>
      <c r="AX1333" s="12" t="s">
        <v>73</v>
      </c>
      <c r="AY1333" s="153" t="s">
        <v>241</v>
      </c>
    </row>
    <row r="1334" spans="2:65" s="14" customFormat="1" ht="12">
      <c r="B1334" s="166"/>
      <c r="D1334" s="152" t="s">
        <v>249</v>
      </c>
      <c r="E1334" s="167" t="s">
        <v>1</v>
      </c>
      <c r="F1334" s="168" t="s">
        <v>1501</v>
      </c>
      <c r="H1334" s="169">
        <v>1</v>
      </c>
      <c r="I1334" s="170"/>
      <c r="L1334" s="166"/>
      <c r="M1334" s="171"/>
      <c r="T1334" s="172"/>
      <c r="AT1334" s="167" t="s">
        <v>249</v>
      </c>
      <c r="AU1334" s="167" t="s">
        <v>86</v>
      </c>
      <c r="AV1334" s="14" t="s">
        <v>258</v>
      </c>
      <c r="AW1334" s="14" t="s">
        <v>30</v>
      </c>
      <c r="AX1334" s="14" t="s">
        <v>73</v>
      </c>
      <c r="AY1334" s="167" t="s">
        <v>241</v>
      </c>
    </row>
    <row r="1335" spans="2:65" s="13" customFormat="1" ht="12">
      <c r="B1335" s="159"/>
      <c r="D1335" s="152" t="s">
        <v>249</v>
      </c>
      <c r="E1335" s="160" t="s">
        <v>1</v>
      </c>
      <c r="F1335" s="161" t="s">
        <v>251</v>
      </c>
      <c r="H1335" s="162">
        <v>2</v>
      </c>
      <c r="I1335" s="163"/>
      <c r="L1335" s="159"/>
      <c r="M1335" s="164"/>
      <c r="T1335" s="165"/>
      <c r="AT1335" s="160" t="s">
        <v>249</v>
      </c>
      <c r="AU1335" s="160" t="s">
        <v>86</v>
      </c>
      <c r="AV1335" s="13" t="s">
        <v>247</v>
      </c>
      <c r="AW1335" s="13" t="s">
        <v>30</v>
      </c>
      <c r="AX1335" s="13" t="s">
        <v>80</v>
      </c>
      <c r="AY1335" s="160" t="s">
        <v>241</v>
      </c>
    </row>
    <row r="1336" spans="2:65" s="1" customFormat="1" ht="21.75" customHeight="1">
      <c r="B1336" s="32"/>
      <c r="C1336" s="173" t="s">
        <v>1502</v>
      </c>
      <c r="D1336" s="173" t="s">
        <v>319</v>
      </c>
      <c r="E1336" s="174" t="s">
        <v>1503</v>
      </c>
      <c r="F1336" s="175" t="s">
        <v>1504</v>
      </c>
      <c r="G1336" s="176" t="s">
        <v>327</v>
      </c>
      <c r="H1336" s="177">
        <v>2</v>
      </c>
      <c r="I1336" s="178"/>
      <c r="J1336" s="179">
        <f>ROUND(I1336*H1336,2)</f>
        <v>0</v>
      </c>
      <c r="K1336" s="180"/>
      <c r="L1336" s="181"/>
      <c r="M1336" s="182" t="s">
        <v>1</v>
      </c>
      <c r="N1336" s="183" t="s">
        <v>39</v>
      </c>
      <c r="P1336" s="147">
        <f>O1336*H1336</f>
        <v>0</v>
      </c>
      <c r="Q1336" s="147">
        <v>4.4999999999999999E-4</v>
      </c>
      <c r="R1336" s="147">
        <f>Q1336*H1336</f>
        <v>8.9999999999999998E-4</v>
      </c>
      <c r="S1336" s="147">
        <v>0</v>
      </c>
      <c r="T1336" s="148">
        <f>S1336*H1336</f>
        <v>0</v>
      </c>
      <c r="AR1336" s="149" t="s">
        <v>420</v>
      </c>
      <c r="AT1336" s="149" t="s">
        <v>319</v>
      </c>
      <c r="AU1336" s="149" t="s">
        <v>86</v>
      </c>
      <c r="AY1336" s="17" t="s">
        <v>241</v>
      </c>
      <c r="BE1336" s="150">
        <f>IF(N1336="základní",J1336,0)</f>
        <v>0</v>
      </c>
      <c r="BF1336" s="150">
        <f>IF(N1336="snížená",J1336,0)</f>
        <v>0</v>
      </c>
      <c r="BG1336" s="150">
        <f>IF(N1336="zákl. přenesená",J1336,0)</f>
        <v>0</v>
      </c>
      <c r="BH1336" s="150">
        <f>IF(N1336="sníž. přenesená",J1336,0)</f>
        <v>0</v>
      </c>
      <c r="BI1336" s="150">
        <f>IF(N1336="nulová",J1336,0)</f>
        <v>0</v>
      </c>
      <c r="BJ1336" s="17" t="s">
        <v>86</v>
      </c>
      <c r="BK1336" s="150">
        <f>ROUND(I1336*H1336,2)</f>
        <v>0</v>
      </c>
      <c r="BL1336" s="17" t="s">
        <v>334</v>
      </c>
      <c r="BM1336" s="149" t="s">
        <v>1505</v>
      </c>
    </row>
    <row r="1337" spans="2:65" s="12" customFormat="1" ht="12">
      <c r="B1337" s="151"/>
      <c r="D1337" s="152" t="s">
        <v>249</v>
      </c>
      <c r="E1337" s="153" t="s">
        <v>1</v>
      </c>
      <c r="F1337" s="154" t="s">
        <v>1253</v>
      </c>
      <c r="H1337" s="155">
        <v>1</v>
      </c>
      <c r="I1337" s="156"/>
      <c r="L1337" s="151"/>
      <c r="M1337" s="157"/>
      <c r="T1337" s="158"/>
      <c r="AT1337" s="153" t="s">
        <v>249</v>
      </c>
      <c r="AU1337" s="153" t="s">
        <v>86</v>
      </c>
      <c r="AV1337" s="12" t="s">
        <v>86</v>
      </c>
      <c r="AW1337" s="12" t="s">
        <v>30</v>
      </c>
      <c r="AX1337" s="12" t="s">
        <v>73</v>
      </c>
      <c r="AY1337" s="153" t="s">
        <v>241</v>
      </c>
    </row>
    <row r="1338" spans="2:65" s="14" customFormat="1" ht="12">
      <c r="B1338" s="166"/>
      <c r="D1338" s="152" t="s">
        <v>249</v>
      </c>
      <c r="E1338" s="167" t="s">
        <v>1</v>
      </c>
      <c r="F1338" s="168" t="s">
        <v>1506</v>
      </c>
      <c r="H1338" s="169">
        <v>1</v>
      </c>
      <c r="I1338" s="170"/>
      <c r="L1338" s="166"/>
      <c r="M1338" s="171"/>
      <c r="T1338" s="172"/>
      <c r="AT1338" s="167" t="s">
        <v>249</v>
      </c>
      <c r="AU1338" s="167" t="s">
        <v>86</v>
      </c>
      <c r="AV1338" s="14" t="s">
        <v>258</v>
      </c>
      <c r="AW1338" s="14" t="s">
        <v>30</v>
      </c>
      <c r="AX1338" s="14" t="s">
        <v>73</v>
      </c>
      <c r="AY1338" s="167" t="s">
        <v>241</v>
      </c>
    </row>
    <row r="1339" spans="2:65" s="12" customFormat="1" ht="12">
      <c r="B1339" s="151"/>
      <c r="D1339" s="152" t="s">
        <v>249</v>
      </c>
      <c r="E1339" s="153" t="s">
        <v>1</v>
      </c>
      <c r="F1339" s="154" t="s">
        <v>1253</v>
      </c>
      <c r="H1339" s="155">
        <v>1</v>
      </c>
      <c r="I1339" s="156"/>
      <c r="L1339" s="151"/>
      <c r="M1339" s="157"/>
      <c r="T1339" s="158"/>
      <c r="AT1339" s="153" t="s">
        <v>249</v>
      </c>
      <c r="AU1339" s="153" t="s">
        <v>86</v>
      </c>
      <c r="AV1339" s="12" t="s">
        <v>86</v>
      </c>
      <c r="AW1339" s="12" t="s">
        <v>30</v>
      </c>
      <c r="AX1339" s="12" t="s">
        <v>73</v>
      </c>
      <c r="AY1339" s="153" t="s">
        <v>241</v>
      </c>
    </row>
    <row r="1340" spans="2:65" s="14" customFormat="1" ht="12">
      <c r="B1340" s="166"/>
      <c r="D1340" s="152" t="s">
        <v>249</v>
      </c>
      <c r="E1340" s="167" t="s">
        <v>1</v>
      </c>
      <c r="F1340" s="168" t="s">
        <v>1507</v>
      </c>
      <c r="H1340" s="169">
        <v>1</v>
      </c>
      <c r="I1340" s="170"/>
      <c r="L1340" s="166"/>
      <c r="M1340" s="171"/>
      <c r="T1340" s="172"/>
      <c r="AT1340" s="167" t="s">
        <v>249</v>
      </c>
      <c r="AU1340" s="167" t="s">
        <v>86</v>
      </c>
      <c r="AV1340" s="14" t="s">
        <v>258</v>
      </c>
      <c r="AW1340" s="14" t="s">
        <v>30</v>
      </c>
      <c r="AX1340" s="14" t="s">
        <v>73</v>
      </c>
      <c r="AY1340" s="167" t="s">
        <v>241</v>
      </c>
    </row>
    <row r="1341" spans="2:65" s="13" customFormat="1" ht="12">
      <c r="B1341" s="159"/>
      <c r="D1341" s="152" t="s">
        <v>249</v>
      </c>
      <c r="E1341" s="160" t="s">
        <v>1</v>
      </c>
      <c r="F1341" s="161" t="s">
        <v>251</v>
      </c>
      <c r="H1341" s="162">
        <v>2</v>
      </c>
      <c r="I1341" s="163"/>
      <c r="L1341" s="159"/>
      <c r="M1341" s="164"/>
      <c r="T1341" s="165"/>
      <c r="AT1341" s="160" t="s">
        <v>249</v>
      </c>
      <c r="AU1341" s="160" t="s">
        <v>86</v>
      </c>
      <c r="AV1341" s="13" t="s">
        <v>247</v>
      </c>
      <c r="AW1341" s="13" t="s">
        <v>30</v>
      </c>
      <c r="AX1341" s="13" t="s">
        <v>80</v>
      </c>
      <c r="AY1341" s="160" t="s">
        <v>241</v>
      </c>
    </row>
    <row r="1342" spans="2:65" s="1" customFormat="1" ht="16.5" customHeight="1">
      <c r="B1342" s="32"/>
      <c r="C1342" s="137" t="s">
        <v>1508</v>
      </c>
      <c r="D1342" s="137" t="s">
        <v>243</v>
      </c>
      <c r="E1342" s="138" t="s">
        <v>1509</v>
      </c>
      <c r="F1342" s="139" t="s">
        <v>1510</v>
      </c>
      <c r="G1342" s="140" t="s">
        <v>327</v>
      </c>
      <c r="H1342" s="141">
        <v>8</v>
      </c>
      <c r="I1342" s="142"/>
      <c r="J1342" s="143">
        <f>ROUND(I1342*H1342,2)</f>
        <v>0</v>
      </c>
      <c r="K1342" s="144"/>
      <c r="L1342" s="32"/>
      <c r="M1342" s="145" t="s">
        <v>1</v>
      </c>
      <c r="N1342" s="146" t="s">
        <v>39</v>
      </c>
      <c r="P1342" s="147">
        <f>O1342*H1342</f>
        <v>0</v>
      </c>
      <c r="Q1342" s="147">
        <v>3.1E-4</v>
      </c>
      <c r="R1342" s="147">
        <f>Q1342*H1342</f>
        <v>2.48E-3</v>
      </c>
      <c r="S1342" s="147">
        <v>0</v>
      </c>
      <c r="T1342" s="148">
        <f>S1342*H1342</f>
        <v>0</v>
      </c>
      <c r="AR1342" s="149" t="s">
        <v>334</v>
      </c>
      <c r="AT1342" s="149" t="s">
        <v>243</v>
      </c>
      <c r="AU1342" s="149" t="s">
        <v>86</v>
      </c>
      <c r="AY1342" s="17" t="s">
        <v>241</v>
      </c>
      <c r="BE1342" s="150">
        <f>IF(N1342="základní",J1342,0)</f>
        <v>0</v>
      </c>
      <c r="BF1342" s="150">
        <f>IF(N1342="snížená",J1342,0)</f>
        <v>0</v>
      </c>
      <c r="BG1342" s="150">
        <f>IF(N1342="zákl. přenesená",J1342,0)</f>
        <v>0</v>
      </c>
      <c r="BH1342" s="150">
        <f>IF(N1342="sníž. přenesená",J1342,0)</f>
        <v>0</v>
      </c>
      <c r="BI1342" s="150">
        <f>IF(N1342="nulová",J1342,0)</f>
        <v>0</v>
      </c>
      <c r="BJ1342" s="17" t="s">
        <v>86</v>
      </c>
      <c r="BK1342" s="150">
        <f>ROUND(I1342*H1342,2)</f>
        <v>0</v>
      </c>
      <c r="BL1342" s="17" t="s">
        <v>334</v>
      </c>
      <c r="BM1342" s="149" t="s">
        <v>1511</v>
      </c>
    </row>
    <row r="1343" spans="2:65" s="1" customFormat="1" ht="24.25" customHeight="1">
      <c r="B1343" s="32"/>
      <c r="C1343" s="137" t="s">
        <v>1512</v>
      </c>
      <c r="D1343" s="137" t="s">
        <v>243</v>
      </c>
      <c r="E1343" s="138" t="s">
        <v>1513</v>
      </c>
      <c r="F1343" s="139" t="s">
        <v>1514</v>
      </c>
      <c r="G1343" s="140" t="s">
        <v>327</v>
      </c>
      <c r="H1343" s="141">
        <v>7</v>
      </c>
      <c r="I1343" s="142"/>
      <c r="J1343" s="143">
        <f>ROUND(I1343*H1343,2)</f>
        <v>0</v>
      </c>
      <c r="K1343" s="144"/>
      <c r="L1343" s="32"/>
      <c r="M1343" s="145" t="s">
        <v>1</v>
      </c>
      <c r="N1343" s="146" t="s">
        <v>39</v>
      </c>
      <c r="P1343" s="147">
        <f>O1343*H1343</f>
        <v>0</v>
      </c>
      <c r="Q1343" s="147">
        <v>7.5000000000000002E-4</v>
      </c>
      <c r="R1343" s="147">
        <f>Q1343*H1343</f>
        <v>5.2500000000000003E-3</v>
      </c>
      <c r="S1343" s="147">
        <v>0</v>
      </c>
      <c r="T1343" s="148">
        <f>S1343*H1343</f>
        <v>0</v>
      </c>
      <c r="AR1343" s="149" t="s">
        <v>334</v>
      </c>
      <c r="AT1343" s="149" t="s">
        <v>243</v>
      </c>
      <c r="AU1343" s="149" t="s">
        <v>86</v>
      </c>
      <c r="AY1343" s="17" t="s">
        <v>241</v>
      </c>
      <c r="BE1343" s="150">
        <f>IF(N1343="základní",J1343,0)</f>
        <v>0</v>
      </c>
      <c r="BF1343" s="150">
        <f>IF(N1343="snížená",J1343,0)</f>
        <v>0</v>
      </c>
      <c r="BG1343" s="150">
        <f>IF(N1343="zákl. přenesená",J1343,0)</f>
        <v>0</v>
      </c>
      <c r="BH1343" s="150">
        <f>IF(N1343="sníž. přenesená",J1343,0)</f>
        <v>0</v>
      </c>
      <c r="BI1343" s="150">
        <f>IF(N1343="nulová",J1343,0)</f>
        <v>0</v>
      </c>
      <c r="BJ1343" s="17" t="s">
        <v>86</v>
      </c>
      <c r="BK1343" s="150">
        <f>ROUND(I1343*H1343,2)</f>
        <v>0</v>
      </c>
      <c r="BL1343" s="17" t="s">
        <v>334</v>
      </c>
      <c r="BM1343" s="149" t="s">
        <v>1515</v>
      </c>
    </row>
    <row r="1344" spans="2:65" s="1" customFormat="1" ht="24.25" customHeight="1">
      <c r="B1344" s="32"/>
      <c r="C1344" s="137" t="s">
        <v>1516</v>
      </c>
      <c r="D1344" s="137" t="s">
        <v>243</v>
      </c>
      <c r="E1344" s="138" t="s">
        <v>1517</v>
      </c>
      <c r="F1344" s="139" t="s">
        <v>1518</v>
      </c>
      <c r="G1344" s="140" t="s">
        <v>282</v>
      </c>
      <c r="H1344" s="141">
        <v>0.45500000000000002</v>
      </c>
      <c r="I1344" s="142"/>
      <c r="J1344" s="143">
        <f>ROUND(I1344*H1344,2)</f>
        <v>0</v>
      </c>
      <c r="K1344" s="144"/>
      <c r="L1344" s="32"/>
      <c r="M1344" s="145" t="s">
        <v>1</v>
      </c>
      <c r="N1344" s="146" t="s">
        <v>39</v>
      </c>
      <c r="P1344" s="147">
        <f>O1344*H1344</f>
        <v>0</v>
      </c>
      <c r="Q1344" s="147">
        <v>0</v>
      </c>
      <c r="R1344" s="147">
        <f>Q1344*H1344</f>
        <v>0</v>
      </c>
      <c r="S1344" s="147">
        <v>0</v>
      </c>
      <c r="T1344" s="148">
        <f>S1344*H1344</f>
        <v>0</v>
      </c>
      <c r="AR1344" s="149" t="s">
        <v>334</v>
      </c>
      <c r="AT1344" s="149" t="s">
        <v>243</v>
      </c>
      <c r="AU1344" s="149" t="s">
        <v>86</v>
      </c>
      <c r="AY1344" s="17" t="s">
        <v>241</v>
      </c>
      <c r="BE1344" s="150">
        <f>IF(N1344="základní",J1344,0)</f>
        <v>0</v>
      </c>
      <c r="BF1344" s="150">
        <f>IF(N1344="snížená",J1344,0)</f>
        <v>0</v>
      </c>
      <c r="BG1344" s="150">
        <f>IF(N1344="zákl. přenesená",J1344,0)</f>
        <v>0</v>
      </c>
      <c r="BH1344" s="150">
        <f>IF(N1344="sníž. přenesená",J1344,0)</f>
        <v>0</v>
      </c>
      <c r="BI1344" s="150">
        <f>IF(N1344="nulová",J1344,0)</f>
        <v>0</v>
      </c>
      <c r="BJ1344" s="17" t="s">
        <v>86</v>
      </c>
      <c r="BK1344" s="150">
        <f>ROUND(I1344*H1344,2)</f>
        <v>0</v>
      </c>
      <c r="BL1344" s="17" t="s">
        <v>334</v>
      </c>
      <c r="BM1344" s="149" t="s">
        <v>1519</v>
      </c>
    </row>
    <row r="1345" spans="2:65" s="11" customFormat="1" ht="22.75" customHeight="1">
      <c r="B1345" s="125"/>
      <c r="D1345" s="126" t="s">
        <v>72</v>
      </c>
      <c r="E1345" s="135" t="s">
        <v>1520</v>
      </c>
      <c r="F1345" s="135" t="s">
        <v>1521</v>
      </c>
      <c r="I1345" s="128"/>
      <c r="J1345" s="136">
        <f>BK1345</f>
        <v>0</v>
      </c>
      <c r="L1345" s="125"/>
      <c r="M1345" s="130"/>
      <c r="P1345" s="131">
        <f>SUM(P1346:P1349)</f>
        <v>0</v>
      </c>
      <c r="R1345" s="131">
        <f>SUM(R1346:R1349)</f>
        <v>0.1351</v>
      </c>
      <c r="T1345" s="132">
        <f>SUM(T1346:T1349)</f>
        <v>0</v>
      </c>
      <c r="AR1345" s="126" t="s">
        <v>86</v>
      </c>
      <c r="AT1345" s="133" t="s">
        <v>72</v>
      </c>
      <c r="AU1345" s="133" t="s">
        <v>80</v>
      </c>
      <c r="AY1345" s="126" t="s">
        <v>241</v>
      </c>
      <c r="BK1345" s="134">
        <f>SUM(BK1346:BK1349)</f>
        <v>0</v>
      </c>
    </row>
    <row r="1346" spans="2:65" s="1" customFormat="1" ht="24.25" customHeight="1">
      <c r="B1346" s="32"/>
      <c r="C1346" s="137" t="s">
        <v>1522</v>
      </c>
      <c r="D1346" s="137" t="s">
        <v>243</v>
      </c>
      <c r="E1346" s="138" t="s">
        <v>1523</v>
      </c>
      <c r="F1346" s="139" t="s">
        <v>1524</v>
      </c>
      <c r="G1346" s="140" t="s">
        <v>1247</v>
      </c>
      <c r="H1346" s="141">
        <v>8</v>
      </c>
      <c r="I1346" s="142"/>
      <c r="J1346" s="143">
        <f>ROUND(I1346*H1346,2)</f>
        <v>0</v>
      </c>
      <c r="K1346" s="144"/>
      <c r="L1346" s="32"/>
      <c r="M1346" s="145" t="s">
        <v>1</v>
      </c>
      <c r="N1346" s="146" t="s">
        <v>39</v>
      </c>
      <c r="P1346" s="147">
        <f>O1346*H1346</f>
        <v>0</v>
      </c>
      <c r="Q1346" s="147">
        <v>2.5000000000000001E-3</v>
      </c>
      <c r="R1346" s="147">
        <f>Q1346*H1346</f>
        <v>0.02</v>
      </c>
      <c r="S1346" s="147">
        <v>0</v>
      </c>
      <c r="T1346" s="148">
        <f>S1346*H1346</f>
        <v>0</v>
      </c>
      <c r="AR1346" s="149" t="s">
        <v>334</v>
      </c>
      <c r="AT1346" s="149" t="s">
        <v>243</v>
      </c>
      <c r="AU1346" s="149" t="s">
        <v>86</v>
      </c>
      <c r="AY1346" s="17" t="s">
        <v>241</v>
      </c>
      <c r="BE1346" s="150">
        <f>IF(N1346="základní",J1346,0)</f>
        <v>0</v>
      </c>
      <c r="BF1346" s="150">
        <f>IF(N1346="snížená",J1346,0)</f>
        <v>0</v>
      </c>
      <c r="BG1346" s="150">
        <f>IF(N1346="zákl. přenesená",J1346,0)</f>
        <v>0</v>
      </c>
      <c r="BH1346" s="150">
        <f>IF(N1346="sníž. přenesená",J1346,0)</f>
        <v>0</v>
      </c>
      <c r="BI1346" s="150">
        <f>IF(N1346="nulová",J1346,0)</f>
        <v>0</v>
      </c>
      <c r="BJ1346" s="17" t="s">
        <v>86</v>
      </c>
      <c r="BK1346" s="150">
        <f>ROUND(I1346*H1346,2)</f>
        <v>0</v>
      </c>
      <c r="BL1346" s="17" t="s">
        <v>334</v>
      </c>
      <c r="BM1346" s="149" t="s">
        <v>1525</v>
      </c>
    </row>
    <row r="1347" spans="2:65" s="1" customFormat="1" ht="37.75" customHeight="1">
      <c r="B1347" s="32"/>
      <c r="C1347" s="137" t="s">
        <v>1526</v>
      </c>
      <c r="D1347" s="137" t="s">
        <v>243</v>
      </c>
      <c r="E1347" s="138" t="s">
        <v>1527</v>
      </c>
      <c r="F1347" s="139" t="s">
        <v>1528</v>
      </c>
      <c r="G1347" s="140" t="s">
        <v>1247</v>
      </c>
      <c r="H1347" s="141">
        <v>1</v>
      </c>
      <c r="I1347" s="142"/>
      <c r="J1347" s="143">
        <f>ROUND(I1347*H1347,2)</f>
        <v>0</v>
      </c>
      <c r="K1347" s="144"/>
      <c r="L1347" s="32"/>
      <c r="M1347" s="145" t="s">
        <v>1</v>
      </c>
      <c r="N1347" s="146" t="s">
        <v>39</v>
      </c>
      <c r="P1347" s="147">
        <f>O1347*H1347</f>
        <v>0</v>
      </c>
      <c r="Q1347" s="147">
        <v>9.1999999999999998E-3</v>
      </c>
      <c r="R1347" s="147">
        <f>Q1347*H1347</f>
        <v>9.1999999999999998E-3</v>
      </c>
      <c r="S1347" s="147">
        <v>0</v>
      </c>
      <c r="T1347" s="148">
        <f>S1347*H1347</f>
        <v>0</v>
      </c>
      <c r="AR1347" s="149" t="s">
        <v>334</v>
      </c>
      <c r="AT1347" s="149" t="s">
        <v>243</v>
      </c>
      <c r="AU1347" s="149" t="s">
        <v>86</v>
      </c>
      <c r="AY1347" s="17" t="s">
        <v>241</v>
      </c>
      <c r="BE1347" s="150">
        <f>IF(N1347="základní",J1347,0)</f>
        <v>0</v>
      </c>
      <c r="BF1347" s="150">
        <f>IF(N1347="snížená",J1347,0)</f>
        <v>0</v>
      </c>
      <c r="BG1347" s="150">
        <f>IF(N1347="zákl. přenesená",J1347,0)</f>
        <v>0</v>
      </c>
      <c r="BH1347" s="150">
        <f>IF(N1347="sníž. přenesená",J1347,0)</f>
        <v>0</v>
      </c>
      <c r="BI1347" s="150">
        <f>IF(N1347="nulová",J1347,0)</f>
        <v>0</v>
      </c>
      <c r="BJ1347" s="17" t="s">
        <v>86</v>
      </c>
      <c r="BK1347" s="150">
        <f>ROUND(I1347*H1347,2)</f>
        <v>0</v>
      </c>
      <c r="BL1347" s="17" t="s">
        <v>334</v>
      </c>
      <c r="BM1347" s="149" t="s">
        <v>1529</v>
      </c>
    </row>
    <row r="1348" spans="2:65" s="1" customFormat="1" ht="33" customHeight="1">
      <c r="B1348" s="32"/>
      <c r="C1348" s="137" t="s">
        <v>1530</v>
      </c>
      <c r="D1348" s="137" t="s">
        <v>243</v>
      </c>
      <c r="E1348" s="138" t="s">
        <v>1531</v>
      </c>
      <c r="F1348" s="139" t="s">
        <v>1532</v>
      </c>
      <c r="G1348" s="140" t="s">
        <v>1247</v>
      </c>
      <c r="H1348" s="141">
        <v>6</v>
      </c>
      <c r="I1348" s="142"/>
      <c r="J1348" s="143">
        <f>ROUND(I1348*H1348,2)</f>
        <v>0</v>
      </c>
      <c r="K1348" s="144"/>
      <c r="L1348" s="32"/>
      <c r="M1348" s="145" t="s">
        <v>1</v>
      </c>
      <c r="N1348" s="146" t="s">
        <v>39</v>
      </c>
      <c r="P1348" s="147">
        <f>O1348*H1348</f>
        <v>0</v>
      </c>
      <c r="Q1348" s="147">
        <v>1.7649999999999999E-2</v>
      </c>
      <c r="R1348" s="147">
        <f>Q1348*H1348</f>
        <v>0.10589999999999999</v>
      </c>
      <c r="S1348" s="147">
        <v>0</v>
      </c>
      <c r="T1348" s="148">
        <f>S1348*H1348</f>
        <v>0</v>
      </c>
      <c r="AR1348" s="149" t="s">
        <v>334</v>
      </c>
      <c r="AT1348" s="149" t="s">
        <v>243</v>
      </c>
      <c r="AU1348" s="149" t="s">
        <v>86</v>
      </c>
      <c r="AY1348" s="17" t="s">
        <v>241</v>
      </c>
      <c r="BE1348" s="150">
        <f>IF(N1348="základní",J1348,0)</f>
        <v>0</v>
      </c>
      <c r="BF1348" s="150">
        <f>IF(N1348="snížená",J1348,0)</f>
        <v>0</v>
      </c>
      <c r="BG1348" s="150">
        <f>IF(N1348="zákl. přenesená",J1348,0)</f>
        <v>0</v>
      </c>
      <c r="BH1348" s="150">
        <f>IF(N1348="sníž. přenesená",J1348,0)</f>
        <v>0</v>
      </c>
      <c r="BI1348" s="150">
        <f>IF(N1348="nulová",J1348,0)</f>
        <v>0</v>
      </c>
      <c r="BJ1348" s="17" t="s">
        <v>86</v>
      </c>
      <c r="BK1348" s="150">
        <f>ROUND(I1348*H1348,2)</f>
        <v>0</v>
      </c>
      <c r="BL1348" s="17" t="s">
        <v>334</v>
      </c>
      <c r="BM1348" s="149" t="s">
        <v>1533</v>
      </c>
    </row>
    <row r="1349" spans="2:65" s="1" customFormat="1" ht="24.25" customHeight="1">
      <c r="B1349" s="32"/>
      <c r="C1349" s="137" t="s">
        <v>1534</v>
      </c>
      <c r="D1349" s="137" t="s">
        <v>243</v>
      </c>
      <c r="E1349" s="138" t="s">
        <v>1535</v>
      </c>
      <c r="F1349" s="139" t="s">
        <v>1536</v>
      </c>
      <c r="G1349" s="140" t="s">
        <v>282</v>
      </c>
      <c r="H1349" s="141">
        <v>0.13500000000000001</v>
      </c>
      <c r="I1349" s="142"/>
      <c r="J1349" s="143">
        <f>ROUND(I1349*H1349,2)</f>
        <v>0</v>
      </c>
      <c r="K1349" s="144"/>
      <c r="L1349" s="32"/>
      <c r="M1349" s="145" t="s">
        <v>1</v>
      </c>
      <c r="N1349" s="146" t="s">
        <v>39</v>
      </c>
      <c r="P1349" s="147">
        <f>O1349*H1349</f>
        <v>0</v>
      </c>
      <c r="Q1349" s="147">
        <v>0</v>
      </c>
      <c r="R1349" s="147">
        <f>Q1349*H1349</f>
        <v>0</v>
      </c>
      <c r="S1349" s="147">
        <v>0</v>
      </c>
      <c r="T1349" s="148">
        <f>S1349*H1349</f>
        <v>0</v>
      </c>
      <c r="AR1349" s="149" t="s">
        <v>334</v>
      </c>
      <c r="AT1349" s="149" t="s">
        <v>243</v>
      </c>
      <c r="AU1349" s="149" t="s">
        <v>86</v>
      </c>
      <c r="AY1349" s="17" t="s">
        <v>241</v>
      </c>
      <c r="BE1349" s="150">
        <f>IF(N1349="základní",J1349,0)</f>
        <v>0</v>
      </c>
      <c r="BF1349" s="150">
        <f>IF(N1349="snížená",J1349,0)</f>
        <v>0</v>
      </c>
      <c r="BG1349" s="150">
        <f>IF(N1349="zákl. přenesená",J1349,0)</f>
        <v>0</v>
      </c>
      <c r="BH1349" s="150">
        <f>IF(N1349="sníž. přenesená",J1349,0)</f>
        <v>0</v>
      </c>
      <c r="BI1349" s="150">
        <f>IF(N1349="nulová",J1349,0)</f>
        <v>0</v>
      </c>
      <c r="BJ1349" s="17" t="s">
        <v>86</v>
      </c>
      <c r="BK1349" s="150">
        <f>ROUND(I1349*H1349,2)</f>
        <v>0</v>
      </c>
      <c r="BL1349" s="17" t="s">
        <v>334</v>
      </c>
      <c r="BM1349" s="149" t="s">
        <v>1537</v>
      </c>
    </row>
    <row r="1350" spans="2:65" s="11" customFormat="1" ht="22.75" customHeight="1">
      <c r="B1350" s="125"/>
      <c r="D1350" s="126" t="s">
        <v>72</v>
      </c>
      <c r="E1350" s="135" t="s">
        <v>1538</v>
      </c>
      <c r="F1350" s="135" t="s">
        <v>1539</v>
      </c>
      <c r="I1350" s="128"/>
      <c r="J1350" s="136">
        <f>BK1350</f>
        <v>0</v>
      </c>
      <c r="L1350" s="125"/>
      <c r="M1350" s="130"/>
      <c r="P1350" s="131">
        <f>P1351+P1359+P1368+P1376+P1387+P1408+P1417+P1429</f>
        <v>0</v>
      </c>
      <c r="R1350" s="131">
        <f>R1351+R1359+R1368+R1376+R1387+R1408+R1417+R1429</f>
        <v>1.5785800000000001</v>
      </c>
      <c r="T1350" s="132">
        <f>T1351+T1359+T1368+T1376+T1387+T1408+T1417+T1429</f>
        <v>0</v>
      </c>
      <c r="AR1350" s="126" t="s">
        <v>86</v>
      </c>
      <c r="AT1350" s="133" t="s">
        <v>72</v>
      </c>
      <c r="AU1350" s="133" t="s">
        <v>80</v>
      </c>
      <c r="AY1350" s="126" t="s">
        <v>241</v>
      </c>
      <c r="BK1350" s="134">
        <f>BK1351+BK1359+BK1368+BK1376+BK1387+BK1408+BK1417+BK1429</f>
        <v>0</v>
      </c>
    </row>
    <row r="1351" spans="2:65" s="11" customFormat="1" ht="20.75" customHeight="1">
      <c r="B1351" s="125"/>
      <c r="D1351" s="126" t="s">
        <v>72</v>
      </c>
      <c r="E1351" s="135" t="s">
        <v>1540</v>
      </c>
      <c r="F1351" s="135" t="s">
        <v>1541</v>
      </c>
      <c r="I1351" s="128"/>
      <c r="J1351" s="136">
        <f>BK1351</f>
        <v>0</v>
      </c>
      <c r="L1351" s="125"/>
      <c r="M1351" s="130"/>
      <c r="P1351" s="131">
        <f>SUM(P1352:P1358)</f>
        <v>0</v>
      </c>
      <c r="R1351" s="131">
        <f>SUM(R1352:R1358)</f>
        <v>1.9530000000000002E-2</v>
      </c>
      <c r="T1351" s="132">
        <f>SUM(T1352:T1358)</f>
        <v>0</v>
      </c>
      <c r="AR1351" s="126" t="s">
        <v>80</v>
      </c>
      <c r="AT1351" s="133" t="s">
        <v>72</v>
      </c>
      <c r="AU1351" s="133" t="s">
        <v>86</v>
      </c>
      <c r="AY1351" s="126" t="s">
        <v>241</v>
      </c>
      <c r="BK1351" s="134">
        <f>SUM(BK1352:BK1358)</f>
        <v>0</v>
      </c>
    </row>
    <row r="1352" spans="2:65" s="1" customFormat="1" ht="24.25" customHeight="1">
      <c r="B1352" s="32"/>
      <c r="C1352" s="137" t="s">
        <v>1542</v>
      </c>
      <c r="D1352" s="137" t="s">
        <v>243</v>
      </c>
      <c r="E1352" s="138" t="s">
        <v>1543</v>
      </c>
      <c r="F1352" s="139" t="s">
        <v>1544</v>
      </c>
      <c r="G1352" s="140" t="s">
        <v>299</v>
      </c>
      <c r="H1352" s="141">
        <v>119</v>
      </c>
      <c r="I1352" s="142"/>
      <c r="J1352" s="143">
        <f t="shared" ref="J1352:J1358" si="50">ROUND(I1352*H1352,2)</f>
        <v>0</v>
      </c>
      <c r="K1352" s="144"/>
      <c r="L1352" s="32"/>
      <c r="M1352" s="145" t="s">
        <v>1</v>
      </c>
      <c r="N1352" s="146" t="s">
        <v>39</v>
      </c>
      <c r="P1352" s="147">
        <f t="shared" ref="P1352:P1358" si="51">O1352*H1352</f>
        <v>0</v>
      </c>
      <c r="Q1352" s="147">
        <v>0</v>
      </c>
      <c r="R1352" s="147">
        <f t="shared" ref="R1352:R1358" si="52">Q1352*H1352</f>
        <v>0</v>
      </c>
      <c r="S1352" s="147">
        <v>0</v>
      </c>
      <c r="T1352" s="148">
        <f t="shared" ref="T1352:T1358" si="53">S1352*H1352</f>
        <v>0</v>
      </c>
      <c r="AR1352" s="149" t="s">
        <v>334</v>
      </c>
      <c r="AT1352" s="149" t="s">
        <v>243</v>
      </c>
      <c r="AU1352" s="149" t="s">
        <v>258</v>
      </c>
      <c r="AY1352" s="17" t="s">
        <v>241</v>
      </c>
      <c r="BE1352" s="150">
        <f t="shared" ref="BE1352:BE1358" si="54">IF(N1352="základní",J1352,0)</f>
        <v>0</v>
      </c>
      <c r="BF1352" s="150">
        <f t="shared" ref="BF1352:BF1358" si="55">IF(N1352="snížená",J1352,0)</f>
        <v>0</v>
      </c>
      <c r="BG1352" s="150">
        <f t="shared" ref="BG1352:BG1358" si="56">IF(N1352="zákl. přenesená",J1352,0)</f>
        <v>0</v>
      </c>
      <c r="BH1352" s="150">
        <f t="shared" ref="BH1352:BH1358" si="57">IF(N1352="sníž. přenesená",J1352,0)</f>
        <v>0</v>
      </c>
      <c r="BI1352" s="150">
        <f t="shared" ref="BI1352:BI1358" si="58">IF(N1352="nulová",J1352,0)</f>
        <v>0</v>
      </c>
      <c r="BJ1352" s="17" t="s">
        <v>86</v>
      </c>
      <c r="BK1352" s="150">
        <f t="shared" ref="BK1352:BK1358" si="59">ROUND(I1352*H1352,2)</f>
        <v>0</v>
      </c>
      <c r="BL1352" s="17" t="s">
        <v>334</v>
      </c>
      <c r="BM1352" s="149" t="s">
        <v>1545</v>
      </c>
    </row>
    <row r="1353" spans="2:65" s="1" customFormat="1" ht="21.75" customHeight="1">
      <c r="B1353" s="32"/>
      <c r="C1353" s="173" t="s">
        <v>1546</v>
      </c>
      <c r="D1353" s="173" t="s">
        <v>319</v>
      </c>
      <c r="E1353" s="174" t="s">
        <v>1547</v>
      </c>
      <c r="F1353" s="175" t="s">
        <v>1548</v>
      </c>
      <c r="G1353" s="176" t="s">
        <v>299</v>
      </c>
      <c r="H1353" s="177">
        <v>2</v>
      </c>
      <c r="I1353" s="178"/>
      <c r="J1353" s="179">
        <f t="shared" si="50"/>
        <v>0</v>
      </c>
      <c r="K1353" s="180"/>
      <c r="L1353" s="181"/>
      <c r="M1353" s="182" t="s">
        <v>1</v>
      </c>
      <c r="N1353" s="183" t="s">
        <v>39</v>
      </c>
      <c r="P1353" s="147">
        <f t="shared" si="51"/>
        <v>0</v>
      </c>
      <c r="Q1353" s="147">
        <v>1.2E-4</v>
      </c>
      <c r="R1353" s="147">
        <f t="shared" si="52"/>
        <v>2.4000000000000001E-4</v>
      </c>
      <c r="S1353" s="147">
        <v>0</v>
      </c>
      <c r="T1353" s="148">
        <f t="shared" si="53"/>
        <v>0</v>
      </c>
      <c r="AR1353" s="149" t="s">
        <v>420</v>
      </c>
      <c r="AT1353" s="149" t="s">
        <v>319</v>
      </c>
      <c r="AU1353" s="149" t="s">
        <v>258</v>
      </c>
      <c r="AY1353" s="17" t="s">
        <v>241</v>
      </c>
      <c r="BE1353" s="150">
        <f t="shared" si="54"/>
        <v>0</v>
      </c>
      <c r="BF1353" s="150">
        <f t="shared" si="55"/>
        <v>0</v>
      </c>
      <c r="BG1353" s="150">
        <f t="shared" si="56"/>
        <v>0</v>
      </c>
      <c r="BH1353" s="150">
        <f t="shared" si="57"/>
        <v>0</v>
      </c>
      <c r="BI1353" s="150">
        <f t="shared" si="58"/>
        <v>0</v>
      </c>
      <c r="BJ1353" s="17" t="s">
        <v>86</v>
      </c>
      <c r="BK1353" s="150">
        <f t="shared" si="59"/>
        <v>0</v>
      </c>
      <c r="BL1353" s="17" t="s">
        <v>334</v>
      </c>
      <c r="BM1353" s="149" t="s">
        <v>1549</v>
      </c>
    </row>
    <row r="1354" spans="2:65" s="1" customFormat="1" ht="21.75" customHeight="1">
      <c r="B1354" s="32"/>
      <c r="C1354" s="173" t="s">
        <v>1550</v>
      </c>
      <c r="D1354" s="173" t="s">
        <v>319</v>
      </c>
      <c r="E1354" s="174" t="s">
        <v>1551</v>
      </c>
      <c r="F1354" s="175" t="s">
        <v>1552</v>
      </c>
      <c r="G1354" s="176" t="s">
        <v>299</v>
      </c>
      <c r="H1354" s="177">
        <v>15</v>
      </c>
      <c r="I1354" s="178"/>
      <c r="J1354" s="179">
        <f t="shared" si="50"/>
        <v>0</v>
      </c>
      <c r="K1354" s="180"/>
      <c r="L1354" s="181"/>
      <c r="M1354" s="182" t="s">
        <v>1</v>
      </c>
      <c r="N1354" s="183" t="s">
        <v>39</v>
      </c>
      <c r="P1354" s="147">
        <f t="shared" si="51"/>
        <v>0</v>
      </c>
      <c r="Q1354" s="147">
        <v>1.7000000000000001E-4</v>
      </c>
      <c r="R1354" s="147">
        <f t="shared" si="52"/>
        <v>2.5500000000000002E-3</v>
      </c>
      <c r="S1354" s="147">
        <v>0</v>
      </c>
      <c r="T1354" s="148">
        <f t="shared" si="53"/>
        <v>0</v>
      </c>
      <c r="AR1354" s="149" t="s">
        <v>420</v>
      </c>
      <c r="AT1354" s="149" t="s">
        <v>319</v>
      </c>
      <c r="AU1354" s="149" t="s">
        <v>258</v>
      </c>
      <c r="AY1354" s="17" t="s">
        <v>241</v>
      </c>
      <c r="BE1354" s="150">
        <f t="shared" si="54"/>
        <v>0</v>
      </c>
      <c r="BF1354" s="150">
        <f t="shared" si="55"/>
        <v>0</v>
      </c>
      <c r="BG1354" s="150">
        <f t="shared" si="56"/>
        <v>0</v>
      </c>
      <c r="BH1354" s="150">
        <f t="shared" si="57"/>
        <v>0</v>
      </c>
      <c r="BI1354" s="150">
        <f t="shared" si="58"/>
        <v>0</v>
      </c>
      <c r="BJ1354" s="17" t="s">
        <v>86</v>
      </c>
      <c r="BK1354" s="150">
        <f t="shared" si="59"/>
        <v>0</v>
      </c>
      <c r="BL1354" s="17" t="s">
        <v>334</v>
      </c>
      <c r="BM1354" s="149" t="s">
        <v>1553</v>
      </c>
    </row>
    <row r="1355" spans="2:65" s="1" customFormat="1" ht="21.75" customHeight="1">
      <c r="B1355" s="32"/>
      <c r="C1355" s="173" t="s">
        <v>1554</v>
      </c>
      <c r="D1355" s="173" t="s">
        <v>319</v>
      </c>
      <c r="E1355" s="174" t="s">
        <v>1555</v>
      </c>
      <c r="F1355" s="175" t="s">
        <v>1556</v>
      </c>
      <c r="G1355" s="176" t="s">
        <v>299</v>
      </c>
      <c r="H1355" s="177">
        <v>41</v>
      </c>
      <c r="I1355" s="178"/>
      <c r="J1355" s="179">
        <f t="shared" si="50"/>
        <v>0</v>
      </c>
      <c r="K1355" s="180"/>
      <c r="L1355" s="181"/>
      <c r="M1355" s="182" t="s">
        <v>1</v>
      </c>
      <c r="N1355" s="183" t="s">
        <v>39</v>
      </c>
      <c r="P1355" s="147">
        <f t="shared" si="51"/>
        <v>0</v>
      </c>
      <c r="Q1355" s="147">
        <v>1.7000000000000001E-4</v>
      </c>
      <c r="R1355" s="147">
        <f t="shared" si="52"/>
        <v>6.9700000000000005E-3</v>
      </c>
      <c r="S1355" s="147">
        <v>0</v>
      </c>
      <c r="T1355" s="148">
        <f t="shared" si="53"/>
        <v>0</v>
      </c>
      <c r="AR1355" s="149" t="s">
        <v>420</v>
      </c>
      <c r="AT1355" s="149" t="s">
        <v>319</v>
      </c>
      <c r="AU1355" s="149" t="s">
        <v>258</v>
      </c>
      <c r="AY1355" s="17" t="s">
        <v>241</v>
      </c>
      <c r="BE1355" s="150">
        <f t="shared" si="54"/>
        <v>0</v>
      </c>
      <c r="BF1355" s="150">
        <f t="shared" si="55"/>
        <v>0</v>
      </c>
      <c r="BG1355" s="150">
        <f t="shared" si="56"/>
        <v>0</v>
      </c>
      <c r="BH1355" s="150">
        <f t="shared" si="57"/>
        <v>0</v>
      </c>
      <c r="BI1355" s="150">
        <f t="shared" si="58"/>
        <v>0</v>
      </c>
      <c r="BJ1355" s="17" t="s">
        <v>86</v>
      </c>
      <c r="BK1355" s="150">
        <f t="shared" si="59"/>
        <v>0</v>
      </c>
      <c r="BL1355" s="17" t="s">
        <v>334</v>
      </c>
      <c r="BM1355" s="149" t="s">
        <v>1557</v>
      </c>
    </row>
    <row r="1356" spans="2:65" s="1" customFormat="1" ht="21.75" customHeight="1">
      <c r="B1356" s="32"/>
      <c r="C1356" s="173" t="s">
        <v>1558</v>
      </c>
      <c r="D1356" s="173" t="s">
        <v>319</v>
      </c>
      <c r="E1356" s="174" t="s">
        <v>1559</v>
      </c>
      <c r="F1356" s="175" t="s">
        <v>1560</v>
      </c>
      <c r="G1356" s="176" t="s">
        <v>299</v>
      </c>
      <c r="H1356" s="177">
        <v>49</v>
      </c>
      <c r="I1356" s="178"/>
      <c r="J1356" s="179">
        <f t="shared" si="50"/>
        <v>0</v>
      </c>
      <c r="K1356" s="180"/>
      <c r="L1356" s="181"/>
      <c r="M1356" s="182" t="s">
        <v>1</v>
      </c>
      <c r="N1356" s="183" t="s">
        <v>39</v>
      </c>
      <c r="P1356" s="147">
        <f t="shared" si="51"/>
        <v>0</v>
      </c>
      <c r="Q1356" s="147">
        <v>1.7000000000000001E-4</v>
      </c>
      <c r="R1356" s="147">
        <f t="shared" si="52"/>
        <v>8.3300000000000006E-3</v>
      </c>
      <c r="S1356" s="147">
        <v>0</v>
      </c>
      <c r="T1356" s="148">
        <f t="shared" si="53"/>
        <v>0</v>
      </c>
      <c r="AR1356" s="149" t="s">
        <v>420</v>
      </c>
      <c r="AT1356" s="149" t="s">
        <v>319</v>
      </c>
      <c r="AU1356" s="149" t="s">
        <v>258</v>
      </c>
      <c r="AY1356" s="17" t="s">
        <v>241</v>
      </c>
      <c r="BE1356" s="150">
        <f t="shared" si="54"/>
        <v>0</v>
      </c>
      <c r="BF1356" s="150">
        <f t="shared" si="55"/>
        <v>0</v>
      </c>
      <c r="BG1356" s="150">
        <f t="shared" si="56"/>
        <v>0</v>
      </c>
      <c r="BH1356" s="150">
        <f t="shared" si="57"/>
        <v>0</v>
      </c>
      <c r="BI1356" s="150">
        <f t="shared" si="58"/>
        <v>0</v>
      </c>
      <c r="BJ1356" s="17" t="s">
        <v>86</v>
      </c>
      <c r="BK1356" s="150">
        <f t="shared" si="59"/>
        <v>0</v>
      </c>
      <c r="BL1356" s="17" t="s">
        <v>334</v>
      </c>
      <c r="BM1356" s="149" t="s">
        <v>1561</v>
      </c>
    </row>
    <row r="1357" spans="2:65" s="1" customFormat="1" ht="24.25" customHeight="1">
      <c r="B1357" s="32"/>
      <c r="C1357" s="173" t="s">
        <v>1562</v>
      </c>
      <c r="D1357" s="173" t="s">
        <v>319</v>
      </c>
      <c r="E1357" s="174" t="s">
        <v>1563</v>
      </c>
      <c r="F1357" s="175" t="s">
        <v>1564</v>
      </c>
      <c r="G1357" s="176" t="s">
        <v>299</v>
      </c>
      <c r="H1357" s="177">
        <v>12</v>
      </c>
      <c r="I1357" s="178"/>
      <c r="J1357" s="179">
        <f t="shared" si="50"/>
        <v>0</v>
      </c>
      <c r="K1357" s="180"/>
      <c r="L1357" s="181"/>
      <c r="M1357" s="182" t="s">
        <v>1</v>
      </c>
      <c r="N1357" s="183" t="s">
        <v>39</v>
      </c>
      <c r="P1357" s="147">
        <f t="shared" si="51"/>
        <v>0</v>
      </c>
      <c r="Q1357" s="147">
        <v>1.2E-4</v>
      </c>
      <c r="R1357" s="147">
        <f t="shared" si="52"/>
        <v>1.4400000000000001E-3</v>
      </c>
      <c r="S1357" s="147">
        <v>0</v>
      </c>
      <c r="T1357" s="148">
        <f t="shared" si="53"/>
        <v>0</v>
      </c>
      <c r="AR1357" s="149" t="s">
        <v>420</v>
      </c>
      <c r="AT1357" s="149" t="s">
        <v>319</v>
      </c>
      <c r="AU1357" s="149" t="s">
        <v>258</v>
      </c>
      <c r="AY1357" s="17" t="s">
        <v>241</v>
      </c>
      <c r="BE1357" s="150">
        <f t="shared" si="54"/>
        <v>0</v>
      </c>
      <c r="BF1357" s="150">
        <f t="shared" si="55"/>
        <v>0</v>
      </c>
      <c r="BG1357" s="150">
        <f t="shared" si="56"/>
        <v>0</v>
      </c>
      <c r="BH1357" s="150">
        <f t="shared" si="57"/>
        <v>0</v>
      </c>
      <c r="BI1357" s="150">
        <f t="shared" si="58"/>
        <v>0</v>
      </c>
      <c r="BJ1357" s="17" t="s">
        <v>86</v>
      </c>
      <c r="BK1357" s="150">
        <f t="shared" si="59"/>
        <v>0</v>
      </c>
      <c r="BL1357" s="17" t="s">
        <v>334</v>
      </c>
      <c r="BM1357" s="149" t="s">
        <v>1565</v>
      </c>
    </row>
    <row r="1358" spans="2:65" s="1" customFormat="1" ht="24.25" customHeight="1">
      <c r="B1358" s="32"/>
      <c r="C1358" s="137" t="s">
        <v>1566</v>
      </c>
      <c r="D1358" s="137" t="s">
        <v>243</v>
      </c>
      <c r="E1358" s="138" t="s">
        <v>1567</v>
      </c>
      <c r="F1358" s="139" t="s">
        <v>1109</v>
      </c>
      <c r="G1358" s="140" t="s">
        <v>282</v>
      </c>
      <c r="H1358" s="141">
        <v>0.02</v>
      </c>
      <c r="I1358" s="142"/>
      <c r="J1358" s="143">
        <f t="shared" si="50"/>
        <v>0</v>
      </c>
      <c r="K1358" s="144"/>
      <c r="L1358" s="32"/>
      <c r="M1358" s="145" t="s">
        <v>1</v>
      </c>
      <c r="N1358" s="146" t="s">
        <v>39</v>
      </c>
      <c r="P1358" s="147">
        <f t="shared" si="51"/>
        <v>0</v>
      </c>
      <c r="Q1358" s="147">
        <v>0</v>
      </c>
      <c r="R1358" s="147">
        <f t="shared" si="52"/>
        <v>0</v>
      </c>
      <c r="S1358" s="147">
        <v>0</v>
      </c>
      <c r="T1358" s="148">
        <f t="shared" si="53"/>
        <v>0</v>
      </c>
      <c r="AR1358" s="149" t="s">
        <v>334</v>
      </c>
      <c r="AT1358" s="149" t="s">
        <v>243</v>
      </c>
      <c r="AU1358" s="149" t="s">
        <v>258</v>
      </c>
      <c r="AY1358" s="17" t="s">
        <v>241</v>
      </c>
      <c r="BE1358" s="150">
        <f t="shared" si="54"/>
        <v>0</v>
      </c>
      <c r="BF1358" s="150">
        <f t="shared" si="55"/>
        <v>0</v>
      </c>
      <c r="BG1358" s="150">
        <f t="shared" si="56"/>
        <v>0</v>
      </c>
      <c r="BH1358" s="150">
        <f t="shared" si="57"/>
        <v>0</v>
      </c>
      <c r="BI1358" s="150">
        <f t="shared" si="58"/>
        <v>0</v>
      </c>
      <c r="BJ1358" s="17" t="s">
        <v>86</v>
      </c>
      <c r="BK1358" s="150">
        <f t="shared" si="59"/>
        <v>0</v>
      </c>
      <c r="BL1358" s="17" t="s">
        <v>334</v>
      </c>
      <c r="BM1358" s="149" t="s">
        <v>1568</v>
      </c>
    </row>
    <row r="1359" spans="2:65" s="11" customFormat="1" ht="20.75" customHeight="1">
      <c r="B1359" s="125"/>
      <c r="D1359" s="126" t="s">
        <v>72</v>
      </c>
      <c r="E1359" s="135" t="s">
        <v>1569</v>
      </c>
      <c r="F1359" s="135" t="s">
        <v>1570</v>
      </c>
      <c r="I1359" s="128"/>
      <c r="J1359" s="136">
        <f>BK1359</f>
        <v>0</v>
      </c>
      <c r="L1359" s="125"/>
      <c r="M1359" s="130"/>
      <c r="P1359" s="131">
        <f>SUM(P1360:P1367)</f>
        <v>0</v>
      </c>
      <c r="R1359" s="131">
        <f>SUM(R1360:R1367)</f>
        <v>0.56131999999999993</v>
      </c>
      <c r="T1359" s="132">
        <f>SUM(T1360:T1367)</f>
        <v>0</v>
      </c>
      <c r="AR1359" s="126" t="s">
        <v>86</v>
      </c>
      <c r="AT1359" s="133" t="s">
        <v>72</v>
      </c>
      <c r="AU1359" s="133" t="s">
        <v>86</v>
      </c>
      <c r="AY1359" s="126" t="s">
        <v>241</v>
      </c>
      <c r="BK1359" s="134">
        <f>SUM(BK1360:BK1367)</f>
        <v>0</v>
      </c>
    </row>
    <row r="1360" spans="2:65" s="1" customFormat="1" ht="33" customHeight="1">
      <c r="B1360" s="32"/>
      <c r="C1360" s="137" t="s">
        <v>1571</v>
      </c>
      <c r="D1360" s="137" t="s">
        <v>243</v>
      </c>
      <c r="E1360" s="138" t="s">
        <v>1572</v>
      </c>
      <c r="F1360" s="139" t="s">
        <v>1573</v>
      </c>
      <c r="G1360" s="140" t="s">
        <v>1247</v>
      </c>
      <c r="H1360" s="141">
        <v>1</v>
      </c>
      <c r="I1360" s="142"/>
      <c r="J1360" s="143">
        <f t="shared" ref="J1360:J1367" si="60">ROUND(I1360*H1360,2)</f>
        <v>0</v>
      </c>
      <c r="K1360" s="144"/>
      <c r="L1360" s="32"/>
      <c r="M1360" s="145" t="s">
        <v>1</v>
      </c>
      <c r="N1360" s="146" t="s">
        <v>39</v>
      </c>
      <c r="P1360" s="147">
        <f t="shared" ref="P1360:P1367" si="61">O1360*H1360</f>
        <v>0</v>
      </c>
      <c r="Q1360" s="147">
        <v>0.16525000000000001</v>
      </c>
      <c r="R1360" s="147">
        <f t="shared" ref="R1360:R1367" si="62">Q1360*H1360</f>
        <v>0.16525000000000001</v>
      </c>
      <c r="S1360" s="147">
        <v>0</v>
      </c>
      <c r="T1360" s="148">
        <f t="shared" ref="T1360:T1367" si="63">S1360*H1360</f>
        <v>0</v>
      </c>
      <c r="AR1360" s="149" t="s">
        <v>334</v>
      </c>
      <c r="AT1360" s="149" t="s">
        <v>243</v>
      </c>
      <c r="AU1360" s="149" t="s">
        <v>258</v>
      </c>
      <c r="AY1360" s="17" t="s">
        <v>241</v>
      </c>
      <c r="BE1360" s="150">
        <f t="shared" ref="BE1360:BE1367" si="64">IF(N1360="základní",J1360,0)</f>
        <v>0</v>
      </c>
      <c r="BF1360" s="150">
        <f t="shared" ref="BF1360:BF1367" si="65">IF(N1360="snížená",J1360,0)</f>
        <v>0</v>
      </c>
      <c r="BG1360" s="150">
        <f t="shared" ref="BG1360:BG1367" si="66">IF(N1360="zákl. přenesená",J1360,0)</f>
        <v>0</v>
      </c>
      <c r="BH1360" s="150">
        <f t="shared" ref="BH1360:BH1367" si="67">IF(N1360="sníž. přenesená",J1360,0)</f>
        <v>0</v>
      </c>
      <c r="BI1360" s="150">
        <f t="shared" ref="BI1360:BI1367" si="68">IF(N1360="nulová",J1360,0)</f>
        <v>0</v>
      </c>
      <c r="BJ1360" s="17" t="s">
        <v>86</v>
      </c>
      <c r="BK1360" s="150">
        <f t="shared" ref="BK1360:BK1367" si="69">ROUND(I1360*H1360,2)</f>
        <v>0</v>
      </c>
      <c r="BL1360" s="17" t="s">
        <v>334</v>
      </c>
      <c r="BM1360" s="149" t="s">
        <v>1574</v>
      </c>
    </row>
    <row r="1361" spans="2:65" s="1" customFormat="1" ht="37.75" customHeight="1">
      <c r="B1361" s="32"/>
      <c r="C1361" s="137" t="s">
        <v>1575</v>
      </c>
      <c r="D1361" s="137" t="s">
        <v>243</v>
      </c>
      <c r="E1361" s="138" t="s">
        <v>1576</v>
      </c>
      <c r="F1361" s="139" t="s">
        <v>1577</v>
      </c>
      <c r="G1361" s="140" t="s">
        <v>1247</v>
      </c>
      <c r="H1361" s="141">
        <v>1</v>
      </c>
      <c r="I1361" s="142"/>
      <c r="J1361" s="143">
        <f t="shared" si="60"/>
        <v>0</v>
      </c>
      <c r="K1361" s="144"/>
      <c r="L1361" s="32"/>
      <c r="M1361" s="145" t="s">
        <v>1</v>
      </c>
      <c r="N1361" s="146" t="s">
        <v>39</v>
      </c>
      <c r="P1361" s="147">
        <f t="shared" si="61"/>
        <v>0</v>
      </c>
      <c r="Q1361" s="147">
        <v>0.2001</v>
      </c>
      <c r="R1361" s="147">
        <f t="shared" si="62"/>
        <v>0.2001</v>
      </c>
      <c r="S1361" s="147">
        <v>0</v>
      </c>
      <c r="T1361" s="148">
        <f t="shared" si="63"/>
        <v>0</v>
      </c>
      <c r="AR1361" s="149" t="s">
        <v>334</v>
      </c>
      <c r="AT1361" s="149" t="s">
        <v>243</v>
      </c>
      <c r="AU1361" s="149" t="s">
        <v>258</v>
      </c>
      <c r="AY1361" s="17" t="s">
        <v>241</v>
      </c>
      <c r="BE1361" s="150">
        <f t="shared" si="64"/>
        <v>0</v>
      </c>
      <c r="BF1361" s="150">
        <f t="shared" si="65"/>
        <v>0</v>
      </c>
      <c r="BG1361" s="150">
        <f t="shared" si="66"/>
        <v>0</v>
      </c>
      <c r="BH1361" s="150">
        <f t="shared" si="67"/>
        <v>0</v>
      </c>
      <c r="BI1361" s="150">
        <f t="shared" si="68"/>
        <v>0</v>
      </c>
      <c r="BJ1361" s="17" t="s">
        <v>86</v>
      </c>
      <c r="BK1361" s="150">
        <f t="shared" si="69"/>
        <v>0</v>
      </c>
      <c r="BL1361" s="17" t="s">
        <v>334</v>
      </c>
      <c r="BM1361" s="149" t="s">
        <v>1578</v>
      </c>
    </row>
    <row r="1362" spans="2:65" s="1" customFormat="1" ht="24.25" customHeight="1">
      <c r="B1362" s="32"/>
      <c r="C1362" s="137" t="s">
        <v>1579</v>
      </c>
      <c r="D1362" s="137" t="s">
        <v>243</v>
      </c>
      <c r="E1362" s="138" t="s">
        <v>1580</v>
      </c>
      <c r="F1362" s="139" t="s">
        <v>1581</v>
      </c>
      <c r="G1362" s="140" t="s">
        <v>1247</v>
      </c>
      <c r="H1362" s="141">
        <v>3</v>
      </c>
      <c r="I1362" s="142"/>
      <c r="J1362" s="143">
        <f t="shared" si="60"/>
        <v>0</v>
      </c>
      <c r="K1362" s="144"/>
      <c r="L1362" s="32"/>
      <c r="M1362" s="145" t="s">
        <v>1</v>
      </c>
      <c r="N1362" s="146" t="s">
        <v>39</v>
      </c>
      <c r="P1362" s="147">
        <f t="shared" si="61"/>
        <v>0</v>
      </c>
      <c r="Q1362" s="147">
        <v>2.2599999999999999E-3</v>
      </c>
      <c r="R1362" s="147">
        <f t="shared" si="62"/>
        <v>6.7799999999999996E-3</v>
      </c>
      <c r="S1362" s="147">
        <v>0</v>
      </c>
      <c r="T1362" s="148">
        <f t="shared" si="63"/>
        <v>0</v>
      </c>
      <c r="AR1362" s="149" t="s">
        <v>334</v>
      </c>
      <c r="AT1362" s="149" t="s">
        <v>243</v>
      </c>
      <c r="AU1362" s="149" t="s">
        <v>258</v>
      </c>
      <c r="AY1362" s="17" t="s">
        <v>241</v>
      </c>
      <c r="BE1362" s="150">
        <f t="shared" si="64"/>
        <v>0</v>
      </c>
      <c r="BF1362" s="150">
        <f t="shared" si="65"/>
        <v>0</v>
      </c>
      <c r="BG1362" s="150">
        <f t="shared" si="66"/>
        <v>0</v>
      </c>
      <c r="BH1362" s="150">
        <f t="shared" si="67"/>
        <v>0</v>
      </c>
      <c r="BI1362" s="150">
        <f t="shared" si="68"/>
        <v>0</v>
      </c>
      <c r="BJ1362" s="17" t="s">
        <v>86</v>
      </c>
      <c r="BK1362" s="150">
        <f t="shared" si="69"/>
        <v>0</v>
      </c>
      <c r="BL1362" s="17" t="s">
        <v>334</v>
      </c>
      <c r="BM1362" s="149" t="s">
        <v>1582</v>
      </c>
    </row>
    <row r="1363" spans="2:65" s="1" customFormat="1" ht="37.75" customHeight="1">
      <c r="B1363" s="32"/>
      <c r="C1363" s="137" t="s">
        <v>1583</v>
      </c>
      <c r="D1363" s="137" t="s">
        <v>243</v>
      </c>
      <c r="E1363" s="138" t="s">
        <v>1584</v>
      </c>
      <c r="F1363" s="139" t="s">
        <v>1585</v>
      </c>
      <c r="G1363" s="140" t="s">
        <v>1247</v>
      </c>
      <c r="H1363" s="141">
        <v>1</v>
      </c>
      <c r="I1363" s="142"/>
      <c r="J1363" s="143">
        <f t="shared" si="60"/>
        <v>0</v>
      </c>
      <c r="K1363" s="144"/>
      <c r="L1363" s="32"/>
      <c r="M1363" s="145" t="s">
        <v>1</v>
      </c>
      <c r="N1363" s="146" t="s">
        <v>39</v>
      </c>
      <c r="P1363" s="147">
        <f t="shared" si="61"/>
        <v>0</v>
      </c>
      <c r="Q1363" s="147">
        <v>1.137E-2</v>
      </c>
      <c r="R1363" s="147">
        <f t="shared" si="62"/>
        <v>1.137E-2</v>
      </c>
      <c r="S1363" s="147">
        <v>0</v>
      </c>
      <c r="T1363" s="148">
        <f t="shared" si="63"/>
        <v>0</v>
      </c>
      <c r="AR1363" s="149" t="s">
        <v>334</v>
      </c>
      <c r="AT1363" s="149" t="s">
        <v>243</v>
      </c>
      <c r="AU1363" s="149" t="s">
        <v>258</v>
      </c>
      <c r="AY1363" s="17" t="s">
        <v>241</v>
      </c>
      <c r="BE1363" s="150">
        <f t="shared" si="64"/>
        <v>0</v>
      </c>
      <c r="BF1363" s="150">
        <f t="shared" si="65"/>
        <v>0</v>
      </c>
      <c r="BG1363" s="150">
        <f t="shared" si="66"/>
        <v>0</v>
      </c>
      <c r="BH1363" s="150">
        <f t="shared" si="67"/>
        <v>0</v>
      </c>
      <c r="BI1363" s="150">
        <f t="shared" si="68"/>
        <v>0</v>
      </c>
      <c r="BJ1363" s="17" t="s">
        <v>86</v>
      </c>
      <c r="BK1363" s="150">
        <f t="shared" si="69"/>
        <v>0</v>
      </c>
      <c r="BL1363" s="17" t="s">
        <v>334</v>
      </c>
      <c r="BM1363" s="149" t="s">
        <v>1586</v>
      </c>
    </row>
    <row r="1364" spans="2:65" s="1" customFormat="1" ht="24.25" customHeight="1">
      <c r="B1364" s="32"/>
      <c r="C1364" s="137" t="s">
        <v>1587</v>
      </c>
      <c r="D1364" s="137" t="s">
        <v>243</v>
      </c>
      <c r="E1364" s="138" t="s">
        <v>1588</v>
      </c>
      <c r="F1364" s="139" t="s">
        <v>1589</v>
      </c>
      <c r="G1364" s="140" t="s">
        <v>327</v>
      </c>
      <c r="H1364" s="141">
        <v>1</v>
      </c>
      <c r="I1364" s="142"/>
      <c r="J1364" s="143">
        <f t="shared" si="60"/>
        <v>0</v>
      </c>
      <c r="K1364" s="144"/>
      <c r="L1364" s="32"/>
      <c r="M1364" s="145" t="s">
        <v>1</v>
      </c>
      <c r="N1364" s="146" t="s">
        <v>39</v>
      </c>
      <c r="P1364" s="147">
        <f t="shared" si="61"/>
        <v>0</v>
      </c>
      <c r="Q1364" s="147">
        <v>7.5000000000000002E-4</v>
      </c>
      <c r="R1364" s="147">
        <f t="shared" si="62"/>
        <v>7.5000000000000002E-4</v>
      </c>
      <c r="S1364" s="147">
        <v>0</v>
      </c>
      <c r="T1364" s="148">
        <f t="shared" si="63"/>
        <v>0</v>
      </c>
      <c r="AR1364" s="149" t="s">
        <v>334</v>
      </c>
      <c r="AT1364" s="149" t="s">
        <v>243</v>
      </c>
      <c r="AU1364" s="149" t="s">
        <v>258</v>
      </c>
      <c r="AY1364" s="17" t="s">
        <v>241</v>
      </c>
      <c r="BE1364" s="150">
        <f t="shared" si="64"/>
        <v>0</v>
      </c>
      <c r="BF1364" s="150">
        <f t="shared" si="65"/>
        <v>0</v>
      </c>
      <c r="BG1364" s="150">
        <f t="shared" si="66"/>
        <v>0</v>
      </c>
      <c r="BH1364" s="150">
        <f t="shared" si="67"/>
        <v>0</v>
      </c>
      <c r="BI1364" s="150">
        <f t="shared" si="68"/>
        <v>0</v>
      </c>
      <c r="BJ1364" s="17" t="s">
        <v>86</v>
      </c>
      <c r="BK1364" s="150">
        <f t="shared" si="69"/>
        <v>0</v>
      </c>
      <c r="BL1364" s="17" t="s">
        <v>334</v>
      </c>
      <c r="BM1364" s="149" t="s">
        <v>1590</v>
      </c>
    </row>
    <row r="1365" spans="2:65" s="1" customFormat="1" ht="33" customHeight="1">
      <c r="B1365" s="32"/>
      <c r="C1365" s="137" t="s">
        <v>1591</v>
      </c>
      <c r="D1365" s="137" t="s">
        <v>243</v>
      </c>
      <c r="E1365" s="138" t="s">
        <v>1592</v>
      </c>
      <c r="F1365" s="139" t="s">
        <v>1593</v>
      </c>
      <c r="G1365" s="140" t="s">
        <v>1247</v>
      </c>
      <c r="H1365" s="141">
        <v>1</v>
      </c>
      <c r="I1365" s="142"/>
      <c r="J1365" s="143">
        <f t="shared" si="60"/>
        <v>0</v>
      </c>
      <c r="K1365" s="144"/>
      <c r="L1365" s="32"/>
      <c r="M1365" s="145" t="s">
        <v>1</v>
      </c>
      <c r="N1365" s="146" t="s">
        <v>39</v>
      </c>
      <c r="P1365" s="147">
        <f t="shared" si="61"/>
        <v>0</v>
      </c>
      <c r="Q1365" s="147">
        <v>7.8799999999999999E-3</v>
      </c>
      <c r="R1365" s="147">
        <f t="shared" si="62"/>
        <v>7.8799999999999999E-3</v>
      </c>
      <c r="S1365" s="147">
        <v>0</v>
      </c>
      <c r="T1365" s="148">
        <f t="shared" si="63"/>
        <v>0</v>
      </c>
      <c r="AR1365" s="149" t="s">
        <v>334</v>
      </c>
      <c r="AT1365" s="149" t="s">
        <v>243</v>
      </c>
      <c r="AU1365" s="149" t="s">
        <v>258</v>
      </c>
      <c r="AY1365" s="17" t="s">
        <v>241</v>
      </c>
      <c r="BE1365" s="150">
        <f t="shared" si="64"/>
        <v>0</v>
      </c>
      <c r="BF1365" s="150">
        <f t="shared" si="65"/>
        <v>0</v>
      </c>
      <c r="BG1365" s="150">
        <f t="shared" si="66"/>
        <v>0</v>
      </c>
      <c r="BH1365" s="150">
        <f t="shared" si="67"/>
        <v>0</v>
      </c>
      <c r="BI1365" s="150">
        <f t="shared" si="68"/>
        <v>0</v>
      </c>
      <c r="BJ1365" s="17" t="s">
        <v>86</v>
      </c>
      <c r="BK1365" s="150">
        <f t="shared" si="69"/>
        <v>0</v>
      </c>
      <c r="BL1365" s="17" t="s">
        <v>334</v>
      </c>
      <c r="BM1365" s="149" t="s">
        <v>1594</v>
      </c>
    </row>
    <row r="1366" spans="2:65" s="1" customFormat="1" ht="33" customHeight="1">
      <c r="B1366" s="32"/>
      <c r="C1366" s="137" t="s">
        <v>1595</v>
      </c>
      <c r="D1366" s="137" t="s">
        <v>243</v>
      </c>
      <c r="E1366" s="138" t="s">
        <v>1596</v>
      </c>
      <c r="F1366" s="139" t="s">
        <v>1597</v>
      </c>
      <c r="G1366" s="140" t="s">
        <v>1247</v>
      </c>
      <c r="H1366" s="141">
        <v>1</v>
      </c>
      <c r="I1366" s="142"/>
      <c r="J1366" s="143">
        <f t="shared" si="60"/>
        <v>0</v>
      </c>
      <c r="K1366" s="144"/>
      <c r="L1366" s="32"/>
      <c r="M1366" s="145" t="s">
        <v>1</v>
      </c>
      <c r="N1366" s="146" t="s">
        <v>39</v>
      </c>
      <c r="P1366" s="147">
        <f t="shared" si="61"/>
        <v>0</v>
      </c>
      <c r="Q1366" s="147">
        <v>2.5400000000000002E-3</v>
      </c>
      <c r="R1366" s="147">
        <f t="shared" si="62"/>
        <v>2.5400000000000002E-3</v>
      </c>
      <c r="S1366" s="147">
        <v>0</v>
      </c>
      <c r="T1366" s="148">
        <f t="shared" si="63"/>
        <v>0</v>
      </c>
      <c r="AR1366" s="149" t="s">
        <v>334</v>
      </c>
      <c r="AT1366" s="149" t="s">
        <v>243</v>
      </c>
      <c r="AU1366" s="149" t="s">
        <v>258</v>
      </c>
      <c r="AY1366" s="17" t="s">
        <v>241</v>
      </c>
      <c r="BE1366" s="150">
        <f t="shared" si="64"/>
        <v>0</v>
      </c>
      <c r="BF1366" s="150">
        <f t="shared" si="65"/>
        <v>0</v>
      </c>
      <c r="BG1366" s="150">
        <f t="shared" si="66"/>
        <v>0</v>
      </c>
      <c r="BH1366" s="150">
        <f t="shared" si="67"/>
        <v>0</v>
      </c>
      <c r="BI1366" s="150">
        <f t="shared" si="68"/>
        <v>0</v>
      </c>
      <c r="BJ1366" s="17" t="s">
        <v>86</v>
      </c>
      <c r="BK1366" s="150">
        <f t="shared" si="69"/>
        <v>0</v>
      </c>
      <c r="BL1366" s="17" t="s">
        <v>334</v>
      </c>
      <c r="BM1366" s="149" t="s">
        <v>1598</v>
      </c>
    </row>
    <row r="1367" spans="2:65" s="1" customFormat="1" ht="62.75" customHeight="1">
      <c r="B1367" s="32"/>
      <c r="C1367" s="137" t="s">
        <v>1599</v>
      </c>
      <c r="D1367" s="137" t="s">
        <v>243</v>
      </c>
      <c r="E1367" s="138" t="s">
        <v>1600</v>
      </c>
      <c r="F1367" s="139" t="s">
        <v>1601</v>
      </c>
      <c r="G1367" s="140" t="s">
        <v>1247</v>
      </c>
      <c r="H1367" s="141">
        <v>1</v>
      </c>
      <c r="I1367" s="142"/>
      <c r="J1367" s="143">
        <f t="shared" si="60"/>
        <v>0</v>
      </c>
      <c r="K1367" s="144"/>
      <c r="L1367" s="32"/>
      <c r="M1367" s="145" t="s">
        <v>1</v>
      </c>
      <c r="N1367" s="146" t="s">
        <v>39</v>
      </c>
      <c r="P1367" s="147">
        <f t="shared" si="61"/>
        <v>0</v>
      </c>
      <c r="Q1367" s="147">
        <v>0.16664999999999999</v>
      </c>
      <c r="R1367" s="147">
        <f t="shared" si="62"/>
        <v>0.16664999999999999</v>
      </c>
      <c r="S1367" s="147">
        <v>0</v>
      </c>
      <c r="T1367" s="148">
        <f t="shared" si="63"/>
        <v>0</v>
      </c>
      <c r="AR1367" s="149" t="s">
        <v>334</v>
      </c>
      <c r="AT1367" s="149" t="s">
        <v>243</v>
      </c>
      <c r="AU1367" s="149" t="s">
        <v>258</v>
      </c>
      <c r="AY1367" s="17" t="s">
        <v>241</v>
      </c>
      <c r="BE1367" s="150">
        <f t="shared" si="64"/>
        <v>0</v>
      </c>
      <c r="BF1367" s="150">
        <f t="shared" si="65"/>
        <v>0</v>
      </c>
      <c r="BG1367" s="150">
        <f t="shared" si="66"/>
        <v>0</v>
      </c>
      <c r="BH1367" s="150">
        <f t="shared" si="67"/>
        <v>0</v>
      </c>
      <c r="BI1367" s="150">
        <f t="shared" si="68"/>
        <v>0</v>
      </c>
      <c r="BJ1367" s="17" t="s">
        <v>86</v>
      </c>
      <c r="BK1367" s="150">
        <f t="shared" si="69"/>
        <v>0</v>
      </c>
      <c r="BL1367" s="17" t="s">
        <v>334</v>
      </c>
      <c r="BM1367" s="149" t="s">
        <v>1602</v>
      </c>
    </row>
    <row r="1368" spans="2:65" s="11" customFormat="1" ht="20.75" customHeight="1">
      <c r="B1368" s="125"/>
      <c r="D1368" s="126" t="s">
        <v>72</v>
      </c>
      <c r="E1368" s="135" t="s">
        <v>1603</v>
      </c>
      <c r="F1368" s="135" t="s">
        <v>1604</v>
      </c>
      <c r="I1368" s="128"/>
      <c r="J1368" s="136">
        <f>BK1368</f>
        <v>0</v>
      </c>
      <c r="L1368" s="125"/>
      <c r="M1368" s="130"/>
      <c r="P1368" s="131">
        <f>SUM(P1369:P1375)</f>
        <v>0</v>
      </c>
      <c r="R1368" s="131">
        <f>SUM(R1369:R1375)</f>
        <v>3.6000000000000002E-4</v>
      </c>
      <c r="T1368" s="132">
        <f>SUM(T1369:T1375)</f>
        <v>0</v>
      </c>
      <c r="AR1368" s="126" t="s">
        <v>86</v>
      </c>
      <c r="AT1368" s="133" t="s">
        <v>72</v>
      </c>
      <c r="AU1368" s="133" t="s">
        <v>86</v>
      </c>
      <c r="AY1368" s="126" t="s">
        <v>241</v>
      </c>
      <c r="BK1368" s="134">
        <f>SUM(BK1369:BK1375)</f>
        <v>0</v>
      </c>
    </row>
    <row r="1369" spans="2:65" s="1" customFormat="1" ht="24.25" customHeight="1">
      <c r="B1369" s="32"/>
      <c r="C1369" s="137" t="s">
        <v>1605</v>
      </c>
      <c r="D1369" s="137" t="s">
        <v>243</v>
      </c>
      <c r="E1369" s="138" t="s">
        <v>1606</v>
      </c>
      <c r="F1369" s="139" t="s">
        <v>1607</v>
      </c>
      <c r="G1369" s="140" t="s">
        <v>1608</v>
      </c>
      <c r="H1369" s="141">
        <v>1</v>
      </c>
      <c r="I1369" s="142"/>
      <c r="J1369" s="143">
        <f t="shared" ref="J1369:J1375" si="70">ROUND(I1369*H1369,2)</f>
        <v>0</v>
      </c>
      <c r="K1369" s="144"/>
      <c r="L1369" s="32"/>
      <c r="M1369" s="145" t="s">
        <v>1</v>
      </c>
      <c r="N1369" s="146" t="s">
        <v>39</v>
      </c>
      <c r="P1369" s="147">
        <f t="shared" ref="P1369:P1375" si="71">O1369*H1369</f>
        <v>0</v>
      </c>
      <c r="Q1369" s="147">
        <v>3.6000000000000002E-4</v>
      </c>
      <c r="R1369" s="147">
        <f t="shared" ref="R1369:R1375" si="72">Q1369*H1369</f>
        <v>3.6000000000000002E-4</v>
      </c>
      <c r="S1369" s="147">
        <v>0</v>
      </c>
      <c r="T1369" s="148">
        <f t="shared" ref="T1369:T1375" si="73">S1369*H1369</f>
        <v>0</v>
      </c>
      <c r="AR1369" s="149" t="s">
        <v>334</v>
      </c>
      <c r="AT1369" s="149" t="s">
        <v>243</v>
      </c>
      <c r="AU1369" s="149" t="s">
        <v>258</v>
      </c>
      <c r="AY1369" s="17" t="s">
        <v>241</v>
      </c>
      <c r="BE1369" s="150">
        <f t="shared" ref="BE1369:BE1375" si="74">IF(N1369="základní",J1369,0)</f>
        <v>0</v>
      </c>
      <c r="BF1369" s="150">
        <f t="shared" ref="BF1369:BF1375" si="75">IF(N1369="snížená",J1369,0)</f>
        <v>0</v>
      </c>
      <c r="BG1369" s="150">
        <f t="shared" ref="BG1369:BG1375" si="76">IF(N1369="zákl. přenesená",J1369,0)</f>
        <v>0</v>
      </c>
      <c r="BH1369" s="150">
        <f t="shared" ref="BH1369:BH1375" si="77">IF(N1369="sníž. přenesená",J1369,0)</f>
        <v>0</v>
      </c>
      <c r="BI1369" s="150">
        <f t="shared" ref="BI1369:BI1375" si="78">IF(N1369="nulová",J1369,0)</f>
        <v>0</v>
      </c>
      <c r="BJ1369" s="17" t="s">
        <v>86</v>
      </c>
      <c r="BK1369" s="150">
        <f t="shared" ref="BK1369:BK1375" si="79">ROUND(I1369*H1369,2)</f>
        <v>0</v>
      </c>
      <c r="BL1369" s="17" t="s">
        <v>334</v>
      </c>
      <c r="BM1369" s="149" t="s">
        <v>1609</v>
      </c>
    </row>
    <row r="1370" spans="2:65" s="1" customFormat="1" ht="24.25" customHeight="1">
      <c r="B1370" s="32"/>
      <c r="C1370" s="137" t="s">
        <v>1610</v>
      </c>
      <c r="D1370" s="137" t="s">
        <v>243</v>
      </c>
      <c r="E1370" s="138" t="s">
        <v>1611</v>
      </c>
      <c r="F1370" s="139" t="s">
        <v>1612</v>
      </c>
      <c r="G1370" s="140" t="s">
        <v>299</v>
      </c>
      <c r="H1370" s="141">
        <v>180</v>
      </c>
      <c r="I1370" s="142"/>
      <c r="J1370" s="143">
        <f t="shared" si="70"/>
        <v>0</v>
      </c>
      <c r="K1370" s="144"/>
      <c r="L1370" s="32"/>
      <c r="M1370" s="145" t="s">
        <v>1</v>
      </c>
      <c r="N1370" s="146" t="s">
        <v>39</v>
      </c>
      <c r="P1370" s="147">
        <f t="shared" si="71"/>
        <v>0</v>
      </c>
      <c r="Q1370" s="147">
        <v>0</v>
      </c>
      <c r="R1370" s="147">
        <f t="shared" si="72"/>
        <v>0</v>
      </c>
      <c r="S1370" s="147">
        <v>0</v>
      </c>
      <c r="T1370" s="148">
        <f t="shared" si="73"/>
        <v>0</v>
      </c>
      <c r="AR1370" s="149" t="s">
        <v>334</v>
      </c>
      <c r="AT1370" s="149" t="s">
        <v>243</v>
      </c>
      <c r="AU1370" s="149" t="s">
        <v>258</v>
      </c>
      <c r="AY1370" s="17" t="s">
        <v>241</v>
      </c>
      <c r="BE1370" s="150">
        <f t="shared" si="74"/>
        <v>0</v>
      </c>
      <c r="BF1370" s="150">
        <f t="shared" si="75"/>
        <v>0</v>
      </c>
      <c r="BG1370" s="150">
        <f t="shared" si="76"/>
        <v>0</v>
      </c>
      <c r="BH1370" s="150">
        <f t="shared" si="77"/>
        <v>0</v>
      </c>
      <c r="BI1370" s="150">
        <f t="shared" si="78"/>
        <v>0</v>
      </c>
      <c r="BJ1370" s="17" t="s">
        <v>86</v>
      </c>
      <c r="BK1370" s="150">
        <f t="shared" si="79"/>
        <v>0</v>
      </c>
      <c r="BL1370" s="17" t="s">
        <v>334</v>
      </c>
      <c r="BM1370" s="149" t="s">
        <v>1613</v>
      </c>
    </row>
    <row r="1371" spans="2:65" s="1" customFormat="1" ht="16.5" customHeight="1">
      <c r="B1371" s="32"/>
      <c r="C1371" s="137" t="s">
        <v>1614</v>
      </c>
      <c r="D1371" s="137" t="s">
        <v>243</v>
      </c>
      <c r="E1371" s="138" t="s">
        <v>1615</v>
      </c>
      <c r="F1371" s="139" t="s">
        <v>1616</v>
      </c>
      <c r="G1371" s="140" t="s">
        <v>327</v>
      </c>
      <c r="H1371" s="141">
        <v>1</v>
      </c>
      <c r="I1371" s="142"/>
      <c r="J1371" s="143">
        <f t="shared" si="70"/>
        <v>0</v>
      </c>
      <c r="K1371" s="144"/>
      <c r="L1371" s="32"/>
      <c r="M1371" s="145" t="s">
        <v>1</v>
      </c>
      <c r="N1371" s="146" t="s">
        <v>39</v>
      </c>
      <c r="P1371" s="147">
        <f t="shared" si="71"/>
        <v>0</v>
      </c>
      <c r="Q1371" s="147">
        <v>0</v>
      </c>
      <c r="R1371" s="147">
        <f t="shared" si="72"/>
        <v>0</v>
      </c>
      <c r="S1371" s="147">
        <v>0</v>
      </c>
      <c r="T1371" s="148">
        <f t="shared" si="73"/>
        <v>0</v>
      </c>
      <c r="AR1371" s="149" t="s">
        <v>334</v>
      </c>
      <c r="AT1371" s="149" t="s">
        <v>243</v>
      </c>
      <c r="AU1371" s="149" t="s">
        <v>258</v>
      </c>
      <c r="AY1371" s="17" t="s">
        <v>241</v>
      </c>
      <c r="BE1371" s="150">
        <f t="shared" si="74"/>
        <v>0</v>
      </c>
      <c r="BF1371" s="150">
        <f t="shared" si="75"/>
        <v>0</v>
      </c>
      <c r="BG1371" s="150">
        <f t="shared" si="76"/>
        <v>0</v>
      </c>
      <c r="BH1371" s="150">
        <f t="shared" si="77"/>
        <v>0</v>
      </c>
      <c r="BI1371" s="150">
        <f t="shared" si="78"/>
        <v>0</v>
      </c>
      <c r="BJ1371" s="17" t="s">
        <v>86</v>
      </c>
      <c r="BK1371" s="150">
        <f t="shared" si="79"/>
        <v>0</v>
      </c>
      <c r="BL1371" s="17" t="s">
        <v>334</v>
      </c>
      <c r="BM1371" s="149" t="s">
        <v>1617</v>
      </c>
    </row>
    <row r="1372" spans="2:65" s="1" customFormat="1" ht="16.5" customHeight="1">
      <c r="B1372" s="32"/>
      <c r="C1372" s="137" t="s">
        <v>1618</v>
      </c>
      <c r="D1372" s="137" t="s">
        <v>243</v>
      </c>
      <c r="E1372" s="138" t="s">
        <v>1619</v>
      </c>
      <c r="F1372" s="139" t="s">
        <v>1620</v>
      </c>
      <c r="G1372" s="140" t="s">
        <v>327</v>
      </c>
      <c r="H1372" s="141">
        <v>2</v>
      </c>
      <c r="I1372" s="142"/>
      <c r="J1372" s="143">
        <f t="shared" si="70"/>
        <v>0</v>
      </c>
      <c r="K1372" s="144"/>
      <c r="L1372" s="32"/>
      <c r="M1372" s="145" t="s">
        <v>1</v>
      </c>
      <c r="N1372" s="146" t="s">
        <v>39</v>
      </c>
      <c r="P1372" s="147">
        <f t="shared" si="71"/>
        <v>0</v>
      </c>
      <c r="Q1372" s="147">
        <v>0</v>
      </c>
      <c r="R1372" s="147">
        <f t="shared" si="72"/>
        <v>0</v>
      </c>
      <c r="S1372" s="147">
        <v>0</v>
      </c>
      <c r="T1372" s="148">
        <f t="shared" si="73"/>
        <v>0</v>
      </c>
      <c r="AR1372" s="149" t="s">
        <v>334</v>
      </c>
      <c r="AT1372" s="149" t="s">
        <v>243</v>
      </c>
      <c r="AU1372" s="149" t="s">
        <v>258</v>
      </c>
      <c r="AY1372" s="17" t="s">
        <v>241</v>
      </c>
      <c r="BE1372" s="150">
        <f t="shared" si="74"/>
        <v>0</v>
      </c>
      <c r="BF1372" s="150">
        <f t="shared" si="75"/>
        <v>0</v>
      </c>
      <c r="BG1372" s="150">
        <f t="shared" si="76"/>
        <v>0</v>
      </c>
      <c r="BH1372" s="150">
        <f t="shared" si="77"/>
        <v>0</v>
      </c>
      <c r="BI1372" s="150">
        <f t="shared" si="78"/>
        <v>0</v>
      </c>
      <c r="BJ1372" s="17" t="s">
        <v>86</v>
      </c>
      <c r="BK1372" s="150">
        <f t="shared" si="79"/>
        <v>0</v>
      </c>
      <c r="BL1372" s="17" t="s">
        <v>334</v>
      </c>
      <c r="BM1372" s="149" t="s">
        <v>1621</v>
      </c>
    </row>
    <row r="1373" spans="2:65" s="1" customFormat="1" ht="16.5" customHeight="1">
      <c r="B1373" s="32"/>
      <c r="C1373" s="137" t="s">
        <v>1622</v>
      </c>
      <c r="D1373" s="137" t="s">
        <v>243</v>
      </c>
      <c r="E1373" s="138" t="s">
        <v>1623</v>
      </c>
      <c r="F1373" s="139" t="s">
        <v>1624</v>
      </c>
      <c r="G1373" s="140" t="s">
        <v>327</v>
      </c>
      <c r="H1373" s="141">
        <v>2</v>
      </c>
      <c r="I1373" s="142"/>
      <c r="J1373" s="143">
        <f t="shared" si="70"/>
        <v>0</v>
      </c>
      <c r="K1373" s="144"/>
      <c r="L1373" s="32"/>
      <c r="M1373" s="145" t="s">
        <v>1</v>
      </c>
      <c r="N1373" s="146" t="s">
        <v>39</v>
      </c>
      <c r="P1373" s="147">
        <f t="shared" si="71"/>
        <v>0</v>
      </c>
      <c r="Q1373" s="147">
        <v>0</v>
      </c>
      <c r="R1373" s="147">
        <f t="shared" si="72"/>
        <v>0</v>
      </c>
      <c r="S1373" s="147">
        <v>0</v>
      </c>
      <c r="T1373" s="148">
        <f t="shared" si="73"/>
        <v>0</v>
      </c>
      <c r="AR1373" s="149" t="s">
        <v>334</v>
      </c>
      <c r="AT1373" s="149" t="s">
        <v>243</v>
      </c>
      <c r="AU1373" s="149" t="s">
        <v>258</v>
      </c>
      <c r="AY1373" s="17" t="s">
        <v>241</v>
      </c>
      <c r="BE1373" s="150">
        <f t="shared" si="74"/>
        <v>0</v>
      </c>
      <c r="BF1373" s="150">
        <f t="shared" si="75"/>
        <v>0</v>
      </c>
      <c r="BG1373" s="150">
        <f t="shared" si="76"/>
        <v>0</v>
      </c>
      <c r="BH1373" s="150">
        <f t="shared" si="77"/>
        <v>0</v>
      </c>
      <c r="BI1373" s="150">
        <f t="shared" si="78"/>
        <v>0</v>
      </c>
      <c r="BJ1373" s="17" t="s">
        <v>86</v>
      </c>
      <c r="BK1373" s="150">
        <f t="shared" si="79"/>
        <v>0</v>
      </c>
      <c r="BL1373" s="17" t="s">
        <v>334</v>
      </c>
      <c r="BM1373" s="149" t="s">
        <v>1625</v>
      </c>
    </row>
    <row r="1374" spans="2:65" s="1" customFormat="1" ht="16.5" customHeight="1">
      <c r="B1374" s="32"/>
      <c r="C1374" s="137" t="s">
        <v>1626</v>
      </c>
      <c r="D1374" s="137" t="s">
        <v>243</v>
      </c>
      <c r="E1374" s="138" t="s">
        <v>1627</v>
      </c>
      <c r="F1374" s="139" t="s">
        <v>1628</v>
      </c>
      <c r="G1374" s="140" t="s">
        <v>327</v>
      </c>
      <c r="H1374" s="141">
        <v>1</v>
      </c>
      <c r="I1374" s="142"/>
      <c r="J1374" s="143">
        <f t="shared" si="70"/>
        <v>0</v>
      </c>
      <c r="K1374" s="144"/>
      <c r="L1374" s="32"/>
      <c r="M1374" s="145" t="s">
        <v>1</v>
      </c>
      <c r="N1374" s="146" t="s">
        <v>39</v>
      </c>
      <c r="P1374" s="147">
        <f t="shared" si="71"/>
        <v>0</v>
      </c>
      <c r="Q1374" s="147">
        <v>0</v>
      </c>
      <c r="R1374" s="147">
        <f t="shared" si="72"/>
        <v>0</v>
      </c>
      <c r="S1374" s="147">
        <v>0</v>
      </c>
      <c r="T1374" s="148">
        <f t="shared" si="73"/>
        <v>0</v>
      </c>
      <c r="AR1374" s="149" t="s">
        <v>334</v>
      </c>
      <c r="AT1374" s="149" t="s">
        <v>243</v>
      </c>
      <c r="AU1374" s="149" t="s">
        <v>258</v>
      </c>
      <c r="AY1374" s="17" t="s">
        <v>241</v>
      </c>
      <c r="BE1374" s="150">
        <f t="shared" si="74"/>
        <v>0</v>
      </c>
      <c r="BF1374" s="150">
        <f t="shared" si="75"/>
        <v>0</v>
      </c>
      <c r="BG1374" s="150">
        <f t="shared" si="76"/>
        <v>0</v>
      </c>
      <c r="BH1374" s="150">
        <f t="shared" si="77"/>
        <v>0</v>
      </c>
      <c r="BI1374" s="150">
        <f t="shared" si="78"/>
        <v>0</v>
      </c>
      <c r="BJ1374" s="17" t="s">
        <v>86</v>
      </c>
      <c r="BK1374" s="150">
        <f t="shared" si="79"/>
        <v>0</v>
      </c>
      <c r="BL1374" s="17" t="s">
        <v>334</v>
      </c>
      <c r="BM1374" s="149" t="s">
        <v>1629</v>
      </c>
    </row>
    <row r="1375" spans="2:65" s="1" customFormat="1" ht="24.25" customHeight="1">
      <c r="B1375" s="32"/>
      <c r="C1375" s="137" t="s">
        <v>1630</v>
      </c>
      <c r="D1375" s="137" t="s">
        <v>243</v>
      </c>
      <c r="E1375" s="138" t="s">
        <v>1631</v>
      </c>
      <c r="F1375" s="139" t="s">
        <v>1632</v>
      </c>
      <c r="G1375" s="140" t="s">
        <v>1633</v>
      </c>
      <c r="H1375" s="141">
        <v>170</v>
      </c>
      <c r="I1375" s="142"/>
      <c r="J1375" s="143">
        <f t="shared" si="70"/>
        <v>0</v>
      </c>
      <c r="K1375" s="144"/>
      <c r="L1375" s="32"/>
      <c r="M1375" s="145" t="s">
        <v>1</v>
      </c>
      <c r="N1375" s="146" t="s">
        <v>39</v>
      </c>
      <c r="P1375" s="147">
        <f t="shared" si="71"/>
        <v>0</v>
      </c>
      <c r="Q1375" s="147">
        <v>0</v>
      </c>
      <c r="R1375" s="147">
        <f t="shared" si="72"/>
        <v>0</v>
      </c>
      <c r="S1375" s="147">
        <v>0</v>
      </c>
      <c r="T1375" s="148">
        <f t="shared" si="73"/>
        <v>0</v>
      </c>
      <c r="AR1375" s="149" t="s">
        <v>334</v>
      </c>
      <c r="AT1375" s="149" t="s">
        <v>243</v>
      </c>
      <c r="AU1375" s="149" t="s">
        <v>258</v>
      </c>
      <c r="AY1375" s="17" t="s">
        <v>241</v>
      </c>
      <c r="BE1375" s="150">
        <f t="shared" si="74"/>
        <v>0</v>
      </c>
      <c r="BF1375" s="150">
        <f t="shared" si="75"/>
        <v>0</v>
      </c>
      <c r="BG1375" s="150">
        <f t="shared" si="76"/>
        <v>0</v>
      </c>
      <c r="BH1375" s="150">
        <f t="shared" si="77"/>
        <v>0</v>
      </c>
      <c r="BI1375" s="150">
        <f t="shared" si="78"/>
        <v>0</v>
      </c>
      <c r="BJ1375" s="17" t="s">
        <v>86</v>
      </c>
      <c r="BK1375" s="150">
        <f t="shared" si="79"/>
        <v>0</v>
      </c>
      <c r="BL1375" s="17" t="s">
        <v>334</v>
      </c>
      <c r="BM1375" s="149" t="s">
        <v>1634</v>
      </c>
    </row>
    <row r="1376" spans="2:65" s="11" customFormat="1" ht="20.75" customHeight="1">
      <c r="B1376" s="125"/>
      <c r="D1376" s="126" t="s">
        <v>72</v>
      </c>
      <c r="E1376" s="135" t="s">
        <v>1635</v>
      </c>
      <c r="F1376" s="135" t="s">
        <v>1636</v>
      </c>
      <c r="I1376" s="128"/>
      <c r="J1376" s="136">
        <f>BK1376</f>
        <v>0</v>
      </c>
      <c r="L1376" s="125"/>
      <c r="M1376" s="130"/>
      <c r="P1376" s="131">
        <f>SUM(P1377:P1386)</f>
        <v>0</v>
      </c>
      <c r="R1376" s="131">
        <f>SUM(R1377:R1386)</f>
        <v>0.22355</v>
      </c>
      <c r="T1376" s="132">
        <f>SUM(T1377:T1386)</f>
        <v>0</v>
      </c>
      <c r="AR1376" s="126" t="s">
        <v>86</v>
      </c>
      <c r="AT1376" s="133" t="s">
        <v>72</v>
      </c>
      <c r="AU1376" s="133" t="s">
        <v>86</v>
      </c>
      <c r="AY1376" s="126" t="s">
        <v>241</v>
      </c>
      <c r="BK1376" s="134">
        <f>SUM(BK1377:BK1386)</f>
        <v>0</v>
      </c>
    </row>
    <row r="1377" spans="2:65" s="1" customFormat="1" ht="24.25" customHeight="1">
      <c r="B1377" s="32"/>
      <c r="C1377" s="137" t="s">
        <v>1637</v>
      </c>
      <c r="D1377" s="137" t="s">
        <v>243</v>
      </c>
      <c r="E1377" s="138" t="s">
        <v>1638</v>
      </c>
      <c r="F1377" s="139" t="s">
        <v>1639</v>
      </c>
      <c r="G1377" s="140" t="s">
        <v>299</v>
      </c>
      <c r="H1377" s="141">
        <v>61</v>
      </c>
      <c r="I1377" s="142"/>
      <c r="J1377" s="143">
        <f t="shared" ref="J1377:J1386" si="80">ROUND(I1377*H1377,2)</f>
        <v>0</v>
      </c>
      <c r="K1377" s="144"/>
      <c r="L1377" s="32"/>
      <c r="M1377" s="145" t="s">
        <v>1</v>
      </c>
      <c r="N1377" s="146" t="s">
        <v>39</v>
      </c>
      <c r="P1377" s="147">
        <f t="shared" ref="P1377:P1386" si="81">O1377*H1377</f>
        <v>0</v>
      </c>
      <c r="Q1377" s="147">
        <v>5.5000000000000003E-4</v>
      </c>
      <c r="R1377" s="147">
        <f t="shared" ref="R1377:R1386" si="82">Q1377*H1377</f>
        <v>3.3550000000000003E-2</v>
      </c>
      <c r="S1377" s="147">
        <v>0</v>
      </c>
      <c r="T1377" s="148">
        <f t="shared" ref="T1377:T1386" si="83">S1377*H1377</f>
        <v>0</v>
      </c>
      <c r="AR1377" s="149" t="s">
        <v>334</v>
      </c>
      <c r="AT1377" s="149" t="s">
        <v>243</v>
      </c>
      <c r="AU1377" s="149" t="s">
        <v>258</v>
      </c>
      <c r="AY1377" s="17" t="s">
        <v>241</v>
      </c>
      <c r="BE1377" s="150">
        <f t="shared" ref="BE1377:BE1386" si="84">IF(N1377="základní",J1377,0)</f>
        <v>0</v>
      </c>
      <c r="BF1377" s="150">
        <f t="shared" ref="BF1377:BF1386" si="85">IF(N1377="snížená",J1377,0)</f>
        <v>0</v>
      </c>
      <c r="BG1377" s="150">
        <f t="shared" ref="BG1377:BG1386" si="86">IF(N1377="zákl. přenesená",J1377,0)</f>
        <v>0</v>
      </c>
      <c r="BH1377" s="150">
        <f t="shared" ref="BH1377:BH1386" si="87">IF(N1377="sníž. přenesená",J1377,0)</f>
        <v>0</v>
      </c>
      <c r="BI1377" s="150">
        <f t="shared" ref="BI1377:BI1386" si="88">IF(N1377="nulová",J1377,0)</f>
        <v>0</v>
      </c>
      <c r="BJ1377" s="17" t="s">
        <v>86</v>
      </c>
      <c r="BK1377" s="150">
        <f t="shared" ref="BK1377:BK1386" si="89">ROUND(I1377*H1377,2)</f>
        <v>0</v>
      </c>
      <c r="BL1377" s="17" t="s">
        <v>334</v>
      </c>
      <c r="BM1377" s="149" t="s">
        <v>1640</v>
      </c>
    </row>
    <row r="1378" spans="2:65" s="1" customFormat="1" ht="16.5" customHeight="1">
      <c r="B1378" s="32"/>
      <c r="C1378" s="137" t="s">
        <v>1641</v>
      </c>
      <c r="D1378" s="137" t="s">
        <v>243</v>
      </c>
      <c r="E1378" s="138" t="s">
        <v>1642</v>
      </c>
      <c r="F1378" s="139" t="s">
        <v>1643</v>
      </c>
      <c r="G1378" s="140" t="s">
        <v>299</v>
      </c>
      <c r="H1378" s="141">
        <v>61</v>
      </c>
      <c r="I1378" s="142"/>
      <c r="J1378" s="143">
        <f t="shared" si="80"/>
        <v>0</v>
      </c>
      <c r="K1378" s="144"/>
      <c r="L1378" s="32"/>
      <c r="M1378" s="145" t="s">
        <v>1</v>
      </c>
      <c r="N1378" s="146" t="s">
        <v>39</v>
      </c>
      <c r="P1378" s="147">
        <f t="shared" si="81"/>
        <v>0</v>
      </c>
      <c r="Q1378" s="147">
        <v>0</v>
      </c>
      <c r="R1378" s="147">
        <f t="shared" si="82"/>
        <v>0</v>
      </c>
      <c r="S1378" s="147">
        <v>0</v>
      </c>
      <c r="T1378" s="148">
        <f t="shared" si="83"/>
        <v>0</v>
      </c>
      <c r="AR1378" s="149" t="s">
        <v>334</v>
      </c>
      <c r="AT1378" s="149" t="s">
        <v>243</v>
      </c>
      <c r="AU1378" s="149" t="s">
        <v>258</v>
      </c>
      <c r="AY1378" s="17" t="s">
        <v>241</v>
      </c>
      <c r="BE1378" s="150">
        <f t="shared" si="84"/>
        <v>0</v>
      </c>
      <c r="BF1378" s="150">
        <f t="shared" si="85"/>
        <v>0</v>
      </c>
      <c r="BG1378" s="150">
        <f t="shared" si="86"/>
        <v>0</v>
      </c>
      <c r="BH1378" s="150">
        <f t="shared" si="87"/>
        <v>0</v>
      </c>
      <c r="BI1378" s="150">
        <f t="shared" si="88"/>
        <v>0</v>
      </c>
      <c r="BJ1378" s="17" t="s">
        <v>86</v>
      </c>
      <c r="BK1378" s="150">
        <f t="shared" si="89"/>
        <v>0</v>
      </c>
      <c r="BL1378" s="17" t="s">
        <v>334</v>
      </c>
      <c r="BM1378" s="149" t="s">
        <v>1644</v>
      </c>
    </row>
    <row r="1379" spans="2:65" s="1" customFormat="1" ht="21.75" customHeight="1">
      <c r="B1379" s="32"/>
      <c r="C1379" s="137" t="s">
        <v>1645</v>
      </c>
      <c r="D1379" s="137" t="s">
        <v>243</v>
      </c>
      <c r="E1379" s="138" t="s">
        <v>1646</v>
      </c>
      <c r="F1379" s="139" t="s">
        <v>1647</v>
      </c>
      <c r="G1379" s="140" t="s">
        <v>327</v>
      </c>
      <c r="H1379" s="141">
        <v>9</v>
      </c>
      <c r="I1379" s="142"/>
      <c r="J1379" s="143">
        <f t="shared" si="80"/>
        <v>0</v>
      </c>
      <c r="K1379" s="144"/>
      <c r="L1379" s="32"/>
      <c r="M1379" s="145" t="s">
        <v>1</v>
      </c>
      <c r="N1379" s="146" t="s">
        <v>39</v>
      </c>
      <c r="P1379" s="147">
        <f t="shared" si="81"/>
        <v>0</v>
      </c>
      <c r="Q1379" s="147">
        <v>1.6299999999999999E-3</v>
      </c>
      <c r="R1379" s="147">
        <f t="shared" si="82"/>
        <v>1.4669999999999999E-2</v>
      </c>
      <c r="S1379" s="147">
        <v>0</v>
      </c>
      <c r="T1379" s="148">
        <f t="shared" si="83"/>
        <v>0</v>
      </c>
      <c r="AR1379" s="149" t="s">
        <v>334</v>
      </c>
      <c r="AT1379" s="149" t="s">
        <v>243</v>
      </c>
      <c r="AU1379" s="149" t="s">
        <v>258</v>
      </c>
      <c r="AY1379" s="17" t="s">
        <v>241</v>
      </c>
      <c r="BE1379" s="150">
        <f t="shared" si="84"/>
        <v>0</v>
      </c>
      <c r="BF1379" s="150">
        <f t="shared" si="85"/>
        <v>0</v>
      </c>
      <c r="BG1379" s="150">
        <f t="shared" si="86"/>
        <v>0</v>
      </c>
      <c r="BH1379" s="150">
        <f t="shared" si="87"/>
        <v>0</v>
      </c>
      <c r="BI1379" s="150">
        <f t="shared" si="88"/>
        <v>0</v>
      </c>
      <c r="BJ1379" s="17" t="s">
        <v>86</v>
      </c>
      <c r="BK1379" s="150">
        <f t="shared" si="89"/>
        <v>0</v>
      </c>
      <c r="BL1379" s="17" t="s">
        <v>334</v>
      </c>
      <c r="BM1379" s="149" t="s">
        <v>1648</v>
      </c>
    </row>
    <row r="1380" spans="2:65" s="1" customFormat="1" ht="24.25" customHeight="1">
      <c r="B1380" s="32"/>
      <c r="C1380" s="137" t="s">
        <v>1649</v>
      </c>
      <c r="D1380" s="137" t="s">
        <v>243</v>
      </c>
      <c r="E1380" s="138" t="s">
        <v>1650</v>
      </c>
      <c r="F1380" s="139" t="s">
        <v>1651</v>
      </c>
      <c r="G1380" s="140" t="s">
        <v>299</v>
      </c>
      <c r="H1380" s="141">
        <v>2</v>
      </c>
      <c r="I1380" s="142"/>
      <c r="J1380" s="143">
        <f t="shared" si="80"/>
        <v>0</v>
      </c>
      <c r="K1380" s="144"/>
      <c r="L1380" s="32"/>
      <c r="M1380" s="145" t="s">
        <v>1</v>
      </c>
      <c r="N1380" s="146" t="s">
        <v>39</v>
      </c>
      <c r="P1380" s="147">
        <f t="shared" si="81"/>
        <v>0</v>
      </c>
      <c r="Q1380" s="147">
        <v>4.6000000000000001E-4</v>
      </c>
      <c r="R1380" s="147">
        <f t="shared" si="82"/>
        <v>9.2000000000000003E-4</v>
      </c>
      <c r="S1380" s="147">
        <v>0</v>
      </c>
      <c r="T1380" s="148">
        <f t="shared" si="83"/>
        <v>0</v>
      </c>
      <c r="AR1380" s="149" t="s">
        <v>334</v>
      </c>
      <c r="AT1380" s="149" t="s">
        <v>243</v>
      </c>
      <c r="AU1380" s="149" t="s">
        <v>258</v>
      </c>
      <c r="AY1380" s="17" t="s">
        <v>241</v>
      </c>
      <c r="BE1380" s="150">
        <f t="shared" si="84"/>
        <v>0</v>
      </c>
      <c r="BF1380" s="150">
        <f t="shared" si="85"/>
        <v>0</v>
      </c>
      <c r="BG1380" s="150">
        <f t="shared" si="86"/>
        <v>0</v>
      </c>
      <c r="BH1380" s="150">
        <f t="shared" si="87"/>
        <v>0</v>
      </c>
      <c r="BI1380" s="150">
        <f t="shared" si="88"/>
        <v>0</v>
      </c>
      <c r="BJ1380" s="17" t="s">
        <v>86</v>
      </c>
      <c r="BK1380" s="150">
        <f t="shared" si="89"/>
        <v>0</v>
      </c>
      <c r="BL1380" s="17" t="s">
        <v>334</v>
      </c>
      <c r="BM1380" s="149" t="s">
        <v>1652</v>
      </c>
    </row>
    <row r="1381" spans="2:65" s="1" customFormat="1" ht="24.25" customHeight="1">
      <c r="B1381" s="32"/>
      <c r="C1381" s="137" t="s">
        <v>1653</v>
      </c>
      <c r="D1381" s="137" t="s">
        <v>243</v>
      </c>
      <c r="E1381" s="138" t="s">
        <v>1654</v>
      </c>
      <c r="F1381" s="139" t="s">
        <v>1655</v>
      </c>
      <c r="G1381" s="140" t="s">
        <v>299</v>
      </c>
      <c r="H1381" s="141">
        <v>15</v>
      </c>
      <c r="I1381" s="142"/>
      <c r="J1381" s="143">
        <f t="shared" si="80"/>
        <v>0</v>
      </c>
      <c r="K1381" s="144"/>
      <c r="L1381" s="32"/>
      <c r="M1381" s="145" t="s">
        <v>1</v>
      </c>
      <c r="N1381" s="146" t="s">
        <v>39</v>
      </c>
      <c r="P1381" s="147">
        <f t="shared" si="81"/>
        <v>0</v>
      </c>
      <c r="Q1381" s="147">
        <v>7.1000000000000002E-4</v>
      </c>
      <c r="R1381" s="147">
        <f t="shared" si="82"/>
        <v>1.065E-2</v>
      </c>
      <c r="S1381" s="147">
        <v>0</v>
      </c>
      <c r="T1381" s="148">
        <f t="shared" si="83"/>
        <v>0</v>
      </c>
      <c r="AR1381" s="149" t="s">
        <v>334</v>
      </c>
      <c r="AT1381" s="149" t="s">
        <v>243</v>
      </c>
      <c r="AU1381" s="149" t="s">
        <v>258</v>
      </c>
      <c r="AY1381" s="17" t="s">
        <v>241</v>
      </c>
      <c r="BE1381" s="150">
        <f t="shared" si="84"/>
        <v>0</v>
      </c>
      <c r="BF1381" s="150">
        <f t="shared" si="85"/>
        <v>0</v>
      </c>
      <c r="BG1381" s="150">
        <f t="shared" si="86"/>
        <v>0</v>
      </c>
      <c r="BH1381" s="150">
        <f t="shared" si="87"/>
        <v>0</v>
      </c>
      <c r="BI1381" s="150">
        <f t="shared" si="88"/>
        <v>0</v>
      </c>
      <c r="BJ1381" s="17" t="s">
        <v>86</v>
      </c>
      <c r="BK1381" s="150">
        <f t="shared" si="89"/>
        <v>0</v>
      </c>
      <c r="BL1381" s="17" t="s">
        <v>334</v>
      </c>
      <c r="BM1381" s="149" t="s">
        <v>1656</v>
      </c>
    </row>
    <row r="1382" spans="2:65" s="1" customFormat="1" ht="24.25" customHeight="1">
      <c r="B1382" s="32"/>
      <c r="C1382" s="137" t="s">
        <v>1657</v>
      </c>
      <c r="D1382" s="137" t="s">
        <v>243</v>
      </c>
      <c r="E1382" s="138" t="s">
        <v>1658</v>
      </c>
      <c r="F1382" s="139" t="s">
        <v>1659</v>
      </c>
      <c r="G1382" s="140" t="s">
        <v>299</v>
      </c>
      <c r="H1382" s="141">
        <v>53</v>
      </c>
      <c r="I1382" s="142"/>
      <c r="J1382" s="143">
        <f t="shared" si="80"/>
        <v>0</v>
      </c>
      <c r="K1382" s="144"/>
      <c r="L1382" s="32"/>
      <c r="M1382" s="145" t="s">
        <v>1</v>
      </c>
      <c r="N1382" s="146" t="s">
        <v>39</v>
      </c>
      <c r="P1382" s="147">
        <f t="shared" si="81"/>
        <v>0</v>
      </c>
      <c r="Q1382" s="147">
        <v>1.25E-3</v>
      </c>
      <c r="R1382" s="147">
        <f t="shared" si="82"/>
        <v>6.6250000000000003E-2</v>
      </c>
      <c r="S1382" s="147">
        <v>0</v>
      </c>
      <c r="T1382" s="148">
        <f t="shared" si="83"/>
        <v>0</v>
      </c>
      <c r="AR1382" s="149" t="s">
        <v>334</v>
      </c>
      <c r="AT1382" s="149" t="s">
        <v>243</v>
      </c>
      <c r="AU1382" s="149" t="s">
        <v>258</v>
      </c>
      <c r="AY1382" s="17" t="s">
        <v>241</v>
      </c>
      <c r="BE1382" s="150">
        <f t="shared" si="84"/>
        <v>0</v>
      </c>
      <c r="BF1382" s="150">
        <f t="shared" si="85"/>
        <v>0</v>
      </c>
      <c r="BG1382" s="150">
        <f t="shared" si="86"/>
        <v>0</v>
      </c>
      <c r="BH1382" s="150">
        <f t="shared" si="87"/>
        <v>0</v>
      </c>
      <c r="BI1382" s="150">
        <f t="shared" si="88"/>
        <v>0</v>
      </c>
      <c r="BJ1382" s="17" t="s">
        <v>86</v>
      </c>
      <c r="BK1382" s="150">
        <f t="shared" si="89"/>
        <v>0</v>
      </c>
      <c r="BL1382" s="17" t="s">
        <v>334</v>
      </c>
      <c r="BM1382" s="149" t="s">
        <v>1660</v>
      </c>
    </row>
    <row r="1383" spans="2:65" s="1" customFormat="1" ht="24.25" customHeight="1">
      <c r="B1383" s="32"/>
      <c r="C1383" s="137" t="s">
        <v>1661</v>
      </c>
      <c r="D1383" s="137" t="s">
        <v>243</v>
      </c>
      <c r="E1383" s="138" t="s">
        <v>1662</v>
      </c>
      <c r="F1383" s="139" t="s">
        <v>1663</v>
      </c>
      <c r="G1383" s="140" t="s">
        <v>299</v>
      </c>
      <c r="H1383" s="141">
        <v>59</v>
      </c>
      <c r="I1383" s="142"/>
      <c r="J1383" s="143">
        <f t="shared" si="80"/>
        <v>0</v>
      </c>
      <c r="K1383" s="144"/>
      <c r="L1383" s="32"/>
      <c r="M1383" s="145" t="s">
        <v>1</v>
      </c>
      <c r="N1383" s="146" t="s">
        <v>39</v>
      </c>
      <c r="P1383" s="147">
        <f t="shared" si="81"/>
        <v>0</v>
      </c>
      <c r="Q1383" s="147">
        <v>1.6100000000000001E-3</v>
      </c>
      <c r="R1383" s="147">
        <f t="shared" si="82"/>
        <v>9.4990000000000005E-2</v>
      </c>
      <c r="S1383" s="147">
        <v>0</v>
      </c>
      <c r="T1383" s="148">
        <f t="shared" si="83"/>
        <v>0</v>
      </c>
      <c r="AR1383" s="149" t="s">
        <v>334</v>
      </c>
      <c r="AT1383" s="149" t="s">
        <v>243</v>
      </c>
      <c r="AU1383" s="149" t="s">
        <v>258</v>
      </c>
      <c r="AY1383" s="17" t="s">
        <v>241</v>
      </c>
      <c r="BE1383" s="150">
        <f t="shared" si="84"/>
        <v>0</v>
      </c>
      <c r="BF1383" s="150">
        <f t="shared" si="85"/>
        <v>0</v>
      </c>
      <c r="BG1383" s="150">
        <f t="shared" si="86"/>
        <v>0</v>
      </c>
      <c r="BH1383" s="150">
        <f t="shared" si="87"/>
        <v>0</v>
      </c>
      <c r="BI1383" s="150">
        <f t="shared" si="88"/>
        <v>0</v>
      </c>
      <c r="BJ1383" s="17" t="s">
        <v>86</v>
      </c>
      <c r="BK1383" s="150">
        <f t="shared" si="89"/>
        <v>0</v>
      </c>
      <c r="BL1383" s="17" t="s">
        <v>334</v>
      </c>
      <c r="BM1383" s="149" t="s">
        <v>1664</v>
      </c>
    </row>
    <row r="1384" spans="2:65" s="1" customFormat="1" ht="16.5" customHeight="1">
      <c r="B1384" s="32"/>
      <c r="C1384" s="137" t="s">
        <v>1665</v>
      </c>
      <c r="D1384" s="137" t="s">
        <v>243</v>
      </c>
      <c r="E1384" s="138" t="s">
        <v>1666</v>
      </c>
      <c r="F1384" s="139" t="s">
        <v>1667</v>
      </c>
      <c r="G1384" s="140" t="s">
        <v>299</v>
      </c>
      <c r="H1384" s="141">
        <v>129</v>
      </c>
      <c r="I1384" s="142"/>
      <c r="J1384" s="143">
        <f t="shared" si="80"/>
        <v>0</v>
      </c>
      <c r="K1384" s="144"/>
      <c r="L1384" s="32"/>
      <c r="M1384" s="145" t="s">
        <v>1</v>
      </c>
      <c r="N1384" s="146" t="s">
        <v>39</v>
      </c>
      <c r="P1384" s="147">
        <f t="shared" si="81"/>
        <v>0</v>
      </c>
      <c r="Q1384" s="147">
        <v>0</v>
      </c>
      <c r="R1384" s="147">
        <f t="shared" si="82"/>
        <v>0</v>
      </c>
      <c r="S1384" s="147">
        <v>0</v>
      </c>
      <c r="T1384" s="148">
        <f t="shared" si="83"/>
        <v>0</v>
      </c>
      <c r="AR1384" s="149" t="s">
        <v>334</v>
      </c>
      <c r="AT1384" s="149" t="s">
        <v>243</v>
      </c>
      <c r="AU1384" s="149" t="s">
        <v>258</v>
      </c>
      <c r="AY1384" s="17" t="s">
        <v>241</v>
      </c>
      <c r="BE1384" s="150">
        <f t="shared" si="84"/>
        <v>0</v>
      </c>
      <c r="BF1384" s="150">
        <f t="shared" si="85"/>
        <v>0</v>
      </c>
      <c r="BG1384" s="150">
        <f t="shared" si="86"/>
        <v>0</v>
      </c>
      <c r="BH1384" s="150">
        <f t="shared" si="87"/>
        <v>0</v>
      </c>
      <c r="BI1384" s="150">
        <f t="shared" si="88"/>
        <v>0</v>
      </c>
      <c r="BJ1384" s="17" t="s">
        <v>86</v>
      </c>
      <c r="BK1384" s="150">
        <f t="shared" si="89"/>
        <v>0</v>
      </c>
      <c r="BL1384" s="17" t="s">
        <v>334</v>
      </c>
      <c r="BM1384" s="149" t="s">
        <v>1668</v>
      </c>
    </row>
    <row r="1385" spans="2:65" s="1" customFormat="1" ht="33" customHeight="1">
      <c r="B1385" s="32"/>
      <c r="C1385" s="137" t="s">
        <v>1669</v>
      </c>
      <c r="D1385" s="137" t="s">
        <v>243</v>
      </c>
      <c r="E1385" s="138" t="s">
        <v>1670</v>
      </c>
      <c r="F1385" s="139" t="s">
        <v>1671</v>
      </c>
      <c r="G1385" s="140" t="s">
        <v>299</v>
      </c>
      <c r="H1385" s="141">
        <v>14</v>
      </c>
      <c r="I1385" s="142"/>
      <c r="J1385" s="143">
        <f t="shared" si="80"/>
        <v>0</v>
      </c>
      <c r="K1385" s="144"/>
      <c r="L1385" s="32"/>
      <c r="M1385" s="145" t="s">
        <v>1</v>
      </c>
      <c r="N1385" s="146" t="s">
        <v>39</v>
      </c>
      <c r="P1385" s="147">
        <f t="shared" si="81"/>
        <v>0</v>
      </c>
      <c r="Q1385" s="147">
        <v>1.8000000000000001E-4</v>
      </c>
      <c r="R1385" s="147">
        <f t="shared" si="82"/>
        <v>2.5200000000000001E-3</v>
      </c>
      <c r="S1385" s="147">
        <v>0</v>
      </c>
      <c r="T1385" s="148">
        <f t="shared" si="83"/>
        <v>0</v>
      </c>
      <c r="AR1385" s="149" t="s">
        <v>334</v>
      </c>
      <c r="AT1385" s="149" t="s">
        <v>243</v>
      </c>
      <c r="AU1385" s="149" t="s">
        <v>258</v>
      </c>
      <c r="AY1385" s="17" t="s">
        <v>241</v>
      </c>
      <c r="BE1385" s="150">
        <f t="shared" si="84"/>
        <v>0</v>
      </c>
      <c r="BF1385" s="150">
        <f t="shared" si="85"/>
        <v>0</v>
      </c>
      <c r="BG1385" s="150">
        <f t="shared" si="86"/>
        <v>0</v>
      </c>
      <c r="BH1385" s="150">
        <f t="shared" si="87"/>
        <v>0</v>
      </c>
      <c r="BI1385" s="150">
        <f t="shared" si="88"/>
        <v>0</v>
      </c>
      <c r="BJ1385" s="17" t="s">
        <v>86</v>
      </c>
      <c r="BK1385" s="150">
        <f t="shared" si="89"/>
        <v>0</v>
      </c>
      <c r="BL1385" s="17" t="s">
        <v>334</v>
      </c>
      <c r="BM1385" s="149" t="s">
        <v>1672</v>
      </c>
    </row>
    <row r="1386" spans="2:65" s="1" customFormat="1" ht="24.25" customHeight="1">
      <c r="B1386" s="32"/>
      <c r="C1386" s="137" t="s">
        <v>1673</v>
      </c>
      <c r="D1386" s="137" t="s">
        <v>243</v>
      </c>
      <c r="E1386" s="138" t="s">
        <v>1674</v>
      </c>
      <c r="F1386" s="139" t="s">
        <v>1675</v>
      </c>
      <c r="G1386" s="140" t="s">
        <v>282</v>
      </c>
      <c r="H1386" s="141">
        <v>0.189</v>
      </c>
      <c r="I1386" s="142"/>
      <c r="J1386" s="143">
        <f t="shared" si="80"/>
        <v>0</v>
      </c>
      <c r="K1386" s="144"/>
      <c r="L1386" s="32"/>
      <c r="M1386" s="145" t="s">
        <v>1</v>
      </c>
      <c r="N1386" s="146" t="s">
        <v>39</v>
      </c>
      <c r="P1386" s="147">
        <f t="shared" si="81"/>
        <v>0</v>
      </c>
      <c r="Q1386" s="147">
        <v>0</v>
      </c>
      <c r="R1386" s="147">
        <f t="shared" si="82"/>
        <v>0</v>
      </c>
      <c r="S1386" s="147">
        <v>0</v>
      </c>
      <c r="T1386" s="148">
        <f t="shared" si="83"/>
        <v>0</v>
      </c>
      <c r="AR1386" s="149" t="s">
        <v>334</v>
      </c>
      <c r="AT1386" s="149" t="s">
        <v>243</v>
      </c>
      <c r="AU1386" s="149" t="s">
        <v>258</v>
      </c>
      <c r="AY1386" s="17" t="s">
        <v>241</v>
      </c>
      <c r="BE1386" s="150">
        <f t="shared" si="84"/>
        <v>0</v>
      </c>
      <c r="BF1386" s="150">
        <f t="shared" si="85"/>
        <v>0</v>
      </c>
      <c r="BG1386" s="150">
        <f t="shared" si="86"/>
        <v>0</v>
      </c>
      <c r="BH1386" s="150">
        <f t="shared" si="87"/>
        <v>0</v>
      </c>
      <c r="BI1386" s="150">
        <f t="shared" si="88"/>
        <v>0</v>
      </c>
      <c r="BJ1386" s="17" t="s">
        <v>86</v>
      </c>
      <c r="BK1386" s="150">
        <f t="shared" si="89"/>
        <v>0</v>
      </c>
      <c r="BL1386" s="17" t="s">
        <v>334</v>
      </c>
      <c r="BM1386" s="149" t="s">
        <v>1676</v>
      </c>
    </row>
    <row r="1387" spans="2:65" s="11" customFormat="1" ht="20.75" customHeight="1">
      <c r="B1387" s="125"/>
      <c r="D1387" s="126" t="s">
        <v>72</v>
      </c>
      <c r="E1387" s="135" t="s">
        <v>1677</v>
      </c>
      <c r="F1387" s="135" t="s">
        <v>1678</v>
      </c>
      <c r="I1387" s="128"/>
      <c r="J1387" s="136">
        <f>BK1387</f>
        <v>0</v>
      </c>
      <c r="L1387" s="125"/>
      <c r="M1387" s="130"/>
      <c r="P1387" s="131">
        <f>SUM(P1388:P1407)</f>
        <v>0</v>
      </c>
      <c r="R1387" s="131">
        <f>SUM(R1388:R1407)</f>
        <v>3.594E-2</v>
      </c>
      <c r="T1387" s="132">
        <f>SUM(T1388:T1407)</f>
        <v>0</v>
      </c>
      <c r="AR1387" s="126" t="s">
        <v>86</v>
      </c>
      <c r="AT1387" s="133" t="s">
        <v>72</v>
      </c>
      <c r="AU1387" s="133" t="s">
        <v>86</v>
      </c>
      <c r="AY1387" s="126" t="s">
        <v>241</v>
      </c>
      <c r="BK1387" s="134">
        <f>SUM(BK1388:BK1407)</f>
        <v>0</v>
      </c>
    </row>
    <row r="1388" spans="2:65" s="1" customFormat="1" ht="16.5" customHeight="1">
      <c r="B1388" s="32"/>
      <c r="C1388" s="137" t="s">
        <v>1679</v>
      </c>
      <c r="D1388" s="137" t="s">
        <v>243</v>
      </c>
      <c r="E1388" s="138" t="s">
        <v>1680</v>
      </c>
      <c r="F1388" s="139" t="s">
        <v>1681</v>
      </c>
      <c r="G1388" s="140" t="s">
        <v>327</v>
      </c>
      <c r="H1388" s="141">
        <v>1</v>
      </c>
      <c r="I1388" s="142"/>
      <c r="J1388" s="143">
        <f t="shared" ref="J1388:J1407" si="90">ROUND(I1388*H1388,2)</f>
        <v>0</v>
      </c>
      <c r="K1388" s="144"/>
      <c r="L1388" s="32"/>
      <c r="M1388" s="145" t="s">
        <v>1</v>
      </c>
      <c r="N1388" s="146" t="s">
        <v>39</v>
      </c>
      <c r="P1388" s="147">
        <f t="shared" ref="P1388:P1407" si="91">O1388*H1388</f>
        <v>0</v>
      </c>
      <c r="Q1388" s="147">
        <v>0</v>
      </c>
      <c r="R1388" s="147">
        <f t="shared" ref="R1388:R1407" si="92">Q1388*H1388</f>
        <v>0</v>
      </c>
      <c r="S1388" s="147">
        <v>0</v>
      </c>
      <c r="T1388" s="148">
        <f t="shared" ref="T1388:T1407" si="93">S1388*H1388</f>
        <v>0</v>
      </c>
      <c r="AR1388" s="149" t="s">
        <v>334</v>
      </c>
      <c r="AT1388" s="149" t="s">
        <v>243</v>
      </c>
      <c r="AU1388" s="149" t="s">
        <v>258</v>
      </c>
      <c r="AY1388" s="17" t="s">
        <v>241</v>
      </c>
      <c r="BE1388" s="150">
        <f t="shared" ref="BE1388:BE1407" si="94">IF(N1388="základní",J1388,0)</f>
        <v>0</v>
      </c>
      <c r="BF1388" s="150">
        <f t="shared" ref="BF1388:BF1407" si="95">IF(N1388="snížená",J1388,0)</f>
        <v>0</v>
      </c>
      <c r="BG1388" s="150">
        <f t="shared" ref="BG1388:BG1407" si="96">IF(N1388="zákl. přenesená",J1388,0)</f>
        <v>0</v>
      </c>
      <c r="BH1388" s="150">
        <f t="shared" ref="BH1388:BH1407" si="97">IF(N1388="sníž. přenesená",J1388,0)</f>
        <v>0</v>
      </c>
      <c r="BI1388" s="150">
        <f t="shared" ref="BI1388:BI1407" si="98">IF(N1388="nulová",J1388,0)</f>
        <v>0</v>
      </c>
      <c r="BJ1388" s="17" t="s">
        <v>86</v>
      </c>
      <c r="BK1388" s="150">
        <f t="shared" ref="BK1388:BK1407" si="99">ROUND(I1388*H1388,2)</f>
        <v>0</v>
      </c>
      <c r="BL1388" s="17" t="s">
        <v>334</v>
      </c>
      <c r="BM1388" s="149" t="s">
        <v>1682</v>
      </c>
    </row>
    <row r="1389" spans="2:65" s="1" customFormat="1" ht="24.25" customHeight="1">
      <c r="B1389" s="32"/>
      <c r="C1389" s="137" t="s">
        <v>1683</v>
      </c>
      <c r="D1389" s="137" t="s">
        <v>243</v>
      </c>
      <c r="E1389" s="138" t="s">
        <v>1684</v>
      </c>
      <c r="F1389" s="139" t="s">
        <v>1685</v>
      </c>
      <c r="G1389" s="140" t="s">
        <v>327</v>
      </c>
      <c r="H1389" s="141">
        <v>1</v>
      </c>
      <c r="I1389" s="142"/>
      <c r="J1389" s="143">
        <f t="shared" si="90"/>
        <v>0</v>
      </c>
      <c r="K1389" s="144"/>
      <c r="L1389" s="32"/>
      <c r="M1389" s="145" t="s">
        <v>1</v>
      </c>
      <c r="N1389" s="146" t="s">
        <v>39</v>
      </c>
      <c r="P1389" s="147">
        <f t="shared" si="91"/>
        <v>0</v>
      </c>
      <c r="Q1389" s="147">
        <v>0</v>
      </c>
      <c r="R1389" s="147">
        <f t="shared" si="92"/>
        <v>0</v>
      </c>
      <c r="S1389" s="147">
        <v>0</v>
      </c>
      <c r="T1389" s="148">
        <f t="shared" si="93"/>
        <v>0</v>
      </c>
      <c r="AR1389" s="149" t="s">
        <v>334</v>
      </c>
      <c r="AT1389" s="149" t="s">
        <v>243</v>
      </c>
      <c r="AU1389" s="149" t="s">
        <v>258</v>
      </c>
      <c r="AY1389" s="17" t="s">
        <v>241</v>
      </c>
      <c r="BE1389" s="150">
        <f t="shared" si="94"/>
        <v>0</v>
      </c>
      <c r="BF1389" s="150">
        <f t="shared" si="95"/>
        <v>0</v>
      </c>
      <c r="BG1389" s="150">
        <f t="shared" si="96"/>
        <v>0</v>
      </c>
      <c r="BH1389" s="150">
        <f t="shared" si="97"/>
        <v>0</v>
      </c>
      <c r="BI1389" s="150">
        <f t="shared" si="98"/>
        <v>0</v>
      </c>
      <c r="BJ1389" s="17" t="s">
        <v>86</v>
      </c>
      <c r="BK1389" s="150">
        <f t="shared" si="99"/>
        <v>0</v>
      </c>
      <c r="BL1389" s="17" t="s">
        <v>334</v>
      </c>
      <c r="BM1389" s="149" t="s">
        <v>1686</v>
      </c>
    </row>
    <row r="1390" spans="2:65" s="1" customFormat="1" ht="21.75" customHeight="1">
      <c r="B1390" s="32"/>
      <c r="C1390" s="137" t="s">
        <v>1687</v>
      </c>
      <c r="D1390" s="137" t="s">
        <v>243</v>
      </c>
      <c r="E1390" s="138" t="s">
        <v>1688</v>
      </c>
      <c r="F1390" s="139" t="s">
        <v>1689</v>
      </c>
      <c r="G1390" s="140" t="s">
        <v>327</v>
      </c>
      <c r="H1390" s="141">
        <v>9</v>
      </c>
      <c r="I1390" s="142"/>
      <c r="J1390" s="143">
        <f t="shared" si="90"/>
        <v>0</v>
      </c>
      <c r="K1390" s="144"/>
      <c r="L1390" s="32"/>
      <c r="M1390" s="145" t="s">
        <v>1</v>
      </c>
      <c r="N1390" s="146" t="s">
        <v>39</v>
      </c>
      <c r="P1390" s="147">
        <f t="shared" si="91"/>
        <v>0</v>
      </c>
      <c r="Q1390" s="147">
        <v>2.3000000000000001E-4</v>
      </c>
      <c r="R1390" s="147">
        <f t="shared" si="92"/>
        <v>2.0700000000000002E-3</v>
      </c>
      <c r="S1390" s="147">
        <v>0</v>
      </c>
      <c r="T1390" s="148">
        <f t="shared" si="93"/>
        <v>0</v>
      </c>
      <c r="AR1390" s="149" t="s">
        <v>334</v>
      </c>
      <c r="AT1390" s="149" t="s">
        <v>243</v>
      </c>
      <c r="AU1390" s="149" t="s">
        <v>258</v>
      </c>
      <c r="AY1390" s="17" t="s">
        <v>241</v>
      </c>
      <c r="BE1390" s="150">
        <f t="shared" si="94"/>
        <v>0</v>
      </c>
      <c r="BF1390" s="150">
        <f t="shared" si="95"/>
        <v>0</v>
      </c>
      <c r="BG1390" s="150">
        <f t="shared" si="96"/>
        <v>0</v>
      </c>
      <c r="BH1390" s="150">
        <f t="shared" si="97"/>
        <v>0</v>
      </c>
      <c r="BI1390" s="150">
        <f t="shared" si="98"/>
        <v>0</v>
      </c>
      <c r="BJ1390" s="17" t="s">
        <v>86</v>
      </c>
      <c r="BK1390" s="150">
        <f t="shared" si="99"/>
        <v>0</v>
      </c>
      <c r="BL1390" s="17" t="s">
        <v>334</v>
      </c>
      <c r="BM1390" s="149" t="s">
        <v>1690</v>
      </c>
    </row>
    <row r="1391" spans="2:65" s="1" customFormat="1" ht="21.75" customHeight="1">
      <c r="B1391" s="32"/>
      <c r="C1391" s="137" t="s">
        <v>1691</v>
      </c>
      <c r="D1391" s="137" t="s">
        <v>243</v>
      </c>
      <c r="E1391" s="138" t="s">
        <v>1692</v>
      </c>
      <c r="F1391" s="139" t="s">
        <v>1693</v>
      </c>
      <c r="G1391" s="140" t="s">
        <v>327</v>
      </c>
      <c r="H1391" s="141">
        <v>1</v>
      </c>
      <c r="I1391" s="142"/>
      <c r="J1391" s="143">
        <f t="shared" si="90"/>
        <v>0</v>
      </c>
      <c r="K1391" s="144"/>
      <c r="L1391" s="32"/>
      <c r="M1391" s="145" t="s">
        <v>1</v>
      </c>
      <c r="N1391" s="146" t="s">
        <v>39</v>
      </c>
      <c r="P1391" s="147">
        <f t="shared" si="91"/>
        <v>0</v>
      </c>
      <c r="Q1391" s="147">
        <v>5.2999999999999998E-4</v>
      </c>
      <c r="R1391" s="147">
        <f t="shared" si="92"/>
        <v>5.2999999999999998E-4</v>
      </c>
      <c r="S1391" s="147">
        <v>0</v>
      </c>
      <c r="T1391" s="148">
        <f t="shared" si="93"/>
        <v>0</v>
      </c>
      <c r="AR1391" s="149" t="s">
        <v>334</v>
      </c>
      <c r="AT1391" s="149" t="s">
        <v>243</v>
      </c>
      <c r="AU1391" s="149" t="s">
        <v>258</v>
      </c>
      <c r="AY1391" s="17" t="s">
        <v>241</v>
      </c>
      <c r="BE1391" s="150">
        <f t="shared" si="94"/>
        <v>0</v>
      </c>
      <c r="BF1391" s="150">
        <f t="shared" si="95"/>
        <v>0</v>
      </c>
      <c r="BG1391" s="150">
        <f t="shared" si="96"/>
        <v>0</v>
      </c>
      <c r="BH1391" s="150">
        <f t="shared" si="97"/>
        <v>0</v>
      </c>
      <c r="BI1391" s="150">
        <f t="shared" si="98"/>
        <v>0</v>
      </c>
      <c r="BJ1391" s="17" t="s">
        <v>86</v>
      </c>
      <c r="BK1391" s="150">
        <f t="shared" si="99"/>
        <v>0</v>
      </c>
      <c r="BL1391" s="17" t="s">
        <v>334</v>
      </c>
      <c r="BM1391" s="149" t="s">
        <v>1694</v>
      </c>
    </row>
    <row r="1392" spans="2:65" s="1" customFormat="1" ht="21.75" customHeight="1">
      <c r="B1392" s="32"/>
      <c r="C1392" s="137" t="s">
        <v>1695</v>
      </c>
      <c r="D1392" s="137" t="s">
        <v>243</v>
      </c>
      <c r="E1392" s="138" t="s">
        <v>1696</v>
      </c>
      <c r="F1392" s="139" t="s">
        <v>1697</v>
      </c>
      <c r="G1392" s="140" t="s">
        <v>327</v>
      </c>
      <c r="H1392" s="141">
        <v>1</v>
      </c>
      <c r="I1392" s="142"/>
      <c r="J1392" s="143">
        <f t="shared" si="90"/>
        <v>0</v>
      </c>
      <c r="K1392" s="144"/>
      <c r="L1392" s="32"/>
      <c r="M1392" s="145" t="s">
        <v>1</v>
      </c>
      <c r="N1392" s="146" t="s">
        <v>39</v>
      </c>
      <c r="P1392" s="147">
        <f t="shared" si="91"/>
        <v>0</v>
      </c>
      <c r="Q1392" s="147">
        <v>5.8E-4</v>
      </c>
      <c r="R1392" s="147">
        <f t="shared" si="92"/>
        <v>5.8E-4</v>
      </c>
      <c r="S1392" s="147">
        <v>0</v>
      </c>
      <c r="T1392" s="148">
        <f t="shared" si="93"/>
        <v>0</v>
      </c>
      <c r="AR1392" s="149" t="s">
        <v>334</v>
      </c>
      <c r="AT1392" s="149" t="s">
        <v>243</v>
      </c>
      <c r="AU1392" s="149" t="s">
        <v>258</v>
      </c>
      <c r="AY1392" s="17" t="s">
        <v>241</v>
      </c>
      <c r="BE1392" s="150">
        <f t="shared" si="94"/>
        <v>0</v>
      </c>
      <c r="BF1392" s="150">
        <f t="shared" si="95"/>
        <v>0</v>
      </c>
      <c r="BG1392" s="150">
        <f t="shared" si="96"/>
        <v>0</v>
      </c>
      <c r="BH1392" s="150">
        <f t="shared" si="97"/>
        <v>0</v>
      </c>
      <c r="BI1392" s="150">
        <f t="shared" si="98"/>
        <v>0</v>
      </c>
      <c r="BJ1392" s="17" t="s">
        <v>86</v>
      </c>
      <c r="BK1392" s="150">
        <f t="shared" si="99"/>
        <v>0</v>
      </c>
      <c r="BL1392" s="17" t="s">
        <v>334</v>
      </c>
      <c r="BM1392" s="149" t="s">
        <v>1698</v>
      </c>
    </row>
    <row r="1393" spans="2:65" s="1" customFormat="1" ht="24.25" customHeight="1">
      <c r="B1393" s="32"/>
      <c r="C1393" s="137" t="s">
        <v>1699</v>
      </c>
      <c r="D1393" s="137" t="s">
        <v>243</v>
      </c>
      <c r="E1393" s="138" t="s">
        <v>1700</v>
      </c>
      <c r="F1393" s="139" t="s">
        <v>1701</v>
      </c>
      <c r="G1393" s="140" t="s">
        <v>327</v>
      </c>
      <c r="H1393" s="141">
        <v>1</v>
      </c>
      <c r="I1393" s="142"/>
      <c r="J1393" s="143">
        <f t="shared" si="90"/>
        <v>0</v>
      </c>
      <c r="K1393" s="144"/>
      <c r="L1393" s="32"/>
      <c r="M1393" s="145" t="s">
        <v>1</v>
      </c>
      <c r="N1393" s="146" t="s">
        <v>39</v>
      </c>
      <c r="P1393" s="147">
        <f t="shared" si="91"/>
        <v>0</v>
      </c>
      <c r="Q1393" s="147">
        <v>2.5000000000000001E-4</v>
      </c>
      <c r="R1393" s="147">
        <f t="shared" si="92"/>
        <v>2.5000000000000001E-4</v>
      </c>
      <c r="S1393" s="147">
        <v>0</v>
      </c>
      <c r="T1393" s="148">
        <f t="shared" si="93"/>
        <v>0</v>
      </c>
      <c r="AR1393" s="149" t="s">
        <v>334</v>
      </c>
      <c r="AT1393" s="149" t="s">
        <v>243</v>
      </c>
      <c r="AU1393" s="149" t="s">
        <v>258</v>
      </c>
      <c r="AY1393" s="17" t="s">
        <v>241</v>
      </c>
      <c r="BE1393" s="150">
        <f t="shared" si="94"/>
        <v>0</v>
      </c>
      <c r="BF1393" s="150">
        <f t="shared" si="95"/>
        <v>0</v>
      </c>
      <c r="BG1393" s="150">
        <f t="shared" si="96"/>
        <v>0</v>
      </c>
      <c r="BH1393" s="150">
        <f t="shared" si="97"/>
        <v>0</v>
      </c>
      <c r="BI1393" s="150">
        <f t="shared" si="98"/>
        <v>0</v>
      </c>
      <c r="BJ1393" s="17" t="s">
        <v>86</v>
      </c>
      <c r="BK1393" s="150">
        <f t="shared" si="99"/>
        <v>0</v>
      </c>
      <c r="BL1393" s="17" t="s">
        <v>334</v>
      </c>
      <c r="BM1393" s="149" t="s">
        <v>1702</v>
      </c>
    </row>
    <row r="1394" spans="2:65" s="1" customFormat="1" ht="21.75" customHeight="1">
      <c r="B1394" s="32"/>
      <c r="C1394" s="137" t="s">
        <v>1703</v>
      </c>
      <c r="D1394" s="137" t="s">
        <v>243</v>
      </c>
      <c r="E1394" s="138" t="s">
        <v>1704</v>
      </c>
      <c r="F1394" s="139" t="s">
        <v>1705</v>
      </c>
      <c r="G1394" s="140" t="s">
        <v>327</v>
      </c>
      <c r="H1394" s="141">
        <v>1</v>
      </c>
      <c r="I1394" s="142"/>
      <c r="J1394" s="143">
        <f t="shared" si="90"/>
        <v>0</v>
      </c>
      <c r="K1394" s="144"/>
      <c r="L1394" s="32"/>
      <c r="M1394" s="145" t="s">
        <v>1</v>
      </c>
      <c r="N1394" s="146" t="s">
        <v>39</v>
      </c>
      <c r="P1394" s="147">
        <f t="shared" si="91"/>
        <v>0</v>
      </c>
      <c r="Q1394" s="147">
        <v>4.4000000000000002E-4</v>
      </c>
      <c r="R1394" s="147">
        <f t="shared" si="92"/>
        <v>4.4000000000000002E-4</v>
      </c>
      <c r="S1394" s="147">
        <v>0</v>
      </c>
      <c r="T1394" s="148">
        <f t="shared" si="93"/>
        <v>0</v>
      </c>
      <c r="AR1394" s="149" t="s">
        <v>334</v>
      </c>
      <c r="AT1394" s="149" t="s">
        <v>243</v>
      </c>
      <c r="AU1394" s="149" t="s">
        <v>258</v>
      </c>
      <c r="AY1394" s="17" t="s">
        <v>241</v>
      </c>
      <c r="BE1394" s="150">
        <f t="shared" si="94"/>
        <v>0</v>
      </c>
      <c r="BF1394" s="150">
        <f t="shared" si="95"/>
        <v>0</v>
      </c>
      <c r="BG1394" s="150">
        <f t="shared" si="96"/>
        <v>0</v>
      </c>
      <c r="BH1394" s="150">
        <f t="shared" si="97"/>
        <v>0</v>
      </c>
      <c r="BI1394" s="150">
        <f t="shared" si="98"/>
        <v>0</v>
      </c>
      <c r="BJ1394" s="17" t="s">
        <v>86</v>
      </c>
      <c r="BK1394" s="150">
        <f t="shared" si="99"/>
        <v>0</v>
      </c>
      <c r="BL1394" s="17" t="s">
        <v>334</v>
      </c>
      <c r="BM1394" s="149" t="s">
        <v>1706</v>
      </c>
    </row>
    <row r="1395" spans="2:65" s="1" customFormat="1" ht="24.25" customHeight="1">
      <c r="B1395" s="32"/>
      <c r="C1395" s="137" t="s">
        <v>1707</v>
      </c>
      <c r="D1395" s="137" t="s">
        <v>243</v>
      </c>
      <c r="E1395" s="138" t="s">
        <v>1708</v>
      </c>
      <c r="F1395" s="139" t="s">
        <v>1709</v>
      </c>
      <c r="G1395" s="140" t="s">
        <v>327</v>
      </c>
      <c r="H1395" s="141">
        <v>15</v>
      </c>
      <c r="I1395" s="142"/>
      <c r="J1395" s="143">
        <f t="shared" si="90"/>
        <v>0</v>
      </c>
      <c r="K1395" s="144"/>
      <c r="L1395" s="32"/>
      <c r="M1395" s="145" t="s">
        <v>1</v>
      </c>
      <c r="N1395" s="146" t="s">
        <v>39</v>
      </c>
      <c r="P1395" s="147">
        <f t="shared" si="91"/>
        <v>0</v>
      </c>
      <c r="Q1395" s="147">
        <v>2.2000000000000001E-4</v>
      </c>
      <c r="R1395" s="147">
        <f t="shared" si="92"/>
        <v>3.3E-3</v>
      </c>
      <c r="S1395" s="147">
        <v>0</v>
      </c>
      <c r="T1395" s="148">
        <f t="shared" si="93"/>
        <v>0</v>
      </c>
      <c r="AR1395" s="149" t="s">
        <v>334</v>
      </c>
      <c r="AT1395" s="149" t="s">
        <v>243</v>
      </c>
      <c r="AU1395" s="149" t="s">
        <v>258</v>
      </c>
      <c r="AY1395" s="17" t="s">
        <v>241</v>
      </c>
      <c r="BE1395" s="150">
        <f t="shared" si="94"/>
        <v>0</v>
      </c>
      <c r="BF1395" s="150">
        <f t="shared" si="95"/>
        <v>0</v>
      </c>
      <c r="BG1395" s="150">
        <f t="shared" si="96"/>
        <v>0</v>
      </c>
      <c r="BH1395" s="150">
        <f t="shared" si="97"/>
        <v>0</v>
      </c>
      <c r="BI1395" s="150">
        <f t="shared" si="98"/>
        <v>0</v>
      </c>
      <c r="BJ1395" s="17" t="s">
        <v>86</v>
      </c>
      <c r="BK1395" s="150">
        <f t="shared" si="99"/>
        <v>0</v>
      </c>
      <c r="BL1395" s="17" t="s">
        <v>334</v>
      </c>
      <c r="BM1395" s="149" t="s">
        <v>1710</v>
      </c>
    </row>
    <row r="1396" spans="2:65" s="1" customFormat="1" ht="24.25" customHeight="1">
      <c r="B1396" s="32"/>
      <c r="C1396" s="137" t="s">
        <v>1711</v>
      </c>
      <c r="D1396" s="137" t="s">
        <v>243</v>
      </c>
      <c r="E1396" s="138" t="s">
        <v>1712</v>
      </c>
      <c r="F1396" s="139" t="s">
        <v>1713</v>
      </c>
      <c r="G1396" s="140" t="s">
        <v>327</v>
      </c>
      <c r="H1396" s="141">
        <v>1</v>
      </c>
      <c r="I1396" s="142"/>
      <c r="J1396" s="143">
        <f t="shared" si="90"/>
        <v>0</v>
      </c>
      <c r="K1396" s="144"/>
      <c r="L1396" s="32"/>
      <c r="M1396" s="145" t="s">
        <v>1</v>
      </c>
      <c r="N1396" s="146" t="s">
        <v>39</v>
      </c>
      <c r="P1396" s="147">
        <f t="shared" si="91"/>
        <v>0</v>
      </c>
      <c r="Q1396" s="147">
        <v>3.3E-4</v>
      </c>
      <c r="R1396" s="147">
        <f t="shared" si="92"/>
        <v>3.3E-4</v>
      </c>
      <c r="S1396" s="147">
        <v>0</v>
      </c>
      <c r="T1396" s="148">
        <f t="shared" si="93"/>
        <v>0</v>
      </c>
      <c r="AR1396" s="149" t="s">
        <v>334</v>
      </c>
      <c r="AT1396" s="149" t="s">
        <v>243</v>
      </c>
      <c r="AU1396" s="149" t="s">
        <v>258</v>
      </c>
      <c r="AY1396" s="17" t="s">
        <v>241</v>
      </c>
      <c r="BE1396" s="150">
        <f t="shared" si="94"/>
        <v>0</v>
      </c>
      <c r="BF1396" s="150">
        <f t="shared" si="95"/>
        <v>0</v>
      </c>
      <c r="BG1396" s="150">
        <f t="shared" si="96"/>
        <v>0</v>
      </c>
      <c r="BH1396" s="150">
        <f t="shared" si="97"/>
        <v>0</v>
      </c>
      <c r="BI1396" s="150">
        <f t="shared" si="98"/>
        <v>0</v>
      </c>
      <c r="BJ1396" s="17" t="s">
        <v>86</v>
      </c>
      <c r="BK1396" s="150">
        <f t="shared" si="99"/>
        <v>0</v>
      </c>
      <c r="BL1396" s="17" t="s">
        <v>334</v>
      </c>
      <c r="BM1396" s="149" t="s">
        <v>1714</v>
      </c>
    </row>
    <row r="1397" spans="2:65" s="1" customFormat="1" ht="24.25" customHeight="1">
      <c r="B1397" s="32"/>
      <c r="C1397" s="137" t="s">
        <v>1715</v>
      </c>
      <c r="D1397" s="137" t="s">
        <v>243</v>
      </c>
      <c r="E1397" s="138" t="s">
        <v>1716</v>
      </c>
      <c r="F1397" s="139" t="s">
        <v>1717</v>
      </c>
      <c r="G1397" s="140" t="s">
        <v>327</v>
      </c>
      <c r="H1397" s="141">
        <v>1</v>
      </c>
      <c r="I1397" s="142"/>
      <c r="J1397" s="143">
        <f t="shared" si="90"/>
        <v>0</v>
      </c>
      <c r="K1397" s="144"/>
      <c r="L1397" s="32"/>
      <c r="M1397" s="145" t="s">
        <v>1</v>
      </c>
      <c r="N1397" s="146" t="s">
        <v>39</v>
      </c>
      <c r="P1397" s="147">
        <f t="shared" si="91"/>
        <v>0</v>
      </c>
      <c r="Q1397" s="147">
        <v>5.6999999999999998E-4</v>
      </c>
      <c r="R1397" s="147">
        <f t="shared" si="92"/>
        <v>5.6999999999999998E-4</v>
      </c>
      <c r="S1397" s="147">
        <v>0</v>
      </c>
      <c r="T1397" s="148">
        <f t="shared" si="93"/>
        <v>0</v>
      </c>
      <c r="AR1397" s="149" t="s">
        <v>334</v>
      </c>
      <c r="AT1397" s="149" t="s">
        <v>243</v>
      </c>
      <c r="AU1397" s="149" t="s">
        <v>258</v>
      </c>
      <c r="AY1397" s="17" t="s">
        <v>241</v>
      </c>
      <c r="BE1397" s="150">
        <f t="shared" si="94"/>
        <v>0</v>
      </c>
      <c r="BF1397" s="150">
        <f t="shared" si="95"/>
        <v>0</v>
      </c>
      <c r="BG1397" s="150">
        <f t="shared" si="96"/>
        <v>0</v>
      </c>
      <c r="BH1397" s="150">
        <f t="shared" si="97"/>
        <v>0</v>
      </c>
      <c r="BI1397" s="150">
        <f t="shared" si="98"/>
        <v>0</v>
      </c>
      <c r="BJ1397" s="17" t="s">
        <v>86</v>
      </c>
      <c r="BK1397" s="150">
        <f t="shared" si="99"/>
        <v>0</v>
      </c>
      <c r="BL1397" s="17" t="s">
        <v>334</v>
      </c>
      <c r="BM1397" s="149" t="s">
        <v>1718</v>
      </c>
    </row>
    <row r="1398" spans="2:65" s="1" customFormat="1" ht="24.25" customHeight="1">
      <c r="B1398" s="32"/>
      <c r="C1398" s="137" t="s">
        <v>1719</v>
      </c>
      <c r="D1398" s="137" t="s">
        <v>243</v>
      </c>
      <c r="E1398" s="138" t="s">
        <v>1720</v>
      </c>
      <c r="F1398" s="139" t="s">
        <v>1721</v>
      </c>
      <c r="G1398" s="140" t="s">
        <v>327</v>
      </c>
      <c r="H1398" s="141">
        <v>1</v>
      </c>
      <c r="I1398" s="142"/>
      <c r="J1398" s="143">
        <f t="shared" si="90"/>
        <v>0</v>
      </c>
      <c r="K1398" s="144"/>
      <c r="L1398" s="32"/>
      <c r="M1398" s="145" t="s">
        <v>1</v>
      </c>
      <c r="N1398" s="146" t="s">
        <v>39</v>
      </c>
      <c r="P1398" s="147">
        <f t="shared" si="91"/>
        <v>0</v>
      </c>
      <c r="Q1398" s="147">
        <v>1.14E-3</v>
      </c>
      <c r="R1398" s="147">
        <f t="shared" si="92"/>
        <v>1.14E-3</v>
      </c>
      <c r="S1398" s="147">
        <v>0</v>
      </c>
      <c r="T1398" s="148">
        <f t="shared" si="93"/>
        <v>0</v>
      </c>
      <c r="AR1398" s="149" t="s">
        <v>334</v>
      </c>
      <c r="AT1398" s="149" t="s">
        <v>243</v>
      </c>
      <c r="AU1398" s="149" t="s">
        <v>258</v>
      </c>
      <c r="AY1398" s="17" t="s">
        <v>241</v>
      </c>
      <c r="BE1398" s="150">
        <f t="shared" si="94"/>
        <v>0</v>
      </c>
      <c r="BF1398" s="150">
        <f t="shared" si="95"/>
        <v>0</v>
      </c>
      <c r="BG1398" s="150">
        <f t="shared" si="96"/>
        <v>0</v>
      </c>
      <c r="BH1398" s="150">
        <f t="shared" si="97"/>
        <v>0</v>
      </c>
      <c r="BI1398" s="150">
        <f t="shared" si="98"/>
        <v>0</v>
      </c>
      <c r="BJ1398" s="17" t="s">
        <v>86</v>
      </c>
      <c r="BK1398" s="150">
        <f t="shared" si="99"/>
        <v>0</v>
      </c>
      <c r="BL1398" s="17" t="s">
        <v>334</v>
      </c>
      <c r="BM1398" s="149" t="s">
        <v>1722</v>
      </c>
    </row>
    <row r="1399" spans="2:65" s="1" customFormat="1" ht="21.75" customHeight="1">
      <c r="B1399" s="32"/>
      <c r="C1399" s="137" t="s">
        <v>1723</v>
      </c>
      <c r="D1399" s="137" t="s">
        <v>243</v>
      </c>
      <c r="E1399" s="138" t="s">
        <v>1724</v>
      </c>
      <c r="F1399" s="139" t="s">
        <v>1725</v>
      </c>
      <c r="G1399" s="140" t="s">
        <v>327</v>
      </c>
      <c r="H1399" s="141">
        <v>8</v>
      </c>
      <c r="I1399" s="142"/>
      <c r="J1399" s="143">
        <f t="shared" si="90"/>
        <v>0</v>
      </c>
      <c r="K1399" s="144"/>
      <c r="L1399" s="32"/>
      <c r="M1399" s="145" t="s">
        <v>1</v>
      </c>
      <c r="N1399" s="146" t="s">
        <v>39</v>
      </c>
      <c r="P1399" s="147">
        <f t="shared" si="91"/>
        <v>0</v>
      </c>
      <c r="Q1399" s="147">
        <v>3.4000000000000002E-4</v>
      </c>
      <c r="R1399" s="147">
        <f t="shared" si="92"/>
        <v>2.7200000000000002E-3</v>
      </c>
      <c r="S1399" s="147">
        <v>0</v>
      </c>
      <c r="T1399" s="148">
        <f t="shared" si="93"/>
        <v>0</v>
      </c>
      <c r="AR1399" s="149" t="s">
        <v>334</v>
      </c>
      <c r="AT1399" s="149" t="s">
        <v>243</v>
      </c>
      <c r="AU1399" s="149" t="s">
        <v>258</v>
      </c>
      <c r="AY1399" s="17" t="s">
        <v>241</v>
      </c>
      <c r="BE1399" s="150">
        <f t="shared" si="94"/>
        <v>0</v>
      </c>
      <c r="BF1399" s="150">
        <f t="shared" si="95"/>
        <v>0</v>
      </c>
      <c r="BG1399" s="150">
        <f t="shared" si="96"/>
        <v>0</v>
      </c>
      <c r="BH1399" s="150">
        <f t="shared" si="97"/>
        <v>0</v>
      </c>
      <c r="BI1399" s="150">
        <f t="shared" si="98"/>
        <v>0</v>
      </c>
      <c r="BJ1399" s="17" t="s">
        <v>86</v>
      </c>
      <c r="BK1399" s="150">
        <f t="shared" si="99"/>
        <v>0</v>
      </c>
      <c r="BL1399" s="17" t="s">
        <v>334</v>
      </c>
      <c r="BM1399" s="149" t="s">
        <v>1726</v>
      </c>
    </row>
    <row r="1400" spans="2:65" s="1" customFormat="1" ht="21.75" customHeight="1">
      <c r="B1400" s="32"/>
      <c r="C1400" s="137" t="s">
        <v>1727</v>
      </c>
      <c r="D1400" s="137" t="s">
        <v>243</v>
      </c>
      <c r="E1400" s="138" t="s">
        <v>1728</v>
      </c>
      <c r="F1400" s="139" t="s">
        <v>1729</v>
      </c>
      <c r="G1400" s="140" t="s">
        <v>327</v>
      </c>
      <c r="H1400" s="141">
        <v>13</v>
      </c>
      <c r="I1400" s="142"/>
      <c r="J1400" s="143">
        <f t="shared" si="90"/>
        <v>0</v>
      </c>
      <c r="K1400" s="144"/>
      <c r="L1400" s="32"/>
      <c r="M1400" s="145" t="s">
        <v>1</v>
      </c>
      <c r="N1400" s="146" t="s">
        <v>39</v>
      </c>
      <c r="P1400" s="147">
        <f t="shared" si="91"/>
        <v>0</v>
      </c>
      <c r="Q1400" s="147">
        <v>5.0000000000000001E-4</v>
      </c>
      <c r="R1400" s="147">
        <f t="shared" si="92"/>
        <v>6.5000000000000006E-3</v>
      </c>
      <c r="S1400" s="147">
        <v>0</v>
      </c>
      <c r="T1400" s="148">
        <f t="shared" si="93"/>
        <v>0</v>
      </c>
      <c r="AR1400" s="149" t="s">
        <v>334</v>
      </c>
      <c r="AT1400" s="149" t="s">
        <v>243</v>
      </c>
      <c r="AU1400" s="149" t="s">
        <v>258</v>
      </c>
      <c r="AY1400" s="17" t="s">
        <v>241</v>
      </c>
      <c r="BE1400" s="150">
        <f t="shared" si="94"/>
        <v>0</v>
      </c>
      <c r="BF1400" s="150">
        <f t="shared" si="95"/>
        <v>0</v>
      </c>
      <c r="BG1400" s="150">
        <f t="shared" si="96"/>
        <v>0</v>
      </c>
      <c r="BH1400" s="150">
        <f t="shared" si="97"/>
        <v>0</v>
      </c>
      <c r="BI1400" s="150">
        <f t="shared" si="98"/>
        <v>0</v>
      </c>
      <c r="BJ1400" s="17" t="s">
        <v>86</v>
      </c>
      <c r="BK1400" s="150">
        <f t="shared" si="99"/>
        <v>0</v>
      </c>
      <c r="BL1400" s="17" t="s">
        <v>334</v>
      </c>
      <c r="BM1400" s="149" t="s">
        <v>1730</v>
      </c>
    </row>
    <row r="1401" spans="2:65" s="1" customFormat="1" ht="24.25" customHeight="1">
      <c r="B1401" s="32"/>
      <c r="C1401" s="137" t="s">
        <v>1731</v>
      </c>
      <c r="D1401" s="137" t="s">
        <v>243</v>
      </c>
      <c r="E1401" s="138" t="s">
        <v>1732</v>
      </c>
      <c r="F1401" s="139" t="s">
        <v>1733</v>
      </c>
      <c r="G1401" s="140" t="s">
        <v>327</v>
      </c>
      <c r="H1401" s="141">
        <v>6</v>
      </c>
      <c r="I1401" s="142"/>
      <c r="J1401" s="143">
        <f t="shared" si="90"/>
        <v>0</v>
      </c>
      <c r="K1401" s="144"/>
      <c r="L1401" s="32"/>
      <c r="M1401" s="145" t="s">
        <v>1</v>
      </c>
      <c r="N1401" s="146" t="s">
        <v>39</v>
      </c>
      <c r="P1401" s="147">
        <f t="shared" si="91"/>
        <v>0</v>
      </c>
      <c r="Q1401" s="147">
        <v>6.9999999999999999E-4</v>
      </c>
      <c r="R1401" s="147">
        <f t="shared" si="92"/>
        <v>4.1999999999999997E-3</v>
      </c>
      <c r="S1401" s="147">
        <v>0</v>
      </c>
      <c r="T1401" s="148">
        <f t="shared" si="93"/>
        <v>0</v>
      </c>
      <c r="AR1401" s="149" t="s">
        <v>334</v>
      </c>
      <c r="AT1401" s="149" t="s">
        <v>243</v>
      </c>
      <c r="AU1401" s="149" t="s">
        <v>258</v>
      </c>
      <c r="AY1401" s="17" t="s">
        <v>241</v>
      </c>
      <c r="BE1401" s="150">
        <f t="shared" si="94"/>
        <v>0</v>
      </c>
      <c r="BF1401" s="150">
        <f t="shared" si="95"/>
        <v>0</v>
      </c>
      <c r="BG1401" s="150">
        <f t="shared" si="96"/>
        <v>0</v>
      </c>
      <c r="BH1401" s="150">
        <f t="shared" si="97"/>
        <v>0</v>
      </c>
      <c r="BI1401" s="150">
        <f t="shared" si="98"/>
        <v>0</v>
      </c>
      <c r="BJ1401" s="17" t="s">
        <v>86</v>
      </c>
      <c r="BK1401" s="150">
        <f t="shared" si="99"/>
        <v>0</v>
      </c>
      <c r="BL1401" s="17" t="s">
        <v>334</v>
      </c>
      <c r="BM1401" s="149" t="s">
        <v>1734</v>
      </c>
    </row>
    <row r="1402" spans="2:65" s="1" customFormat="1" ht="24.25" customHeight="1">
      <c r="B1402" s="32"/>
      <c r="C1402" s="137" t="s">
        <v>1735</v>
      </c>
      <c r="D1402" s="137" t="s">
        <v>243</v>
      </c>
      <c r="E1402" s="138" t="s">
        <v>1736</v>
      </c>
      <c r="F1402" s="139" t="s">
        <v>1737</v>
      </c>
      <c r="G1402" s="140" t="s">
        <v>327</v>
      </c>
      <c r="H1402" s="141">
        <v>2</v>
      </c>
      <c r="I1402" s="142"/>
      <c r="J1402" s="143">
        <f t="shared" si="90"/>
        <v>0</v>
      </c>
      <c r="K1402" s="144"/>
      <c r="L1402" s="32"/>
      <c r="M1402" s="145" t="s">
        <v>1</v>
      </c>
      <c r="N1402" s="146" t="s">
        <v>39</v>
      </c>
      <c r="P1402" s="147">
        <f t="shared" si="91"/>
        <v>0</v>
      </c>
      <c r="Q1402" s="147">
        <v>1.4499999999999999E-3</v>
      </c>
      <c r="R1402" s="147">
        <f t="shared" si="92"/>
        <v>2.8999999999999998E-3</v>
      </c>
      <c r="S1402" s="147">
        <v>0</v>
      </c>
      <c r="T1402" s="148">
        <f t="shared" si="93"/>
        <v>0</v>
      </c>
      <c r="AR1402" s="149" t="s">
        <v>334</v>
      </c>
      <c r="AT1402" s="149" t="s">
        <v>243</v>
      </c>
      <c r="AU1402" s="149" t="s">
        <v>258</v>
      </c>
      <c r="AY1402" s="17" t="s">
        <v>241</v>
      </c>
      <c r="BE1402" s="150">
        <f t="shared" si="94"/>
        <v>0</v>
      </c>
      <c r="BF1402" s="150">
        <f t="shared" si="95"/>
        <v>0</v>
      </c>
      <c r="BG1402" s="150">
        <f t="shared" si="96"/>
        <v>0</v>
      </c>
      <c r="BH1402" s="150">
        <f t="shared" si="97"/>
        <v>0</v>
      </c>
      <c r="BI1402" s="150">
        <f t="shared" si="98"/>
        <v>0</v>
      </c>
      <c r="BJ1402" s="17" t="s">
        <v>86</v>
      </c>
      <c r="BK1402" s="150">
        <f t="shared" si="99"/>
        <v>0</v>
      </c>
      <c r="BL1402" s="17" t="s">
        <v>334</v>
      </c>
      <c r="BM1402" s="149" t="s">
        <v>1738</v>
      </c>
    </row>
    <row r="1403" spans="2:65" s="1" customFormat="1" ht="37.75" customHeight="1">
      <c r="B1403" s="32"/>
      <c r="C1403" s="137" t="s">
        <v>1739</v>
      </c>
      <c r="D1403" s="137" t="s">
        <v>243</v>
      </c>
      <c r="E1403" s="138" t="s">
        <v>1740</v>
      </c>
      <c r="F1403" s="139" t="s">
        <v>1741</v>
      </c>
      <c r="G1403" s="140" t="s">
        <v>327</v>
      </c>
      <c r="H1403" s="141">
        <v>2</v>
      </c>
      <c r="I1403" s="142"/>
      <c r="J1403" s="143">
        <f t="shared" si="90"/>
        <v>0</v>
      </c>
      <c r="K1403" s="144"/>
      <c r="L1403" s="32"/>
      <c r="M1403" s="145" t="s">
        <v>1</v>
      </c>
      <c r="N1403" s="146" t="s">
        <v>39</v>
      </c>
      <c r="P1403" s="147">
        <f t="shared" si="91"/>
        <v>0</v>
      </c>
      <c r="Q1403" s="147">
        <v>1.47E-3</v>
      </c>
      <c r="R1403" s="147">
        <f t="shared" si="92"/>
        <v>2.9399999999999999E-3</v>
      </c>
      <c r="S1403" s="147">
        <v>0</v>
      </c>
      <c r="T1403" s="148">
        <f t="shared" si="93"/>
        <v>0</v>
      </c>
      <c r="AR1403" s="149" t="s">
        <v>334</v>
      </c>
      <c r="AT1403" s="149" t="s">
        <v>243</v>
      </c>
      <c r="AU1403" s="149" t="s">
        <v>258</v>
      </c>
      <c r="AY1403" s="17" t="s">
        <v>241</v>
      </c>
      <c r="BE1403" s="150">
        <f t="shared" si="94"/>
        <v>0</v>
      </c>
      <c r="BF1403" s="150">
        <f t="shared" si="95"/>
        <v>0</v>
      </c>
      <c r="BG1403" s="150">
        <f t="shared" si="96"/>
        <v>0</v>
      </c>
      <c r="BH1403" s="150">
        <f t="shared" si="97"/>
        <v>0</v>
      </c>
      <c r="BI1403" s="150">
        <f t="shared" si="98"/>
        <v>0</v>
      </c>
      <c r="BJ1403" s="17" t="s">
        <v>86</v>
      </c>
      <c r="BK1403" s="150">
        <f t="shared" si="99"/>
        <v>0</v>
      </c>
      <c r="BL1403" s="17" t="s">
        <v>334</v>
      </c>
      <c r="BM1403" s="149" t="s">
        <v>1742</v>
      </c>
    </row>
    <row r="1404" spans="2:65" s="1" customFormat="1" ht="24.25" customHeight="1">
      <c r="B1404" s="32"/>
      <c r="C1404" s="137" t="s">
        <v>1743</v>
      </c>
      <c r="D1404" s="137" t="s">
        <v>243</v>
      </c>
      <c r="E1404" s="138" t="s">
        <v>1744</v>
      </c>
      <c r="F1404" s="139" t="s">
        <v>1745</v>
      </c>
      <c r="G1404" s="140" t="s">
        <v>327</v>
      </c>
      <c r="H1404" s="141">
        <v>4</v>
      </c>
      <c r="I1404" s="142"/>
      <c r="J1404" s="143">
        <f t="shared" si="90"/>
        <v>0</v>
      </c>
      <c r="K1404" s="144"/>
      <c r="L1404" s="32"/>
      <c r="M1404" s="145" t="s">
        <v>1</v>
      </c>
      <c r="N1404" s="146" t="s">
        <v>39</v>
      </c>
      <c r="P1404" s="147">
        <f t="shared" si="91"/>
        <v>0</v>
      </c>
      <c r="Q1404" s="147">
        <v>5.1999999999999995E-4</v>
      </c>
      <c r="R1404" s="147">
        <f t="shared" si="92"/>
        <v>2.0799999999999998E-3</v>
      </c>
      <c r="S1404" s="147">
        <v>0</v>
      </c>
      <c r="T1404" s="148">
        <f t="shared" si="93"/>
        <v>0</v>
      </c>
      <c r="AR1404" s="149" t="s">
        <v>334</v>
      </c>
      <c r="AT1404" s="149" t="s">
        <v>243</v>
      </c>
      <c r="AU1404" s="149" t="s">
        <v>258</v>
      </c>
      <c r="AY1404" s="17" t="s">
        <v>241</v>
      </c>
      <c r="BE1404" s="150">
        <f t="shared" si="94"/>
        <v>0</v>
      </c>
      <c r="BF1404" s="150">
        <f t="shared" si="95"/>
        <v>0</v>
      </c>
      <c r="BG1404" s="150">
        <f t="shared" si="96"/>
        <v>0</v>
      </c>
      <c r="BH1404" s="150">
        <f t="shared" si="97"/>
        <v>0</v>
      </c>
      <c r="BI1404" s="150">
        <f t="shared" si="98"/>
        <v>0</v>
      </c>
      <c r="BJ1404" s="17" t="s">
        <v>86</v>
      </c>
      <c r="BK1404" s="150">
        <f t="shared" si="99"/>
        <v>0</v>
      </c>
      <c r="BL1404" s="17" t="s">
        <v>334</v>
      </c>
      <c r="BM1404" s="149" t="s">
        <v>1746</v>
      </c>
    </row>
    <row r="1405" spans="2:65" s="1" customFormat="1" ht="24.25" customHeight="1">
      <c r="B1405" s="32"/>
      <c r="C1405" s="137" t="s">
        <v>1747</v>
      </c>
      <c r="D1405" s="137" t="s">
        <v>243</v>
      </c>
      <c r="E1405" s="138" t="s">
        <v>1286</v>
      </c>
      <c r="F1405" s="139" t="s">
        <v>1287</v>
      </c>
      <c r="G1405" s="140" t="s">
        <v>327</v>
      </c>
      <c r="H1405" s="141">
        <v>2</v>
      </c>
      <c r="I1405" s="142"/>
      <c r="J1405" s="143">
        <f t="shared" si="90"/>
        <v>0</v>
      </c>
      <c r="K1405" s="144"/>
      <c r="L1405" s="32"/>
      <c r="M1405" s="145" t="s">
        <v>1</v>
      </c>
      <c r="N1405" s="146" t="s">
        <v>39</v>
      </c>
      <c r="P1405" s="147">
        <f t="shared" si="91"/>
        <v>0</v>
      </c>
      <c r="Q1405" s="147">
        <v>1.47E-3</v>
      </c>
      <c r="R1405" s="147">
        <f t="shared" si="92"/>
        <v>2.9399999999999999E-3</v>
      </c>
      <c r="S1405" s="147">
        <v>0</v>
      </c>
      <c r="T1405" s="148">
        <f t="shared" si="93"/>
        <v>0</v>
      </c>
      <c r="AR1405" s="149" t="s">
        <v>334</v>
      </c>
      <c r="AT1405" s="149" t="s">
        <v>243</v>
      </c>
      <c r="AU1405" s="149" t="s">
        <v>258</v>
      </c>
      <c r="AY1405" s="17" t="s">
        <v>241</v>
      </c>
      <c r="BE1405" s="150">
        <f t="shared" si="94"/>
        <v>0</v>
      </c>
      <c r="BF1405" s="150">
        <f t="shared" si="95"/>
        <v>0</v>
      </c>
      <c r="BG1405" s="150">
        <f t="shared" si="96"/>
        <v>0</v>
      </c>
      <c r="BH1405" s="150">
        <f t="shared" si="97"/>
        <v>0</v>
      </c>
      <c r="BI1405" s="150">
        <f t="shared" si="98"/>
        <v>0</v>
      </c>
      <c r="BJ1405" s="17" t="s">
        <v>86</v>
      </c>
      <c r="BK1405" s="150">
        <f t="shared" si="99"/>
        <v>0</v>
      </c>
      <c r="BL1405" s="17" t="s">
        <v>334</v>
      </c>
      <c r="BM1405" s="149" t="s">
        <v>1748</v>
      </c>
    </row>
    <row r="1406" spans="2:65" s="1" customFormat="1" ht="24.25" customHeight="1">
      <c r="B1406" s="32"/>
      <c r="C1406" s="137" t="s">
        <v>1749</v>
      </c>
      <c r="D1406" s="137" t="s">
        <v>243</v>
      </c>
      <c r="E1406" s="138" t="s">
        <v>1750</v>
      </c>
      <c r="F1406" s="139" t="s">
        <v>1751</v>
      </c>
      <c r="G1406" s="140" t="s">
        <v>327</v>
      </c>
      <c r="H1406" s="141">
        <v>7</v>
      </c>
      <c r="I1406" s="142"/>
      <c r="J1406" s="143">
        <f t="shared" si="90"/>
        <v>0</v>
      </c>
      <c r="K1406" s="144"/>
      <c r="L1406" s="32"/>
      <c r="M1406" s="145" t="s">
        <v>1</v>
      </c>
      <c r="N1406" s="146" t="s">
        <v>39</v>
      </c>
      <c r="P1406" s="147">
        <f t="shared" si="91"/>
        <v>0</v>
      </c>
      <c r="Q1406" s="147">
        <v>3.5E-4</v>
      </c>
      <c r="R1406" s="147">
        <f t="shared" si="92"/>
        <v>2.4499999999999999E-3</v>
      </c>
      <c r="S1406" s="147">
        <v>0</v>
      </c>
      <c r="T1406" s="148">
        <f t="shared" si="93"/>
        <v>0</v>
      </c>
      <c r="AR1406" s="149" t="s">
        <v>334</v>
      </c>
      <c r="AT1406" s="149" t="s">
        <v>243</v>
      </c>
      <c r="AU1406" s="149" t="s">
        <v>258</v>
      </c>
      <c r="AY1406" s="17" t="s">
        <v>241</v>
      </c>
      <c r="BE1406" s="150">
        <f t="shared" si="94"/>
        <v>0</v>
      </c>
      <c r="BF1406" s="150">
        <f t="shared" si="95"/>
        <v>0</v>
      </c>
      <c r="BG1406" s="150">
        <f t="shared" si="96"/>
        <v>0</v>
      </c>
      <c r="BH1406" s="150">
        <f t="shared" si="97"/>
        <v>0</v>
      </c>
      <c r="BI1406" s="150">
        <f t="shared" si="98"/>
        <v>0</v>
      </c>
      <c r="BJ1406" s="17" t="s">
        <v>86</v>
      </c>
      <c r="BK1406" s="150">
        <f t="shared" si="99"/>
        <v>0</v>
      </c>
      <c r="BL1406" s="17" t="s">
        <v>334</v>
      </c>
      <c r="BM1406" s="149" t="s">
        <v>1752</v>
      </c>
    </row>
    <row r="1407" spans="2:65" s="1" customFormat="1" ht="21.75" customHeight="1">
      <c r="B1407" s="32"/>
      <c r="C1407" s="137" t="s">
        <v>1753</v>
      </c>
      <c r="D1407" s="137" t="s">
        <v>243</v>
      </c>
      <c r="E1407" s="138" t="s">
        <v>1754</v>
      </c>
      <c r="F1407" s="139" t="s">
        <v>1755</v>
      </c>
      <c r="G1407" s="140" t="s">
        <v>282</v>
      </c>
      <c r="H1407" s="141">
        <v>3.5999999999999997E-2</v>
      </c>
      <c r="I1407" s="142"/>
      <c r="J1407" s="143">
        <f t="shared" si="90"/>
        <v>0</v>
      </c>
      <c r="K1407" s="144"/>
      <c r="L1407" s="32"/>
      <c r="M1407" s="145" t="s">
        <v>1</v>
      </c>
      <c r="N1407" s="146" t="s">
        <v>39</v>
      </c>
      <c r="P1407" s="147">
        <f t="shared" si="91"/>
        <v>0</v>
      </c>
      <c r="Q1407" s="147">
        <v>0</v>
      </c>
      <c r="R1407" s="147">
        <f t="shared" si="92"/>
        <v>0</v>
      </c>
      <c r="S1407" s="147">
        <v>0</v>
      </c>
      <c r="T1407" s="148">
        <f t="shared" si="93"/>
        <v>0</v>
      </c>
      <c r="AR1407" s="149" t="s">
        <v>334</v>
      </c>
      <c r="AT1407" s="149" t="s">
        <v>243</v>
      </c>
      <c r="AU1407" s="149" t="s">
        <v>258</v>
      </c>
      <c r="AY1407" s="17" t="s">
        <v>241</v>
      </c>
      <c r="BE1407" s="150">
        <f t="shared" si="94"/>
        <v>0</v>
      </c>
      <c r="BF1407" s="150">
        <f t="shared" si="95"/>
        <v>0</v>
      </c>
      <c r="BG1407" s="150">
        <f t="shared" si="96"/>
        <v>0</v>
      </c>
      <c r="BH1407" s="150">
        <f t="shared" si="97"/>
        <v>0</v>
      </c>
      <c r="BI1407" s="150">
        <f t="shared" si="98"/>
        <v>0</v>
      </c>
      <c r="BJ1407" s="17" t="s">
        <v>86</v>
      </c>
      <c r="BK1407" s="150">
        <f t="shared" si="99"/>
        <v>0</v>
      </c>
      <c r="BL1407" s="17" t="s">
        <v>334</v>
      </c>
      <c r="BM1407" s="149" t="s">
        <v>1756</v>
      </c>
    </row>
    <row r="1408" spans="2:65" s="11" customFormat="1" ht="20.75" customHeight="1">
      <c r="B1408" s="125"/>
      <c r="D1408" s="126" t="s">
        <v>72</v>
      </c>
      <c r="E1408" s="135" t="s">
        <v>1757</v>
      </c>
      <c r="F1408" s="135" t="s">
        <v>1758</v>
      </c>
      <c r="I1408" s="128"/>
      <c r="J1408" s="136">
        <f>BK1408</f>
        <v>0</v>
      </c>
      <c r="L1408" s="125"/>
      <c r="M1408" s="130"/>
      <c r="P1408" s="131">
        <f>SUM(P1409:P1416)</f>
        <v>0</v>
      </c>
      <c r="R1408" s="131">
        <f>SUM(R1409:R1416)</f>
        <v>9.2120000000000007E-2</v>
      </c>
      <c r="T1408" s="132">
        <f>SUM(T1409:T1416)</f>
        <v>0</v>
      </c>
      <c r="AR1408" s="126" t="s">
        <v>86</v>
      </c>
      <c r="AT1408" s="133" t="s">
        <v>72</v>
      </c>
      <c r="AU1408" s="133" t="s">
        <v>86</v>
      </c>
      <c r="AY1408" s="126" t="s">
        <v>241</v>
      </c>
      <c r="BK1408" s="134">
        <f>SUM(BK1409:BK1416)</f>
        <v>0</v>
      </c>
    </row>
    <row r="1409" spans="2:65" s="1" customFormat="1" ht="24.25" customHeight="1">
      <c r="B1409" s="32"/>
      <c r="C1409" s="137" t="s">
        <v>1759</v>
      </c>
      <c r="D1409" s="137" t="s">
        <v>243</v>
      </c>
      <c r="E1409" s="138" t="s">
        <v>1760</v>
      </c>
      <c r="F1409" s="139" t="s">
        <v>1761</v>
      </c>
      <c r="G1409" s="140" t="s">
        <v>327</v>
      </c>
      <c r="H1409" s="141">
        <v>7</v>
      </c>
      <c r="I1409" s="142"/>
      <c r="J1409" s="143">
        <f t="shared" ref="J1409:J1416" si="100">ROUND(I1409*H1409,2)</f>
        <v>0</v>
      </c>
      <c r="K1409" s="144"/>
      <c r="L1409" s="32"/>
      <c r="M1409" s="145" t="s">
        <v>1</v>
      </c>
      <c r="N1409" s="146" t="s">
        <v>39</v>
      </c>
      <c r="P1409" s="147">
        <f t="shared" ref="P1409:P1416" si="101">O1409*H1409</f>
        <v>0</v>
      </c>
      <c r="Q1409" s="147">
        <v>1.2500000000000001E-2</v>
      </c>
      <c r="R1409" s="147">
        <f t="shared" ref="R1409:R1416" si="102">Q1409*H1409</f>
        <v>8.7500000000000008E-2</v>
      </c>
      <c r="S1409" s="147">
        <v>0</v>
      </c>
      <c r="T1409" s="148">
        <f t="shared" ref="T1409:T1416" si="103">S1409*H1409</f>
        <v>0</v>
      </c>
      <c r="AR1409" s="149" t="s">
        <v>334</v>
      </c>
      <c r="AT1409" s="149" t="s">
        <v>243</v>
      </c>
      <c r="AU1409" s="149" t="s">
        <v>258</v>
      </c>
      <c r="AY1409" s="17" t="s">
        <v>241</v>
      </c>
      <c r="BE1409" s="150">
        <f t="shared" ref="BE1409:BE1416" si="104">IF(N1409="základní",J1409,0)</f>
        <v>0</v>
      </c>
      <c r="BF1409" s="150">
        <f t="shared" ref="BF1409:BF1416" si="105">IF(N1409="snížená",J1409,0)</f>
        <v>0</v>
      </c>
      <c r="BG1409" s="150">
        <f t="shared" ref="BG1409:BG1416" si="106">IF(N1409="zákl. přenesená",J1409,0)</f>
        <v>0</v>
      </c>
      <c r="BH1409" s="150">
        <f t="shared" ref="BH1409:BH1416" si="107">IF(N1409="sníž. přenesená",J1409,0)</f>
        <v>0</v>
      </c>
      <c r="BI1409" s="150">
        <f t="shared" ref="BI1409:BI1416" si="108">IF(N1409="nulová",J1409,0)</f>
        <v>0</v>
      </c>
      <c r="BJ1409" s="17" t="s">
        <v>86</v>
      </c>
      <c r="BK1409" s="150">
        <f t="shared" ref="BK1409:BK1416" si="109">ROUND(I1409*H1409,2)</f>
        <v>0</v>
      </c>
      <c r="BL1409" s="17" t="s">
        <v>334</v>
      </c>
      <c r="BM1409" s="149" t="s">
        <v>1762</v>
      </c>
    </row>
    <row r="1410" spans="2:65" s="1" customFormat="1" ht="24.25" customHeight="1">
      <c r="B1410" s="32"/>
      <c r="C1410" s="137" t="s">
        <v>1763</v>
      </c>
      <c r="D1410" s="137" t="s">
        <v>243</v>
      </c>
      <c r="E1410" s="138" t="s">
        <v>1764</v>
      </c>
      <c r="F1410" s="139" t="s">
        <v>1765</v>
      </c>
      <c r="G1410" s="140" t="s">
        <v>327</v>
      </c>
      <c r="H1410" s="141">
        <v>7</v>
      </c>
      <c r="I1410" s="142"/>
      <c r="J1410" s="143">
        <f t="shared" si="100"/>
        <v>0</v>
      </c>
      <c r="K1410" s="144"/>
      <c r="L1410" s="32"/>
      <c r="M1410" s="145" t="s">
        <v>1</v>
      </c>
      <c r="N1410" s="146" t="s">
        <v>39</v>
      </c>
      <c r="P1410" s="147">
        <f t="shared" si="101"/>
        <v>0</v>
      </c>
      <c r="Q1410" s="147">
        <v>0</v>
      </c>
      <c r="R1410" s="147">
        <f t="shared" si="102"/>
        <v>0</v>
      </c>
      <c r="S1410" s="147">
        <v>0</v>
      </c>
      <c r="T1410" s="148">
        <f t="shared" si="103"/>
        <v>0</v>
      </c>
      <c r="AR1410" s="149" t="s">
        <v>334</v>
      </c>
      <c r="AT1410" s="149" t="s">
        <v>243</v>
      </c>
      <c r="AU1410" s="149" t="s">
        <v>258</v>
      </c>
      <c r="AY1410" s="17" t="s">
        <v>241</v>
      </c>
      <c r="BE1410" s="150">
        <f t="shared" si="104"/>
        <v>0</v>
      </c>
      <c r="BF1410" s="150">
        <f t="shared" si="105"/>
        <v>0</v>
      </c>
      <c r="BG1410" s="150">
        <f t="shared" si="106"/>
        <v>0</v>
      </c>
      <c r="BH1410" s="150">
        <f t="shared" si="107"/>
        <v>0</v>
      </c>
      <c r="BI1410" s="150">
        <f t="shared" si="108"/>
        <v>0</v>
      </c>
      <c r="BJ1410" s="17" t="s">
        <v>86</v>
      </c>
      <c r="BK1410" s="150">
        <f t="shared" si="109"/>
        <v>0</v>
      </c>
      <c r="BL1410" s="17" t="s">
        <v>334</v>
      </c>
      <c r="BM1410" s="149" t="s">
        <v>1766</v>
      </c>
    </row>
    <row r="1411" spans="2:65" s="1" customFormat="1" ht="16.5" customHeight="1">
      <c r="B1411" s="32"/>
      <c r="C1411" s="137" t="s">
        <v>1767</v>
      </c>
      <c r="D1411" s="137" t="s">
        <v>243</v>
      </c>
      <c r="E1411" s="138" t="s">
        <v>1768</v>
      </c>
      <c r="F1411" s="139" t="s">
        <v>1769</v>
      </c>
      <c r="G1411" s="140" t="s">
        <v>327</v>
      </c>
      <c r="H1411" s="141">
        <v>7</v>
      </c>
      <c r="I1411" s="142"/>
      <c r="J1411" s="143">
        <f t="shared" si="100"/>
        <v>0</v>
      </c>
      <c r="K1411" s="144"/>
      <c r="L1411" s="32"/>
      <c r="M1411" s="145" t="s">
        <v>1</v>
      </c>
      <c r="N1411" s="146" t="s">
        <v>39</v>
      </c>
      <c r="P1411" s="147">
        <f t="shared" si="101"/>
        <v>0</v>
      </c>
      <c r="Q1411" s="147">
        <v>0</v>
      </c>
      <c r="R1411" s="147">
        <f t="shared" si="102"/>
        <v>0</v>
      </c>
      <c r="S1411" s="147">
        <v>0</v>
      </c>
      <c r="T1411" s="148">
        <f t="shared" si="103"/>
        <v>0</v>
      </c>
      <c r="AR1411" s="149" t="s">
        <v>334</v>
      </c>
      <c r="AT1411" s="149" t="s">
        <v>243</v>
      </c>
      <c r="AU1411" s="149" t="s">
        <v>258</v>
      </c>
      <c r="AY1411" s="17" t="s">
        <v>241</v>
      </c>
      <c r="BE1411" s="150">
        <f t="shared" si="104"/>
        <v>0</v>
      </c>
      <c r="BF1411" s="150">
        <f t="shared" si="105"/>
        <v>0</v>
      </c>
      <c r="BG1411" s="150">
        <f t="shared" si="106"/>
        <v>0</v>
      </c>
      <c r="BH1411" s="150">
        <f t="shared" si="107"/>
        <v>0</v>
      </c>
      <c r="BI1411" s="150">
        <f t="shared" si="108"/>
        <v>0</v>
      </c>
      <c r="BJ1411" s="17" t="s">
        <v>86</v>
      </c>
      <c r="BK1411" s="150">
        <f t="shared" si="109"/>
        <v>0</v>
      </c>
      <c r="BL1411" s="17" t="s">
        <v>334</v>
      </c>
      <c r="BM1411" s="149" t="s">
        <v>1770</v>
      </c>
    </row>
    <row r="1412" spans="2:65" s="1" customFormat="1" ht="33" customHeight="1">
      <c r="B1412" s="32"/>
      <c r="C1412" s="137" t="s">
        <v>1771</v>
      </c>
      <c r="D1412" s="137" t="s">
        <v>243</v>
      </c>
      <c r="E1412" s="138" t="s">
        <v>1772</v>
      </c>
      <c r="F1412" s="139" t="s">
        <v>1773</v>
      </c>
      <c r="G1412" s="140" t="s">
        <v>327</v>
      </c>
      <c r="H1412" s="141">
        <v>7</v>
      </c>
      <c r="I1412" s="142"/>
      <c r="J1412" s="143">
        <f t="shared" si="100"/>
        <v>0</v>
      </c>
      <c r="K1412" s="144"/>
      <c r="L1412" s="32"/>
      <c r="M1412" s="145" t="s">
        <v>1</v>
      </c>
      <c r="N1412" s="146" t="s">
        <v>39</v>
      </c>
      <c r="P1412" s="147">
        <f t="shared" si="101"/>
        <v>0</v>
      </c>
      <c r="Q1412" s="147">
        <v>6.6E-4</v>
      </c>
      <c r="R1412" s="147">
        <f t="shared" si="102"/>
        <v>4.62E-3</v>
      </c>
      <c r="S1412" s="147">
        <v>0</v>
      </c>
      <c r="T1412" s="148">
        <f t="shared" si="103"/>
        <v>0</v>
      </c>
      <c r="AR1412" s="149" t="s">
        <v>334</v>
      </c>
      <c r="AT1412" s="149" t="s">
        <v>243</v>
      </c>
      <c r="AU1412" s="149" t="s">
        <v>258</v>
      </c>
      <c r="AY1412" s="17" t="s">
        <v>241</v>
      </c>
      <c r="BE1412" s="150">
        <f t="shared" si="104"/>
        <v>0</v>
      </c>
      <c r="BF1412" s="150">
        <f t="shared" si="105"/>
        <v>0</v>
      </c>
      <c r="BG1412" s="150">
        <f t="shared" si="106"/>
        <v>0</v>
      </c>
      <c r="BH1412" s="150">
        <f t="shared" si="107"/>
        <v>0</v>
      </c>
      <c r="BI1412" s="150">
        <f t="shared" si="108"/>
        <v>0</v>
      </c>
      <c r="BJ1412" s="17" t="s">
        <v>86</v>
      </c>
      <c r="BK1412" s="150">
        <f t="shared" si="109"/>
        <v>0</v>
      </c>
      <c r="BL1412" s="17" t="s">
        <v>334</v>
      </c>
      <c r="BM1412" s="149" t="s">
        <v>1774</v>
      </c>
    </row>
    <row r="1413" spans="2:65" s="1" customFormat="1" ht="24.25" customHeight="1">
      <c r="B1413" s="32"/>
      <c r="C1413" s="137" t="s">
        <v>1775</v>
      </c>
      <c r="D1413" s="137" t="s">
        <v>243</v>
      </c>
      <c r="E1413" s="138" t="s">
        <v>1776</v>
      </c>
      <c r="F1413" s="139" t="s">
        <v>1777</v>
      </c>
      <c r="G1413" s="140" t="s">
        <v>282</v>
      </c>
      <c r="H1413" s="141">
        <v>9.1999999999999998E-2</v>
      </c>
      <c r="I1413" s="142"/>
      <c r="J1413" s="143">
        <f t="shared" si="100"/>
        <v>0</v>
      </c>
      <c r="K1413" s="144"/>
      <c r="L1413" s="32"/>
      <c r="M1413" s="145" t="s">
        <v>1</v>
      </c>
      <c r="N1413" s="146" t="s">
        <v>39</v>
      </c>
      <c r="P1413" s="147">
        <f t="shared" si="101"/>
        <v>0</v>
      </c>
      <c r="Q1413" s="147">
        <v>0</v>
      </c>
      <c r="R1413" s="147">
        <f t="shared" si="102"/>
        <v>0</v>
      </c>
      <c r="S1413" s="147">
        <v>0</v>
      </c>
      <c r="T1413" s="148">
        <f t="shared" si="103"/>
        <v>0</v>
      </c>
      <c r="AR1413" s="149" t="s">
        <v>334</v>
      </c>
      <c r="AT1413" s="149" t="s">
        <v>243</v>
      </c>
      <c r="AU1413" s="149" t="s">
        <v>258</v>
      </c>
      <c r="AY1413" s="17" t="s">
        <v>241</v>
      </c>
      <c r="BE1413" s="150">
        <f t="shared" si="104"/>
        <v>0</v>
      </c>
      <c r="BF1413" s="150">
        <f t="shared" si="105"/>
        <v>0</v>
      </c>
      <c r="BG1413" s="150">
        <f t="shared" si="106"/>
        <v>0</v>
      </c>
      <c r="BH1413" s="150">
        <f t="shared" si="107"/>
        <v>0</v>
      </c>
      <c r="BI1413" s="150">
        <f t="shared" si="108"/>
        <v>0</v>
      </c>
      <c r="BJ1413" s="17" t="s">
        <v>86</v>
      </c>
      <c r="BK1413" s="150">
        <f t="shared" si="109"/>
        <v>0</v>
      </c>
      <c r="BL1413" s="17" t="s">
        <v>334</v>
      </c>
      <c r="BM1413" s="149" t="s">
        <v>1778</v>
      </c>
    </row>
    <row r="1414" spans="2:65" s="1" customFormat="1" ht="24.25" customHeight="1">
      <c r="B1414" s="32"/>
      <c r="C1414" s="137" t="s">
        <v>1779</v>
      </c>
      <c r="D1414" s="137" t="s">
        <v>243</v>
      </c>
      <c r="E1414" s="138" t="s">
        <v>1780</v>
      </c>
      <c r="F1414" s="139" t="s">
        <v>1781</v>
      </c>
      <c r="G1414" s="140" t="s">
        <v>327</v>
      </c>
      <c r="H1414" s="141">
        <v>2</v>
      </c>
      <c r="I1414" s="142"/>
      <c r="J1414" s="143">
        <f t="shared" si="100"/>
        <v>0</v>
      </c>
      <c r="K1414" s="144"/>
      <c r="L1414" s="32"/>
      <c r="M1414" s="145" t="s">
        <v>1</v>
      </c>
      <c r="N1414" s="146" t="s">
        <v>39</v>
      </c>
      <c r="P1414" s="147">
        <f t="shared" si="101"/>
        <v>0</v>
      </c>
      <c r="Q1414" s="147">
        <v>0</v>
      </c>
      <c r="R1414" s="147">
        <f t="shared" si="102"/>
        <v>0</v>
      </c>
      <c r="S1414" s="147">
        <v>0</v>
      </c>
      <c r="T1414" s="148">
        <f t="shared" si="103"/>
        <v>0</v>
      </c>
      <c r="AR1414" s="149" t="s">
        <v>334</v>
      </c>
      <c r="AT1414" s="149" t="s">
        <v>243</v>
      </c>
      <c r="AU1414" s="149" t="s">
        <v>258</v>
      </c>
      <c r="AY1414" s="17" t="s">
        <v>241</v>
      </c>
      <c r="BE1414" s="150">
        <f t="shared" si="104"/>
        <v>0</v>
      </c>
      <c r="BF1414" s="150">
        <f t="shared" si="105"/>
        <v>0</v>
      </c>
      <c r="BG1414" s="150">
        <f t="shared" si="106"/>
        <v>0</v>
      </c>
      <c r="BH1414" s="150">
        <f t="shared" si="107"/>
        <v>0</v>
      </c>
      <c r="BI1414" s="150">
        <f t="shared" si="108"/>
        <v>0</v>
      </c>
      <c r="BJ1414" s="17" t="s">
        <v>86</v>
      </c>
      <c r="BK1414" s="150">
        <f t="shared" si="109"/>
        <v>0</v>
      </c>
      <c r="BL1414" s="17" t="s">
        <v>334</v>
      </c>
      <c r="BM1414" s="149" t="s">
        <v>1782</v>
      </c>
    </row>
    <row r="1415" spans="2:65" s="1" customFormat="1" ht="16.5" customHeight="1">
      <c r="B1415" s="32"/>
      <c r="C1415" s="137" t="s">
        <v>1783</v>
      </c>
      <c r="D1415" s="137" t="s">
        <v>243</v>
      </c>
      <c r="E1415" s="138" t="s">
        <v>1784</v>
      </c>
      <c r="F1415" s="139" t="s">
        <v>1785</v>
      </c>
      <c r="G1415" s="140" t="s">
        <v>327</v>
      </c>
      <c r="H1415" s="141">
        <v>1</v>
      </c>
      <c r="I1415" s="142"/>
      <c r="J1415" s="143">
        <f t="shared" si="100"/>
        <v>0</v>
      </c>
      <c r="K1415" s="144"/>
      <c r="L1415" s="32"/>
      <c r="M1415" s="145" t="s">
        <v>1</v>
      </c>
      <c r="N1415" s="146" t="s">
        <v>39</v>
      </c>
      <c r="P1415" s="147">
        <f t="shared" si="101"/>
        <v>0</v>
      </c>
      <c r="Q1415" s="147">
        <v>0</v>
      </c>
      <c r="R1415" s="147">
        <f t="shared" si="102"/>
        <v>0</v>
      </c>
      <c r="S1415" s="147">
        <v>0</v>
      </c>
      <c r="T1415" s="148">
        <f t="shared" si="103"/>
        <v>0</v>
      </c>
      <c r="AR1415" s="149" t="s">
        <v>334</v>
      </c>
      <c r="AT1415" s="149" t="s">
        <v>243</v>
      </c>
      <c r="AU1415" s="149" t="s">
        <v>258</v>
      </c>
      <c r="AY1415" s="17" t="s">
        <v>241</v>
      </c>
      <c r="BE1415" s="150">
        <f t="shared" si="104"/>
        <v>0</v>
      </c>
      <c r="BF1415" s="150">
        <f t="shared" si="105"/>
        <v>0</v>
      </c>
      <c r="BG1415" s="150">
        <f t="shared" si="106"/>
        <v>0</v>
      </c>
      <c r="BH1415" s="150">
        <f t="shared" si="107"/>
        <v>0</v>
      </c>
      <c r="BI1415" s="150">
        <f t="shared" si="108"/>
        <v>0</v>
      </c>
      <c r="BJ1415" s="17" t="s">
        <v>86</v>
      </c>
      <c r="BK1415" s="150">
        <f t="shared" si="109"/>
        <v>0</v>
      </c>
      <c r="BL1415" s="17" t="s">
        <v>334</v>
      </c>
      <c r="BM1415" s="149" t="s">
        <v>1786</v>
      </c>
    </row>
    <row r="1416" spans="2:65" s="1" customFormat="1" ht="21.75" customHeight="1">
      <c r="B1416" s="32"/>
      <c r="C1416" s="137" t="s">
        <v>1787</v>
      </c>
      <c r="D1416" s="137" t="s">
        <v>243</v>
      </c>
      <c r="E1416" s="138" t="s">
        <v>1788</v>
      </c>
      <c r="F1416" s="139" t="s">
        <v>1789</v>
      </c>
      <c r="G1416" s="140" t="s">
        <v>282</v>
      </c>
      <c r="H1416" s="141">
        <v>0.56100000000000005</v>
      </c>
      <c r="I1416" s="142"/>
      <c r="J1416" s="143">
        <f t="shared" si="100"/>
        <v>0</v>
      </c>
      <c r="K1416" s="144"/>
      <c r="L1416" s="32"/>
      <c r="M1416" s="145" t="s">
        <v>1</v>
      </c>
      <c r="N1416" s="146" t="s">
        <v>39</v>
      </c>
      <c r="P1416" s="147">
        <f t="shared" si="101"/>
        <v>0</v>
      </c>
      <c r="Q1416" s="147">
        <v>0</v>
      </c>
      <c r="R1416" s="147">
        <f t="shared" si="102"/>
        <v>0</v>
      </c>
      <c r="S1416" s="147">
        <v>0</v>
      </c>
      <c r="T1416" s="148">
        <f t="shared" si="103"/>
        <v>0</v>
      </c>
      <c r="AR1416" s="149" t="s">
        <v>334</v>
      </c>
      <c r="AT1416" s="149" t="s">
        <v>243</v>
      </c>
      <c r="AU1416" s="149" t="s">
        <v>258</v>
      </c>
      <c r="AY1416" s="17" t="s">
        <v>241</v>
      </c>
      <c r="BE1416" s="150">
        <f t="shared" si="104"/>
        <v>0</v>
      </c>
      <c r="BF1416" s="150">
        <f t="shared" si="105"/>
        <v>0</v>
      </c>
      <c r="BG1416" s="150">
        <f t="shared" si="106"/>
        <v>0</v>
      </c>
      <c r="BH1416" s="150">
        <f t="shared" si="107"/>
        <v>0</v>
      </c>
      <c r="BI1416" s="150">
        <f t="shared" si="108"/>
        <v>0</v>
      </c>
      <c r="BJ1416" s="17" t="s">
        <v>86</v>
      </c>
      <c r="BK1416" s="150">
        <f t="shared" si="109"/>
        <v>0</v>
      </c>
      <c r="BL1416" s="17" t="s">
        <v>334</v>
      </c>
      <c r="BM1416" s="149" t="s">
        <v>1790</v>
      </c>
    </row>
    <row r="1417" spans="2:65" s="11" customFormat="1" ht="20.75" customHeight="1">
      <c r="B1417" s="125"/>
      <c r="D1417" s="126" t="s">
        <v>72</v>
      </c>
      <c r="E1417" s="135" t="s">
        <v>1791</v>
      </c>
      <c r="F1417" s="135" t="s">
        <v>1792</v>
      </c>
      <c r="I1417" s="128"/>
      <c r="J1417" s="136">
        <f>BK1417</f>
        <v>0</v>
      </c>
      <c r="L1417" s="125"/>
      <c r="M1417" s="130"/>
      <c r="P1417" s="131">
        <f>SUM(P1418:P1428)</f>
        <v>0</v>
      </c>
      <c r="R1417" s="131">
        <f>SUM(R1418:R1428)</f>
        <v>0.64576</v>
      </c>
      <c r="T1417" s="132">
        <f>SUM(T1418:T1428)</f>
        <v>0</v>
      </c>
      <c r="AR1417" s="126" t="s">
        <v>86</v>
      </c>
      <c r="AT1417" s="133" t="s">
        <v>72</v>
      </c>
      <c r="AU1417" s="133" t="s">
        <v>86</v>
      </c>
      <c r="AY1417" s="126" t="s">
        <v>241</v>
      </c>
      <c r="BK1417" s="134">
        <f>SUM(BK1418:BK1428)</f>
        <v>0</v>
      </c>
    </row>
    <row r="1418" spans="2:65" s="1" customFormat="1" ht="37.75" customHeight="1">
      <c r="B1418" s="32"/>
      <c r="C1418" s="137" t="s">
        <v>1793</v>
      </c>
      <c r="D1418" s="137" t="s">
        <v>243</v>
      </c>
      <c r="E1418" s="138" t="s">
        <v>1794</v>
      </c>
      <c r="F1418" s="139" t="s">
        <v>1795</v>
      </c>
      <c r="G1418" s="140" t="s">
        <v>299</v>
      </c>
      <c r="H1418" s="141">
        <v>1780</v>
      </c>
      <c r="I1418" s="142"/>
      <c r="J1418" s="143">
        <f t="shared" ref="J1418:J1428" si="110">ROUND(I1418*H1418,2)</f>
        <v>0</v>
      </c>
      <c r="K1418" s="144"/>
      <c r="L1418" s="32"/>
      <c r="M1418" s="145" t="s">
        <v>1</v>
      </c>
      <c r="N1418" s="146" t="s">
        <v>39</v>
      </c>
      <c r="P1418" s="147">
        <f t="shared" ref="P1418:P1428" si="111">O1418*H1418</f>
        <v>0</v>
      </c>
      <c r="Q1418" s="147">
        <v>1E-4</v>
      </c>
      <c r="R1418" s="147">
        <f t="shared" ref="R1418:R1428" si="112">Q1418*H1418</f>
        <v>0.17800000000000002</v>
      </c>
      <c r="S1418" s="147">
        <v>0</v>
      </c>
      <c r="T1418" s="148">
        <f t="shared" ref="T1418:T1428" si="113">S1418*H1418</f>
        <v>0</v>
      </c>
      <c r="AR1418" s="149" t="s">
        <v>334</v>
      </c>
      <c r="AT1418" s="149" t="s">
        <v>243</v>
      </c>
      <c r="AU1418" s="149" t="s">
        <v>258</v>
      </c>
      <c r="AY1418" s="17" t="s">
        <v>241</v>
      </c>
      <c r="BE1418" s="150">
        <f t="shared" ref="BE1418:BE1428" si="114">IF(N1418="základní",J1418,0)</f>
        <v>0</v>
      </c>
      <c r="BF1418" s="150">
        <f t="shared" ref="BF1418:BF1428" si="115">IF(N1418="snížená",J1418,0)</f>
        <v>0</v>
      </c>
      <c r="BG1418" s="150">
        <f t="shared" ref="BG1418:BG1428" si="116">IF(N1418="zákl. přenesená",J1418,0)</f>
        <v>0</v>
      </c>
      <c r="BH1418" s="150">
        <f t="shared" ref="BH1418:BH1428" si="117">IF(N1418="sníž. přenesená",J1418,0)</f>
        <v>0</v>
      </c>
      <c r="BI1418" s="150">
        <f t="shared" ref="BI1418:BI1428" si="118">IF(N1418="nulová",J1418,0)</f>
        <v>0</v>
      </c>
      <c r="BJ1418" s="17" t="s">
        <v>86</v>
      </c>
      <c r="BK1418" s="150">
        <f t="shared" ref="BK1418:BK1428" si="119">ROUND(I1418*H1418,2)</f>
        <v>0</v>
      </c>
      <c r="BL1418" s="17" t="s">
        <v>334</v>
      </c>
      <c r="BM1418" s="149" t="s">
        <v>1796</v>
      </c>
    </row>
    <row r="1419" spans="2:65" s="1" customFormat="1" ht="37.75" customHeight="1">
      <c r="B1419" s="32"/>
      <c r="C1419" s="137" t="s">
        <v>1797</v>
      </c>
      <c r="D1419" s="137" t="s">
        <v>243</v>
      </c>
      <c r="E1419" s="138" t="s">
        <v>1798</v>
      </c>
      <c r="F1419" s="139" t="s">
        <v>1799</v>
      </c>
      <c r="G1419" s="140" t="s">
        <v>246</v>
      </c>
      <c r="H1419" s="141">
        <v>315</v>
      </c>
      <c r="I1419" s="142"/>
      <c r="J1419" s="143">
        <f t="shared" si="110"/>
        <v>0</v>
      </c>
      <c r="K1419" s="144"/>
      <c r="L1419" s="32"/>
      <c r="M1419" s="145" t="s">
        <v>1</v>
      </c>
      <c r="N1419" s="146" t="s">
        <v>39</v>
      </c>
      <c r="P1419" s="147">
        <f t="shared" si="111"/>
        <v>0</v>
      </c>
      <c r="Q1419" s="147">
        <v>1.2099999999999999E-3</v>
      </c>
      <c r="R1419" s="147">
        <f t="shared" si="112"/>
        <v>0.38114999999999999</v>
      </c>
      <c r="S1419" s="147">
        <v>0</v>
      </c>
      <c r="T1419" s="148">
        <f t="shared" si="113"/>
        <v>0</v>
      </c>
      <c r="AR1419" s="149" t="s">
        <v>334</v>
      </c>
      <c r="AT1419" s="149" t="s">
        <v>243</v>
      </c>
      <c r="AU1419" s="149" t="s">
        <v>258</v>
      </c>
      <c r="AY1419" s="17" t="s">
        <v>241</v>
      </c>
      <c r="BE1419" s="150">
        <f t="shared" si="114"/>
        <v>0</v>
      </c>
      <c r="BF1419" s="150">
        <f t="shared" si="115"/>
        <v>0</v>
      </c>
      <c r="BG1419" s="150">
        <f t="shared" si="116"/>
        <v>0</v>
      </c>
      <c r="BH1419" s="150">
        <f t="shared" si="117"/>
        <v>0</v>
      </c>
      <c r="BI1419" s="150">
        <f t="shared" si="118"/>
        <v>0</v>
      </c>
      <c r="BJ1419" s="17" t="s">
        <v>86</v>
      </c>
      <c r="BK1419" s="150">
        <f t="shared" si="119"/>
        <v>0</v>
      </c>
      <c r="BL1419" s="17" t="s">
        <v>334</v>
      </c>
      <c r="BM1419" s="149" t="s">
        <v>1800</v>
      </c>
    </row>
    <row r="1420" spans="2:65" s="1" customFormat="1" ht="24.25" customHeight="1">
      <c r="B1420" s="32"/>
      <c r="C1420" s="137" t="s">
        <v>1801</v>
      </c>
      <c r="D1420" s="137" t="s">
        <v>243</v>
      </c>
      <c r="E1420" s="138" t="s">
        <v>1802</v>
      </c>
      <c r="F1420" s="139" t="s">
        <v>1803</v>
      </c>
      <c r="G1420" s="140" t="s">
        <v>299</v>
      </c>
      <c r="H1420" s="141">
        <v>362</v>
      </c>
      <c r="I1420" s="142"/>
      <c r="J1420" s="143">
        <f t="shared" si="110"/>
        <v>0</v>
      </c>
      <c r="K1420" s="144"/>
      <c r="L1420" s="32"/>
      <c r="M1420" s="145" t="s">
        <v>1</v>
      </c>
      <c r="N1420" s="146" t="s">
        <v>39</v>
      </c>
      <c r="P1420" s="147">
        <f t="shared" si="111"/>
        <v>0</v>
      </c>
      <c r="Q1420" s="147">
        <v>6.0000000000000002E-5</v>
      </c>
      <c r="R1420" s="147">
        <f t="shared" si="112"/>
        <v>2.172E-2</v>
      </c>
      <c r="S1420" s="147">
        <v>0</v>
      </c>
      <c r="T1420" s="148">
        <f t="shared" si="113"/>
        <v>0</v>
      </c>
      <c r="AR1420" s="149" t="s">
        <v>334</v>
      </c>
      <c r="AT1420" s="149" t="s">
        <v>243</v>
      </c>
      <c r="AU1420" s="149" t="s">
        <v>258</v>
      </c>
      <c r="AY1420" s="17" t="s">
        <v>241</v>
      </c>
      <c r="BE1420" s="150">
        <f t="shared" si="114"/>
        <v>0</v>
      </c>
      <c r="BF1420" s="150">
        <f t="shared" si="115"/>
        <v>0</v>
      </c>
      <c r="BG1420" s="150">
        <f t="shared" si="116"/>
        <v>0</v>
      </c>
      <c r="BH1420" s="150">
        <f t="shared" si="117"/>
        <v>0</v>
      </c>
      <c r="BI1420" s="150">
        <f t="shared" si="118"/>
        <v>0</v>
      </c>
      <c r="BJ1420" s="17" t="s">
        <v>86</v>
      </c>
      <c r="BK1420" s="150">
        <f t="shared" si="119"/>
        <v>0</v>
      </c>
      <c r="BL1420" s="17" t="s">
        <v>334</v>
      </c>
      <c r="BM1420" s="149" t="s">
        <v>1804</v>
      </c>
    </row>
    <row r="1421" spans="2:65" s="1" customFormat="1" ht="24.25" customHeight="1">
      <c r="B1421" s="32"/>
      <c r="C1421" s="137" t="s">
        <v>1805</v>
      </c>
      <c r="D1421" s="137" t="s">
        <v>243</v>
      </c>
      <c r="E1421" s="138" t="s">
        <v>1806</v>
      </c>
      <c r="F1421" s="139" t="s">
        <v>1807</v>
      </c>
      <c r="G1421" s="140" t="s">
        <v>299</v>
      </c>
      <c r="H1421" s="141">
        <v>130</v>
      </c>
      <c r="I1421" s="142"/>
      <c r="J1421" s="143">
        <f t="shared" si="110"/>
        <v>0</v>
      </c>
      <c r="K1421" s="144"/>
      <c r="L1421" s="32"/>
      <c r="M1421" s="145" t="s">
        <v>1</v>
      </c>
      <c r="N1421" s="146" t="s">
        <v>39</v>
      </c>
      <c r="P1421" s="147">
        <f t="shared" si="111"/>
        <v>0</v>
      </c>
      <c r="Q1421" s="147">
        <v>1E-4</v>
      </c>
      <c r="R1421" s="147">
        <f t="shared" si="112"/>
        <v>1.3000000000000001E-2</v>
      </c>
      <c r="S1421" s="147">
        <v>0</v>
      </c>
      <c r="T1421" s="148">
        <f t="shared" si="113"/>
        <v>0</v>
      </c>
      <c r="AR1421" s="149" t="s">
        <v>334</v>
      </c>
      <c r="AT1421" s="149" t="s">
        <v>243</v>
      </c>
      <c r="AU1421" s="149" t="s">
        <v>258</v>
      </c>
      <c r="AY1421" s="17" t="s">
        <v>241</v>
      </c>
      <c r="BE1421" s="150">
        <f t="shared" si="114"/>
        <v>0</v>
      </c>
      <c r="BF1421" s="150">
        <f t="shared" si="115"/>
        <v>0</v>
      </c>
      <c r="BG1421" s="150">
        <f t="shared" si="116"/>
        <v>0</v>
      </c>
      <c r="BH1421" s="150">
        <f t="shared" si="117"/>
        <v>0</v>
      </c>
      <c r="BI1421" s="150">
        <f t="shared" si="118"/>
        <v>0</v>
      </c>
      <c r="BJ1421" s="17" t="s">
        <v>86</v>
      </c>
      <c r="BK1421" s="150">
        <f t="shared" si="119"/>
        <v>0</v>
      </c>
      <c r="BL1421" s="17" t="s">
        <v>334</v>
      </c>
      <c r="BM1421" s="149" t="s">
        <v>1808</v>
      </c>
    </row>
    <row r="1422" spans="2:65" s="1" customFormat="1" ht="21.75" customHeight="1">
      <c r="B1422" s="32"/>
      <c r="C1422" s="137" t="s">
        <v>1809</v>
      </c>
      <c r="D1422" s="137" t="s">
        <v>243</v>
      </c>
      <c r="E1422" s="138" t="s">
        <v>1810</v>
      </c>
      <c r="F1422" s="139" t="s">
        <v>1811</v>
      </c>
      <c r="G1422" s="140" t="s">
        <v>299</v>
      </c>
      <c r="H1422" s="141">
        <v>22</v>
      </c>
      <c r="I1422" s="142"/>
      <c r="J1422" s="143">
        <f t="shared" si="110"/>
        <v>0</v>
      </c>
      <c r="K1422" s="144"/>
      <c r="L1422" s="32"/>
      <c r="M1422" s="145" t="s">
        <v>1</v>
      </c>
      <c r="N1422" s="146" t="s">
        <v>39</v>
      </c>
      <c r="P1422" s="147">
        <f t="shared" si="111"/>
        <v>0</v>
      </c>
      <c r="Q1422" s="147">
        <v>6.0000000000000002E-5</v>
      </c>
      <c r="R1422" s="147">
        <f t="shared" si="112"/>
        <v>1.32E-3</v>
      </c>
      <c r="S1422" s="147">
        <v>0</v>
      </c>
      <c r="T1422" s="148">
        <f t="shared" si="113"/>
        <v>0</v>
      </c>
      <c r="AR1422" s="149" t="s">
        <v>334</v>
      </c>
      <c r="AT1422" s="149" t="s">
        <v>243</v>
      </c>
      <c r="AU1422" s="149" t="s">
        <v>258</v>
      </c>
      <c r="AY1422" s="17" t="s">
        <v>241</v>
      </c>
      <c r="BE1422" s="150">
        <f t="shared" si="114"/>
        <v>0</v>
      </c>
      <c r="BF1422" s="150">
        <f t="shared" si="115"/>
        <v>0</v>
      </c>
      <c r="BG1422" s="150">
        <f t="shared" si="116"/>
        <v>0</v>
      </c>
      <c r="BH1422" s="150">
        <f t="shared" si="117"/>
        <v>0</v>
      </c>
      <c r="BI1422" s="150">
        <f t="shared" si="118"/>
        <v>0</v>
      </c>
      <c r="BJ1422" s="17" t="s">
        <v>86</v>
      </c>
      <c r="BK1422" s="150">
        <f t="shared" si="119"/>
        <v>0</v>
      </c>
      <c r="BL1422" s="17" t="s">
        <v>334</v>
      </c>
      <c r="BM1422" s="149" t="s">
        <v>1812</v>
      </c>
    </row>
    <row r="1423" spans="2:65" s="1" customFormat="1" ht="24.25" customHeight="1">
      <c r="B1423" s="32"/>
      <c r="C1423" s="137" t="s">
        <v>1813</v>
      </c>
      <c r="D1423" s="137" t="s">
        <v>243</v>
      </c>
      <c r="E1423" s="138" t="s">
        <v>1814</v>
      </c>
      <c r="F1423" s="139" t="s">
        <v>1815</v>
      </c>
      <c r="G1423" s="140" t="s">
        <v>327</v>
      </c>
      <c r="H1423" s="141">
        <v>1</v>
      </c>
      <c r="I1423" s="142"/>
      <c r="J1423" s="143">
        <f t="shared" si="110"/>
        <v>0</v>
      </c>
      <c r="K1423" s="144"/>
      <c r="L1423" s="32"/>
      <c r="M1423" s="145" t="s">
        <v>1</v>
      </c>
      <c r="N1423" s="146" t="s">
        <v>39</v>
      </c>
      <c r="P1423" s="147">
        <f t="shared" si="111"/>
        <v>0</v>
      </c>
      <c r="Q1423" s="147">
        <v>7.1199999999999996E-3</v>
      </c>
      <c r="R1423" s="147">
        <f t="shared" si="112"/>
        <v>7.1199999999999996E-3</v>
      </c>
      <c r="S1423" s="147">
        <v>0</v>
      </c>
      <c r="T1423" s="148">
        <f t="shared" si="113"/>
        <v>0</v>
      </c>
      <c r="AR1423" s="149" t="s">
        <v>334</v>
      </c>
      <c r="AT1423" s="149" t="s">
        <v>243</v>
      </c>
      <c r="AU1423" s="149" t="s">
        <v>258</v>
      </c>
      <c r="AY1423" s="17" t="s">
        <v>241</v>
      </c>
      <c r="BE1423" s="150">
        <f t="shared" si="114"/>
        <v>0</v>
      </c>
      <c r="BF1423" s="150">
        <f t="shared" si="115"/>
        <v>0</v>
      </c>
      <c r="BG1423" s="150">
        <f t="shared" si="116"/>
        <v>0</v>
      </c>
      <c r="BH1423" s="150">
        <f t="shared" si="117"/>
        <v>0</v>
      </c>
      <c r="BI1423" s="150">
        <f t="shared" si="118"/>
        <v>0</v>
      </c>
      <c r="BJ1423" s="17" t="s">
        <v>86</v>
      </c>
      <c r="BK1423" s="150">
        <f t="shared" si="119"/>
        <v>0</v>
      </c>
      <c r="BL1423" s="17" t="s">
        <v>334</v>
      </c>
      <c r="BM1423" s="149" t="s">
        <v>1816</v>
      </c>
    </row>
    <row r="1424" spans="2:65" s="1" customFormat="1" ht="24.25" customHeight="1">
      <c r="B1424" s="32"/>
      <c r="C1424" s="137" t="s">
        <v>1817</v>
      </c>
      <c r="D1424" s="137" t="s">
        <v>243</v>
      </c>
      <c r="E1424" s="138" t="s">
        <v>1818</v>
      </c>
      <c r="F1424" s="139" t="s">
        <v>1819</v>
      </c>
      <c r="G1424" s="140" t="s">
        <v>327</v>
      </c>
      <c r="H1424" s="141">
        <v>1</v>
      </c>
      <c r="I1424" s="142"/>
      <c r="J1424" s="143">
        <f t="shared" si="110"/>
        <v>0</v>
      </c>
      <c r="K1424" s="144"/>
      <c r="L1424" s="32"/>
      <c r="M1424" s="145" t="s">
        <v>1</v>
      </c>
      <c r="N1424" s="146" t="s">
        <v>39</v>
      </c>
      <c r="P1424" s="147">
        <f t="shared" si="111"/>
        <v>0</v>
      </c>
      <c r="Q1424" s="147">
        <v>7.6499999999999997E-3</v>
      </c>
      <c r="R1424" s="147">
        <f t="shared" si="112"/>
        <v>7.6499999999999997E-3</v>
      </c>
      <c r="S1424" s="147">
        <v>0</v>
      </c>
      <c r="T1424" s="148">
        <f t="shared" si="113"/>
        <v>0</v>
      </c>
      <c r="AR1424" s="149" t="s">
        <v>334</v>
      </c>
      <c r="AT1424" s="149" t="s">
        <v>243</v>
      </c>
      <c r="AU1424" s="149" t="s">
        <v>258</v>
      </c>
      <c r="AY1424" s="17" t="s">
        <v>241</v>
      </c>
      <c r="BE1424" s="150">
        <f t="shared" si="114"/>
        <v>0</v>
      </c>
      <c r="BF1424" s="150">
        <f t="shared" si="115"/>
        <v>0</v>
      </c>
      <c r="BG1424" s="150">
        <f t="shared" si="116"/>
        <v>0</v>
      </c>
      <c r="BH1424" s="150">
        <f t="shared" si="117"/>
        <v>0</v>
      </c>
      <c r="BI1424" s="150">
        <f t="shared" si="118"/>
        <v>0</v>
      </c>
      <c r="BJ1424" s="17" t="s">
        <v>86</v>
      </c>
      <c r="BK1424" s="150">
        <f t="shared" si="119"/>
        <v>0</v>
      </c>
      <c r="BL1424" s="17" t="s">
        <v>334</v>
      </c>
      <c r="BM1424" s="149" t="s">
        <v>1820</v>
      </c>
    </row>
    <row r="1425" spans="2:65" s="1" customFormat="1" ht="33" customHeight="1">
      <c r="B1425" s="32"/>
      <c r="C1425" s="137" t="s">
        <v>1821</v>
      </c>
      <c r="D1425" s="137" t="s">
        <v>243</v>
      </c>
      <c r="E1425" s="138" t="s">
        <v>1822</v>
      </c>
      <c r="F1425" s="139" t="s">
        <v>1823</v>
      </c>
      <c r="G1425" s="140" t="s">
        <v>327</v>
      </c>
      <c r="H1425" s="141">
        <v>46</v>
      </c>
      <c r="I1425" s="142"/>
      <c r="J1425" s="143">
        <f t="shared" si="110"/>
        <v>0</v>
      </c>
      <c r="K1425" s="144"/>
      <c r="L1425" s="32"/>
      <c r="M1425" s="145" t="s">
        <v>1</v>
      </c>
      <c r="N1425" s="146" t="s">
        <v>39</v>
      </c>
      <c r="P1425" s="147">
        <f t="shared" si="111"/>
        <v>0</v>
      </c>
      <c r="Q1425" s="147">
        <v>6.0000000000000002E-5</v>
      </c>
      <c r="R1425" s="147">
        <f t="shared" si="112"/>
        <v>2.7599999999999999E-3</v>
      </c>
      <c r="S1425" s="147">
        <v>0</v>
      </c>
      <c r="T1425" s="148">
        <f t="shared" si="113"/>
        <v>0</v>
      </c>
      <c r="AR1425" s="149" t="s">
        <v>334</v>
      </c>
      <c r="AT1425" s="149" t="s">
        <v>243</v>
      </c>
      <c r="AU1425" s="149" t="s">
        <v>258</v>
      </c>
      <c r="AY1425" s="17" t="s">
        <v>241</v>
      </c>
      <c r="BE1425" s="150">
        <f t="shared" si="114"/>
        <v>0</v>
      </c>
      <c r="BF1425" s="150">
        <f t="shared" si="115"/>
        <v>0</v>
      </c>
      <c r="BG1425" s="150">
        <f t="shared" si="116"/>
        <v>0</v>
      </c>
      <c r="BH1425" s="150">
        <f t="shared" si="117"/>
        <v>0</v>
      </c>
      <c r="BI1425" s="150">
        <f t="shared" si="118"/>
        <v>0</v>
      </c>
      <c r="BJ1425" s="17" t="s">
        <v>86</v>
      </c>
      <c r="BK1425" s="150">
        <f t="shared" si="119"/>
        <v>0</v>
      </c>
      <c r="BL1425" s="17" t="s">
        <v>334</v>
      </c>
      <c r="BM1425" s="149" t="s">
        <v>1824</v>
      </c>
    </row>
    <row r="1426" spans="2:65" s="1" customFormat="1" ht="24.25" customHeight="1">
      <c r="B1426" s="32"/>
      <c r="C1426" s="137" t="s">
        <v>1825</v>
      </c>
      <c r="D1426" s="137" t="s">
        <v>243</v>
      </c>
      <c r="E1426" s="138" t="s">
        <v>1826</v>
      </c>
      <c r="F1426" s="139" t="s">
        <v>1827</v>
      </c>
      <c r="G1426" s="140" t="s">
        <v>327</v>
      </c>
      <c r="H1426" s="141">
        <v>2</v>
      </c>
      <c r="I1426" s="142"/>
      <c r="J1426" s="143">
        <f t="shared" si="110"/>
        <v>0</v>
      </c>
      <c r="K1426" s="144"/>
      <c r="L1426" s="32"/>
      <c r="M1426" s="145" t="s">
        <v>1</v>
      </c>
      <c r="N1426" s="146" t="s">
        <v>39</v>
      </c>
      <c r="P1426" s="147">
        <f t="shared" si="111"/>
        <v>0</v>
      </c>
      <c r="Q1426" s="147">
        <v>1.5800000000000002E-2</v>
      </c>
      <c r="R1426" s="147">
        <f t="shared" si="112"/>
        <v>3.1600000000000003E-2</v>
      </c>
      <c r="S1426" s="147">
        <v>0</v>
      </c>
      <c r="T1426" s="148">
        <f t="shared" si="113"/>
        <v>0</v>
      </c>
      <c r="AR1426" s="149" t="s">
        <v>334</v>
      </c>
      <c r="AT1426" s="149" t="s">
        <v>243</v>
      </c>
      <c r="AU1426" s="149" t="s">
        <v>258</v>
      </c>
      <c r="AY1426" s="17" t="s">
        <v>241</v>
      </c>
      <c r="BE1426" s="150">
        <f t="shared" si="114"/>
        <v>0</v>
      </c>
      <c r="BF1426" s="150">
        <f t="shared" si="115"/>
        <v>0</v>
      </c>
      <c r="BG1426" s="150">
        <f t="shared" si="116"/>
        <v>0</v>
      </c>
      <c r="BH1426" s="150">
        <f t="shared" si="117"/>
        <v>0</v>
      </c>
      <c r="BI1426" s="150">
        <f t="shared" si="118"/>
        <v>0</v>
      </c>
      <c r="BJ1426" s="17" t="s">
        <v>86</v>
      </c>
      <c r="BK1426" s="150">
        <f t="shared" si="119"/>
        <v>0</v>
      </c>
      <c r="BL1426" s="17" t="s">
        <v>334</v>
      </c>
      <c r="BM1426" s="149" t="s">
        <v>1828</v>
      </c>
    </row>
    <row r="1427" spans="2:65" s="1" customFormat="1" ht="24.25" customHeight="1">
      <c r="B1427" s="32"/>
      <c r="C1427" s="137" t="s">
        <v>1829</v>
      </c>
      <c r="D1427" s="137" t="s">
        <v>243</v>
      </c>
      <c r="E1427" s="138" t="s">
        <v>1830</v>
      </c>
      <c r="F1427" s="139" t="s">
        <v>1831</v>
      </c>
      <c r="G1427" s="140" t="s">
        <v>327</v>
      </c>
      <c r="H1427" s="141">
        <v>12</v>
      </c>
      <c r="I1427" s="142"/>
      <c r="J1427" s="143">
        <f t="shared" si="110"/>
        <v>0</v>
      </c>
      <c r="K1427" s="144"/>
      <c r="L1427" s="32"/>
      <c r="M1427" s="145" t="s">
        <v>1</v>
      </c>
      <c r="N1427" s="146" t="s">
        <v>39</v>
      </c>
      <c r="P1427" s="147">
        <f t="shared" si="111"/>
        <v>0</v>
      </c>
      <c r="Q1427" s="147">
        <v>1.2E-4</v>
      </c>
      <c r="R1427" s="147">
        <f t="shared" si="112"/>
        <v>1.4400000000000001E-3</v>
      </c>
      <c r="S1427" s="147">
        <v>0</v>
      </c>
      <c r="T1427" s="148">
        <f t="shared" si="113"/>
        <v>0</v>
      </c>
      <c r="AR1427" s="149" t="s">
        <v>334</v>
      </c>
      <c r="AT1427" s="149" t="s">
        <v>243</v>
      </c>
      <c r="AU1427" s="149" t="s">
        <v>258</v>
      </c>
      <c r="AY1427" s="17" t="s">
        <v>241</v>
      </c>
      <c r="BE1427" s="150">
        <f t="shared" si="114"/>
        <v>0</v>
      </c>
      <c r="BF1427" s="150">
        <f t="shared" si="115"/>
        <v>0</v>
      </c>
      <c r="BG1427" s="150">
        <f t="shared" si="116"/>
        <v>0</v>
      </c>
      <c r="BH1427" s="150">
        <f t="shared" si="117"/>
        <v>0</v>
      </c>
      <c r="BI1427" s="150">
        <f t="shared" si="118"/>
        <v>0</v>
      </c>
      <c r="BJ1427" s="17" t="s">
        <v>86</v>
      </c>
      <c r="BK1427" s="150">
        <f t="shared" si="119"/>
        <v>0</v>
      </c>
      <c r="BL1427" s="17" t="s">
        <v>334</v>
      </c>
      <c r="BM1427" s="149" t="s">
        <v>1832</v>
      </c>
    </row>
    <row r="1428" spans="2:65" s="1" customFormat="1" ht="24.25" customHeight="1">
      <c r="B1428" s="32"/>
      <c r="C1428" s="137" t="s">
        <v>1833</v>
      </c>
      <c r="D1428" s="137" t="s">
        <v>243</v>
      </c>
      <c r="E1428" s="138" t="s">
        <v>1834</v>
      </c>
      <c r="F1428" s="139" t="s">
        <v>1835</v>
      </c>
      <c r="G1428" s="140" t="s">
        <v>282</v>
      </c>
      <c r="H1428" s="141">
        <v>0.64600000000000002</v>
      </c>
      <c r="I1428" s="142"/>
      <c r="J1428" s="143">
        <f t="shared" si="110"/>
        <v>0</v>
      </c>
      <c r="K1428" s="144"/>
      <c r="L1428" s="32"/>
      <c r="M1428" s="145" t="s">
        <v>1</v>
      </c>
      <c r="N1428" s="146" t="s">
        <v>39</v>
      </c>
      <c r="P1428" s="147">
        <f t="shared" si="111"/>
        <v>0</v>
      </c>
      <c r="Q1428" s="147">
        <v>0</v>
      </c>
      <c r="R1428" s="147">
        <f t="shared" si="112"/>
        <v>0</v>
      </c>
      <c r="S1428" s="147">
        <v>0</v>
      </c>
      <c r="T1428" s="148">
        <f t="shared" si="113"/>
        <v>0</v>
      </c>
      <c r="AR1428" s="149" t="s">
        <v>334</v>
      </c>
      <c r="AT1428" s="149" t="s">
        <v>243</v>
      </c>
      <c r="AU1428" s="149" t="s">
        <v>258</v>
      </c>
      <c r="AY1428" s="17" t="s">
        <v>241</v>
      </c>
      <c r="BE1428" s="150">
        <f t="shared" si="114"/>
        <v>0</v>
      </c>
      <c r="BF1428" s="150">
        <f t="shared" si="115"/>
        <v>0</v>
      </c>
      <c r="BG1428" s="150">
        <f t="shared" si="116"/>
        <v>0</v>
      </c>
      <c r="BH1428" s="150">
        <f t="shared" si="117"/>
        <v>0</v>
      </c>
      <c r="BI1428" s="150">
        <f t="shared" si="118"/>
        <v>0</v>
      </c>
      <c r="BJ1428" s="17" t="s">
        <v>86</v>
      </c>
      <c r="BK1428" s="150">
        <f t="shared" si="119"/>
        <v>0</v>
      </c>
      <c r="BL1428" s="17" t="s">
        <v>334</v>
      </c>
      <c r="BM1428" s="149" t="s">
        <v>1836</v>
      </c>
    </row>
    <row r="1429" spans="2:65" s="11" customFormat="1" ht="20.75" customHeight="1">
      <c r="B1429" s="125"/>
      <c r="D1429" s="126" t="s">
        <v>72</v>
      </c>
      <c r="E1429" s="135" t="s">
        <v>1837</v>
      </c>
      <c r="F1429" s="135" t="s">
        <v>1838</v>
      </c>
      <c r="I1429" s="128"/>
      <c r="J1429" s="136">
        <f>BK1429</f>
        <v>0</v>
      </c>
      <c r="L1429" s="125"/>
      <c r="M1429" s="130"/>
      <c r="P1429" s="131">
        <f>SUM(P1430:P1438)</f>
        <v>0</v>
      </c>
      <c r="R1429" s="131">
        <f>SUM(R1430:R1438)</f>
        <v>0</v>
      </c>
      <c r="T1429" s="132">
        <f>SUM(T1430:T1438)</f>
        <v>0</v>
      </c>
      <c r="AR1429" s="126" t="s">
        <v>86</v>
      </c>
      <c r="AT1429" s="133" t="s">
        <v>72</v>
      </c>
      <c r="AU1429" s="133" t="s">
        <v>86</v>
      </c>
      <c r="AY1429" s="126" t="s">
        <v>241</v>
      </c>
      <c r="BK1429" s="134">
        <f>SUM(BK1430:BK1438)</f>
        <v>0</v>
      </c>
    </row>
    <row r="1430" spans="2:65" s="1" customFormat="1" ht="16.5" customHeight="1">
      <c r="B1430" s="32"/>
      <c r="C1430" s="137" t="s">
        <v>1839</v>
      </c>
      <c r="D1430" s="137" t="s">
        <v>243</v>
      </c>
      <c r="E1430" s="138" t="s">
        <v>1840</v>
      </c>
      <c r="F1430" s="139" t="s">
        <v>1841</v>
      </c>
      <c r="G1430" s="140" t="s">
        <v>327</v>
      </c>
      <c r="H1430" s="141">
        <v>1</v>
      </c>
      <c r="I1430" s="142"/>
      <c r="J1430" s="143">
        <f t="shared" ref="J1430:J1438" si="120">ROUND(I1430*H1430,2)</f>
        <v>0</v>
      </c>
      <c r="K1430" s="144"/>
      <c r="L1430" s="32"/>
      <c r="M1430" s="145" t="s">
        <v>1</v>
      </c>
      <c r="N1430" s="146" t="s">
        <v>39</v>
      </c>
      <c r="P1430" s="147">
        <f t="shared" ref="P1430:P1438" si="121">O1430*H1430</f>
        <v>0</v>
      </c>
      <c r="Q1430" s="147">
        <v>0</v>
      </c>
      <c r="R1430" s="147">
        <f t="shared" ref="R1430:R1438" si="122">Q1430*H1430</f>
        <v>0</v>
      </c>
      <c r="S1430" s="147">
        <v>0</v>
      </c>
      <c r="T1430" s="148">
        <f t="shared" ref="T1430:T1438" si="123">S1430*H1430</f>
        <v>0</v>
      </c>
      <c r="AR1430" s="149" t="s">
        <v>247</v>
      </c>
      <c r="AT1430" s="149" t="s">
        <v>243</v>
      </c>
      <c r="AU1430" s="149" t="s">
        <v>258</v>
      </c>
      <c r="AY1430" s="17" t="s">
        <v>241</v>
      </c>
      <c r="BE1430" s="150">
        <f t="shared" ref="BE1430:BE1438" si="124">IF(N1430="základní",J1430,0)</f>
        <v>0</v>
      </c>
      <c r="BF1430" s="150">
        <f t="shared" ref="BF1430:BF1438" si="125">IF(N1430="snížená",J1430,0)</f>
        <v>0</v>
      </c>
      <c r="BG1430" s="150">
        <f t="shared" ref="BG1430:BG1438" si="126">IF(N1430="zákl. přenesená",J1430,0)</f>
        <v>0</v>
      </c>
      <c r="BH1430" s="150">
        <f t="shared" ref="BH1430:BH1438" si="127">IF(N1430="sníž. přenesená",J1430,0)</f>
        <v>0</v>
      </c>
      <c r="BI1430" s="150">
        <f t="shared" ref="BI1430:BI1438" si="128">IF(N1430="nulová",J1430,0)</f>
        <v>0</v>
      </c>
      <c r="BJ1430" s="17" t="s">
        <v>86</v>
      </c>
      <c r="BK1430" s="150">
        <f t="shared" ref="BK1430:BK1438" si="129">ROUND(I1430*H1430,2)</f>
        <v>0</v>
      </c>
      <c r="BL1430" s="17" t="s">
        <v>247</v>
      </c>
      <c r="BM1430" s="149" t="s">
        <v>1842</v>
      </c>
    </row>
    <row r="1431" spans="2:65" s="1" customFormat="1" ht="16.5" customHeight="1">
      <c r="B1431" s="32"/>
      <c r="C1431" s="137" t="s">
        <v>1843</v>
      </c>
      <c r="D1431" s="137" t="s">
        <v>243</v>
      </c>
      <c r="E1431" s="138" t="s">
        <v>1844</v>
      </c>
      <c r="F1431" s="139" t="s">
        <v>1845</v>
      </c>
      <c r="G1431" s="140" t="s">
        <v>327</v>
      </c>
      <c r="H1431" s="141">
        <v>1</v>
      </c>
      <c r="I1431" s="142"/>
      <c r="J1431" s="143">
        <f t="shared" si="120"/>
        <v>0</v>
      </c>
      <c r="K1431" s="144"/>
      <c r="L1431" s="32"/>
      <c r="M1431" s="145" t="s">
        <v>1</v>
      </c>
      <c r="N1431" s="146" t="s">
        <v>39</v>
      </c>
      <c r="P1431" s="147">
        <f t="shared" si="121"/>
        <v>0</v>
      </c>
      <c r="Q1431" s="147">
        <v>0</v>
      </c>
      <c r="R1431" s="147">
        <f t="shared" si="122"/>
        <v>0</v>
      </c>
      <c r="S1431" s="147">
        <v>0</v>
      </c>
      <c r="T1431" s="148">
        <f t="shared" si="123"/>
        <v>0</v>
      </c>
      <c r="AR1431" s="149" t="s">
        <v>247</v>
      </c>
      <c r="AT1431" s="149" t="s">
        <v>243</v>
      </c>
      <c r="AU1431" s="149" t="s">
        <v>258</v>
      </c>
      <c r="AY1431" s="17" t="s">
        <v>241</v>
      </c>
      <c r="BE1431" s="150">
        <f t="shared" si="124"/>
        <v>0</v>
      </c>
      <c r="BF1431" s="150">
        <f t="shared" si="125"/>
        <v>0</v>
      </c>
      <c r="BG1431" s="150">
        <f t="shared" si="126"/>
        <v>0</v>
      </c>
      <c r="BH1431" s="150">
        <f t="shared" si="127"/>
        <v>0</v>
      </c>
      <c r="BI1431" s="150">
        <f t="shared" si="128"/>
        <v>0</v>
      </c>
      <c r="BJ1431" s="17" t="s">
        <v>86</v>
      </c>
      <c r="BK1431" s="150">
        <f t="shared" si="129"/>
        <v>0</v>
      </c>
      <c r="BL1431" s="17" t="s">
        <v>247</v>
      </c>
      <c r="BM1431" s="149" t="s">
        <v>1846</v>
      </c>
    </row>
    <row r="1432" spans="2:65" s="1" customFormat="1" ht="24.25" customHeight="1">
      <c r="B1432" s="32"/>
      <c r="C1432" s="137" t="s">
        <v>1847</v>
      </c>
      <c r="D1432" s="137" t="s">
        <v>243</v>
      </c>
      <c r="E1432" s="138" t="s">
        <v>1848</v>
      </c>
      <c r="F1432" s="139" t="s">
        <v>1849</v>
      </c>
      <c r="G1432" s="140" t="s">
        <v>1850</v>
      </c>
      <c r="H1432" s="141">
        <v>6</v>
      </c>
      <c r="I1432" s="142"/>
      <c r="J1432" s="143">
        <f t="shared" si="120"/>
        <v>0</v>
      </c>
      <c r="K1432" s="144"/>
      <c r="L1432" s="32"/>
      <c r="M1432" s="145" t="s">
        <v>1</v>
      </c>
      <c r="N1432" s="146" t="s">
        <v>39</v>
      </c>
      <c r="P1432" s="147">
        <f t="shared" si="121"/>
        <v>0</v>
      </c>
      <c r="Q1432" s="147">
        <v>0</v>
      </c>
      <c r="R1432" s="147">
        <f t="shared" si="122"/>
        <v>0</v>
      </c>
      <c r="S1432" s="147">
        <v>0</v>
      </c>
      <c r="T1432" s="148">
        <f t="shared" si="123"/>
        <v>0</v>
      </c>
      <c r="AR1432" s="149" t="s">
        <v>1187</v>
      </c>
      <c r="AT1432" s="149" t="s">
        <v>243</v>
      </c>
      <c r="AU1432" s="149" t="s">
        <v>258</v>
      </c>
      <c r="AY1432" s="17" t="s">
        <v>241</v>
      </c>
      <c r="BE1432" s="150">
        <f t="shared" si="124"/>
        <v>0</v>
      </c>
      <c r="BF1432" s="150">
        <f t="shared" si="125"/>
        <v>0</v>
      </c>
      <c r="BG1432" s="150">
        <f t="shared" si="126"/>
        <v>0</v>
      </c>
      <c r="BH1432" s="150">
        <f t="shared" si="127"/>
        <v>0</v>
      </c>
      <c r="BI1432" s="150">
        <f t="shared" si="128"/>
        <v>0</v>
      </c>
      <c r="BJ1432" s="17" t="s">
        <v>86</v>
      </c>
      <c r="BK1432" s="150">
        <f t="shared" si="129"/>
        <v>0</v>
      </c>
      <c r="BL1432" s="17" t="s">
        <v>1187</v>
      </c>
      <c r="BM1432" s="149" t="s">
        <v>1851</v>
      </c>
    </row>
    <row r="1433" spans="2:65" s="1" customFormat="1" ht="16.5" customHeight="1">
      <c r="B1433" s="32"/>
      <c r="C1433" s="137" t="s">
        <v>1852</v>
      </c>
      <c r="D1433" s="137" t="s">
        <v>243</v>
      </c>
      <c r="E1433" s="138" t="s">
        <v>1853</v>
      </c>
      <c r="F1433" s="139" t="s">
        <v>1854</v>
      </c>
      <c r="G1433" s="140" t="s">
        <v>390</v>
      </c>
      <c r="H1433" s="141">
        <v>1</v>
      </c>
      <c r="I1433" s="142"/>
      <c r="J1433" s="143">
        <f t="shared" si="120"/>
        <v>0</v>
      </c>
      <c r="K1433" s="144"/>
      <c r="L1433" s="32"/>
      <c r="M1433" s="145" t="s">
        <v>1</v>
      </c>
      <c r="N1433" s="146" t="s">
        <v>39</v>
      </c>
      <c r="P1433" s="147">
        <f t="shared" si="121"/>
        <v>0</v>
      </c>
      <c r="Q1433" s="147">
        <v>0</v>
      </c>
      <c r="R1433" s="147">
        <f t="shared" si="122"/>
        <v>0</v>
      </c>
      <c r="S1433" s="147">
        <v>0</v>
      </c>
      <c r="T1433" s="148">
        <f t="shared" si="123"/>
        <v>0</v>
      </c>
      <c r="AR1433" s="149" t="s">
        <v>334</v>
      </c>
      <c r="AT1433" s="149" t="s">
        <v>243</v>
      </c>
      <c r="AU1433" s="149" t="s">
        <v>258</v>
      </c>
      <c r="AY1433" s="17" t="s">
        <v>241</v>
      </c>
      <c r="BE1433" s="150">
        <f t="shared" si="124"/>
        <v>0</v>
      </c>
      <c r="BF1433" s="150">
        <f t="shared" si="125"/>
        <v>0</v>
      </c>
      <c r="BG1433" s="150">
        <f t="shared" si="126"/>
        <v>0</v>
      </c>
      <c r="BH1433" s="150">
        <f t="shared" si="127"/>
        <v>0</v>
      </c>
      <c r="BI1433" s="150">
        <f t="shared" si="128"/>
        <v>0</v>
      </c>
      <c r="BJ1433" s="17" t="s">
        <v>86</v>
      </c>
      <c r="BK1433" s="150">
        <f t="shared" si="129"/>
        <v>0</v>
      </c>
      <c r="BL1433" s="17" t="s">
        <v>334</v>
      </c>
      <c r="BM1433" s="149" t="s">
        <v>1855</v>
      </c>
    </row>
    <row r="1434" spans="2:65" s="1" customFormat="1" ht="16.5" customHeight="1">
      <c r="B1434" s="32"/>
      <c r="C1434" s="137" t="s">
        <v>1856</v>
      </c>
      <c r="D1434" s="137" t="s">
        <v>243</v>
      </c>
      <c r="E1434" s="138" t="s">
        <v>1857</v>
      </c>
      <c r="F1434" s="139" t="s">
        <v>1858</v>
      </c>
      <c r="G1434" s="140" t="s">
        <v>390</v>
      </c>
      <c r="H1434" s="141">
        <v>1</v>
      </c>
      <c r="I1434" s="142"/>
      <c r="J1434" s="143">
        <f t="shared" si="120"/>
        <v>0</v>
      </c>
      <c r="K1434" s="144"/>
      <c r="L1434" s="32"/>
      <c r="M1434" s="145" t="s">
        <v>1</v>
      </c>
      <c r="N1434" s="146" t="s">
        <v>39</v>
      </c>
      <c r="P1434" s="147">
        <f t="shared" si="121"/>
        <v>0</v>
      </c>
      <c r="Q1434" s="147">
        <v>0</v>
      </c>
      <c r="R1434" s="147">
        <f t="shared" si="122"/>
        <v>0</v>
      </c>
      <c r="S1434" s="147">
        <v>0</v>
      </c>
      <c r="T1434" s="148">
        <f t="shared" si="123"/>
        <v>0</v>
      </c>
      <c r="AR1434" s="149" t="s">
        <v>334</v>
      </c>
      <c r="AT1434" s="149" t="s">
        <v>243</v>
      </c>
      <c r="AU1434" s="149" t="s">
        <v>258</v>
      </c>
      <c r="AY1434" s="17" t="s">
        <v>241</v>
      </c>
      <c r="BE1434" s="150">
        <f t="shared" si="124"/>
        <v>0</v>
      </c>
      <c r="BF1434" s="150">
        <f t="shared" si="125"/>
        <v>0</v>
      </c>
      <c r="BG1434" s="150">
        <f t="shared" si="126"/>
        <v>0</v>
      </c>
      <c r="BH1434" s="150">
        <f t="shared" si="127"/>
        <v>0</v>
      </c>
      <c r="BI1434" s="150">
        <f t="shared" si="128"/>
        <v>0</v>
      </c>
      <c r="BJ1434" s="17" t="s">
        <v>86</v>
      </c>
      <c r="BK1434" s="150">
        <f t="shared" si="129"/>
        <v>0</v>
      </c>
      <c r="BL1434" s="17" t="s">
        <v>334</v>
      </c>
      <c r="BM1434" s="149" t="s">
        <v>1859</v>
      </c>
    </row>
    <row r="1435" spans="2:65" s="1" customFormat="1" ht="16.5" customHeight="1">
      <c r="B1435" s="32"/>
      <c r="C1435" s="137" t="s">
        <v>1860</v>
      </c>
      <c r="D1435" s="137" t="s">
        <v>243</v>
      </c>
      <c r="E1435" s="138" t="s">
        <v>1861</v>
      </c>
      <c r="F1435" s="139" t="s">
        <v>1862</v>
      </c>
      <c r="G1435" s="140" t="s">
        <v>327</v>
      </c>
      <c r="H1435" s="141">
        <v>1</v>
      </c>
      <c r="I1435" s="142"/>
      <c r="J1435" s="143">
        <f t="shared" si="120"/>
        <v>0</v>
      </c>
      <c r="K1435" s="144"/>
      <c r="L1435" s="32"/>
      <c r="M1435" s="145" t="s">
        <v>1</v>
      </c>
      <c r="N1435" s="146" t="s">
        <v>39</v>
      </c>
      <c r="P1435" s="147">
        <f t="shared" si="121"/>
        <v>0</v>
      </c>
      <c r="Q1435" s="147">
        <v>0</v>
      </c>
      <c r="R1435" s="147">
        <f t="shared" si="122"/>
        <v>0</v>
      </c>
      <c r="S1435" s="147">
        <v>0</v>
      </c>
      <c r="T1435" s="148">
        <f t="shared" si="123"/>
        <v>0</v>
      </c>
      <c r="AR1435" s="149" t="s">
        <v>334</v>
      </c>
      <c r="AT1435" s="149" t="s">
        <v>243</v>
      </c>
      <c r="AU1435" s="149" t="s">
        <v>258</v>
      </c>
      <c r="AY1435" s="17" t="s">
        <v>241</v>
      </c>
      <c r="BE1435" s="150">
        <f t="shared" si="124"/>
        <v>0</v>
      </c>
      <c r="BF1435" s="150">
        <f t="shared" si="125"/>
        <v>0</v>
      </c>
      <c r="BG1435" s="150">
        <f t="shared" si="126"/>
        <v>0</v>
      </c>
      <c r="BH1435" s="150">
        <f t="shared" si="127"/>
        <v>0</v>
      </c>
      <c r="BI1435" s="150">
        <f t="shared" si="128"/>
        <v>0</v>
      </c>
      <c r="BJ1435" s="17" t="s">
        <v>86</v>
      </c>
      <c r="BK1435" s="150">
        <f t="shared" si="129"/>
        <v>0</v>
      </c>
      <c r="BL1435" s="17" t="s">
        <v>334</v>
      </c>
      <c r="BM1435" s="149" t="s">
        <v>1863</v>
      </c>
    </row>
    <row r="1436" spans="2:65" s="1" customFormat="1" ht="21.75" customHeight="1">
      <c r="B1436" s="32"/>
      <c r="C1436" s="137" t="s">
        <v>1864</v>
      </c>
      <c r="D1436" s="137" t="s">
        <v>243</v>
      </c>
      <c r="E1436" s="138" t="s">
        <v>1865</v>
      </c>
      <c r="F1436" s="139" t="s">
        <v>1866</v>
      </c>
      <c r="G1436" s="140" t="s">
        <v>327</v>
      </c>
      <c r="H1436" s="141">
        <v>1</v>
      </c>
      <c r="I1436" s="142"/>
      <c r="J1436" s="143">
        <f t="shared" si="120"/>
        <v>0</v>
      </c>
      <c r="K1436" s="144"/>
      <c r="L1436" s="32"/>
      <c r="M1436" s="145" t="s">
        <v>1</v>
      </c>
      <c r="N1436" s="146" t="s">
        <v>39</v>
      </c>
      <c r="P1436" s="147">
        <f t="shared" si="121"/>
        <v>0</v>
      </c>
      <c r="Q1436" s="147">
        <v>0</v>
      </c>
      <c r="R1436" s="147">
        <f t="shared" si="122"/>
        <v>0</v>
      </c>
      <c r="S1436" s="147">
        <v>0</v>
      </c>
      <c r="T1436" s="148">
        <f t="shared" si="123"/>
        <v>0</v>
      </c>
      <c r="AR1436" s="149" t="s">
        <v>334</v>
      </c>
      <c r="AT1436" s="149" t="s">
        <v>243</v>
      </c>
      <c r="AU1436" s="149" t="s">
        <v>258</v>
      </c>
      <c r="AY1436" s="17" t="s">
        <v>241</v>
      </c>
      <c r="BE1436" s="150">
        <f t="shared" si="124"/>
        <v>0</v>
      </c>
      <c r="BF1436" s="150">
        <f t="shared" si="125"/>
        <v>0</v>
      </c>
      <c r="BG1436" s="150">
        <f t="shared" si="126"/>
        <v>0</v>
      </c>
      <c r="BH1436" s="150">
        <f t="shared" si="127"/>
        <v>0</v>
      </c>
      <c r="BI1436" s="150">
        <f t="shared" si="128"/>
        <v>0</v>
      </c>
      <c r="BJ1436" s="17" t="s">
        <v>86</v>
      </c>
      <c r="BK1436" s="150">
        <f t="shared" si="129"/>
        <v>0</v>
      </c>
      <c r="BL1436" s="17" t="s">
        <v>334</v>
      </c>
      <c r="BM1436" s="149" t="s">
        <v>1867</v>
      </c>
    </row>
    <row r="1437" spans="2:65" s="1" customFormat="1" ht="16.5" customHeight="1">
      <c r="B1437" s="32"/>
      <c r="C1437" s="137" t="s">
        <v>1868</v>
      </c>
      <c r="D1437" s="137" t="s">
        <v>243</v>
      </c>
      <c r="E1437" s="138" t="s">
        <v>1869</v>
      </c>
      <c r="F1437" s="139" t="s">
        <v>1870</v>
      </c>
      <c r="G1437" s="140" t="s">
        <v>327</v>
      </c>
      <c r="H1437" s="141">
        <v>1</v>
      </c>
      <c r="I1437" s="142"/>
      <c r="J1437" s="143">
        <f t="shared" si="120"/>
        <v>0</v>
      </c>
      <c r="K1437" s="144"/>
      <c r="L1437" s="32"/>
      <c r="M1437" s="145" t="s">
        <v>1</v>
      </c>
      <c r="N1437" s="146" t="s">
        <v>39</v>
      </c>
      <c r="P1437" s="147">
        <f t="shared" si="121"/>
        <v>0</v>
      </c>
      <c r="Q1437" s="147">
        <v>0</v>
      </c>
      <c r="R1437" s="147">
        <f t="shared" si="122"/>
        <v>0</v>
      </c>
      <c r="S1437" s="147">
        <v>0</v>
      </c>
      <c r="T1437" s="148">
        <f t="shared" si="123"/>
        <v>0</v>
      </c>
      <c r="AR1437" s="149" t="s">
        <v>334</v>
      </c>
      <c r="AT1437" s="149" t="s">
        <v>243</v>
      </c>
      <c r="AU1437" s="149" t="s">
        <v>258</v>
      </c>
      <c r="AY1437" s="17" t="s">
        <v>241</v>
      </c>
      <c r="BE1437" s="150">
        <f t="shared" si="124"/>
        <v>0</v>
      </c>
      <c r="BF1437" s="150">
        <f t="shared" si="125"/>
        <v>0</v>
      </c>
      <c r="BG1437" s="150">
        <f t="shared" si="126"/>
        <v>0</v>
      </c>
      <c r="BH1437" s="150">
        <f t="shared" si="127"/>
        <v>0</v>
      </c>
      <c r="BI1437" s="150">
        <f t="shared" si="128"/>
        <v>0</v>
      </c>
      <c r="BJ1437" s="17" t="s">
        <v>86</v>
      </c>
      <c r="BK1437" s="150">
        <f t="shared" si="129"/>
        <v>0</v>
      </c>
      <c r="BL1437" s="17" t="s">
        <v>334</v>
      </c>
      <c r="BM1437" s="149" t="s">
        <v>1871</v>
      </c>
    </row>
    <row r="1438" spans="2:65" s="1" customFormat="1" ht="16.5" customHeight="1">
      <c r="B1438" s="32"/>
      <c r="C1438" s="137" t="s">
        <v>1872</v>
      </c>
      <c r="D1438" s="137" t="s">
        <v>243</v>
      </c>
      <c r="E1438" s="138" t="s">
        <v>1873</v>
      </c>
      <c r="F1438" s="139" t="s">
        <v>1874</v>
      </c>
      <c r="G1438" s="140" t="s">
        <v>390</v>
      </c>
      <c r="H1438" s="141">
        <v>1</v>
      </c>
      <c r="I1438" s="142"/>
      <c r="J1438" s="143">
        <f t="shared" si="120"/>
        <v>0</v>
      </c>
      <c r="K1438" s="144"/>
      <c r="L1438" s="32"/>
      <c r="M1438" s="145" t="s">
        <v>1</v>
      </c>
      <c r="N1438" s="146" t="s">
        <v>39</v>
      </c>
      <c r="P1438" s="147">
        <f t="shared" si="121"/>
        <v>0</v>
      </c>
      <c r="Q1438" s="147">
        <v>0</v>
      </c>
      <c r="R1438" s="147">
        <f t="shared" si="122"/>
        <v>0</v>
      </c>
      <c r="S1438" s="147">
        <v>0</v>
      </c>
      <c r="T1438" s="148">
        <f t="shared" si="123"/>
        <v>0</v>
      </c>
      <c r="AR1438" s="149" t="s">
        <v>334</v>
      </c>
      <c r="AT1438" s="149" t="s">
        <v>243</v>
      </c>
      <c r="AU1438" s="149" t="s">
        <v>258</v>
      </c>
      <c r="AY1438" s="17" t="s">
        <v>241</v>
      </c>
      <c r="BE1438" s="150">
        <f t="shared" si="124"/>
        <v>0</v>
      </c>
      <c r="BF1438" s="150">
        <f t="shared" si="125"/>
        <v>0</v>
      </c>
      <c r="BG1438" s="150">
        <f t="shared" si="126"/>
        <v>0</v>
      </c>
      <c r="BH1438" s="150">
        <f t="shared" si="127"/>
        <v>0</v>
      </c>
      <c r="BI1438" s="150">
        <f t="shared" si="128"/>
        <v>0</v>
      </c>
      <c r="BJ1438" s="17" t="s">
        <v>86</v>
      </c>
      <c r="BK1438" s="150">
        <f t="shared" si="129"/>
        <v>0</v>
      </c>
      <c r="BL1438" s="17" t="s">
        <v>334</v>
      </c>
      <c r="BM1438" s="149" t="s">
        <v>1875</v>
      </c>
    </row>
    <row r="1439" spans="2:65" s="11" customFormat="1" ht="22.75" customHeight="1">
      <c r="B1439" s="125"/>
      <c r="D1439" s="126" t="s">
        <v>72</v>
      </c>
      <c r="E1439" s="135" t="s">
        <v>1876</v>
      </c>
      <c r="F1439" s="135" t="s">
        <v>1877</v>
      </c>
      <c r="I1439" s="128"/>
      <c r="J1439" s="136">
        <f>BK1439</f>
        <v>0</v>
      </c>
      <c r="L1439" s="125"/>
      <c r="M1439" s="130"/>
      <c r="P1439" s="131">
        <f>P1440+P1475</f>
        <v>0</v>
      </c>
      <c r="R1439" s="131">
        <f>R1440+R1475</f>
        <v>0</v>
      </c>
      <c r="T1439" s="132">
        <f>T1440+T1475</f>
        <v>0</v>
      </c>
      <c r="AR1439" s="126" t="s">
        <v>86</v>
      </c>
      <c r="AT1439" s="133" t="s">
        <v>72</v>
      </c>
      <c r="AU1439" s="133" t="s">
        <v>80</v>
      </c>
      <c r="AY1439" s="126" t="s">
        <v>241</v>
      </c>
      <c r="BK1439" s="134">
        <f>BK1440+BK1475</f>
        <v>0</v>
      </c>
    </row>
    <row r="1440" spans="2:65" s="11" customFormat="1" ht="20.75" customHeight="1">
      <c r="B1440" s="125"/>
      <c r="D1440" s="126" t="s">
        <v>72</v>
      </c>
      <c r="E1440" s="135" t="s">
        <v>1878</v>
      </c>
      <c r="F1440" s="135" t="s">
        <v>1879</v>
      </c>
      <c r="I1440" s="128"/>
      <c r="J1440" s="136">
        <f>BK1440</f>
        <v>0</v>
      </c>
      <c r="L1440" s="125"/>
      <c r="M1440" s="130"/>
      <c r="P1440" s="131">
        <f>SUM(P1441:P1474)</f>
        <v>0</v>
      </c>
      <c r="R1440" s="131">
        <f>SUM(R1441:R1474)</f>
        <v>0</v>
      </c>
      <c r="T1440" s="132">
        <f>SUM(T1441:T1474)</f>
        <v>0</v>
      </c>
      <c r="AR1440" s="126" t="s">
        <v>86</v>
      </c>
      <c r="AT1440" s="133" t="s">
        <v>72</v>
      </c>
      <c r="AU1440" s="133" t="s">
        <v>86</v>
      </c>
      <c r="AY1440" s="126" t="s">
        <v>241</v>
      </c>
      <c r="BK1440" s="134">
        <f>SUM(BK1441:BK1474)</f>
        <v>0</v>
      </c>
    </row>
    <row r="1441" spans="2:65" s="1" customFormat="1" ht="76.25" customHeight="1">
      <c r="B1441" s="32"/>
      <c r="C1441" s="137" t="s">
        <v>1880</v>
      </c>
      <c r="D1441" s="137" t="s">
        <v>243</v>
      </c>
      <c r="E1441" s="138" t="s">
        <v>1881</v>
      </c>
      <c r="F1441" s="139" t="s">
        <v>1882</v>
      </c>
      <c r="G1441" s="140" t="s">
        <v>1608</v>
      </c>
      <c r="H1441" s="141">
        <v>1</v>
      </c>
      <c r="I1441" s="142"/>
      <c r="J1441" s="143">
        <f t="shared" ref="J1441:J1474" si="130">ROUND(I1441*H1441,2)</f>
        <v>0</v>
      </c>
      <c r="K1441" s="144"/>
      <c r="L1441" s="32"/>
      <c r="M1441" s="145" t="s">
        <v>1</v>
      </c>
      <c r="N1441" s="146" t="s">
        <v>39</v>
      </c>
      <c r="P1441" s="147">
        <f t="shared" ref="P1441:P1474" si="131">O1441*H1441</f>
        <v>0</v>
      </c>
      <c r="Q1441" s="147">
        <v>0</v>
      </c>
      <c r="R1441" s="147">
        <f t="shared" ref="R1441:R1474" si="132">Q1441*H1441</f>
        <v>0</v>
      </c>
      <c r="S1441" s="147">
        <v>0</v>
      </c>
      <c r="T1441" s="148">
        <f t="shared" ref="T1441:T1474" si="133">S1441*H1441</f>
        <v>0</v>
      </c>
      <c r="AR1441" s="149" t="s">
        <v>247</v>
      </c>
      <c r="AT1441" s="149" t="s">
        <v>243</v>
      </c>
      <c r="AU1441" s="149" t="s">
        <v>258</v>
      </c>
      <c r="AY1441" s="17" t="s">
        <v>241</v>
      </c>
      <c r="BE1441" s="150">
        <f t="shared" ref="BE1441:BE1474" si="134">IF(N1441="základní",J1441,0)</f>
        <v>0</v>
      </c>
      <c r="BF1441" s="150">
        <f t="shared" ref="BF1441:BF1474" si="135">IF(N1441="snížená",J1441,0)</f>
        <v>0</v>
      </c>
      <c r="BG1441" s="150">
        <f t="shared" ref="BG1441:BG1474" si="136">IF(N1441="zákl. přenesená",J1441,0)</f>
        <v>0</v>
      </c>
      <c r="BH1441" s="150">
        <f t="shared" ref="BH1441:BH1474" si="137">IF(N1441="sníž. přenesená",J1441,0)</f>
        <v>0</v>
      </c>
      <c r="BI1441" s="150">
        <f t="shared" ref="BI1441:BI1474" si="138">IF(N1441="nulová",J1441,0)</f>
        <v>0</v>
      </c>
      <c r="BJ1441" s="17" t="s">
        <v>86</v>
      </c>
      <c r="BK1441" s="150">
        <f t="shared" ref="BK1441:BK1474" si="139">ROUND(I1441*H1441,2)</f>
        <v>0</v>
      </c>
      <c r="BL1441" s="17" t="s">
        <v>247</v>
      </c>
      <c r="BM1441" s="149" t="s">
        <v>1883</v>
      </c>
    </row>
    <row r="1442" spans="2:65" s="1" customFormat="1" ht="16.5" customHeight="1">
      <c r="B1442" s="32"/>
      <c r="C1442" s="137" t="s">
        <v>1884</v>
      </c>
      <c r="D1442" s="137" t="s">
        <v>243</v>
      </c>
      <c r="E1442" s="138" t="s">
        <v>1885</v>
      </c>
      <c r="F1442" s="139" t="s">
        <v>1886</v>
      </c>
      <c r="G1442" s="140" t="s">
        <v>1608</v>
      </c>
      <c r="H1442" s="141">
        <v>1</v>
      </c>
      <c r="I1442" s="142"/>
      <c r="J1442" s="143">
        <f t="shared" si="130"/>
        <v>0</v>
      </c>
      <c r="K1442" s="144"/>
      <c r="L1442" s="32"/>
      <c r="M1442" s="145" t="s">
        <v>1</v>
      </c>
      <c r="N1442" s="146" t="s">
        <v>39</v>
      </c>
      <c r="P1442" s="147">
        <f t="shared" si="131"/>
        <v>0</v>
      </c>
      <c r="Q1442" s="147">
        <v>0</v>
      </c>
      <c r="R1442" s="147">
        <f t="shared" si="132"/>
        <v>0</v>
      </c>
      <c r="S1442" s="147">
        <v>0</v>
      </c>
      <c r="T1442" s="148">
        <f t="shared" si="133"/>
        <v>0</v>
      </c>
      <c r="AR1442" s="149" t="s">
        <v>247</v>
      </c>
      <c r="AT1442" s="149" t="s">
        <v>243</v>
      </c>
      <c r="AU1442" s="149" t="s">
        <v>258</v>
      </c>
      <c r="AY1442" s="17" t="s">
        <v>241</v>
      </c>
      <c r="BE1442" s="150">
        <f t="shared" si="134"/>
        <v>0</v>
      </c>
      <c r="BF1442" s="150">
        <f t="shared" si="135"/>
        <v>0</v>
      </c>
      <c r="BG1442" s="150">
        <f t="shared" si="136"/>
        <v>0</v>
      </c>
      <c r="BH1442" s="150">
        <f t="shared" si="137"/>
        <v>0</v>
      </c>
      <c r="BI1442" s="150">
        <f t="shared" si="138"/>
        <v>0</v>
      </c>
      <c r="BJ1442" s="17" t="s">
        <v>86</v>
      </c>
      <c r="BK1442" s="150">
        <f t="shared" si="139"/>
        <v>0</v>
      </c>
      <c r="BL1442" s="17" t="s">
        <v>247</v>
      </c>
      <c r="BM1442" s="149" t="s">
        <v>1887</v>
      </c>
    </row>
    <row r="1443" spans="2:65" s="1" customFormat="1" ht="16.5" customHeight="1">
      <c r="B1443" s="32"/>
      <c r="C1443" s="137" t="s">
        <v>1888</v>
      </c>
      <c r="D1443" s="137" t="s">
        <v>243</v>
      </c>
      <c r="E1443" s="138" t="s">
        <v>1889</v>
      </c>
      <c r="F1443" s="139" t="s">
        <v>1890</v>
      </c>
      <c r="G1443" s="140" t="s">
        <v>1608</v>
      </c>
      <c r="H1443" s="141">
        <v>10</v>
      </c>
      <c r="I1443" s="142"/>
      <c r="J1443" s="143">
        <f t="shared" si="130"/>
        <v>0</v>
      </c>
      <c r="K1443" s="144"/>
      <c r="L1443" s="32"/>
      <c r="M1443" s="145" t="s">
        <v>1</v>
      </c>
      <c r="N1443" s="146" t="s">
        <v>39</v>
      </c>
      <c r="P1443" s="147">
        <f t="shared" si="131"/>
        <v>0</v>
      </c>
      <c r="Q1443" s="147">
        <v>0</v>
      </c>
      <c r="R1443" s="147">
        <f t="shared" si="132"/>
        <v>0</v>
      </c>
      <c r="S1443" s="147">
        <v>0</v>
      </c>
      <c r="T1443" s="148">
        <f t="shared" si="133"/>
        <v>0</v>
      </c>
      <c r="AR1443" s="149" t="s">
        <v>247</v>
      </c>
      <c r="AT1443" s="149" t="s">
        <v>243</v>
      </c>
      <c r="AU1443" s="149" t="s">
        <v>258</v>
      </c>
      <c r="AY1443" s="17" t="s">
        <v>241</v>
      </c>
      <c r="BE1443" s="150">
        <f t="shared" si="134"/>
        <v>0</v>
      </c>
      <c r="BF1443" s="150">
        <f t="shared" si="135"/>
        <v>0</v>
      </c>
      <c r="BG1443" s="150">
        <f t="shared" si="136"/>
        <v>0</v>
      </c>
      <c r="BH1443" s="150">
        <f t="shared" si="137"/>
        <v>0</v>
      </c>
      <c r="BI1443" s="150">
        <f t="shared" si="138"/>
        <v>0</v>
      </c>
      <c r="BJ1443" s="17" t="s">
        <v>86</v>
      </c>
      <c r="BK1443" s="150">
        <f t="shared" si="139"/>
        <v>0</v>
      </c>
      <c r="BL1443" s="17" t="s">
        <v>247</v>
      </c>
      <c r="BM1443" s="149" t="s">
        <v>1891</v>
      </c>
    </row>
    <row r="1444" spans="2:65" s="1" customFormat="1" ht="16.5" customHeight="1">
      <c r="B1444" s="32"/>
      <c r="C1444" s="137" t="s">
        <v>1892</v>
      </c>
      <c r="D1444" s="137" t="s">
        <v>243</v>
      </c>
      <c r="E1444" s="138" t="s">
        <v>1893</v>
      </c>
      <c r="F1444" s="139" t="s">
        <v>1894</v>
      </c>
      <c r="G1444" s="140" t="s">
        <v>1608</v>
      </c>
      <c r="H1444" s="141">
        <v>2</v>
      </c>
      <c r="I1444" s="142"/>
      <c r="J1444" s="143">
        <f t="shared" si="130"/>
        <v>0</v>
      </c>
      <c r="K1444" s="144"/>
      <c r="L1444" s="32"/>
      <c r="M1444" s="145" t="s">
        <v>1</v>
      </c>
      <c r="N1444" s="146" t="s">
        <v>39</v>
      </c>
      <c r="P1444" s="147">
        <f t="shared" si="131"/>
        <v>0</v>
      </c>
      <c r="Q1444" s="147">
        <v>0</v>
      </c>
      <c r="R1444" s="147">
        <f t="shared" si="132"/>
        <v>0</v>
      </c>
      <c r="S1444" s="147">
        <v>0</v>
      </c>
      <c r="T1444" s="148">
        <f t="shared" si="133"/>
        <v>0</v>
      </c>
      <c r="AR1444" s="149" t="s">
        <v>247</v>
      </c>
      <c r="AT1444" s="149" t="s">
        <v>243</v>
      </c>
      <c r="AU1444" s="149" t="s">
        <v>258</v>
      </c>
      <c r="AY1444" s="17" t="s">
        <v>241</v>
      </c>
      <c r="BE1444" s="150">
        <f t="shared" si="134"/>
        <v>0</v>
      </c>
      <c r="BF1444" s="150">
        <f t="shared" si="135"/>
        <v>0</v>
      </c>
      <c r="BG1444" s="150">
        <f t="shared" si="136"/>
        <v>0</v>
      </c>
      <c r="BH1444" s="150">
        <f t="shared" si="137"/>
        <v>0</v>
      </c>
      <c r="BI1444" s="150">
        <f t="shared" si="138"/>
        <v>0</v>
      </c>
      <c r="BJ1444" s="17" t="s">
        <v>86</v>
      </c>
      <c r="BK1444" s="150">
        <f t="shared" si="139"/>
        <v>0</v>
      </c>
      <c r="BL1444" s="17" t="s">
        <v>247</v>
      </c>
      <c r="BM1444" s="149" t="s">
        <v>1895</v>
      </c>
    </row>
    <row r="1445" spans="2:65" s="1" customFormat="1" ht="16.5" customHeight="1">
      <c r="B1445" s="32"/>
      <c r="C1445" s="137" t="s">
        <v>1896</v>
      </c>
      <c r="D1445" s="137" t="s">
        <v>243</v>
      </c>
      <c r="E1445" s="138" t="s">
        <v>1897</v>
      </c>
      <c r="F1445" s="139" t="s">
        <v>1898</v>
      </c>
      <c r="G1445" s="140" t="s">
        <v>1608</v>
      </c>
      <c r="H1445" s="141">
        <v>1</v>
      </c>
      <c r="I1445" s="142"/>
      <c r="J1445" s="143">
        <f t="shared" si="130"/>
        <v>0</v>
      </c>
      <c r="K1445" s="144"/>
      <c r="L1445" s="32"/>
      <c r="M1445" s="145" t="s">
        <v>1</v>
      </c>
      <c r="N1445" s="146" t="s">
        <v>39</v>
      </c>
      <c r="P1445" s="147">
        <f t="shared" si="131"/>
        <v>0</v>
      </c>
      <c r="Q1445" s="147">
        <v>0</v>
      </c>
      <c r="R1445" s="147">
        <f t="shared" si="132"/>
        <v>0</v>
      </c>
      <c r="S1445" s="147">
        <v>0</v>
      </c>
      <c r="T1445" s="148">
        <f t="shared" si="133"/>
        <v>0</v>
      </c>
      <c r="AR1445" s="149" t="s">
        <v>247</v>
      </c>
      <c r="AT1445" s="149" t="s">
        <v>243</v>
      </c>
      <c r="AU1445" s="149" t="s">
        <v>258</v>
      </c>
      <c r="AY1445" s="17" t="s">
        <v>241</v>
      </c>
      <c r="BE1445" s="150">
        <f t="shared" si="134"/>
        <v>0</v>
      </c>
      <c r="BF1445" s="150">
        <f t="shared" si="135"/>
        <v>0</v>
      </c>
      <c r="BG1445" s="150">
        <f t="shared" si="136"/>
        <v>0</v>
      </c>
      <c r="BH1445" s="150">
        <f t="shared" si="137"/>
        <v>0</v>
      </c>
      <c r="BI1445" s="150">
        <f t="shared" si="138"/>
        <v>0</v>
      </c>
      <c r="BJ1445" s="17" t="s">
        <v>86</v>
      </c>
      <c r="BK1445" s="150">
        <f t="shared" si="139"/>
        <v>0</v>
      </c>
      <c r="BL1445" s="17" t="s">
        <v>247</v>
      </c>
      <c r="BM1445" s="149" t="s">
        <v>1899</v>
      </c>
    </row>
    <row r="1446" spans="2:65" s="1" customFormat="1" ht="16.5" customHeight="1">
      <c r="B1446" s="32"/>
      <c r="C1446" s="137" t="s">
        <v>1900</v>
      </c>
      <c r="D1446" s="137" t="s">
        <v>243</v>
      </c>
      <c r="E1446" s="138" t="s">
        <v>1901</v>
      </c>
      <c r="F1446" s="139" t="s">
        <v>1902</v>
      </c>
      <c r="G1446" s="140" t="s">
        <v>1608</v>
      </c>
      <c r="H1446" s="141">
        <v>1</v>
      </c>
      <c r="I1446" s="142"/>
      <c r="J1446" s="143">
        <f t="shared" si="130"/>
        <v>0</v>
      </c>
      <c r="K1446" s="144"/>
      <c r="L1446" s="32"/>
      <c r="M1446" s="145" t="s">
        <v>1</v>
      </c>
      <c r="N1446" s="146" t="s">
        <v>39</v>
      </c>
      <c r="P1446" s="147">
        <f t="shared" si="131"/>
        <v>0</v>
      </c>
      <c r="Q1446" s="147">
        <v>0</v>
      </c>
      <c r="R1446" s="147">
        <f t="shared" si="132"/>
        <v>0</v>
      </c>
      <c r="S1446" s="147">
        <v>0</v>
      </c>
      <c r="T1446" s="148">
        <f t="shared" si="133"/>
        <v>0</v>
      </c>
      <c r="AR1446" s="149" t="s">
        <v>247</v>
      </c>
      <c r="AT1446" s="149" t="s">
        <v>243</v>
      </c>
      <c r="AU1446" s="149" t="s">
        <v>258</v>
      </c>
      <c r="AY1446" s="17" t="s">
        <v>241</v>
      </c>
      <c r="BE1446" s="150">
        <f t="shared" si="134"/>
        <v>0</v>
      </c>
      <c r="BF1446" s="150">
        <f t="shared" si="135"/>
        <v>0</v>
      </c>
      <c r="BG1446" s="150">
        <f t="shared" si="136"/>
        <v>0</v>
      </c>
      <c r="BH1446" s="150">
        <f t="shared" si="137"/>
        <v>0</v>
      </c>
      <c r="BI1446" s="150">
        <f t="shared" si="138"/>
        <v>0</v>
      </c>
      <c r="BJ1446" s="17" t="s">
        <v>86</v>
      </c>
      <c r="BK1446" s="150">
        <f t="shared" si="139"/>
        <v>0</v>
      </c>
      <c r="BL1446" s="17" t="s">
        <v>247</v>
      </c>
      <c r="BM1446" s="149" t="s">
        <v>1903</v>
      </c>
    </row>
    <row r="1447" spans="2:65" s="1" customFormat="1" ht="24.25" customHeight="1">
      <c r="B1447" s="32"/>
      <c r="C1447" s="137" t="s">
        <v>1904</v>
      </c>
      <c r="D1447" s="137" t="s">
        <v>243</v>
      </c>
      <c r="E1447" s="138" t="s">
        <v>1905</v>
      </c>
      <c r="F1447" s="139" t="s">
        <v>1906</v>
      </c>
      <c r="G1447" s="140" t="s">
        <v>1608</v>
      </c>
      <c r="H1447" s="141">
        <v>1</v>
      </c>
      <c r="I1447" s="142"/>
      <c r="J1447" s="143">
        <f t="shared" si="130"/>
        <v>0</v>
      </c>
      <c r="K1447" s="144"/>
      <c r="L1447" s="32"/>
      <c r="M1447" s="145" t="s">
        <v>1</v>
      </c>
      <c r="N1447" s="146" t="s">
        <v>39</v>
      </c>
      <c r="P1447" s="147">
        <f t="shared" si="131"/>
        <v>0</v>
      </c>
      <c r="Q1447" s="147">
        <v>0</v>
      </c>
      <c r="R1447" s="147">
        <f t="shared" si="132"/>
        <v>0</v>
      </c>
      <c r="S1447" s="147">
        <v>0</v>
      </c>
      <c r="T1447" s="148">
        <f t="shared" si="133"/>
        <v>0</v>
      </c>
      <c r="AR1447" s="149" t="s">
        <v>247</v>
      </c>
      <c r="AT1447" s="149" t="s">
        <v>243</v>
      </c>
      <c r="AU1447" s="149" t="s">
        <v>258</v>
      </c>
      <c r="AY1447" s="17" t="s">
        <v>241</v>
      </c>
      <c r="BE1447" s="150">
        <f t="shared" si="134"/>
        <v>0</v>
      </c>
      <c r="BF1447" s="150">
        <f t="shared" si="135"/>
        <v>0</v>
      </c>
      <c r="BG1447" s="150">
        <f t="shared" si="136"/>
        <v>0</v>
      </c>
      <c r="BH1447" s="150">
        <f t="shared" si="137"/>
        <v>0</v>
      </c>
      <c r="BI1447" s="150">
        <f t="shared" si="138"/>
        <v>0</v>
      </c>
      <c r="BJ1447" s="17" t="s">
        <v>86</v>
      </c>
      <c r="BK1447" s="150">
        <f t="shared" si="139"/>
        <v>0</v>
      </c>
      <c r="BL1447" s="17" t="s">
        <v>247</v>
      </c>
      <c r="BM1447" s="149" t="s">
        <v>1907</v>
      </c>
    </row>
    <row r="1448" spans="2:65" s="1" customFormat="1" ht="16.5" customHeight="1">
      <c r="B1448" s="32"/>
      <c r="C1448" s="137" t="s">
        <v>1908</v>
      </c>
      <c r="D1448" s="137" t="s">
        <v>243</v>
      </c>
      <c r="E1448" s="138" t="s">
        <v>1909</v>
      </c>
      <c r="F1448" s="139" t="s">
        <v>1910</v>
      </c>
      <c r="G1448" s="140" t="s">
        <v>1608</v>
      </c>
      <c r="H1448" s="141">
        <v>9</v>
      </c>
      <c r="I1448" s="142"/>
      <c r="J1448" s="143">
        <f t="shared" si="130"/>
        <v>0</v>
      </c>
      <c r="K1448" s="144"/>
      <c r="L1448" s="32"/>
      <c r="M1448" s="145" t="s">
        <v>1</v>
      </c>
      <c r="N1448" s="146" t="s">
        <v>39</v>
      </c>
      <c r="P1448" s="147">
        <f t="shared" si="131"/>
        <v>0</v>
      </c>
      <c r="Q1448" s="147">
        <v>0</v>
      </c>
      <c r="R1448" s="147">
        <f t="shared" si="132"/>
        <v>0</v>
      </c>
      <c r="S1448" s="147">
        <v>0</v>
      </c>
      <c r="T1448" s="148">
        <f t="shared" si="133"/>
        <v>0</v>
      </c>
      <c r="AR1448" s="149" t="s">
        <v>247</v>
      </c>
      <c r="AT1448" s="149" t="s">
        <v>243</v>
      </c>
      <c r="AU1448" s="149" t="s">
        <v>258</v>
      </c>
      <c r="AY1448" s="17" t="s">
        <v>241</v>
      </c>
      <c r="BE1448" s="150">
        <f t="shared" si="134"/>
        <v>0</v>
      </c>
      <c r="BF1448" s="150">
        <f t="shared" si="135"/>
        <v>0</v>
      </c>
      <c r="BG1448" s="150">
        <f t="shared" si="136"/>
        <v>0</v>
      </c>
      <c r="BH1448" s="150">
        <f t="shared" si="137"/>
        <v>0</v>
      </c>
      <c r="BI1448" s="150">
        <f t="shared" si="138"/>
        <v>0</v>
      </c>
      <c r="BJ1448" s="17" t="s">
        <v>86</v>
      </c>
      <c r="BK1448" s="150">
        <f t="shared" si="139"/>
        <v>0</v>
      </c>
      <c r="BL1448" s="17" t="s">
        <v>247</v>
      </c>
      <c r="BM1448" s="149" t="s">
        <v>1911</v>
      </c>
    </row>
    <row r="1449" spans="2:65" s="1" customFormat="1" ht="24.25" customHeight="1">
      <c r="B1449" s="32"/>
      <c r="C1449" s="137" t="s">
        <v>1912</v>
      </c>
      <c r="D1449" s="137" t="s">
        <v>243</v>
      </c>
      <c r="E1449" s="138" t="s">
        <v>1913</v>
      </c>
      <c r="F1449" s="139" t="s">
        <v>1914</v>
      </c>
      <c r="G1449" s="140" t="s">
        <v>1608</v>
      </c>
      <c r="H1449" s="141">
        <v>1</v>
      </c>
      <c r="I1449" s="142"/>
      <c r="J1449" s="143">
        <f t="shared" si="130"/>
        <v>0</v>
      </c>
      <c r="K1449" s="144"/>
      <c r="L1449" s="32"/>
      <c r="M1449" s="145" t="s">
        <v>1</v>
      </c>
      <c r="N1449" s="146" t="s">
        <v>39</v>
      </c>
      <c r="P1449" s="147">
        <f t="shared" si="131"/>
        <v>0</v>
      </c>
      <c r="Q1449" s="147">
        <v>0</v>
      </c>
      <c r="R1449" s="147">
        <f t="shared" si="132"/>
        <v>0</v>
      </c>
      <c r="S1449" s="147">
        <v>0</v>
      </c>
      <c r="T1449" s="148">
        <f t="shared" si="133"/>
        <v>0</v>
      </c>
      <c r="AR1449" s="149" t="s">
        <v>247</v>
      </c>
      <c r="AT1449" s="149" t="s">
        <v>243</v>
      </c>
      <c r="AU1449" s="149" t="s">
        <v>258</v>
      </c>
      <c r="AY1449" s="17" t="s">
        <v>241</v>
      </c>
      <c r="BE1449" s="150">
        <f t="shared" si="134"/>
        <v>0</v>
      </c>
      <c r="BF1449" s="150">
        <f t="shared" si="135"/>
        <v>0</v>
      </c>
      <c r="BG1449" s="150">
        <f t="shared" si="136"/>
        <v>0</v>
      </c>
      <c r="BH1449" s="150">
        <f t="shared" si="137"/>
        <v>0</v>
      </c>
      <c r="BI1449" s="150">
        <f t="shared" si="138"/>
        <v>0</v>
      </c>
      <c r="BJ1449" s="17" t="s">
        <v>86</v>
      </c>
      <c r="BK1449" s="150">
        <f t="shared" si="139"/>
        <v>0</v>
      </c>
      <c r="BL1449" s="17" t="s">
        <v>247</v>
      </c>
      <c r="BM1449" s="149" t="s">
        <v>1915</v>
      </c>
    </row>
    <row r="1450" spans="2:65" s="1" customFormat="1" ht="16.5" customHeight="1">
      <c r="B1450" s="32"/>
      <c r="C1450" s="137" t="s">
        <v>1916</v>
      </c>
      <c r="D1450" s="137" t="s">
        <v>243</v>
      </c>
      <c r="E1450" s="138" t="s">
        <v>1917</v>
      </c>
      <c r="F1450" s="139" t="s">
        <v>1918</v>
      </c>
      <c r="G1450" s="140" t="s">
        <v>1608</v>
      </c>
      <c r="H1450" s="141">
        <v>1</v>
      </c>
      <c r="I1450" s="142"/>
      <c r="J1450" s="143">
        <f t="shared" si="130"/>
        <v>0</v>
      </c>
      <c r="K1450" s="144"/>
      <c r="L1450" s="32"/>
      <c r="M1450" s="145" t="s">
        <v>1</v>
      </c>
      <c r="N1450" s="146" t="s">
        <v>39</v>
      </c>
      <c r="P1450" s="147">
        <f t="shared" si="131"/>
        <v>0</v>
      </c>
      <c r="Q1450" s="147">
        <v>0</v>
      </c>
      <c r="R1450" s="147">
        <f t="shared" si="132"/>
        <v>0</v>
      </c>
      <c r="S1450" s="147">
        <v>0</v>
      </c>
      <c r="T1450" s="148">
        <f t="shared" si="133"/>
        <v>0</v>
      </c>
      <c r="AR1450" s="149" t="s">
        <v>247</v>
      </c>
      <c r="AT1450" s="149" t="s">
        <v>243</v>
      </c>
      <c r="AU1450" s="149" t="s">
        <v>258</v>
      </c>
      <c r="AY1450" s="17" t="s">
        <v>241</v>
      </c>
      <c r="BE1450" s="150">
        <f t="shared" si="134"/>
        <v>0</v>
      </c>
      <c r="BF1450" s="150">
        <f t="shared" si="135"/>
        <v>0</v>
      </c>
      <c r="BG1450" s="150">
        <f t="shared" si="136"/>
        <v>0</v>
      </c>
      <c r="BH1450" s="150">
        <f t="shared" si="137"/>
        <v>0</v>
      </c>
      <c r="BI1450" s="150">
        <f t="shared" si="138"/>
        <v>0</v>
      </c>
      <c r="BJ1450" s="17" t="s">
        <v>86</v>
      </c>
      <c r="BK1450" s="150">
        <f t="shared" si="139"/>
        <v>0</v>
      </c>
      <c r="BL1450" s="17" t="s">
        <v>247</v>
      </c>
      <c r="BM1450" s="149" t="s">
        <v>1919</v>
      </c>
    </row>
    <row r="1451" spans="2:65" s="1" customFormat="1" ht="16.5" customHeight="1">
      <c r="B1451" s="32"/>
      <c r="C1451" s="137" t="s">
        <v>1920</v>
      </c>
      <c r="D1451" s="137" t="s">
        <v>243</v>
      </c>
      <c r="E1451" s="138" t="s">
        <v>1921</v>
      </c>
      <c r="F1451" s="139" t="s">
        <v>1922</v>
      </c>
      <c r="G1451" s="140" t="s">
        <v>1608</v>
      </c>
      <c r="H1451" s="141">
        <v>1</v>
      </c>
      <c r="I1451" s="142"/>
      <c r="J1451" s="143">
        <f t="shared" si="130"/>
        <v>0</v>
      </c>
      <c r="K1451" s="144"/>
      <c r="L1451" s="32"/>
      <c r="M1451" s="145" t="s">
        <v>1</v>
      </c>
      <c r="N1451" s="146" t="s">
        <v>39</v>
      </c>
      <c r="P1451" s="147">
        <f t="shared" si="131"/>
        <v>0</v>
      </c>
      <c r="Q1451" s="147">
        <v>0</v>
      </c>
      <c r="R1451" s="147">
        <f t="shared" si="132"/>
        <v>0</v>
      </c>
      <c r="S1451" s="147">
        <v>0</v>
      </c>
      <c r="T1451" s="148">
        <f t="shared" si="133"/>
        <v>0</v>
      </c>
      <c r="AR1451" s="149" t="s">
        <v>247</v>
      </c>
      <c r="AT1451" s="149" t="s">
        <v>243</v>
      </c>
      <c r="AU1451" s="149" t="s">
        <v>258</v>
      </c>
      <c r="AY1451" s="17" t="s">
        <v>241</v>
      </c>
      <c r="BE1451" s="150">
        <f t="shared" si="134"/>
        <v>0</v>
      </c>
      <c r="BF1451" s="150">
        <f t="shared" si="135"/>
        <v>0</v>
      </c>
      <c r="BG1451" s="150">
        <f t="shared" si="136"/>
        <v>0</v>
      </c>
      <c r="BH1451" s="150">
        <f t="shared" si="137"/>
        <v>0</v>
      </c>
      <c r="BI1451" s="150">
        <f t="shared" si="138"/>
        <v>0</v>
      </c>
      <c r="BJ1451" s="17" t="s">
        <v>86</v>
      </c>
      <c r="BK1451" s="150">
        <f t="shared" si="139"/>
        <v>0</v>
      </c>
      <c r="BL1451" s="17" t="s">
        <v>247</v>
      </c>
      <c r="BM1451" s="149" t="s">
        <v>1923</v>
      </c>
    </row>
    <row r="1452" spans="2:65" s="1" customFormat="1" ht="16.5" customHeight="1">
      <c r="B1452" s="32"/>
      <c r="C1452" s="137" t="s">
        <v>1924</v>
      </c>
      <c r="D1452" s="137" t="s">
        <v>243</v>
      </c>
      <c r="E1452" s="138" t="s">
        <v>1925</v>
      </c>
      <c r="F1452" s="139" t="s">
        <v>1926</v>
      </c>
      <c r="G1452" s="140" t="s">
        <v>1608</v>
      </c>
      <c r="H1452" s="141">
        <v>1</v>
      </c>
      <c r="I1452" s="142"/>
      <c r="J1452" s="143">
        <f t="shared" si="130"/>
        <v>0</v>
      </c>
      <c r="K1452" s="144"/>
      <c r="L1452" s="32"/>
      <c r="M1452" s="145" t="s">
        <v>1</v>
      </c>
      <c r="N1452" s="146" t="s">
        <v>39</v>
      </c>
      <c r="P1452" s="147">
        <f t="shared" si="131"/>
        <v>0</v>
      </c>
      <c r="Q1452" s="147">
        <v>0</v>
      </c>
      <c r="R1452" s="147">
        <f t="shared" si="132"/>
        <v>0</v>
      </c>
      <c r="S1452" s="147">
        <v>0</v>
      </c>
      <c r="T1452" s="148">
        <f t="shared" si="133"/>
        <v>0</v>
      </c>
      <c r="AR1452" s="149" t="s">
        <v>247</v>
      </c>
      <c r="AT1452" s="149" t="s">
        <v>243</v>
      </c>
      <c r="AU1452" s="149" t="s">
        <v>258</v>
      </c>
      <c r="AY1452" s="17" t="s">
        <v>241</v>
      </c>
      <c r="BE1452" s="150">
        <f t="shared" si="134"/>
        <v>0</v>
      </c>
      <c r="BF1452" s="150">
        <f t="shared" si="135"/>
        <v>0</v>
      </c>
      <c r="BG1452" s="150">
        <f t="shared" si="136"/>
        <v>0</v>
      </c>
      <c r="BH1452" s="150">
        <f t="shared" si="137"/>
        <v>0</v>
      </c>
      <c r="BI1452" s="150">
        <f t="shared" si="138"/>
        <v>0</v>
      </c>
      <c r="BJ1452" s="17" t="s">
        <v>86</v>
      </c>
      <c r="BK1452" s="150">
        <f t="shared" si="139"/>
        <v>0</v>
      </c>
      <c r="BL1452" s="17" t="s">
        <v>247</v>
      </c>
      <c r="BM1452" s="149" t="s">
        <v>1927</v>
      </c>
    </row>
    <row r="1453" spans="2:65" s="1" customFormat="1" ht="16.5" customHeight="1">
      <c r="B1453" s="32"/>
      <c r="C1453" s="137" t="s">
        <v>1928</v>
      </c>
      <c r="D1453" s="137" t="s">
        <v>243</v>
      </c>
      <c r="E1453" s="138" t="s">
        <v>1929</v>
      </c>
      <c r="F1453" s="139" t="s">
        <v>1930</v>
      </c>
      <c r="G1453" s="140" t="s">
        <v>1608</v>
      </c>
      <c r="H1453" s="141">
        <v>1</v>
      </c>
      <c r="I1453" s="142"/>
      <c r="J1453" s="143">
        <f t="shared" si="130"/>
        <v>0</v>
      </c>
      <c r="K1453" s="144"/>
      <c r="L1453" s="32"/>
      <c r="M1453" s="145" t="s">
        <v>1</v>
      </c>
      <c r="N1453" s="146" t="s">
        <v>39</v>
      </c>
      <c r="P1453" s="147">
        <f t="shared" si="131"/>
        <v>0</v>
      </c>
      <c r="Q1453" s="147">
        <v>0</v>
      </c>
      <c r="R1453" s="147">
        <f t="shared" si="132"/>
        <v>0</v>
      </c>
      <c r="S1453" s="147">
        <v>0</v>
      </c>
      <c r="T1453" s="148">
        <f t="shared" si="133"/>
        <v>0</v>
      </c>
      <c r="AR1453" s="149" t="s">
        <v>247</v>
      </c>
      <c r="AT1453" s="149" t="s">
        <v>243</v>
      </c>
      <c r="AU1453" s="149" t="s">
        <v>258</v>
      </c>
      <c r="AY1453" s="17" t="s">
        <v>241</v>
      </c>
      <c r="BE1453" s="150">
        <f t="shared" si="134"/>
        <v>0</v>
      </c>
      <c r="BF1453" s="150">
        <f t="shared" si="135"/>
        <v>0</v>
      </c>
      <c r="BG1453" s="150">
        <f t="shared" si="136"/>
        <v>0</v>
      </c>
      <c r="BH1453" s="150">
        <f t="shared" si="137"/>
        <v>0</v>
      </c>
      <c r="BI1453" s="150">
        <f t="shared" si="138"/>
        <v>0</v>
      </c>
      <c r="BJ1453" s="17" t="s">
        <v>86</v>
      </c>
      <c r="BK1453" s="150">
        <f t="shared" si="139"/>
        <v>0</v>
      </c>
      <c r="BL1453" s="17" t="s">
        <v>247</v>
      </c>
      <c r="BM1453" s="149" t="s">
        <v>1931</v>
      </c>
    </row>
    <row r="1454" spans="2:65" s="1" customFormat="1" ht="16.5" customHeight="1">
      <c r="B1454" s="32"/>
      <c r="C1454" s="137" t="s">
        <v>1932</v>
      </c>
      <c r="D1454" s="137" t="s">
        <v>243</v>
      </c>
      <c r="E1454" s="138" t="s">
        <v>1933</v>
      </c>
      <c r="F1454" s="139" t="s">
        <v>1934</v>
      </c>
      <c r="G1454" s="140" t="s">
        <v>1608</v>
      </c>
      <c r="H1454" s="141">
        <v>1</v>
      </c>
      <c r="I1454" s="142"/>
      <c r="J1454" s="143">
        <f t="shared" si="130"/>
        <v>0</v>
      </c>
      <c r="K1454" s="144"/>
      <c r="L1454" s="32"/>
      <c r="M1454" s="145" t="s">
        <v>1</v>
      </c>
      <c r="N1454" s="146" t="s">
        <v>39</v>
      </c>
      <c r="P1454" s="147">
        <f t="shared" si="131"/>
        <v>0</v>
      </c>
      <c r="Q1454" s="147">
        <v>0</v>
      </c>
      <c r="R1454" s="147">
        <f t="shared" si="132"/>
        <v>0</v>
      </c>
      <c r="S1454" s="147">
        <v>0</v>
      </c>
      <c r="T1454" s="148">
        <f t="shared" si="133"/>
        <v>0</v>
      </c>
      <c r="AR1454" s="149" t="s">
        <v>247</v>
      </c>
      <c r="AT1454" s="149" t="s">
        <v>243</v>
      </c>
      <c r="AU1454" s="149" t="s">
        <v>258</v>
      </c>
      <c r="AY1454" s="17" t="s">
        <v>241</v>
      </c>
      <c r="BE1454" s="150">
        <f t="shared" si="134"/>
        <v>0</v>
      </c>
      <c r="BF1454" s="150">
        <f t="shared" si="135"/>
        <v>0</v>
      </c>
      <c r="BG1454" s="150">
        <f t="shared" si="136"/>
        <v>0</v>
      </c>
      <c r="BH1454" s="150">
        <f t="shared" si="137"/>
        <v>0</v>
      </c>
      <c r="BI1454" s="150">
        <f t="shared" si="138"/>
        <v>0</v>
      </c>
      <c r="BJ1454" s="17" t="s">
        <v>86</v>
      </c>
      <c r="BK1454" s="150">
        <f t="shared" si="139"/>
        <v>0</v>
      </c>
      <c r="BL1454" s="17" t="s">
        <v>247</v>
      </c>
      <c r="BM1454" s="149" t="s">
        <v>1935</v>
      </c>
    </row>
    <row r="1455" spans="2:65" s="1" customFormat="1" ht="24.25" customHeight="1">
      <c r="B1455" s="32"/>
      <c r="C1455" s="137" t="s">
        <v>1936</v>
      </c>
      <c r="D1455" s="137" t="s">
        <v>243</v>
      </c>
      <c r="E1455" s="138" t="s">
        <v>1937</v>
      </c>
      <c r="F1455" s="139" t="s">
        <v>1938</v>
      </c>
      <c r="G1455" s="140" t="s">
        <v>1608</v>
      </c>
      <c r="H1455" s="141">
        <v>1</v>
      </c>
      <c r="I1455" s="142"/>
      <c r="J1455" s="143">
        <f t="shared" si="130"/>
        <v>0</v>
      </c>
      <c r="K1455" s="144"/>
      <c r="L1455" s="32"/>
      <c r="M1455" s="145" t="s">
        <v>1</v>
      </c>
      <c r="N1455" s="146" t="s">
        <v>39</v>
      </c>
      <c r="P1455" s="147">
        <f t="shared" si="131"/>
        <v>0</v>
      </c>
      <c r="Q1455" s="147">
        <v>0</v>
      </c>
      <c r="R1455" s="147">
        <f t="shared" si="132"/>
        <v>0</v>
      </c>
      <c r="S1455" s="147">
        <v>0</v>
      </c>
      <c r="T1455" s="148">
        <f t="shared" si="133"/>
        <v>0</v>
      </c>
      <c r="AR1455" s="149" t="s">
        <v>247</v>
      </c>
      <c r="AT1455" s="149" t="s">
        <v>243</v>
      </c>
      <c r="AU1455" s="149" t="s">
        <v>258</v>
      </c>
      <c r="AY1455" s="17" t="s">
        <v>241</v>
      </c>
      <c r="BE1455" s="150">
        <f t="shared" si="134"/>
        <v>0</v>
      </c>
      <c r="BF1455" s="150">
        <f t="shared" si="135"/>
        <v>0</v>
      </c>
      <c r="BG1455" s="150">
        <f t="shared" si="136"/>
        <v>0</v>
      </c>
      <c r="BH1455" s="150">
        <f t="shared" si="137"/>
        <v>0</v>
      </c>
      <c r="BI1455" s="150">
        <f t="shared" si="138"/>
        <v>0</v>
      </c>
      <c r="BJ1455" s="17" t="s">
        <v>86</v>
      </c>
      <c r="BK1455" s="150">
        <f t="shared" si="139"/>
        <v>0</v>
      </c>
      <c r="BL1455" s="17" t="s">
        <v>247</v>
      </c>
      <c r="BM1455" s="149" t="s">
        <v>1939</v>
      </c>
    </row>
    <row r="1456" spans="2:65" s="1" customFormat="1" ht="24.25" customHeight="1">
      <c r="B1456" s="32"/>
      <c r="C1456" s="137" t="s">
        <v>1940</v>
      </c>
      <c r="D1456" s="137" t="s">
        <v>243</v>
      </c>
      <c r="E1456" s="138" t="s">
        <v>1941</v>
      </c>
      <c r="F1456" s="139" t="s">
        <v>1942</v>
      </c>
      <c r="G1456" s="140" t="s">
        <v>1608</v>
      </c>
      <c r="H1456" s="141">
        <v>1</v>
      </c>
      <c r="I1456" s="142"/>
      <c r="J1456" s="143">
        <f t="shared" si="130"/>
        <v>0</v>
      </c>
      <c r="K1456" s="144"/>
      <c r="L1456" s="32"/>
      <c r="M1456" s="145" t="s">
        <v>1</v>
      </c>
      <c r="N1456" s="146" t="s">
        <v>39</v>
      </c>
      <c r="P1456" s="147">
        <f t="shared" si="131"/>
        <v>0</v>
      </c>
      <c r="Q1456" s="147">
        <v>0</v>
      </c>
      <c r="R1456" s="147">
        <f t="shared" si="132"/>
        <v>0</v>
      </c>
      <c r="S1456" s="147">
        <v>0</v>
      </c>
      <c r="T1456" s="148">
        <f t="shared" si="133"/>
        <v>0</v>
      </c>
      <c r="AR1456" s="149" t="s">
        <v>247</v>
      </c>
      <c r="AT1456" s="149" t="s">
        <v>243</v>
      </c>
      <c r="AU1456" s="149" t="s">
        <v>258</v>
      </c>
      <c r="AY1456" s="17" t="s">
        <v>241</v>
      </c>
      <c r="BE1456" s="150">
        <f t="shared" si="134"/>
        <v>0</v>
      </c>
      <c r="BF1456" s="150">
        <f t="shared" si="135"/>
        <v>0</v>
      </c>
      <c r="BG1456" s="150">
        <f t="shared" si="136"/>
        <v>0</v>
      </c>
      <c r="BH1456" s="150">
        <f t="shared" si="137"/>
        <v>0</v>
      </c>
      <c r="BI1456" s="150">
        <f t="shared" si="138"/>
        <v>0</v>
      </c>
      <c r="BJ1456" s="17" t="s">
        <v>86</v>
      </c>
      <c r="BK1456" s="150">
        <f t="shared" si="139"/>
        <v>0</v>
      </c>
      <c r="BL1456" s="17" t="s">
        <v>247</v>
      </c>
      <c r="BM1456" s="149" t="s">
        <v>1943</v>
      </c>
    </row>
    <row r="1457" spans="2:65" s="1" customFormat="1" ht="21.75" customHeight="1">
      <c r="B1457" s="32"/>
      <c r="C1457" s="137" t="s">
        <v>1944</v>
      </c>
      <c r="D1457" s="137" t="s">
        <v>243</v>
      </c>
      <c r="E1457" s="138" t="s">
        <v>1945</v>
      </c>
      <c r="F1457" s="139" t="s">
        <v>1946</v>
      </c>
      <c r="G1457" s="140" t="s">
        <v>299</v>
      </c>
      <c r="H1457" s="141">
        <v>142</v>
      </c>
      <c r="I1457" s="142"/>
      <c r="J1457" s="143">
        <f t="shared" si="130"/>
        <v>0</v>
      </c>
      <c r="K1457" s="144"/>
      <c r="L1457" s="32"/>
      <c r="M1457" s="145" t="s">
        <v>1</v>
      </c>
      <c r="N1457" s="146" t="s">
        <v>39</v>
      </c>
      <c r="P1457" s="147">
        <f t="shared" si="131"/>
        <v>0</v>
      </c>
      <c r="Q1457" s="147">
        <v>0</v>
      </c>
      <c r="R1457" s="147">
        <f t="shared" si="132"/>
        <v>0</v>
      </c>
      <c r="S1457" s="147">
        <v>0</v>
      </c>
      <c r="T1457" s="148">
        <f t="shared" si="133"/>
        <v>0</v>
      </c>
      <c r="AR1457" s="149" t="s">
        <v>247</v>
      </c>
      <c r="AT1457" s="149" t="s">
        <v>243</v>
      </c>
      <c r="AU1457" s="149" t="s">
        <v>258</v>
      </c>
      <c r="AY1457" s="17" t="s">
        <v>241</v>
      </c>
      <c r="BE1457" s="150">
        <f t="shared" si="134"/>
        <v>0</v>
      </c>
      <c r="BF1457" s="150">
        <f t="shared" si="135"/>
        <v>0</v>
      </c>
      <c r="BG1457" s="150">
        <f t="shared" si="136"/>
        <v>0</v>
      </c>
      <c r="BH1457" s="150">
        <f t="shared" si="137"/>
        <v>0</v>
      </c>
      <c r="BI1457" s="150">
        <f t="shared" si="138"/>
        <v>0</v>
      </c>
      <c r="BJ1457" s="17" t="s">
        <v>86</v>
      </c>
      <c r="BK1457" s="150">
        <f t="shared" si="139"/>
        <v>0</v>
      </c>
      <c r="BL1457" s="17" t="s">
        <v>247</v>
      </c>
      <c r="BM1457" s="149" t="s">
        <v>1947</v>
      </c>
    </row>
    <row r="1458" spans="2:65" s="1" customFormat="1" ht="21.75" customHeight="1">
      <c r="B1458" s="32"/>
      <c r="C1458" s="137" t="s">
        <v>1948</v>
      </c>
      <c r="D1458" s="137" t="s">
        <v>243</v>
      </c>
      <c r="E1458" s="138" t="s">
        <v>1949</v>
      </c>
      <c r="F1458" s="139" t="s">
        <v>1950</v>
      </c>
      <c r="G1458" s="140" t="s">
        <v>299</v>
      </c>
      <c r="H1458" s="141">
        <v>6</v>
      </c>
      <c r="I1458" s="142"/>
      <c r="J1458" s="143">
        <f t="shared" si="130"/>
        <v>0</v>
      </c>
      <c r="K1458" s="144"/>
      <c r="L1458" s="32"/>
      <c r="M1458" s="145" t="s">
        <v>1</v>
      </c>
      <c r="N1458" s="146" t="s">
        <v>39</v>
      </c>
      <c r="P1458" s="147">
        <f t="shared" si="131"/>
        <v>0</v>
      </c>
      <c r="Q1458" s="147">
        <v>0</v>
      </c>
      <c r="R1458" s="147">
        <f t="shared" si="132"/>
        <v>0</v>
      </c>
      <c r="S1458" s="147">
        <v>0</v>
      </c>
      <c r="T1458" s="148">
        <f t="shared" si="133"/>
        <v>0</v>
      </c>
      <c r="AR1458" s="149" t="s">
        <v>247</v>
      </c>
      <c r="AT1458" s="149" t="s">
        <v>243</v>
      </c>
      <c r="AU1458" s="149" t="s">
        <v>258</v>
      </c>
      <c r="AY1458" s="17" t="s">
        <v>241</v>
      </c>
      <c r="BE1458" s="150">
        <f t="shared" si="134"/>
        <v>0</v>
      </c>
      <c r="BF1458" s="150">
        <f t="shared" si="135"/>
        <v>0</v>
      </c>
      <c r="BG1458" s="150">
        <f t="shared" si="136"/>
        <v>0</v>
      </c>
      <c r="BH1458" s="150">
        <f t="shared" si="137"/>
        <v>0</v>
      </c>
      <c r="BI1458" s="150">
        <f t="shared" si="138"/>
        <v>0</v>
      </c>
      <c r="BJ1458" s="17" t="s">
        <v>86</v>
      </c>
      <c r="BK1458" s="150">
        <f t="shared" si="139"/>
        <v>0</v>
      </c>
      <c r="BL1458" s="17" t="s">
        <v>247</v>
      </c>
      <c r="BM1458" s="149" t="s">
        <v>1951</v>
      </c>
    </row>
    <row r="1459" spans="2:65" s="1" customFormat="1" ht="16.5" customHeight="1">
      <c r="B1459" s="32"/>
      <c r="C1459" s="137" t="s">
        <v>1952</v>
      </c>
      <c r="D1459" s="137" t="s">
        <v>243</v>
      </c>
      <c r="E1459" s="138" t="s">
        <v>1953</v>
      </c>
      <c r="F1459" s="139" t="s">
        <v>1954</v>
      </c>
      <c r="G1459" s="140" t="s">
        <v>299</v>
      </c>
      <c r="H1459" s="141">
        <v>2</v>
      </c>
      <c r="I1459" s="142"/>
      <c r="J1459" s="143">
        <f t="shared" si="130"/>
        <v>0</v>
      </c>
      <c r="K1459" s="144"/>
      <c r="L1459" s="32"/>
      <c r="M1459" s="145" t="s">
        <v>1</v>
      </c>
      <c r="N1459" s="146" t="s">
        <v>39</v>
      </c>
      <c r="P1459" s="147">
        <f t="shared" si="131"/>
        <v>0</v>
      </c>
      <c r="Q1459" s="147">
        <v>0</v>
      </c>
      <c r="R1459" s="147">
        <f t="shared" si="132"/>
        <v>0</v>
      </c>
      <c r="S1459" s="147">
        <v>0</v>
      </c>
      <c r="T1459" s="148">
        <f t="shared" si="133"/>
        <v>0</v>
      </c>
      <c r="AR1459" s="149" t="s">
        <v>247</v>
      </c>
      <c r="AT1459" s="149" t="s">
        <v>243</v>
      </c>
      <c r="AU1459" s="149" t="s">
        <v>258</v>
      </c>
      <c r="AY1459" s="17" t="s">
        <v>241</v>
      </c>
      <c r="BE1459" s="150">
        <f t="shared" si="134"/>
        <v>0</v>
      </c>
      <c r="BF1459" s="150">
        <f t="shared" si="135"/>
        <v>0</v>
      </c>
      <c r="BG1459" s="150">
        <f t="shared" si="136"/>
        <v>0</v>
      </c>
      <c r="BH1459" s="150">
        <f t="shared" si="137"/>
        <v>0</v>
      </c>
      <c r="BI1459" s="150">
        <f t="shared" si="138"/>
        <v>0</v>
      </c>
      <c r="BJ1459" s="17" t="s">
        <v>86</v>
      </c>
      <c r="BK1459" s="150">
        <f t="shared" si="139"/>
        <v>0</v>
      </c>
      <c r="BL1459" s="17" t="s">
        <v>247</v>
      </c>
      <c r="BM1459" s="149" t="s">
        <v>1955</v>
      </c>
    </row>
    <row r="1460" spans="2:65" s="1" customFormat="1" ht="16.5" customHeight="1">
      <c r="B1460" s="32"/>
      <c r="C1460" s="137" t="s">
        <v>1956</v>
      </c>
      <c r="D1460" s="137" t="s">
        <v>243</v>
      </c>
      <c r="E1460" s="138" t="s">
        <v>1957</v>
      </c>
      <c r="F1460" s="139" t="s">
        <v>1958</v>
      </c>
      <c r="G1460" s="140" t="s">
        <v>299</v>
      </c>
      <c r="H1460" s="141">
        <v>4</v>
      </c>
      <c r="I1460" s="142"/>
      <c r="J1460" s="143">
        <f t="shared" si="130"/>
        <v>0</v>
      </c>
      <c r="K1460" s="144"/>
      <c r="L1460" s="32"/>
      <c r="M1460" s="145" t="s">
        <v>1</v>
      </c>
      <c r="N1460" s="146" t="s">
        <v>39</v>
      </c>
      <c r="P1460" s="147">
        <f t="shared" si="131"/>
        <v>0</v>
      </c>
      <c r="Q1460" s="147">
        <v>0</v>
      </c>
      <c r="R1460" s="147">
        <f t="shared" si="132"/>
        <v>0</v>
      </c>
      <c r="S1460" s="147">
        <v>0</v>
      </c>
      <c r="T1460" s="148">
        <f t="shared" si="133"/>
        <v>0</v>
      </c>
      <c r="AR1460" s="149" t="s">
        <v>247</v>
      </c>
      <c r="AT1460" s="149" t="s">
        <v>243</v>
      </c>
      <c r="AU1460" s="149" t="s">
        <v>258</v>
      </c>
      <c r="AY1460" s="17" t="s">
        <v>241</v>
      </c>
      <c r="BE1460" s="150">
        <f t="shared" si="134"/>
        <v>0</v>
      </c>
      <c r="BF1460" s="150">
        <f t="shared" si="135"/>
        <v>0</v>
      </c>
      <c r="BG1460" s="150">
        <f t="shared" si="136"/>
        <v>0</v>
      </c>
      <c r="BH1460" s="150">
        <f t="shared" si="137"/>
        <v>0</v>
      </c>
      <c r="BI1460" s="150">
        <f t="shared" si="138"/>
        <v>0</v>
      </c>
      <c r="BJ1460" s="17" t="s">
        <v>86</v>
      </c>
      <c r="BK1460" s="150">
        <f t="shared" si="139"/>
        <v>0</v>
      </c>
      <c r="BL1460" s="17" t="s">
        <v>247</v>
      </c>
      <c r="BM1460" s="149" t="s">
        <v>1959</v>
      </c>
    </row>
    <row r="1461" spans="2:65" s="1" customFormat="1" ht="16.5" customHeight="1">
      <c r="B1461" s="32"/>
      <c r="C1461" s="137" t="s">
        <v>1960</v>
      </c>
      <c r="D1461" s="137" t="s">
        <v>243</v>
      </c>
      <c r="E1461" s="138" t="s">
        <v>1961</v>
      </c>
      <c r="F1461" s="139" t="s">
        <v>1962</v>
      </c>
      <c r="G1461" s="140" t="s">
        <v>299</v>
      </c>
      <c r="H1461" s="141">
        <v>18</v>
      </c>
      <c r="I1461" s="142"/>
      <c r="J1461" s="143">
        <f t="shared" si="130"/>
        <v>0</v>
      </c>
      <c r="K1461" s="144"/>
      <c r="L1461" s="32"/>
      <c r="M1461" s="145" t="s">
        <v>1</v>
      </c>
      <c r="N1461" s="146" t="s">
        <v>39</v>
      </c>
      <c r="P1461" s="147">
        <f t="shared" si="131"/>
        <v>0</v>
      </c>
      <c r="Q1461" s="147">
        <v>0</v>
      </c>
      <c r="R1461" s="147">
        <f t="shared" si="132"/>
        <v>0</v>
      </c>
      <c r="S1461" s="147">
        <v>0</v>
      </c>
      <c r="T1461" s="148">
        <f t="shared" si="133"/>
        <v>0</v>
      </c>
      <c r="AR1461" s="149" t="s">
        <v>247</v>
      </c>
      <c r="AT1461" s="149" t="s">
        <v>243</v>
      </c>
      <c r="AU1461" s="149" t="s">
        <v>258</v>
      </c>
      <c r="AY1461" s="17" t="s">
        <v>241</v>
      </c>
      <c r="BE1461" s="150">
        <f t="shared" si="134"/>
        <v>0</v>
      </c>
      <c r="BF1461" s="150">
        <f t="shared" si="135"/>
        <v>0</v>
      </c>
      <c r="BG1461" s="150">
        <f t="shared" si="136"/>
        <v>0</v>
      </c>
      <c r="BH1461" s="150">
        <f t="shared" si="137"/>
        <v>0</v>
      </c>
      <c r="BI1461" s="150">
        <f t="shared" si="138"/>
        <v>0</v>
      </c>
      <c r="BJ1461" s="17" t="s">
        <v>86</v>
      </c>
      <c r="BK1461" s="150">
        <f t="shared" si="139"/>
        <v>0</v>
      </c>
      <c r="BL1461" s="17" t="s">
        <v>247</v>
      </c>
      <c r="BM1461" s="149" t="s">
        <v>1963</v>
      </c>
    </row>
    <row r="1462" spans="2:65" s="1" customFormat="1" ht="16.5" customHeight="1">
      <c r="B1462" s="32"/>
      <c r="C1462" s="137" t="s">
        <v>1964</v>
      </c>
      <c r="D1462" s="137" t="s">
        <v>243</v>
      </c>
      <c r="E1462" s="138" t="s">
        <v>1965</v>
      </c>
      <c r="F1462" s="139" t="s">
        <v>1966</v>
      </c>
      <c r="G1462" s="140" t="s">
        <v>299</v>
      </c>
      <c r="H1462" s="141">
        <v>2</v>
      </c>
      <c r="I1462" s="142"/>
      <c r="J1462" s="143">
        <f t="shared" si="130"/>
        <v>0</v>
      </c>
      <c r="K1462" s="144"/>
      <c r="L1462" s="32"/>
      <c r="M1462" s="145" t="s">
        <v>1</v>
      </c>
      <c r="N1462" s="146" t="s">
        <v>39</v>
      </c>
      <c r="P1462" s="147">
        <f t="shared" si="131"/>
        <v>0</v>
      </c>
      <c r="Q1462" s="147">
        <v>0</v>
      </c>
      <c r="R1462" s="147">
        <f t="shared" si="132"/>
        <v>0</v>
      </c>
      <c r="S1462" s="147">
        <v>0</v>
      </c>
      <c r="T1462" s="148">
        <f t="shared" si="133"/>
        <v>0</v>
      </c>
      <c r="AR1462" s="149" t="s">
        <v>247</v>
      </c>
      <c r="AT1462" s="149" t="s">
        <v>243</v>
      </c>
      <c r="AU1462" s="149" t="s">
        <v>258</v>
      </c>
      <c r="AY1462" s="17" t="s">
        <v>241</v>
      </c>
      <c r="BE1462" s="150">
        <f t="shared" si="134"/>
        <v>0</v>
      </c>
      <c r="BF1462" s="150">
        <f t="shared" si="135"/>
        <v>0</v>
      </c>
      <c r="BG1462" s="150">
        <f t="shared" si="136"/>
        <v>0</v>
      </c>
      <c r="BH1462" s="150">
        <f t="shared" si="137"/>
        <v>0</v>
      </c>
      <c r="BI1462" s="150">
        <f t="shared" si="138"/>
        <v>0</v>
      </c>
      <c r="BJ1462" s="17" t="s">
        <v>86</v>
      </c>
      <c r="BK1462" s="150">
        <f t="shared" si="139"/>
        <v>0</v>
      </c>
      <c r="BL1462" s="17" t="s">
        <v>247</v>
      </c>
      <c r="BM1462" s="149" t="s">
        <v>1967</v>
      </c>
    </row>
    <row r="1463" spans="2:65" s="1" customFormat="1" ht="16.5" customHeight="1">
      <c r="B1463" s="32"/>
      <c r="C1463" s="137" t="s">
        <v>1968</v>
      </c>
      <c r="D1463" s="137" t="s">
        <v>243</v>
      </c>
      <c r="E1463" s="138" t="s">
        <v>1969</v>
      </c>
      <c r="F1463" s="139" t="s">
        <v>1970</v>
      </c>
      <c r="G1463" s="140" t="s">
        <v>299</v>
      </c>
      <c r="H1463" s="141">
        <v>6</v>
      </c>
      <c r="I1463" s="142"/>
      <c r="J1463" s="143">
        <f t="shared" si="130"/>
        <v>0</v>
      </c>
      <c r="K1463" s="144"/>
      <c r="L1463" s="32"/>
      <c r="M1463" s="145" t="s">
        <v>1</v>
      </c>
      <c r="N1463" s="146" t="s">
        <v>39</v>
      </c>
      <c r="P1463" s="147">
        <f t="shared" si="131"/>
        <v>0</v>
      </c>
      <c r="Q1463" s="147">
        <v>0</v>
      </c>
      <c r="R1463" s="147">
        <f t="shared" si="132"/>
        <v>0</v>
      </c>
      <c r="S1463" s="147">
        <v>0</v>
      </c>
      <c r="T1463" s="148">
        <f t="shared" si="133"/>
        <v>0</v>
      </c>
      <c r="AR1463" s="149" t="s">
        <v>247</v>
      </c>
      <c r="AT1463" s="149" t="s">
        <v>243</v>
      </c>
      <c r="AU1463" s="149" t="s">
        <v>258</v>
      </c>
      <c r="AY1463" s="17" t="s">
        <v>241</v>
      </c>
      <c r="BE1463" s="150">
        <f t="shared" si="134"/>
        <v>0</v>
      </c>
      <c r="BF1463" s="150">
        <f t="shared" si="135"/>
        <v>0</v>
      </c>
      <c r="BG1463" s="150">
        <f t="shared" si="136"/>
        <v>0</v>
      </c>
      <c r="BH1463" s="150">
        <f t="shared" si="137"/>
        <v>0</v>
      </c>
      <c r="BI1463" s="150">
        <f t="shared" si="138"/>
        <v>0</v>
      </c>
      <c r="BJ1463" s="17" t="s">
        <v>86</v>
      </c>
      <c r="BK1463" s="150">
        <f t="shared" si="139"/>
        <v>0</v>
      </c>
      <c r="BL1463" s="17" t="s">
        <v>247</v>
      </c>
      <c r="BM1463" s="149" t="s">
        <v>1971</v>
      </c>
    </row>
    <row r="1464" spans="2:65" s="1" customFormat="1" ht="16.5" customHeight="1">
      <c r="B1464" s="32"/>
      <c r="C1464" s="137" t="s">
        <v>1972</v>
      </c>
      <c r="D1464" s="137" t="s">
        <v>243</v>
      </c>
      <c r="E1464" s="138" t="s">
        <v>1973</v>
      </c>
      <c r="F1464" s="139" t="s">
        <v>1974</v>
      </c>
      <c r="G1464" s="140" t="s">
        <v>299</v>
      </c>
      <c r="H1464" s="141">
        <v>13</v>
      </c>
      <c r="I1464" s="142"/>
      <c r="J1464" s="143">
        <f t="shared" si="130"/>
        <v>0</v>
      </c>
      <c r="K1464" s="144"/>
      <c r="L1464" s="32"/>
      <c r="M1464" s="145" t="s">
        <v>1</v>
      </c>
      <c r="N1464" s="146" t="s">
        <v>39</v>
      </c>
      <c r="P1464" s="147">
        <f t="shared" si="131"/>
        <v>0</v>
      </c>
      <c r="Q1464" s="147">
        <v>0</v>
      </c>
      <c r="R1464" s="147">
        <f t="shared" si="132"/>
        <v>0</v>
      </c>
      <c r="S1464" s="147">
        <v>0</v>
      </c>
      <c r="T1464" s="148">
        <f t="shared" si="133"/>
        <v>0</v>
      </c>
      <c r="AR1464" s="149" t="s">
        <v>247</v>
      </c>
      <c r="AT1464" s="149" t="s">
        <v>243</v>
      </c>
      <c r="AU1464" s="149" t="s">
        <v>258</v>
      </c>
      <c r="AY1464" s="17" t="s">
        <v>241</v>
      </c>
      <c r="BE1464" s="150">
        <f t="shared" si="134"/>
        <v>0</v>
      </c>
      <c r="BF1464" s="150">
        <f t="shared" si="135"/>
        <v>0</v>
      </c>
      <c r="BG1464" s="150">
        <f t="shared" si="136"/>
        <v>0</v>
      </c>
      <c r="BH1464" s="150">
        <f t="shared" si="137"/>
        <v>0</v>
      </c>
      <c r="BI1464" s="150">
        <f t="shared" si="138"/>
        <v>0</v>
      </c>
      <c r="BJ1464" s="17" t="s">
        <v>86</v>
      </c>
      <c r="BK1464" s="150">
        <f t="shared" si="139"/>
        <v>0</v>
      </c>
      <c r="BL1464" s="17" t="s">
        <v>247</v>
      </c>
      <c r="BM1464" s="149" t="s">
        <v>1975</v>
      </c>
    </row>
    <row r="1465" spans="2:65" s="1" customFormat="1" ht="16.5" customHeight="1">
      <c r="B1465" s="32"/>
      <c r="C1465" s="137" t="s">
        <v>1976</v>
      </c>
      <c r="D1465" s="137" t="s">
        <v>243</v>
      </c>
      <c r="E1465" s="138" t="s">
        <v>1977</v>
      </c>
      <c r="F1465" s="139" t="s">
        <v>1978</v>
      </c>
      <c r="G1465" s="140" t="s">
        <v>299</v>
      </c>
      <c r="H1465" s="141">
        <v>67</v>
      </c>
      <c r="I1465" s="142"/>
      <c r="J1465" s="143">
        <f t="shared" si="130"/>
        <v>0</v>
      </c>
      <c r="K1465" s="144"/>
      <c r="L1465" s="32"/>
      <c r="M1465" s="145" t="s">
        <v>1</v>
      </c>
      <c r="N1465" s="146" t="s">
        <v>39</v>
      </c>
      <c r="P1465" s="147">
        <f t="shared" si="131"/>
        <v>0</v>
      </c>
      <c r="Q1465" s="147">
        <v>0</v>
      </c>
      <c r="R1465" s="147">
        <f t="shared" si="132"/>
        <v>0</v>
      </c>
      <c r="S1465" s="147">
        <v>0</v>
      </c>
      <c r="T1465" s="148">
        <f t="shared" si="133"/>
        <v>0</v>
      </c>
      <c r="AR1465" s="149" t="s">
        <v>247</v>
      </c>
      <c r="AT1465" s="149" t="s">
        <v>243</v>
      </c>
      <c r="AU1465" s="149" t="s">
        <v>258</v>
      </c>
      <c r="AY1465" s="17" t="s">
        <v>241</v>
      </c>
      <c r="BE1465" s="150">
        <f t="shared" si="134"/>
        <v>0</v>
      </c>
      <c r="BF1465" s="150">
        <f t="shared" si="135"/>
        <v>0</v>
      </c>
      <c r="BG1465" s="150">
        <f t="shared" si="136"/>
        <v>0</v>
      </c>
      <c r="BH1465" s="150">
        <f t="shared" si="137"/>
        <v>0</v>
      </c>
      <c r="BI1465" s="150">
        <f t="shared" si="138"/>
        <v>0</v>
      </c>
      <c r="BJ1465" s="17" t="s">
        <v>86</v>
      </c>
      <c r="BK1465" s="150">
        <f t="shared" si="139"/>
        <v>0</v>
      </c>
      <c r="BL1465" s="17" t="s">
        <v>247</v>
      </c>
      <c r="BM1465" s="149" t="s">
        <v>1979</v>
      </c>
    </row>
    <row r="1466" spans="2:65" s="1" customFormat="1" ht="16.5" customHeight="1">
      <c r="B1466" s="32"/>
      <c r="C1466" s="137" t="s">
        <v>1980</v>
      </c>
      <c r="D1466" s="137" t="s">
        <v>243</v>
      </c>
      <c r="E1466" s="138" t="s">
        <v>1981</v>
      </c>
      <c r="F1466" s="139" t="s">
        <v>1982</v>
      </c>
      <c r="G1466" s="140" t="s">
        <v>246</v>
      </c>
      <c r="H1466" s="141">
        <v>7</v>
      </c>
      <c r="I1466" s="142"/>
      <c r="J1466" s="143">
        <f t="shared" si="130"/>
        <v>0</v>
      </c>
      <c r="K1466" s="144"/>
      <c r="L1466" s="32"/>
      <c r="M1466" s="145" t="s">
        <v>1</v>
      </c>
      <c r="N1466" s="146" t="s">
        <v>39</v>
      </c>
      <c r="P1466" s="147">
        <f t="shared" si="131"/>
        <v>0</v>
      </c>
      <c r="Q1466" s="147">
        <v>0</v>
      </c>
      <c r="R1466" s="147">
        <f t="shared" si="132"/>
        <v>0</v>
      </c>
      <c r="S1466" s="147">
        <v>0</v>
      </c>
      <c r="T1466" s="148">
        <f t="shared" si="133"/>
        <v>0</v>
      </c>
      <c r="AR1466" s="149" t="s">
        <v>247</v>
      </c>
      <c r="AT1466" s="149" t="s">
        <v>243</v>
      </c>
      <c r="AU1466" s="149" t="s">
        <v>258</v>
      </c>
      <c r="AY1466" s="17" t="s">
        <v>241</v>
      </c>
      <c r="BE1466" s="150">
        <f t="shared" si="134"/>
        <v>0</v>
      </c>
      <c r="BF1466" s="150">
        <f t="shared" si="135"/>
        <v>0</v>
      </c>
      <c r="BG1466" s="150">
        <f t="shared" si="136"/>
        <v>0</v>
      </c>
      <c r="BH1466" s="150">
        <f t="shared" si="137"/>
        <v>0</v>
      </c>
      <c r="BI1466" s="150">
        <f t="shared" si="138"/>
        <v>0</v>
      </c>
      <c r="BJ1466" s="17" t="s">
        <v>86</v>
      </c>
      <c r="BK1466" s="150">
        <f t="shared" si="139"/>
        <v>0</v>
      </c>
      <c r="BL1466" s="17" t="s">
        <v>247</v>
      </c>
      <c r="BM1466" s="149" t="s">
        <v>1983</v>
      </c>
    </row>
    <row r="1467" spans="2:65" s="1" customFormat="1" ht="16.5" customHeight="1">
      <c r="B1467" s="32"/>
      <c r="C1467" s="137" t="s">
        <v>1984</v>
      </c>
      <c r="D1467" s="137" t="s">
        <v>243</v>
      </c>
      <c r="E1467" s="138" t="s">
        <v>1985</v>
      </c>
      <c r="F1467" s="139" t="s">
        <v>1986</v>
      </c>
      <c r="G1467" s="140" t="s">
        <v>1608</v>
      </c>
      <c r="H1467" s="141">
        <v>5</v>
      </c>
      <c r="I1467" s="142"/>
      <c r="J1467" s="143">
        <f t="shared" si="130"/>
        <v>0</v>
      </c>
      <c r="K1467" s="144"/>
      <c r="L1467" s="32"/>
      <c r="M1467" s="145" t="s">
        <v>1</v>
      </c>
      <c r="N1467" s="146" t="s">
        <v>39</v>
      </c>
      <c r="P1467" s="147">
        <f t="shared" si="131"/>
        <v>0</v>
      </c>
      <c r="Q1467" s="147">
        <v>0</v>
      </c>
      <c r="R1467" s="147">
        <f t="shared" si="132"/>
        <v>0</v>
      </c>
      <c r="S1467" s="147">
        <v>0</v>
      </c>
      <c r="T1467" s="148">
        <f t="shared" si="133"/>
        <v>0</v>
      </c>
      <c r="AR1467" s="149" t="s">
        <v>247</v>
      </c>
      <c r="AT1467" s="149" t="s">
        <v>243</v>
      </c>
      <c r="AU1467" s="149" t="s">
        <v>258</v>
      </c>
      <c r="AY1467" s="17" t="s">
        <v>241</v>
      </c>
      <c r="BE1467" s="150">
        <f t="shared" si="134"/>
        <v>0</v>
      </c>
      <c r="BF1467" s="150">
        <f t="shared" si="135"/>
        <v>0</v>
      </c>
      <c r="BG1467" s="150">
        <f t="shared" si="136"/>
        <v>0</v>
      </c>
      <c r="BH1467" s="150">
        <f t="shared" si="137"/>
        <v>0</v>
      </c>
      <c r="BI1467" s="150">
        <f t="shared" si="138"/>
        <v>0</v>
      </c>
      <c r="BJ1467" s="17" t="s">
        <v>86</v>
      </c>
      <c r="BK1467" s="150">
        <f t="shared" si="139"/>
        <v>0</v>
      </c>
      <c r="BL1467" s="17" t="s">
        <v>247</v>
      </c>
      <c r="BM1467" s="149" t="s">
        <v>1987</v>
      </c>
    </row>
    <row r="1468" spans="2:65" s="1" customFormat="1" ht="16.5" customHeight="1">
      <c r="B1468" s="32"/>
      <c r="C1468" s="137" t="s">
        <v>1988</v>
      </c>
      <c r="D1468" s="137" t="s">
        <v>243</v>
      </c>
      <c r="E1468" s="138" t="s">
        <v>1989</v>
      </c>
      <c r="F1468" s="139" t="s">
        <v>1990</v>
      </c>
      <c r="G1468" s="140" t="s">
        <v>1608</v>
      </c>
      <c r="H1468" s="141">
        <v>1</v>
      </c>
      <c r="I1468" s="142"/>
      <c r="J1468" s="143">
        <f t="shared" si="130"/>
        <v>0</v>
      </c>
      <c r="K1468" s="144"/>
      <c r="L1468" s="32"/>
      <c r="M1468" s="145" t="s">
        <v>1</v>
      </c>
      <c r="N1468" s="146" t="s">
        <v>39</v>
      </c>
      <c r="P1468" s="147">
        <f t="shared" si="131"/>
        <v>0</v>
      </c>
      <c r="Q1468" s="147">
        <v>0</v>
      </c>
      <c r="R1468" s="147">
        <f t="shared" si="132"/>
        <v>0</v>
      </c>
      <c r="S1468" s="147">
        <v>0</v>
      </c>
      <c r="T1468" s="148">
        <f t="shared" si="133"/>
        <v>0</v>
      </c>
      <c r="AR1468" s="149" t="s">
        <v>247</v>
      </c>
      <c r="AT1468" s="149" t="s">
        <v>243</v>
      </c>
      <c r="AU1468" s="149" t="s">
        <v>258</v>
      </c>
      <c r="AY1468" s="17" t="s">
        <v>241</v>
      </c>
      <c r="BE1468" s="150">
        <f t="shared" si="134"/>
        <v>0</v>
      </c>
      <c r="BF1468" s="150">
        <f t="shared" si="135"/>
        <v>0</v>
      </c>
      <c r="BG1468" s="150">
        <f t="shared" si="136"/>
        <v>0</v>
      </c>
      <c r="BH1468" s="150">
        <f t="shared" si="137"/>
        <v>0</v>
      </c>
      <c r="BI1468" s="150">
        <f t="shared" si="138"/>
        <v>0</v>
      </c>
      <c r="BJ1468" s="17" t="s">
        <v>86</v>
      </c>
      <c r="BK1468" s="150">
        <f t="shared" si="139"/>
        <v>0</v>
      </c>
      <c r="BL1468" s="17" t="s">
        <v>247</v>
      </c>
      <c r="BM1468" s="149" t="s">
        <v>1991</v>
      </c>
    </row>
    <row r="1469" spans="2:65" s="1" customFormat="1" ht="16.5" customHeight="1">
      <c r="B1469" s="32"/>
      <c r="C1469" s="137" t="s">
        <v>1992</v>
      </c>
      <c r="D1469" s="137" t="s">
        <v>243</v>
      </c>
      <c r="E1469" s="138" t="s">
        <v>1993</v>
      </c>
      <c r="F1469" s="139" t="s">
        <v>1994</v>
      </c>
      <c r="G1469" s="140" t="s">
        <v>1608</v>
      </c>
      <c r="H1469" s="141">
        <v>1</v>
      </c>
      <c r="I1469" s="142"/>
      <c r="J1469" s="143">
        <f t="shared" si="130"/>
        <v>0</v>
      </c>
      <c r="K1469" s="144"/>
      <c r="L1469" s="32"/>
      <c r="M1469" s="145" t="s">
        <v>1</v>
      </c>
      <c r="N1469" s="146" t="s">
        <v>39</v>
      </c>
      <c r="P1469" s="147">
        <f t="shared" si="131"/>
        <v>0</v>
      </c>
      <c r="Q1469" s="147">
        <v>0</v>
      </c>
      <c r="R1469" s="147">
        <f t="shared" si="132"/>
        <v>0</v>
      </c>
      <c r="S1469" s="147">
        <v>0</v>
      </c>
      <c r="T1469" s="148">
        <f t="shared" si="133"/>
        <v>0</v>
      </c>
      <c r="AR1469" s="149" t="s">
        <v>247</v>
      </c>
      <c r="AT1469" s="149" t="s">
        <v>243</v>
      </c>
      <c r="AU1469" s="149" t="s">
        <v>258</v>
      </c>
      <c r="AY1469" s="17" t="s">
        <v>241</v>
      </c>
      <c r="BE1469" s="150">
        <f t="shared" si="134"/>
        <v>0</v>
      </c>
      <c r="BF1469" s="150">
        <f t="shared" si="135"/>
        <v>0</v>
      </c>
      <c r="BG1469" s="150">
        <f t="shared" si="136"/>
        <v>0</v>
      </c>
      <c r="BH1469" s="150">
        <f t="shared" si="137"/>
        <v>0</v>
      </c>
      <c r="BI1469" s="150">
        <f t="shared" si="138"/>
        <v>0</v>
      </c>
      <c r="BJ1469" s="17" t="s">
        <v>86</v>
      </c>
      <c r="BK1469" s="150">
        <f t="shared" si="139"/>
        <v>0</v>
      </c>
      <c r="BL1469" s="17" t="s">
        <v>247</v>
      </c>
      <c r="BM1469" s="149" t="s">
        <v>1995</v>
      </c>
    </row>
    <row r="1470" spans="2:65" s="1" customFormat="1" ht="16.5" customHeight="1">
      <c r="B1470" s="32"/>
      <c r="C1470" s="137" t="s">
        <v>1996</v>
      </c>
      <c r="D1470" s="137" t="s">
        <v>243</v>
      </c>
      <c r="E1470" s="138" t="s">
        <v>1997</v>
      </c>
      <c r="F1470" s="139" t="s">
        <v>1998</v>
      </c>
      <c r="G1470" s="140" t="s">
        <v>327</v>
      </c>
      <c r="H1470" s="141">
        <v>16</v>
      </c>
      <c r="I1470" s="142"/>
      <c r="J1470" s="143">
        <f t="shared" si="130"/>
        <v>0</v>
      </c>
      <c r="K1470" s="144"/>
      <c r="L1470" s="32"/>
      <c r="M1470" s="145" t="s">
        <v>1</v>
      </c>
      <c r="N1470" s="146" t="s">
        <v>39</v>
      </c>
      <c r="P1470" s="147">
        <f t="shared" si="131"/>
        <v>0</v>
      </c>
      <c r="Q1470" s="147">
        <v>0</v>
      </c>
      <c r="R1470" s="147">
        <f t="shared" si="132"/>
        <v>0</v>
      </c>
      <c r="S1470" s="147">
        <v>0</v>
      </c>
      <c r="T1470" s="148">
        <f t="shared" si="133"/>
        <v>0</v>
      </c>
      <c r="AR1470" s="149" t="s">
        <v>247</v>
      </c>
      <c r="AT1470" s="149" t="s">
        <v>243</v>
      </c>
      <c r="AU1470" s="149" t="s">
        <v>258</v>
      </c>
      <c r="AY1470" s="17" t="s">
        <v>241</v>
      </c>
      <c r="BE1470" s="150">
        <f t="shared" si="134"/>
        <v>0</v>
      </c>
      <c r="BF1470" s="150">
        <f t="shared" si="135"/>
        <v>0</v>
      </c>
      <c r="BG1470" s="150">
        <f t="shared" si="136"/>
        <v>0</v>
      </c>
      <c r="BH1470" s="150">
        <f t="shared" si="137"/>
        <v>0</v>
      </c>
      <c r="BI1470" s="150">
        <f t="shared" si="138"/>
        <v>0</v>
      </c>
      <c r="BJ1470" s="17" t="s">
        <v>86</v>
      </c>
      <c r="BK1470" s="150">
        <f t="shared" si="139"/>
        <v>0</v>
      </c>
      <c r="BL1470" s="17" t="s">
        <v>247</v>
      </c>
      <c r="BM1470" s="149" t="s">
        <v>1999</v>
      </c>
    </row>
    <row r="1471" spans="2:65" s="1" customFormat="1" ht="21.75" customHeight="1">
      <c r="B1471" s="32"/>
      <c r="C1471" s="137" t="s">
        <v>2000</v>
      </c>
      <c r="D1471" s="137" t="s">
        <v>243</v>
      </c>
      <c r="E1471" s="138" t="s">
        <v>2001</v>
      </c>
      <c r="F1471" s="139" t="s">
        <v>1866</v>
      </c>
      <c r="G1471" s="140" t="s">
        <v>327</v>
      </c>
      <c r="H1471" s="141">
        <v>1</v>
      </c>
      <c r="I1471" s="142"/>
      <c r="J1471" s="143">
        <f t="shared" si="130"/>
        <v>0</v>
      </c>
      <c r="K1471" s="144"/>
      <c r="L1471" s="32"/>
      <c r="M1471" s="145" t="s">
        <v>1</v>
      </c>
      <c r="N1471" s="146" t="s">
        <v>39</v>
      </c>
      <c r="P1471" s="147">
        <f t="shared" si="131"/>
        <v>0</v>
      </c>
      <c r="Q1471" s="147">
        <v>0</v>
      </c>
      <c r="R1471" s="147">
        <f t="shared" si="132"/>
        <v>0</v>
      </c>
      <c r="S1471" s="147">
        <v>0</v>
      </c>
      <c r="T1471" s="148">
        <f t="shared" si="133"/>
        <v>0</v>
      </c>
      <c r="AR1471" s="149" t="s">
        <v>247</v>
      </c>
      <c r="AT1471" s="149" t="s">
        <v>243</v>
      </c>
      <c r="AU1471" s="149" t="s">
        <v>258</v>
      </c>
      <c r="AY1471" s="17" t="s">
        <v>241</v>
      </c>
      <c r="BE1471" s="150">
        <f t="shared" si="134"/>
        <v>0</v>
      </c>
      <c r="BF1471" s="150">
        <f t="shared" si="135"/>
        <v>0</v>
      </c>
      <c r="BG1471" s="150">
        <f t="shared" si="136"/>
        <v>0</v>
      </c>
      <c r="BH1471" s="150">
        <f t="shared" si="137"/>
        <v>0</v>
      </c>
      <c r="BI1471" s="150">
        <f t="shared" si="138"/>
        <v>0</v>
      </c>
      <c r="BJ1471" s="17" t="s">
        <v>86</v>
      </c>
      <c r="BK1471" s="150">
        <f t="shared" si="139"/>
        <v>0</v>
      </c>
      <c r="BL1471" s="17" t="s">
        <v>247</v>
      </c>
      <c r="BM1471" s="149" t="s">
        <v>2002</v>
      </c>
    </row>
    <row r="1472" spans="2:65" s="1" customFormat="1" ht="16.5" customHeight="1">
      <c r="B1472" s="32"/>
      <c r="C1472" s="137" t="s">
        <v>2003</v>
      </c>
      <c r="D1472" s="137" t="s">
        <v>243</v>
      </c>
      <c r="E1472" s="138" t="s">
        <v>2004</v>
      </c>
      <c r="F1472" s="139" t="s">
        <v>2005</v>
      </c>
      <c r="G1472" s="140" t="s">
        <v>327</v>
      </c>
      <c r="H1472" s="141">
        <v>1</v>
      </c>
      <c r="I1472" s="142"/>
      <c r="J1472" s="143">
        <f t="shared" si="130"/>
        <v>0</v>
      </c>
      <c r="K1472" s="144"/>
      <c r="L1472" s="32"/>
      <c r="M1472" s="145" t="s">
        <v>1</v>
      </c>
      <c r="N1472" s="146" t="s">
        <v>39</v>
      </c>
      <c r="P1472" s="147">
        <f t="shared" si="131"/>
        <v>0</v>
      </c>
      <c r="Q1472" s="147">
        <v>0</v>
      </c>
      <c r="R1472" s="147">
        <f t="shared" si="132"/>
        <v>0</v>
      </c>
      <c r="S1472" s="147">
        <v>0</v>
      </c>
      <c r="T1472" s="148">
        <f t="shared" si="133"/>
        <v>0</v>
      </c>
      <c r="AR1472" s="149" t="s">
        <v>247</v>
      </c>
      <c r="AT1472" s="149" t="s">
        <v>243</v>
      </c>
      <c r="AU1472" s="149" t="s">
        <v>258</v>
      </c>
      <c r="AY1472" s="17" t="s">
        <v>241</v>
      </c>
      <c r="BE1472" s="150">
        <f t="shared" si="134"/>
        <v>0</v>
      </c>
      <c r="BF1472" s="150">
        <f t="shared" si="135"/>
        <v>0</v>
      </c>
      <c r="BG1472" s="150">
        <f t="shared" si="136"/>
        <v>0</v>
      </c>
      <c r="BH1472" s="150">
        <f t="shared" si="137"/>
        <v>0</v>
      </c>
      <c r="BI1472" s="150">
        <f t="shared" si="138"/>
        <v>0</v>
      </c>
      <c r="BJ1472" s="17" t="s">
        <v>86</v>
      </c>
      <c r="BK1472" s="150">
        <f t="shared" si="139"/>
        <v>0</v>
      </c>
      <c r="BL1472" s="17" t="s">
        <v>247</v>
      </c>
      <c r="BM1472" s="149" t="s">
        <v>2006</v>
      </c>
    </row>
    <row r="1473" spans="2:65" s="1" customFormat="1" ht="16.5" customHeight="1">
      <c r="B1473" s="32"/>
      <c r="C1473" s="137" t="s">
        <v>2007</v>
      </c>
      <c r="D1473" s="137" t="s">
        <v>243</v>
      </c>
      <c r="E1473" s="138" t="s">
        <v>2008</v>
      </c>
      <c r="F1473" s="139" t="s">
        <v>2009</v>
      </c>
      <c r="G1473" s="140" t="s">
        <v>327</v>
      </c>
      <c r="H1473" s="141">
        <v>1</v>
      </c>
      <c r="I1473" s="142"/>
      <c r="J1473" s="143">
        <f t="shared" si="130"/>
        <v>0</v>
      </c>
      <c r="K1473" s="144"/>
      <c r="L1473" s="32"/>
      <c r="M1473" s="145" t="s">
        <v>1</v>
      </c>
      <c r="N1473" s="146" t="s">
        <v>39</v>
      </c>
      <c r="P1473" s="147">
        <f t="shared" si="131"/>
        <v>0</v>
      </c>
      <c r="Q1473" s="147">
        <v>0</v>
      </c>
      <c r="R1473" s="147">
        <f t="shared" si="132"/>
        <v>0</v>
      </c>
      <c r="S1473" s="147">
        <v>0</v>
      </c>
      <c r="T1473" s="148">
        <f t="shared" si="133"/>
        <v>0</v>
      </c>
      <c r="AR1473" s="149" t="s">
        <v>247</v>
      </c>
      <c r="AT1473" s="149" t="s">
        <v>243</v>
      </c>
      <c r="AU1473" s="149" t="s">
        <v>258</v>
      </c>
      <c r="AY1473" s="17" t="s">
        <v>241</v>
      </c>
      <c r="BE1473" s="150">
        <f t="shared" si="134"/>
        <v>0</v>
      </c>
      <c r="BF1473" s="150">
        <f t="shared" si="135"/>
        <v>0</v>
      </c>
      <c r="BG1473" s="150">
        <f t="shared" si="136"/>
        <v>0</v>
      </c>
      <c r="BH1473" s="150">
        <f t="shared" si="137"/>
        <v>0</v>
      </c>
      <c r="BI1473" s="150">
        <f t="shared" si="138"/>
        <v>0</v>
      </c>
      <c r="BJ1473" s="17" t="s">
        <v>86</v>
      </c>
      <c r="BK1473" s="150">
        <f t="shared" si="139"/>
        <v>0</v>
      </c>
      <c r="BL1473" s="17" t="s">
        <v>247</v>
      </c>
      <c r="BM1473" s="149" t="s">
        <v>2010</v>
      </c>
    </row>
    <row r="1474" spans="2:65" s="1" customFormat="1" ht="16.5" customHeight="1">
      <c r="B1474" s="32"/>
      <c r="C1474" s="137" t="s">
        <v>2011</v>
      </c>
      <c r="D1474" s="137" t="s">
        <v>243</v>
      </c>
      <c r="E1474" s="138" t="s">
        <v>2012</v>
      </c>
      <c r="F1474" s="139" t="s">
        <v>2013</v>
      </c>
      <c r="G1474" s="140" t="s">
        <v>327</v>
      </c>
      <c r="H1474" s="141">
        <v>1</v>
      </c>
      <c r="I1474" s="142"/>
      <c r="J1474" s="143">
        <f t="shared" si="130"/>
        <v>0</v>
      </c>
      <c r="K1474" s="144"/>
      <c r="L1474" s="32"/>
      <c r="M1474" s="145" t="s">
        <v>1</v>
      </c>
      <c r="N1474" s="146" t="s">
        <v>39</v>
      </c>
      <c r="P1474" s="147">
        <f t="shared" si="131"/>
        <v>0</v>
      </c>
      <c r="Q1474" s="147">
        <v>0</v>
      </c>
      <c r="R1474" s="147">
        <f t="shared" si="132"/>
        <v>0</v>
      </c>
      <c r="S1474" s="147">
        <v>0</v>
      </c>
      <c r="T1474" s="148">
        <f t="shared" si="133"/>
        <v>0</v>
      </c>
      <c r="AR1474" s="149" t="s">
        <v>247</v>
      </c>
      <c r="AT1474" s="149" t="s">
        <v>243</v>
      </c>
      <c r="AU1474" s="149" t="s">
        <v>258</v>
      </c>
      <c r="AY1474" s="17" t="s">
        <v>241</v>
      </c>
      <c r="BE1474" s="150">
        <f t="shared" si="134"/>
        <v>0</v>
      </c>
      <c r="BF1474" s="150">
        <f t="shared" si="135"/>
        <v>0</v>
      </c>
      <c r="BG1474" s="150">
        <f t="shared" si="136"/>
        <v>0</v>
      </c>
      <c r="BH1474" s="150">
        <f t="shared" si="137"/>
        <v>0</v>
      </c>
      <c r="BI1474" s="150">
        <f t="shared" si="138"/>
        <v>0</v>
      </c>
      <c r="BJ1474" s="17" t="s">
        <v>86</v>
      </c>
      <c r="BK1474" s="150">
        <f t="shared" si="139"/>
        <v>0</v>
      </c>
      <c r="BL1474" s="17" t="s">
        <v>247</v>
      </c>
      <c r="BM1474" s="149" t="s">
        <v>2014</v>
      </c>
    </row>
    <row r="1475" spans="2:65" s="11" customFormat="1" ht="20.75" customHeight="1">
      <c r="B1475" s="125"/>
      <c r="D1475" s="126" t="s">
        <v>72</v>
      </c>
      <c r="E1475" s="135" t="s">
        <v>2015</v>
      </c>
      <c r="F1475" s="135" t="s">
        <v>2016</v>
      </c>
      <c r="I1475" s="128"/>
      <c r="J1475" s="136">
        <f>BK1475</f>
        <v>0</v>
      </c>
      <c r="L1475" s="125"/>
      <c r="M1475" s="130"/>
      <c r="P1475" s="131">
        <f>SUM(P1476:P1510)</f>
        <v>0</v>
      </c>
      <c r="R1475" s="131">
        <f>SUM(R1476:R1510)</f>
        <v>0</v>
      </c>
      <c r="T1475" s="132">
        <f>SUM(T1476:T1510)</f>
        <v>0</v>
      </c>
      <c r="AR1475" s="126" t="s">
        <v>86</v>
      </c>
      <c r="AT1475" s="133" t="s">
        <v>72</v>
      </c>
      <c r="AU1475" s="133" t="s">
        <v>86</v>
      </c>
      <c r="AY1475" s="126" t="s">
        <v>241</v>
      </c>
      <c r="BK1475" s="134">
        <f>SUM(BK1476:BK1510)</f>
        <v>0</v>
      </c>
    </row>
    <row r="1476" spans="2:65" s="1" customFormat="1" ht="76.25" customHeight="1">
      <c r="B1476" s="32"/>
      <c r="C1476" s="137" t="s">
        <v>2017</v>
      </c>
      <c r="D1476" s="137" t="s">
        <v>243</v>
      </c>
      <c r="E1476" s="138" t="s">
        <v>2018</v>
      </c>
      <c r="F1476" s="139" t="s">
        <v>1882</v>
      </c>
      <c r="G1476" s="140" t="s">
        <v>1608</v>
      </c>
      <c r="H1476" s="141">
        <v>1</v>
      </c>
      <c r="I1476" s="142"/>
      <c r="J1476" s="143">
        <f t="shared" ref="J1476:J1510" si="140">ROUND(I1476*H1476,2)</f>
        <v>0</v>
      </c>
      <c r="K1476" s="144"/>
      <c r="L1476" s="32"/>
      <c r="M1476" s="145" t="s">
        <v>1</v>
      </c>
      <c r="N1476" s="146" t="s">
        <v>39</v>
      </c>
      <c r="P1476" s="147">
        <f t="shared" ref="P1476:P1510" si="141">O1476*H1476</f>
        <v>0</v>
      </c>
      <c r="Q1476" s="147">
        <v>0</v>
      </c>
      <c r="R1476" s="147">
        <f t="shared" ref="R1476:R1510" si="142">Q1476*H1476</f>
        <v>0</v>
      </c>
      <c r="S1476" s="147">
        <v>0</v>
      </c>
      <c r="T1476" s="148">
        <f t="shared" ref="T1476:T1510" si="143">S1476*H1476</f>
        <v>0</v>
      </c>
      <c r="AR1476" s="149" t="s">
        <v>247</v>
      </c>
      <c r="AT1476" s="149" t="s">
        <v>243</v>
      </c>
      <c r="AU1476" s="149" t="s">
        <v>258</v>
      </c>
      <c r="AY1476" s="17" t="s">
        <v>241</v>
      </c>
      <c r="BE1476" s="150">
        <f t="shared" ref="BE1476:BE1510" si="144">IF(N1476="základní",J1476,0)</f>
        <v>0</v>
      </c>
      <c r="BF1476" s="150">
        <f t="shared" ref="BF1476:BF1510" si="145">IF(N1476="snížená",J1476,0)</f>
        <v>0</v>
      </c>
      <c r="BG1476" s="150">
        <f t="shared" ref="BG1476:BG1510" si="146">IF(N1476="zákl. přenesená",J1476,0)</f>
        <v>0</v>
      </c>
      <c r="BH1476" s="150">
        <f t="shared" ref="BH1476:BH1510" si="147">IF(N1476="sníž. přenesená",J1476,0)</f>
        <v>0</v>
      </c>
      <c r="BI1476" s="150">
        <f t="shared" ref="BI1476:BI1510" si="148">IF(N1476="nulová",J1476,0)</f>
        <v>0</v>
      </c>
      <c r="BJ1476" s="17" t="s">
        <v>86</v>
      </c>
      <c r="BK1476" s="150">
        <f t="shared" ref="BK1476:BK1510" si="149">ROUND(I1476*H1476,2)</f>
        <v>0</v>
      </c>
      <c r="BL1476" s="17" t="s">
        <v>247</v>
      </c>
      <c r="BM1476" s="149" t="s">
        <v>2019</v>
      </c>
    </row>
    <row r="1477" spans="2:65" s="1" customFormat="1" ht="16.5" customHeight="1">
      <c r="B1477" s="32"/>
      <c r="C1477" s="137" t="s">
        <v>2020</v>
      </c>
      <c r="D1477" s="137" t="s">
        <v>243</v>
      </c>
      <c r="E1477" s="138" t="s">
        <v>2021</v>
      </c>
      <c r="F1477" s="139" t="s">
        <v>1886</v>
      </c>
      <c r="G1477" s="140" t="s">
        <v>1608</v>
      </c>
      <c r="H1477" s="141">
        <v>1</v>
      </c>
      <c r="I1477" s="142"/>
      <c r="J1477" s="143">
        <f t="shared" si="140"/>
        <v>0</v>
      </c>
      <c r="K1477" s="144"/>
      <c r="L1477" s="32"/>
      <c r="M1477" s="145" t="s">
        <v>1</v>
      </c>
      <c r="N1477" s="146" t="s">
        <v>39</v>
      </c>
      <c r="P1477" s="147">
        <f t="shared" si="141"/>
        <v>0</v>
      </c>
      <c r="Q1477" s="147">
        <v>0</v>
      </c>
      <c r="R1477" s="147">
        <f t="shared" si="142"/>
        <v>0</v>
      </c>
      <c r="S1477" s="147">
        <v>0</v>
      </c>
      <c r="T1477" s="148">
        <f t="shared" si="143"/>
        <v>0</v>
      </c>
      <c r="AR1477" s="149" t="s">
        <v>247</v>
      </c>
      <c r="AT1477" s="149" t="s">
        <v>243</v>
      </c>
      <c r="AU1477" s="149" t="s">
        <v>258</v>
      </c>
      <c r="AY1477" s="17" t="s">
        <v>241</v>
      </c>
      <c r="BE1477" s="150">
        <f t="shared" si="144"/>
        <v>0</v>
      </c>
      <c r="BF1477" s="150">
        <f t="shared" si="145"/>
        <v>0</v>
      </c>
      <c r="BG1477" s="150">
        <f t="shared" si="146"/>
        <v>0</v>
      </c>
      <c r="BH1477" s="150">
        <f t="shared" si="147"/>
        <v>0</v>
      </c>
      <c r="BI1477" s="150">
        <f t="shared" si="148"/>
        <v>0</v>
      </c>
      <c r="BJ1477" s="17" t="s">
        <v>86</v>
      </c>
      <c r="BK1477" s="150">
        <f t="shared" si="149"/>
        <v>0</v>
      </c>
      <c r="BL1477" s="17" t="s">
        <v>247</v>
      </c>
      <c r="BM1477" s="149" t="s">
        <v>2022</v>
      </c>
    </row>
    <row r="1478" spans="2:65" s="1" customFormat="1" ht="16.5" customHeight="1">
      <c r="B1478" s="32"/>
      <c r="C1478" s="137" t="s">
        <v>2023</v>
      </c>
      <c r="D1478" s="137" t="s">
        <v>243</v>
      </c>
      <c r="E1478" s="138" t="s">
        <v>2024</v>
      </c>
      <c r="F1478" s="139" t="s">
        <v>1890</v>
      </c>
      <c r="G1478" s="140" t="s">
        <v>1608</v>
      </c>
      <c r="H1478" s="141">
        <v>10</v>
      </c>
      <c r="I1478" s="142"/>
      <c r="J1478" s="143">
        <f t="shared" si="140"/>
        <v>0</v>
      </c>
      <c r="K1478" s="144"/>
      <c r="L1478" s="32"/>
      <c r="M1478" s="145" t="s">
        <v>1</v>
      </c>
      <c r="N1478" s="146" t="s">
        <v>39</v>
      </c>
      <c r="P1478" s="147">
        <f t="shared" si="141"/>
        <v>0</v>
      </c>
      <c r="Q1478" s="147">
        <v>0</v>
      </c>
      <c r="R1478" s="147">
        <f t="shared" si="142"/>
        <v>0</v>
      </c>
      <c r="S1478" s="147">
        <v>0</v>
      </c>
      <c r="T1478" s="148">
        <f t="shared" si="143"/>
        <v>0</v>
      </c>
      <c r="AR1478" s="149" t="s">
        <v>247</v>
      </c>
      <c r="AT1478" s="149" t="s">
        <v>243</v>
      </c>
      <c r="AU1478" s="149" t="s">
        <v>258</v>
      </c>
      <c r="AY1478" s="17" t="s">
        <v>241</v>
      </c>
      <c r="BE1478" s="150">
        <f t="shared" si="144"/>
        <v>0</v>
      </c>
      <c r="BF1478" s="150">
        <f t="shared" si="145"/>
        <v>0</v>
      </c>
      <c r="BG1478" s="150">
        <f t="shared" si="146"/>
        <v>0</v>
      </c>
      <c r="BH1478" s="150">
        <f t="shared" si="147"/>
        <v>0</v>
      </c>
      <c r="BI1478" s="150">
        <f t="shared" si="148"/>
        <v>0</v>
      </c>
      <c r="BJ1478" s="17" t="s">
        <v>86</v>
      </c>
      <c r="BK1478" s="150">
        <f t="shared" si="149"/>
        <v>0</v>
      </c>
      <c r="BL1478" s="17" t="s">
        <v>247</v>
      </c>
      <c r="BM1478" s="149" t="s">
        <v>2025</v>
      </c>
    </row>
    <row r="1479" spans="2:65" s="1" customFormat="1" ht="16.5" customHeight="1">
      <c r="B1479" s="32"/>
      <c r="C1479" s="137" t="s">
        <v>2026</v>
      </c>
      <c r="D1479" s="137" t="s">
        <v>243</v>
      </c>
      <c r="E1479" s="138" t="s">
        <v>2027</v>
      </c>
      <c r="F1479" s="139" t="s">
        <v>1894</v>
      </c>
      <c r="G1479" s="140" t="s">
        <v>1608</v>
      </c>
      <c r="H1479" s="141">
        <v>2</v>
      </c>
      <c r="I1479" s="142"/>
      <c r="J1479" s="143">
        <f t="shared" si="140"/>
        <v>0</v>
      </c>
      <c r="K1479" s="144"/>
      <c r="L1479" s="32"/>
      <c r="M1479" s="145" t="s">
        <v>1</v>
      </c>
      <c r="N1479" s="146" t="s">
        <v>39</v>
      </c>
      <c r="P1479" s="147">
        <f t="shared" si="141"/>
        <v>0</v>
      </c>
      <c r="Q1479" s="147">
        <v>0</v>
      </c>
      <c r="R1479" s="147">
        <f t="shared" si="142"/>
        <v>0</v>
      </c>
      <c r="S1479" s="147">
        <v>0</v>
      </c>
      <c r="T1479" s="148">
        <f t="shared" si="143"/>
        <v>0</v>
      </c>
      <c r="AR1479" s="149" t="s">
        <v>247</v>
      </c>
      <c r="AT1479" s="149" t="s">
        <v>243</v>
      </c>
      <c r="AU1479" s="149" t="s">
        <v>258</v>
      </c>
      <c r="AY1479" s="17" t="s">
        <v>241</v>
      </c>
      <c r="BE1479" s="150">
        <f t="shared" si="144"/>
        <v>0</v>
      </c>
      <c r="BF1479" s="150">
        <f t="shared" si="145"/>
        <v>0</v>
      </c>
      <c r="BG1479" s="150">
        <f t="shared" si="146"/>
        <v>0</v>
      </c>
      <c r="BH1479" s="150">
        <f t="shared" si="147"/>
        <v>0</v>
      </c>
      <c r="BI1479" s="150">
        <f t="shared" si="148"/>
        <v>0</v>
      </c>
      <c r="BJ1479" s="17" t="s">
        <v>86</v>
      </c>
      <c r="BK1479" s="150">
        <f t="shared" si="149"/>
        <v>0</v>
      </c>
      <c r="BL1479" s="17" t="s">
        <v>247</v>
      </c>
      <c r="BM1479" s="149" t="s">
        <v>2028</v>
      </c>
    </row>
    <row r="1480" spans="2:65" s="1" customFormat="1" ht="16.5" customHeight="1">
      <c r="B1480" s="32"/>
      <c r="C1480" s="137" t="s">
        <v>2029</v>
      </c>
      <c r="D1480" s="137" t="s">
        <v>243</v>
      </c>
      <c r="E1480" s="138" t="s">
        <v>2030</v>
      </c>
      <c r="F1480" s="139" t="s">
        <v>1898</v>
      </c>
      <c r="G1480" s="140" t="s">
        <v>1608</v>
      </c>
      <c r="H1480" s="141">
        <v>1</v>
      </c>
      <c r="I1480" s="142"/>
      <c r="J1480" s="143">
        <f t="shared" si="140"/>
        <v>0</v>
      </c>
      <c r="K1480" s="144"/>
      <c r="L1480" s="32"/>
      <c r="M1480" s="145" t="s">
        <v>1</v>
      </c>
      <c r="N1480" s="146" t="s">
        <v>39</v>
      </c>
      <c r="P1480" s="147">
        <f t="shared" si="141"/>
        <v>0</v>
      </c>
      <c r="Q1480" s="147">
        <v>0</v>
      </c>
      <c r="R1480" s="147">
        <f t="shared" si="142"/>
        <v>0</v>
      </c>
      <c r="S1480" s="147">
        <v>0</v>
      </c>
      <c r="T1480" s="148">
        <f t="shared" si="143"/>
        <v>0</v>
      </c>
      <c r="AR1480" s="149" t="s">
        <v>247</v>
      </c>
      <c r="AT1480" s="149" t="s">
        <v>243</v>
      </c>
      <c r="AU1480" s="149" t="s">
        <v>258</v>
      </c>
      <c r="AY1480" s="17" t="s">
        <v>241</v>
      </c>
      <c r="BE1480" s="150">
        <f t="shared" si="144"/>
        <v>0</v>
      </c>
      <c r="BF1480" s="150">
        <f t="shared" si="145"/>
        <v>0</v>
      </c>
      <c r="BG1480" s="150">
        <f t="shared" si="146"/>
        <v>0</v>
      </c>
      <c r="BH1480" s="150">
        <f t="shared" si="147"/>
        <v>0</v>
      </c>
      <c r="BI1480" s="150">
        <f t="shared" si="148"/>
        <v>0</v>
      </c>
      <c r="BJ1480" s="17" t="s">
        <v>86</v>
      </c>
      <c r="BK1480" s="150">
        <f t="shared" si="149"/>
        <v>0</v>
      </c>
      <c r="BL1480" s="17" t="s">
        <v>247</v>
      </c>
      <c r="BM1480" s="149" t="s">
        <v>2031</v>
      </c>
    </row>
    <row r="1481" spans="2:65" s="1" customFormat="1" ht="16.5" customHeight="1">
      <c r="B1481" s="32"/>
      <c r="C1481" s="137" t="s">
        <v>2032</v>
      </c>
      <c r="D1481" s="137" t="s">
        <v>243</v>
      </c>
      <c r="E1481" s="138" t="s">
        <v>2033</v>
      </c>
      <c r="F1481" s="139" t="s">
        <v>1902</v>
      </c>
      <c r="G1481" s="140" t="s">
        <v>1608</v>
      </c>
      <c r="H1481" s="141">
        <v>1</v>
      </c>
      <c r="I1481" s="142"/>
      <c r="J1481" s="143">
        <f t="shared" si="140"/>
        <v>0</v>
      </c>
      <c r="K1481" s="144"/>
      <c r="L1481" s="32"/>
      <c r="M1481" s="145" t="s">
        <v>1</v>
      </c>
      <c r="N1481" s="146" t="s">
        <v>39</v>
      </c>
      <c r="P1481" s="147">
        <f t="shared" si="141"/>
        <v>0</v>
      </c>
      <c r="Q1481" s="147">
        <v>0</v>
      </c>
      <c r="R1481" s="147">
        <f t="shared" si="142"/>
        <v>0</v>
      </c>
      <c r="S1481" s="147">
        <v>0</v>
      </c>
      <c r="T1481" s="148">
        <f t="shared" si="143"/>
        <v>0</v>
      </c>
      <c r="AR1481" s="149" t="s">
        <v>247</v>
      </c>
      <c r="AT1481" s="149" t="s">
        <v>243</v>
      </c>
      <c r="AU1481" s="149" t="s">
        <v>258</v>
      </c>
      <c r="AY1481" s="17" t="s">
        <v>241</v>
      </c>
      <c r="BE1481" s="150">
        <f t="shared" si="144"/>
        <v>0</v>
      </c>
      <c r="BF1481" s="150">
        <f t="shared" si="145"/>
        <v>0</v>
      </c>
      <c r="BG1481" s="150">
        <f t="shared" si="146"/>
        <v>0</v>
      </c>
      <c r="BH1481" s="150">
        <f t="shared" si="147"/>
        <v>0</v>
      </c>
      <c r="BI1481" s="150">
        <f t="shared" si="148"/>
        <v>0</v>
      </c>
      <c r="BJ1481" s="17" t="s">
        <v>86</v>
      </c>
      <c r="BK1481" s="150">
        <f t="shared" si="149"/>
        <v>0</v>
      </c>
      <c r="BL1481" s="17" t="s">
        <v>247</v>
      </c>
      <c r="BM1481" s="149" t="s">
        <v>2034</v>
      </c>
    </row>
    <row r="1482" spans="2:65" s="1" customFormat="1" ht="24.25" customHeight="1">
      <c r="B1482" s="32"/>
      <c r="C1482" s="137" t="s">
        <v>2035</v>
      </c>
      <c r="D1482" s="137" t="s">
        <v>243</v>
      </c>
      <c r="E1482" s="138" t="s">
        <v>2036</v>
      </c>
      <c r="F1482" s="139" t="s">
        <v>1906</v>
      </c>
      <c r="G1482" s="140" t="s">
        <v>1608</v>
      </c>
      <c r="H1482" s="141">
        <v>1</v>
      </c>
      <c r="I1482" s="142"/>
      <c r="J1482" s="143">
        <f t="shared" si="140"/>
        <v>0</v>
      </c>
      <c r="K1482" s="144"/>
      <c r="L1482" s="32"/>
      <c r="M1482" s="145" t="s">
        <v>1</v>
      </c>
      <c r="N1482" s="146" t="s">
        <v>39</v>
      </c>
      <c r="P1482" s="147">
        <f t="shared" si="141"/>
        <v>0</v>
      </c>
      <c r="Q1482" s="147">
        <v>0</v>
      </c>
      <c r="R1482" s="147">
        <f t="shared" si="142"/>
        <v>0</v>
      </c>
      <c r="S1482" s="147">
        <v>0</v>
      </c>
      <c r="T1482" s="148">
        <f t="shared" si="143"/>
        <v>0</v>
      </c>
      <c r="AR1482" s="149" t="s">
        <v>247</v>
      </c>
      <c r="AT1482" s="149" t="s">
        <v>243</v>
      </c>
      <c r="AU1482" s="149" t="s">
        <v>258</v>
      </c>
      <c r="AY1482" s="17" t="s">
        <v>241</v>
      </c>
      <c r="BE1482" s="150">
        <f t="shared" si="144"/>
        <v>0</v>
      </c>
      <c r="BF1482" s="150">
        <f t="shared" si="145"/>
        <v>0</v>
      </c>
      <c r="BG1482" s="150">
        <f t="shared" si="146"/>
        <v>0</v>
      </c>
      <c r="BH1482" s="150">
        <f t="shared" si="147"/>
        <v>0</v>
      </c>
      <c r="BI1482" s="150">
        <f t="shared" si="148"/>
        <v>0</v>
      </c>
      <c r="BJ1482" s="17" t="s">
        <v>86</v>
      </c>
      <c r="BK1482" s="150">
        <f t="shared" si="149"/>
        <v>0</v>
      </c>
      <c r="BL1482" s="17" t="s">
        <v>247</v>
      </c>
      <c r="BM1482" s="149" t="s">
        <v>2037</v>
      </c>
    </row>
    <row r="1483" spans="2:65" s="1" customFormat="1" ht="16.5" customHeight="1">
      <c r="B1483" s="32"/>
      <c r="C1483" s="137" t="s">
        <v>2038</v>
      </c>
      <c r="D1483" s="137" t="s">
        <v>243</v>
      </c>
      <c r="E1483" s="138" t="s">
        <v>2039</v>
      </c>
      <c r="F1483" s="139" t="s">
        <v>1910</v>
      </c>
      <c r="G1483" s="140" t="s">
        <v>1608</v>
      </c>
      <c r="H1483" s="141">
        <v>9</v>
      </c>
      <c r="I1483" s="142"/>
      <c r="J1483" s="143">
        <f t="shared" si="140"/>
        <v>0</v>
      </c>
      <c r="K1483" s="144"/>
      <c r="L1483" s="32"/>
      <c r="M1483" s="145" t="s">
        <v>1</v>
      </c>
      <c r="N1483" s="146" t="s">
        <v>39</v>
      </c>
      <c r="P1483" s="147">
        <f t="shared" si="141"/>
        <v>0</v>
      </c>
      <c r="Q1483" s="147">
        <v>0</v>
      </c>
      <c r="R1483" s="147">
        <f t="shared" si="142"/>
        <v>0</v>
      </c>
      <c r="S1483" s="147">
        <v>0</v>
      </c>
      <c r="T1483" s="148">
        <f t="shared" si="143"/>
        <v>0</v>
      </c>
      <c r="AR1483" s="149" t="s">
        <v>247</v>
      </c>
      <c r="AT1483" s="149" t="s">
        <v>243</v>
      </c>
      <c r="AU1483" s="149" t="s">
        <v>258</v>
      </c>
      <c r="AY1483" s="17" t="s">
        <v>241</v>
      </c>
      <c r="BE1483" s="150">
        <f t="shared" si="144"/>
        <v>0</v>
      </c>
      <c r="BF1483" s="150">
        <f t="shared" si="145"/>
        <v>0</v>
      </c>
      <c r="BG1483" s="150">
        <f t="shared" si="146"/>
        <v>0</v>
      </c>
      <c r="BH1483" s="150">
        <f t="shared" si="147"/>
        <v>0</v>
      </c>
      <c r="BI1483" s="150">
        <f t="shared" si="148"/>
        <v>0</v>
      </c>
      <c r="BJ1483" s="17" t="s">
        <v>86</v>
      </c>
      <c r="BK1483" s="150">
        <f t="shared" si="149"/>
        <v>0</v>
      </c>
      <c r="BL1483" s="17" t="s">
        <v>247</v>
      </c>
      <c r="BM1483" s="149" t="s">
        <v>2040</v>
      </c>
    </row>
    <row r="1484" spans="2:65" s="1" customFormat="1" ht="24.25" customHeight="1">
      <c r="B1484" s="32"/>
      <c r="C1484" s="137" t="s">
        <v>2041</v>
      </c>
      <c r="D1484" s="137" t="s">
        <v>243</v>
      </c>
      <c r="E1484" s="138" t="s">
        <v>2042</v>
      </c>
      <c r="F1484" s="139" t="s">
        <v>1914</v>
      </c>
      <c r="G1484" s="140" t="s">
        <v>1608</v>
      </c>
      <c r="H1484" s="141">
        <v>1</v>
      </c>
      <c r="I1484" s="142"/>
      <c r="J1484" s="143">
        <f t="shared" si="140"/>
        <v>0</v>
      </c>
      <c r="K1484" s="144"/>
      <c r="L1484" s="32"/>
      <c r="M1484" s="145" t="s">
        <v>1</v>
      </c>
      <c r="N1484" s="146" t="s">
        <v>39</v>
      </c>
      <c r="P1484" s="147">
        <f t="shared" si="141"/>
        <v>0</v>
      </c>
      <c r="Q1484" s="147">
        <v>0</v>
      </c>
      <c r="R1484" s="147">
        <f t="shared" si="142"/>
        <v>0</v>
      </c>
      <c r="S1484" s="147">
        <v>0</v>
      </c>
      <c r="T1484" s="148">
        <f t="shared" si="143"/>
        <v>0</v>
      </c>
      <c r="AR1484" s="149" t="s">
        <v>247</v>
      </c>
      <c r="AT1484" s="149" t="s">
        <v>243</v>
      </c>
      <c r="AU1484" s="149" t="s">
        <v>258</v>
      </c>
      <c r="AY1484" s="17" t="s">
        <v>241</v>
      </c>
      <c r="BE1484" s="150">
        <f t="shared" si="144"/>
        <v>0</v>
      </c>
      <c r="BF1484" s="150">
        <f t="shared" si="145"/>
        <v>0</v>
      </c>
      <c r="BG1484" s="150">
        <f t="shared" si="146"/>
        <v>0</v>
      </c>
      <c r="BH1484" s="150">
        <f t="shared" si="147"/>
        <v>0</v>
      </c>
      <c r="BI1484" s="150">
        <f t="shared" si="148"/>
        <v>0</v>
      </c>
      <c r="BJ1484" s="17" t="s">
        <v>86</v>
      </c>
      <c r="BK1484" s="150">
        <f t="shared" si="149"/>
        <v>0</v>
      </c>
      <c r="BL1484" s="17" t="s">
        <v>247</v>
      </c>
      <c r="BM1484" s="149" t="s">
        <v>2043</v>
      </c>
    </row>
    <row r="1485" spans="2:65" s="1" customFormat="1" ht="16.5" customHeight="1">
      <c r="B1485" s="32"/>
      <c r="C1485" s="137" t="s">
        <v>2044</v>
      </c>
      <c r="D1485" s="137" t="s">
        <v>243</v>
      </c>
      <c r="E1485" s="138" t="s">
        <v>2045</v>
      </c>
      <c r="F1485" s="139" t="s">
        <v>1918</v>
      </c>
      <c r="G1485" s="140" t="s">
        <v>1608</v>
      </c>
      <c r="H1485" s="141">
        <v>1</v>
      </c>
      <c r="I1485" s="142"/>
      <c r="J1485" s="143">
        <f t="shared" si="140"/>
        <v>0</v>
      </c>
      <c r="K1485" s="144"/>
      <c r="L1485" s="32"/>
      <c r="M1485" s="145" t="s">
        <v>1</v>
      </c>
      <c r="N1485" s="146" t="s">
        <v>39</v>
      </c>
      <c r="P1485" s="147">
        <f t="shared" si="141"/>
        <v>0</v>
      </c>
      <c r="Q1485" s="147">
        <v>0</v>
      </c>
      <c r="R1485" s="147">
        <f t="shared" si="142"/>
        <v>0</v>
      </c>
      <c r="S1485" s="147">
        <v>0</v>
      </c>
      <c r="T1485" s="148">
        <f t="shared" si="143"/>
        <v>0</v>
      </c>
      <c r="AR1485" s="149" t="s">
        <v>247</v>
      </c>
      <c r="AT1485" s="149" t="s">
        <v>243</v>
      </c>
      <c r="AU1485" s="149" t="s">
        <v>258</v>
      </c>
      <c r="AY1485" s="17" t="s">
        <v>241</v>
      </c>
      <c r="BE1485" s="150">
        <f t="shared" si="144"/>
        <v>0</v>
      </c>
      <c r="BF1485" s="150">
        <f t="shared" si="145"/>
        <v>0</v>
      </c>
      <c r="BG1485" s="150">
        <f t="shared" si="146"/>
        <v>0</v>
      </c>
      <c r="BH1485" s="150">
        <f t="shared" si="147"/>
        <v>0</v>
      </c>
      <c r="BI1485" s="150">
        <f t="shared" si="148"/>
        <v>0</v>
      </c>
      <c r="BJ1485" s="17" t="s">
        <v>86</v>
      </c>
      <c r="BK1485" s="150">
        <f t="shared" si="149"/>
        <v>0</v>
      </c>
      <c r="BL1485" s="17" t="s">
        <v>247</v>
      </c>
      <c r="BM1485" s="149" t="s">
        <v>2046</v>
      </c>
    </row>
    <row r="1486" spans="2:65" s="1" customFormat="1" ht="16.5" customHeight="1">
      <c r="B1486" s="32"/>
      <c r="C1486" s="137" t="s">
        <v>2047</v>
      </c>
      <c r="D1486" s="137" t="s">
        <v>243</v>
      </c>
      <c r="E1486" s="138" t="s">
        <v>2048</v>
      </c>
      <c r="F1486" s="139" t="s">
        <v>1922</v>
      </c>
      <c r="G1486" s="140" t="s">
        <v>1608</v>
      </c>
      <c r="H1486" s="141">
        <v>1</v>
      </c>
      <c r="I1486" s="142"/>
      <c r="J1486" s="143">
        <f t="shared" si="140"/>
        <v>0</v>
      </c>
      <c r="K1486" s="144"/>
      <c r="L1486" s="32"/>
      <c r="M1486" s="145" t="s">
        <v>1</v>
      </c>
      <c r="N1486" s="146" t="s">
        <v>39</v>
      </c>
      <c r="P1486" s="147">
        <f t="shared" si="141"/>
        <v>0</v>
      </c>
      <c r="Q1486" s="147">
        <v>0</v>
      </c>
      <c r="R1486" s="147">
        <f t="shared" si="142"/>
        <v>0</v>
      </c>
      <c r="S1486" s="147">
        <v>0</v>
      </c>
      <c r="T1486" s="148">
        <f t="shared" si="143"/>
        <v>0</v>
      </c>
      <c r="AR1486" s="149" t="s">
        <v>247</v>
      </c>
      <c r="AT1486" s="149" t="s">
        <v>243</v>
      </c>
      <c r="AU1486" s="149" t="s">
        <v>258</v>
      </c>
      <c r="AY1486" s="17" t="s">
        <v>241</v>
      </c>
      <c r="BE1486" s="150">
        <f t="shared" si="144"/>
        <v>0</v>
      </c>
      <c r="BF1486" s="150">
        <f t="shared" si="145"/>
        <v>0</v>
      </c>
      <c r="BG1486" s="150">
        <f t="shared" si="146"/>
        <v>0</v>
      </c>
      <c r="BH1486" s="150">
        <f t="shared" si="147"/>
        <v>0</v>
      </c>
      <c r="BI1486" s="150">
        <f t="shared" si="148"/>
        <v>0</v>
      </c>
      <c r="BJ1486" s="17" t="s">
        <v>86</v>
      </c>
      <c r="BK1486" s="150">
        <f t="shared" si="149"/>
        <v>0</v>
      </c>
      <c r="BL1486" s="17" t="s">
        <v>247</v>
      </c>
      <c r="BM1486" s="149" t="s">
        <v>2049</v>
      </c>
    </row>
    <row r="1487" spans="2:65" s="1" customFormat="1" ht="16.5" customHeight="1">
      <c r="B1487" s="32"/>
      <c r="C1487" s="137" t="s">
        <v>2050</v>
      </c>
      <c r="D1487" s="137" t="s">
        <v>243</v>
      </c>
      <c r="E1487" s="138" t="s">
        <v>2051</v>
      </c>
      <c r="F1487" s="139" t="s">
        <v>1926</v>
      </c>
      <c r="G1487" s="140" t="s">
        <v>1608</v>
      </c>
      <c r="H1487" s="141">
        <v>1</v>
      </c>
      <c r="I1487" s="142"/>
      <c r="J1487" s="143">
        <f t="shared" si="140"/>
        <v>0</v>
      </c>
      <c r="K1487" s="144"/>
      <c r="L1487" s="32"/>
      <c r="M1487" s="145" t="s">
        <v>1</v>
      </c>
      <c r="N1487" s="146" t="s">
        <v>39</v>
      </c>
      <c r="P1487" s="147">
        <f t="shared" si="141"/>
        <v>0</v>
      </c>
      <c r="Q1487" s="147">
        <v>0</v>
      </c>
      <c r="R1487" s="147">
        <f t="shared" si="142"/>
        <v>0</v>
      </c>
      <c r="S1487" s="147">
        <v>0</v>
      </c>
      <c r="T1487" s="148">
        <f t="shared" si="143"/>
        <v>0</v>
      </c>
      <c r="AR1487" s="149" t="s">
        <v>247</v>
      </c>
      <c r="AT1487" s="149" t="s">
        <v>243</v>
      </c>
      <c r="AU1487" s="149" t="s">
        <v>258</v>
      </c>
      <c r="AY1487" s="17" t="s">
        <v>241</v>
      </c>
      <c r="BE1487" s="150">
        <f t="shared" si="144"/>
        <v>0</v>
      </c>
      <c r="BF1487" s="150">
        <f t="shared" si="145"/>
        <v>0</v>
      </c>
      <c r="BG1487" s="150">
        <f t="shared" si="146"/>
        <v>0</v>
      </c>
      <c r="BH1487" s="150">
        <f t="shared" si="147"/>
        <v>0</v>
      </c>
      <c r="BI1487" s="150">
        <f t="shared" si="148"/>
        <v>0</v>
      </c>
      <c r="BJ1487" s="17" t="s">
        <v>86</v>
      </c>
      <c r="BK1487" s="150">
        <f t="shared" si="149"/>
        <v>0</v>
      </c>
      <c r="BL1487" s="17" t="s">
        <v>247</v>
      </c>
      <c r="BM1487" s="149" t="s">
        <v>2052</v>
      </c>
    </row>
    <row r="1488" spans="2:65" s="1" customFormat="1" ht="16.5" customHeight="1">
      <c r="B1488" s="32"/>
      <c r="C1488" s="137" t="s">
        <v>2053</v>
      </c>
      <c r="D1488" s="137" t="s">
        <v>243</v>
      </c>
      <c r="E1488" s="138" t="s">
        <v>2054</v>
      </c>
      <c r="F1488" s="139" t="s">
        <v>1930</v>
      </c>
      <c r="G1488" s="140" t="s">
        <v>1608</v>
      </c>
      <c r="H1488" s="141">
        <v>1</v>
      </c>
      <c r="I1488" s="142"/>
      <c r="J1488" s="143">
        <f t="shared" si="140"/>
        <v>0</v>
      </c>
      <c r="K1488" s="144"/>
      <c r="L1488" s="32"/>
      <c r="M1488" s="145" t="s">
        <v>1</v>
      </c>
      <c r="N1488" s="146" t="s">
        <v>39</v>
      </c>
      <c r="P1488" s="147">
        <f t="shared" si="141"/>
        <v>0</v>
      </c>
      <c r="Q1488" s="147">
        <v>0</v>
      </c>
      <c r="R1488" s="147">
        <f t="shared" si="142"/>
        <v>0</v>
      </c>
      <c r="S1488" s="147">
        <v>0</v>
      </c>
      <c r="T1488" s="148">
        <f t="shared" si="143"/>
        <v>0</v>
      </c>
      <c r="AR1488" s="149" t="s">
        <v>247</v>
      </c>
      <c r="AT1488" s="149" t="s">
        <v>243</v>
      </c>
      <c r="AU1488" s="149" t="s">
        <v>258</v>
      </c>
      <c r="AY1488" s="17" t="s">
        <v>241</v>
      </c>
      <c r="BE1488" s="150">
        <f t="shared" si="144"/>
        <v>0</v>
      </c>
      <c r="BF1488" s="150">
        <f t="shared" si="145"/>
        <v>0</v>
      </c>
      <c r="BG1488" s="150">
        <f t="shared" si="146"/>
        <v>0</v>
      </c>
      <c r="BH1488" s="150">
        <f t="shared" si="147"/>
        <v>0</v>
      </c>
      <c r="BI1488" s="150">
        <f t="shared" si="148"/>
        <v>0</v>
      </c>
      <c r="BJ1488" s="17" t="s">
        <v>86</v>
      </c>
      <c r="BK1488" s="150">
        <f t="shared" si="149"/>
        <v>0</v>
      </c>
      <c r="BL1488" s="17" t="s">
        <v>247</v>
      </c>
      <c r="BM1488" s="149" t="s">
        <v>2055</v>
      </c>
    </row>
    <row r="1489" spans="2:65" s="1" customFormat="1" ht="16.5" customHeight="1">
      <c r="B1489" s="32"/>
      <c r="C1489" s="137" t="s">
        <v>2056</v>
      </c>
      <c r="D1489" s="137" t="s">
        <v>243</v>
      </c>
      <c r="E1489" s="138" t="s">
        <v>2057</v>
      </c>
      <c r="F1489" s="139" t="s">
        <v>1934</v>
      </c>
      <c r="G1489" s="140" t="s">
        <v>1608</v>
      </c>
      <c r="H1489" s="141">
        <v>1</v>
      </c>
      <c r="I1489" s="142"/>
      <c r="J1489" s="143">
        <f t="shared" si="140"/>
        <v>0</v>
      </c>
      <c r="K1489" s="144"/>
      <c r="L1489" s="32"/>
      <c r="M1489" s="145" t="s">
        <v>1</v>
      </c>
      <c r="N1489" s="146" t="s">
        <v>39</v>
      </c>
      <c r="P1489" s="147">
        <f t="shared" si="141"/>
        <v>0</v>
      </c>
      <c r="Q1489" s="147">
        <v>0</v>
      </c>
      <c r="R1489" s="147">
        <f t="shared" si="142"/>
        <v>0</v>
      </c>
      <c r="S1489" s="147">
        <v>0</v>
      </c>
      <c r="T1489" s="148">
        <f t="shared" si="143"/>
        <v>0</v>
      </c>
      <c r="AR1489" s="149" t="s">
        <v>247</v>
      </c>
      <c r="AT1489" s="149" t="s">
        <v>243</v>
      </c>
      <c r="AU1489" s="149" t="s">
        <v>258</v>
      </c>
      <c r="AY1489" s="17" t="s">
        <v>241</v>
      </c>
      <c r="BE1489" s="150">
        <f t="shared" si="144"/>
        <v>0</v>
      </c>
      <c r="BF1489" s="150">
        <f t="shared" si="145"/>
        <v>0</v>
      </c>
      <c r="BG1489" s="150">
        <f t="shared" si="146"/>
        <v>0</v>
      </c>
      <c r="BH1489" s="150">
        <f t="shared" si="147"/>
        <v>0</v>
      </c>
      <c r="BI1489" s="150">
        <f t="shared" si="148"/>
        <v>0</v>
      </c>
      <c r="BJ1489" s="17" t="s">
        <v>86</v>
      </c>
      <c r="BK1489" s="150">
        <f t="shared" si="149"/>
        <v>0</v>
      </c>
      <c r="BL1489" s="17" t="s">
        <v>247</v>
      </c>
      <c r="BM1489" s="149" t="s">
        <v>2058</v>
      </c>
    </row>
    <row r="1490" spans="2:65" s="1" customFormat="1" ht="24.25" customHeight="1">
      <c r="B1490" s="32"/>
      <c r="C1490" s="137" t="s">
        <v>2059</v>
      </c>
      <c r="D1490" s="137" t="s">
        <v>243</v>
      </c>
      <c r="E1490" s="138" t="s">
        <v>2060</v>
      </c>
      <c r="F1490" s="139" t="s">
        <v>1938</v>
      </c>
      <c r="G1490" s="140" t="s">
        <v>1608</v>
      </c>
      <c r="H1490" s="141">
        <v>1</v>
      </c>
      <c r="I1490" s="142"/>
      <c r="J1490" s="143">
        <f t="shared" si="140"/>
        <v>0</v>
      </c>
      <c r="K1490" s="144"/>
      <c r="L1490" s="32"/>
      <c r="M1490" s="145" t="s">
        <v>1</v>
      </c>
      <c r="N1490" s="146" t="s">
        <v>39</v>
      </c>
      <c r="P1490" s="147">
        <f t="shared" si="141"/>
        <v>0</v>
      </c>
      <c r="Q1490" s="147">
        <v>0</v>
      </c>
      <c r="R1490" s="147">
        <f t="shared" si="142"/>
        <v>0</v>
      </c>
      <c r="S1490" s="147">
        <v>0</v>
      </c>
      <c r="T1490" s="148">
        <f t="shared" si="143"/>
        <v>0</v>
      </c>
      <c r="AR1490" s="149" t="s">
        <v>247</v>
      </c>
      <c r="AT1490" s="149" t="s">
        <v>243</v>
      </c>
      <c r="AU1490" s="149" t="s">
        <v>258</v>
      </c>
      <c r="AY1490" s="17" t="s">
        <v>241</v>
      </c>
      <c r="BE1490" s="150">
        <f t="shared" si="144"/>
        <v>0</v>
      </c>
      <c r="BF1490" s="150">
        <f t="shared" si="145"/>
        <v>0</v>
      </c>
      <c r="BG1490" s="150">
        <f t="shared" si="146"/>
        <v>0</v>
      </c>
      <c r="BH1490" s="150">
        <f t="shared" si="147"/>
        <v>0</v>
      </c>
      <c r="BI1490" s="150">
        <f t="shared" si="148"/>
        <v>0</v>
      </c>
      <c r="BJ1490" s="17" t="s">
        <v>86</v>
      </c>
      <c r="BK1490" s="150">
        <f t="shared" si="149"/>
        <v>0</v>
      </c>
      <c r="BL1490" s="17" t="s">
        <v>247</v>
      </c>
      <c r="BM1490" s="149" t="s">
        <v>2061</v>
      </c>
    </row>
    <row r="1491" spans="2:65" s="1" customFormat="1" ht="24.25" customHeight="1">
      <c r="B1491" s="32"/>
      <c r="C1491" s="137" t="s">
        <v>2062</v>
      </c>
      <c r="D1491" s="137" t="s">
        <v>243</v>
      </c>
      <c r="E1491" s="138" t="s">
        <v>2063</v>
      </c>
      <c r="F1491" s="139" t="s">
        <v>1942</v>
      </c>
      <c r="G1491" s="140" t="s">
        <v>1608</v>
      </c>
      <c r="H1491" s="141">
        <v>1</v>
      </c>
      <c r="I1491" s="142"/>
      <c r="J1491" s="143">
        <f t="shared" si="140"/>
        <v>0</v>
      </c>
      <c r="K1491" s="144"/>
      <c r="L1491" s="32"/>
      <c r="M1491" s="145" t="s">
        <v>1</v>
      </c>
      <c r="N1491" s="146" t="s">
        <v>39</v>
      </c>
      <c r="P1491" s="147">
        <f t="shared" si="141"/>
        <v>0</v>
      </c>
      <c r="Q1491" s="147">
        <v>0</v>
      </c>
      <c r="R1491" s="147">
        <f t="shared" si="142"/>
        <v>0</v>
      </c>
      <c r="S1491" s="147">
        <v>0</v>
      </c>
      <c r="T1491" s="148">
        <f t="shared" si="143"/>
        <v>0</v>
      </c>
      <c r="AR1491" s="149" t="s">
        <v>247</v>
      </c>
      <c r="AT1491" s="149" t="s">
        <v>243</v>
      </c>
      <c r="AU1491" s="149" t="s">
        <v>258</v>
      </c>
      <c r="AY1491" s="17" t="s">
        <v>241</v>
      </c>
      <c r="BE1491" s="150">
        <f t="shared" si="144"/>
        <v>0</v>
      </c>
      <c r="BF1491" s="150">
        <f t="shared" si="145"/>
        <v>0</v>
      </c>
      <c r="BG1491" s="150">
        <f t="shared" si="146"/>
        <v>0</v>
      </c>
      <c r="BH1491" s="150">
        <f t="shared" si="147"/>
        <v>0</v>
      </c>
      <c r="BI1491" s="150">
        <f t="shared" si="148"/>
        <v>0</v>
      </c>
      <c r="BJ1491" s="17" t="s">
        <v>86</v>
      </c>
      <c r="BK1491" s="150">
        <f t="shared" si="149"/>
        <v>0</v>
      </c>
      <c r="BL1491" s="17" t="s">
        <v>247</v>
      </c>
      <c r="BM1491" s="149" t="s">
        <v>2064</v>
      </c>
    </row>
    <row r="1492" spans="2:65" s="1" customFormat="1" ht="21.75" customHeight="1">
      <c r="B1492" s="32"/>
      <c r="C1492" s="137" t="s">
        <v>2065</v>
      </c>
      <c r="D1492" s="137" t="s">
        <v>243</v>
      </c>
      <c r="E1492" s="138" t="s">
        <v>2066</v>
      </c>
      <c r="F1492" s="139" t="s">
        <v>1946</v>
      </c>
      <c r="G1492" s="140" t="s">
        <v>299</v>
      </c>
      <c r="H1492" s="141">
        <v>142</v>
      </c>
      <c r="I1492" s="142"/>
      <c r="J1492" s="143">
        <f t="shared" si="140"/>
        <v>0</v>
      </c>
      <c r="K1492" s="144"/>
      <c r="L1492" s="32"/>
      <c r="M1492" s="145" t="s">
        <v>1</v>
      </c>
      <c r="N1492" s="146" t="s">
        <v>39</v>
      </c>
      <c r="P1492" s="147">
        <f t="shared" si="141"/>
        <v>0</v>
      </c>
      <c r="Q1492" s="147">
        <v>0</v>
      </c>
      <c r="R1492" s="147">
        <f t="shared" si="142"/>
        <v>0</v>
      </c>
      <c r="S1492" s="147">
        <v>0</v>
      </c>
      <c r="T1492" s="148">
        <f t="shared" si="143"/>
        <v>0</v>
      </c>
      <c r="AR1492" s="149" t="s">
        <v>247</v>
      </c>
      <c r="AT1492" s="149" t="s">
        <v>243</v>
      </c>
      <c r="AU1492" s="149" t="s">
        <v>258</v>
      </c>
      <c r="AY1492" s="17" t="s">
        <v>241</v>
      </c>
      <c r="BE1492" s="150">
        <f t="shared" si="144"/>
        <v>0</v>
      </c>
      <c r="BF1492" s="150">
        <f t="shared" si="145"/>
        <v>0</v>
      </c>
      <c r="BG1492" s="150">
        <f t="shared" si="146"/>
        <v>0</v>
      </c>
      <c r="BH1492" s="150">
        <f t="shared" si="147"/>
        <v>0</v>
      </c>
      <c r="BI1492" s="150">
        <f t="shared" si="148"/>
        <v>0</v>
      </c>
      <c r="BJ1492" s="17" t="s">
        <v>86</v>
      </c>
      <c r="BK1492" s="150">
        <f t="shared" si="149"/>
        <v>0</v>
      </c>
      <c r="BL1492" s="17" t="s">
        <v>247</v>
      </c>
      <c r="BM1492" s="149" t="s">
        <v>2067</v>
      </c>
    </row>
    <row r="1493" spans="2:65" s="1" customFormat="1" ht="21.75" customHeight="1">
      <c r="B1493" s="32"/>
      <c r="C1493" s="137" t="s">
        <v>2068</v>
      </c>
      <c r="D1493" s="137" t="s">
        <v>243</v>
      </c>
      <c r="E1493" s="138" t="s">
        <v>2069</v>
      </c>
      <c r="F1493" s="139" t="s">
        <v>1950</v>
      </c>
      <c r="G1493" s="140" t="s">
        <v>299</v>
      </c>
      <c r="H1493" s="141">
        <v>6</v>
      </c>
      <c r="I1493" s="142"/>
      <c r="J1493" s="143">
        <f t="shared" si="140"/>
        <v>0</v>
      </c>
      <c r="K1493" s="144"/>
      <c r="L1493" s="32"/>
      <c r="M1493" s="145" t="s">
        <v>1</v>
      </c>
      <c r="N1493" s="146" t="s">
        <v>39</v>
      </c>
      <c r="P1493" s="147">
        <f t="shared" si="141"/>
        <v>0</v>
      </c>
      <c r="Q1493" s="147">
        <v>0</v>
      </c>
      <c r="R1493" s="147">
        <f t="shared" si="142"/>
        <v>0</v>
      </c>
      <c r="S1493" s="147">
        <v>0</v>
      </c>
      <c r="T1493" s="148">
        <f t="shared" si="143"/>
        <v>0</v>
      </c>
      <c r="AR1493" s="149" t="s">
        <v>247</v>
      </c>
      <c r="AT1493" s="149" t="s">
        <v>243</v>
      </c>
      <c r="AU1493" s="149" t="s">
        <v>258</v>
      </c>
      <c r="AY1493" s="17" t="s">
        <v>241</v>
      </c>
      <c r="BE1493" s="150">
        <f t="shared" si="144"/>
        <v>0</v>
      </c>
      <c r="BF1493" s="150">
        <f t="shared" si="145"/>
        <v>0</v>
      </c>
      <c r="BG1493" s="150">
        <f t="shared" si="146"/>
        <v>0</v>
      </c>
      <c r="BH1493" s="150">
        <f t="shared" si="147"/>
        <v>0</v>
      </c>
      <c r="BI1493" s="150">
        <f t="shared" si="148"/>
        <v>0</v>
      </c>
      <c r="BJ1493" s="17" t="s">
        <v>86</v>
      </c>
      <c r="BK1493" s="150">
        <f t="shared" si="149"/>
        <v>0</v>
      </c>
      <c r="BL1493" s="17" t="s">
        <v>247</v>
      </c>
      <c r="BM1493" s="149" t="s">
        <v>2070</v>
      </c>
    </row>
    <row r="1494" spans="2:65" s="1" customFormat="1" ht="16.5" customHeight="1">
      <c r="B1494" s="32"/>
      <c r="C1494" s="137" t="s">
        <v>2071</v>
      </c>
      <c r="D1494" s="137" t="s">
        <v>243</v>
      </c>
      <c r="E1494" s="138" t="s">
        <v>2072</v>
      </c>
      <c r="F1494" s="139" t="s">
        <v>1954</v>
      </c>
      <c r="G1494" s="140" t="s">
        <v>299</v>
      </c>
      <c r="H1494" s="141">
        <v>2</v>
      </c>
      <c r="I1494" s="142"/>
      <c r="J1494" s="143">
        <f t="shared" si="140"/>
        <v>0</v>
      </c>
      <c r="K1494" s="144"/>
      <c r="L1494" s="32"/>
      <c r="M1494" s="145" t="s">
        <v>1</v>
      </c>
      <c r="N1494" s="146" t="s">
        <v>39</v>
      </c>
      <c r="P1494" s="147">
        <f t="shared" si="141"/>
        <v>0</v>
      </c>
      <c r="Q1494" s="147">
        <v>0</v>
      </c>
      <c r="R1494" s="147">
        <f t="shared" si="142"/>
        <v>0</v>
      </c>
      <c r="S1494" s="147">
        <v>0</v>
      </c>
      <c r="T1494" s="148">
        <f t="shared" si="143"/>
        <v>0</v>
      </c>
      <c r="AR1494" s="149" t="s">
        <v>247</v>
      </c>
      <c r="AT1494" s="149" t="s">
        <v>243</v>
      </c>
      <c r="AU1494" s="149" t="s">
        <v>258</v>
      </c>
      <c r="AY1494" s="17" t="s">
        <v>241</v>
      </c>
      <c r="BE1494" s="150">
        <f t="shared" si="144"/>
        <v>0</v>
      </c>
      <c r="BF1494" s="150">
        <f t="shared" si="145"/>
        <v>0</v>
      </c>
      <c r="BG1494" s="150">
        <f t="shared" si="146"/>
        <v>0</v>
      </c>
      <c r="BH1494" s="150">
        <f t="shared" si="147"/>
        <v>0</v>
      </c>
      <c r="BI1494" s="150">
        <f t="shared" si="148"/>
        <v>0</v>
      </c>
      <c r="BJ1494" s="17" t="s">
        <v>86</v>
      </c>
      <c r="BK1494" s="150">
        <f t="shared" si="149"/>
        <v>0</v>
      </c>
      <c r="BL1494" s="17" t="s">
        <v>247</v>
      </c>
      <c r="BM1494" s="149" t="s">
        <v>2073</v>
      </c>
    </row>
    <row r="1495" spans="2:65" s="1" customFormat="1" ht="16.5" customHeight="1">
      <c r="B1495" s="32"/>
      <c r="C1495" s="137" t="s">
        <v>2074</v>
      </c>
      <c r="D1495" s="137" t="s">
        <v>243</v>
      </c>
      <c r="E1495" s="138" t="s">
        <v>2075</v>
      </c>
      <c r="F1495" s="139" t="s">
        <v>1958</v>
      </c>
      <c r="G1495" s="140" t="s">
        <v>299</v>
      </c>
      <c r="H1495" s="141">
        <v>4</v>
      </c>
      <c r="I1495" s="142"/>
      <c r="J1495" s="143">
        <f t="shared" si="140"/>
        <v>0</v>
      </c>
      <c r="K1495" s="144"/>
      <c r="L1495" s="32"/>
      <c r="M1495" s="145" t="s">
        <v>1</v>
      </c>
      <c r="N1495" s="146" t="s">
        <v>39</v>
      </c>
      <c r="P1495" s="147">
        <f t="shared" si="141"/>
        <v>0</v>
      </c>
      <c r="Q1495" s="147">
        <v>0</v>
      </c>
      <c r="R1495" s="147">
        <f t="shared" si="142"/>
        <v>0</v>
      </c>
      <c r="S1495" s="147">
        <v>0</v>
      </c>
      <c r="T1495" s="148">
        <f t="shared" si="143"/>
        <v>0</v>
      </c>
      <c r="AR1495" s="149" t="s">
        <v>247</v>
      </c>
      <c r="AT1495" s="149" t="s">
        <v>243</v>
      </c>
      <c r="AU1495" s="149" t="s">
        <v>258</v>
      </c>
      <c r="AY1495" s="17" t="s">
        <v>241</v>
      </c>
      <c r="BE1495" s="150">
        <f t="shared" si="144"/>
        <v>0</v>
      </c>
      <c r="BF1495" s="150">
        <f t="shared" si="145"/>
        <v>0</v>
      </c>
      <c r="BG1495" s="150">
        <f t="shared" si="146"/>
        <v>0</v>
      </c>
      <c r="BH1495" s="150">
        <f t="shared" si="147"/>
        <v>0</v>
      </c>
      <c r="BI1495" s="150">
        <f t="shared" si="148"/>
        <v>0</v>
      </c>
      <c r="BJ1495" s="17" t="s">
        <v>86</v>
      </c>
      <c r="BK1495" s="150">
        <f t="shared" si="149"/>
        <v>0</v>
      </c>
      <c r="BL1495" s="17" t="s">
        <v>247</v>
      </c>
      <c r="BM1495" s="149" t="s">
        <v>2076</v>
      </c>
    </row>
    <row r="1496" spans="2:65" s="1" customFormat="1" ht="16.5" customHeight="1">
      <c r="B1496" s="32"/>
      <c r="C1496" s="137" t="s">
        <v>2077</v>
      </c>
      <c r="D1496" s="137" t="s">
        <v>243</v>
      </c>
      <c r="E1496" s="138" t="s">
        <v>2078</v>
      </c>
      <c r="F1496" s="139" t="s">
        <v>1962</v>
      </c>
      <c r="G1496" s="140" t="s">
        <v>299</v>
      </c>
      <c r="H1496" s="141">
        <v>18</v>
      </c>
      <c r="I1496" s="142"/>
      <c r="J1496" s="143">
        <f t="shared" si="140"/>
        <v>0</v>
      </c>
      <c r="K1496" s="144"/>
      <c r="L1496" s="32"/>
      <c r="M1496" s="145" t="s">
        <v>1</v>
      </c>
      <c r="N1496" s="146" t="s">
        <v>39</v>
      </c>
      <c r="P1496" s="147">
        <f t="shared" si="141"/>
        <v>0</v>
      </c>
      <c r="Q1496" s="147">
        <v>0</v>
      </c>
      <c r="R1496" s="147">
        <f t="shared" si="142"/>
        <v>0</v>
      </c>
      <c r="S1496" s="147">
        <v>0</v>
      </c>
      <c r="T1496" s="148">
        <f t="shared" si="143"/>
        <v>0</v>
      </c>
      <c r="AR1496" s="149" t="s">
        <v>247</v>
      </c>
      <c r="AT1496" s="149" t="s">
        <v>243</v>
      </c>
      <c r="AU1496" s="149" t="s">
        <v>258</v>
      </c>
      <c r="AY1496" s="17" t="s">
        <v>241</v>
      </c>
      <c r="BE1496" s="150">
        <f t="shared" si="144"/>
        <v>0</v>
      </c>
      <c r="BF1496" s="150">
        <f t="shared" si="145"/>
        <v>0</v>
      </c>
      <c r="BG1496" s="150">
        <f t="shared" si="146"/>
        <v>0</v>
      </c>
      <c r="BH1496" s="150">
        <f t="shared" si="147"/>
        <v>0</v>
      </c>
      <c r="BI1496" s="150">
        <f t="shared" si="148"/>
        <v>0</v>
      </c>
      <c r="BJ1496" s="17" t="s">
        <v>86</v>
      </c>
      <c r="BK1496" s="150">
        <f t="shared" si="149"/>
        <v>0</v>
      </c>
      <c r="BL1496" s="17" t="s">
        <v>247</v>
      </c>
      <c r="BM1496" s="149" t="s">
        <v>2079</v>
      </c>
    </row>
    <row r="1497" spans="2:65" s="1" customFormat="1" ht="16.5" customHeight="1">
      <c r="B1497" s="32"/>
      <c r="C1497" s="137" t="s">
        <v>2080</v>
      </c>
      <c r="D1497" s="137" t="s">
        <v>243</v>
      </c>
      <c r="E1497" s="138" t="s">
        <v>2081</v>
      </c>
      <c r="F1497" s="139" t="s">
        <v>1966</v>
      </c>
      <c r="G1497" s="140" t="s">
        <v>299</v>
      </c>
      <c r="H1497" s="141">
        <v>2</v>
      </c>
      <c r="I1497" s="142"/>
      <c r="J1497" s="143">
        <f t="shared" si="140"/>
        <v>0</v>
      </c>
      <c r="K1497" s="144"/>
      <c r="L1497" s="32"/>
      <c r="M1497" s="145" t="s">
        <v>1</v>
      </c>
      <c r="N1497" s="146" t="s">
        <v>39</v>
      </c>
      <c r="P1497" s="147">
        <f t="shared" si="141"/>
        <v>0</v>
      </c>
      <c r="Q1497" s="147">
        <v>0</v>
      </c>
      <c r="R1497" s="147">
        <f t="shared" si="142"/>
        <v>0</v>
      </c>
      <c r="S1497" s="147">
        <v>0</v>
      </c>
      <c r="T1497" s="148">
        <f t="shared" si="143"/>
        <v>0</v>
      </c>
      <c r="AR1497" s="149" t="s">
        <v>247</v>
      </c>
      <c r="AT1497" s="149" t="s">
        <v>243</v>
      </c>
      <c r="AU1497" s="149" t="s">
        <v>258</v>
      </c>
      <c r="AY1497" s="17" t="s">
        <v>241</v>
      </c>
      <c r="BE1497" s="150">
        <f t="shared" si="144"/>
        <v>0</v>
      </c>
      <c r="BF1497" s="150">
        <f t="shared" si="145"/>
        <v>0</v>
      </c>
      <c r="BG1497" s="150">
        <f t="shared" si="146"/>
        <v>0</v>
      </c>
      <c r="BH1497" s="150">
        <f t="shared" si="147"/>
        <v>0</v>
      </c>
      <c r="BI1497" s="150">
        <f t="shared" si="148"/>
        <v>0</v>
      </c>
      <c r="BJ1497" s="17" t="s">
        <v>86</v>
      </c>
      <c r="BK1497" s="150">
        <f t="shared" si="149"/>
        <v>0</v>
      </c>
      <c r="BL1497" s="17" t="s">
        <v>247</v>
      </c>
      <c r="BM1497" s="149" t="s">
        <v>2082</v>
      </c>
    </row>
    <row r="1498" spans="2:65" s="1" customFormat="1" ht="16.5" customHeight="1">
      <c r="B1498" s="32"/>
      <c r="C1498" s="137" t="s">
        <v>2083</v>
      </c>
      <c r="D1498" s="137" t="s">
        <v>243</v>
      </c>
      <c r="E1498" s="138" t="s">
        <v>2084</v>
      </c>
      <c r="F1498" s="139" t="s">
        <v>1970</v>
      </c>
      <c r="G1498" s="140" t="s">
        <v>299</v>
      </c>
      <c r="H1498" s="141">
        <v>6</v>
      </c>
      <c r="I1498" s="142"/>
      <c r="J1498" s="143">
        <f t="shared" si="140"/>
        <v>0</v>
      </c>
      <c r="K1498" s="144"/>
      <c r="L1498" s="32"/>
      <c r="M1498" s="145" t="s">
        <v>1</v>
      </c>
      <c r="N1498" s="146" t="s">
        <v>39</v>
      </c>
      <c r="P1498" s="147">
        <f t="shared" si="141"/>
        <v>0</v>
      </c>
      <c r="Q1498" s="147">
        <v>0</v>
      </c>
      <c r="R1498" s="147">
        <f t="shared" si="142"/>
        <v>0</v>
      </c>
      <c r="S1498" s="147">
        <v>0</v>
      </c>
      <c r="T1498" s="148">
        <f t="shared" si="143"/>
        <v>0</v>
      </c>
      <c r="AR1498" s="149" t="s">
        <v>247</v>
      </c>
      <c r="AT1498" s="149" t="s">
        <v>243</v>
      </c>
      <c r="AU1498" s="149" t="s">
        <v>258</v>
      </c>
      <c r="AY1498" s="17" t="s">
        <v>241</v>
      </c>
      <c r="BE1498" s="150">
        <f t="shared" si="144"/>
        <v>0</v>
      </c>
      <c r="BF1498" s="150">
        <f t="shared" si="145"/>
        <v>0</v>
      </c>
      <c r="BG1498" s="150">
        <f t="shared" si="146"/>
        <v>0</v>
      </c>
      <c r="BH1498" s="150">
        <f t="shared" si="147"/>
        <v>0</v>
      </c>
      <c r="BI1498" s="150">
        <f t="shared" si="148"/>
        <v>0</v>
      </c>
      <c r="BJ1498" s="17" t="s">
        <v>86</v>
      </c>
      <c r="BK1498" s="150">
        <f t="shared" si="149"/>
        <v>0</v>
      </c>
      <c r="BL1498" s="17" t="s">
        <v>247</v>
      </c>
      <c r="BM1498" s="149" t="s">
        <v>2085</v>
      </c>
    </row>
    <row r="1499" spans="2:65" s="1" customFormat="1" ht="16.5" customHeight="1">
      <c r="B1499" s="32"/>
      <c r="C1499" s="137" t="s">
        <v>2086</v>
      </c>
      <c r="D1499" s="137" t="s">
        <v>243</v>
      </c>
      <c r="E1499" s="138" t="s">
        <v>2087</v>
      </c>
      <c r="F1499" s="139" t="s">
        <v>1974</v>
      </c>
      <c r="G1499" s="140" t="s">
        <v>299</v>
      </c>
      <c r="H1499" s="141">
        <v>13</v>
      </c>
      <c r="I1499" s="142"/>
      <c r="J1499" s="143">
        <f t="shared" si="140"/>
        <v>0</v>
      </c>
      <c r="K1499" s="144"/>
      <c r="L1499" s="32"/>
      <c r="M1499" s="145" t="s">
        <v>1</v>
      </c>
      <c r="N1499" s="146" t="s">
        <v>39</v>
      </c>
      <c r="P1499" s="147">
        <f t="shared" si="141"/>
        <v>0</v>
      </c>
      <c r="Q1499" s="147">
        <v>0</v>
      </c>
      <c r="R1499" s="147">
        <f t="shared" si="142"/>
        <v>0</v>
      </c>
      <c r="S1499" s="147">
        <v>0</v>
      </c>
      <c r="T1499" s="148">
        <f t="shared" si="143"/>
        <v>0</v>
      </c>
      <c r="AR1499" s="149" t="s">
        <v>247</v>
      </c>
      <c r="AT1499" s="149" t="s">
        <v>243</v>
      </c>
      <c r="AU1499" s="149" t="s">
        <v>258</v>
      </c>
      <c r="AY1499" s="17" t="s">
        <v>241</v>
      </c>
      <c r="BE1499" s="150">
        <f t="shared" si="144"/>
        <v>0</v>
      </c>
      <c r="BF1499" s="150">
        <f t="shared" si="145"/>
        <v>0</v>
      </c>
      <c r="BG1499" s="150">
        <f t="shared" si="146"/>
        <v>0</v>
      </c>
      <c r="BH1499" s="150">
        <f t="shared" si="147"/>
        <v>0</v>
      </c>
      <c r="BI1499" s="150">
        <f t="shared" si="148"/>
        <v>0</v>
      </c>
      <c r="BJ1499" s="17" t="s">
        <v>86</v>
      </c>
      <c r="BK1499" s="150">
        <f t="shared" si="149"/>
        <v>0</v>
      </c>
      <c r="BL1499" s="17" t="s">
        <v>247</v>
      </c>
      <c r="BM1499" s="149" t="s">
        <v>2088</v>
      </c>
    </row>
    <row r="1500" spans="2:65" s="1" customFormat="1" ht="16.5" customHeight="1">
      <c r="B1500" s="32"/>
      <c r="C1500" s="137" t="s">
        <v>2089</v>
      </c>
      <c r="D1500" s="137" t="s">
        <v>243</v>
      </c>
      <c r="E1500" s="138" t="s">
        <v>2090</v>
      </c>
      <c r="F1500" s="139" t="s">
        <v>1978</v>
      </c>
      <c r="G1500" s="140" t="s">
        <v>299</v>
      </c>
      <c r="H1500" s="141">
        <v>67</v>
      </c>
      <c r="I1500" s="142"/>
      <c r="J1500" s="143">
        <f t="shared" si="140"/>
        <v>0</v>
      </c>
      <c r="K1500" s="144"/>
      <c r="L1500" s="32"/>
      <c r="M1500" s="145" t="s">
        <v>1</v>
      </c>
      <c r="N1500" s="146" t="s">
        <v>39</v>
      </c>
      <c r="P1500" s="147">
        <f t="shared" si="141"/>
        <v>0</v>
      </c>
      <c r="Q1500" s="147">
        <v>0</v>
      </c>
      <c r="R1500" s="147">
        <f t="shared" si="142"/>
        <v>0</v>
      </c>
      <c r="S1500" s="147">
        <v>0</v>
      </c>
      <c r="T1500" s="148">
        <f t="shared" si="143"/>
        <v>0</v>
      </c>
      <c r="AR1500" s="149" t="s">
        <v>247</v>
      </c>
      <c r="AT1500" s="149" t="s">
        <v>243</v>
      </c>
      <c r="AU1500" s="149" t="s">
        <v>258</v>
      </c>
      <c r="AY1500" s="17" t="s">
        <v>241</v>
      </c>
      <c r="BE1500" s="150">
        <f t="shared" si="144"/>
        <v>0</v>
      </c>
      <c r="BF1500" s="150">
        <f t="shared" si="145"/>
        <v>0</v>
      </c>
      <c r="BG1500" s="150">
        <f t="shared" si="146"/>
        <v>0</v>
      </c>
      <c r="BH1500" s="150">
        <f t="shared" si="147"/>
        <v>0</v>
      </c>
      <c r="BI1500" s="150">
        <f t="shared" si="148"/>
        <v>0</v>
      </c>
      <c r="BJ1500" s="17" t="s">
        <v>86</v>
      </c>
      <c r="BK1500" s="150">
        <f t="shared" si="149"/>
        <v>0</v>
      </c>
      <c r="BL1500" s="17" t="s">
        <v>247</v>
      </c>
      <c r="BM1500" s="149" t="s">
        <v>2091</v>
      </c>
    </row>
    <row r="1501" spans="2:65" s="1" customFormat="1" ht="16.5" customHeight="1">
      <c r="B1501" s="32"/>
      <c r="C1501" s="137" t="s">
        <v>2092</v>
      </c>
      <c r="D1501" s="137" t="s">
        <v>243</v>
      </c>
      <c r="E1501" s="138" t="s">
        <v>2093</v>
      </c>
      <c r="F1501" s="139" t="s">
        <v>1982</v>
      </c>
      <c r="G1501" s="140" t="s">
        <v>246</v>
      </c>
      <c r="H1501" s="141">
        <v>7</v>
      </c>
      <c r="I1501" s="142"/>
      <c r="J1501" s="143">
        <f t="shared" si="140"/>
        <v>0</v>
      </c>
      <c r="K1501" s="144"/>
      <c r="L1501" s="32"/>
      <c r="M1501" s="145" t="s">
        <v>1</v>
      </c>
      <c r="N1501" s="146" t="s">
        <v>39</v>
      </c>
      <c r="P1501" s="147">
        <f t="shared" si="141"/>
        <v>0</v>
      </c>
      <c r="Q1501" s="147">
        <v>0</v>
      </c>
      <c r="R1501" s="147">
        <f t="shared" si="142"/>
        <v>0</v>
      </c>
      <c r="S1501" s="147">
        <v>0</v>
      </c>
      <c r="T1501" s="148">
        <f t="shared" si="143"/>
        <v>0</v>
      </c>
      <c r="AR1501" s="149" t="s">
        <v>247</v>
      </c>
      <c r="AT1501" s="149" t="s">
        <v>243</v>
      </c>
      <c r="AU1501" s="149" t="s">
        <v>258</v>
      </c>
      <c r="AY1501" s="17" t="s">
        <v>241</v>
      </c>
      <c r="BE1501" s="150">
        <f t="shared" si="144"/>
        <v>0</v>
      </c>
      <c r="BF1501" s="150">
        <f t="shared" si="145"/>
        <v>0</v>
      </c>
      <c r="BG1501" s="150">
        <f t="shared" si="146"/>
        <v>0</v>
      </c>
      <c r="BH1501" s="150">
        <f t="shared" si="147"/>
        <v>0</v>
      </c>
      <c r="BI1501" s="150">
        <f t="shared" si="148"/>
        <v>0</v>
      </c>
      <c r="BJ1501" s="17" t="s">
        <v>86</v>
      </c>
      <c r="BK1501" s="150">
        <f t="shared" si="149"/>
        <v>0</v>
      </c>
      <c r="BL1501" s="17" t="s">
        <v>247</v>
      </c>
      <c r="BM1501" s="149" t="s">
        <v>2094</v>
      </c>
    </row>
    <row r="1502" spans="2:65" s="1" customFormat="1" ht="16.5" customHeight="1">
      <c r="B1502" s="32"/>
      <c r="C1502" s="137" t="s">
        <v>2095</v>
      </c>
      <c r="D1502" s="137" t="s">
        <v>243</v>
      </c>
      <c r="E1502" s="138" t="s">
        <v>2096</v>
      </c>
      <c r="F1502" s="139" t="s">
        <v>1986</v>
      </c>
      <c r="G1502" s="140" t="s">
        <v>1608</v>
      </c>
      <c r="H1502" s="141">
        <v>5</v>
      </c>
      <c r="I1502" s="142"/>
      <c r="J1502" s="143">
        <f t="shared" si="140"/>
        <v>0</v>
      </c>
      <c r="K1502" s="144"/>
      <c r="L1502" s="32"/>
      <c r="M1502" s="145" t="s">
        <v>1</v>
      </c>
      <c r="N1502" s="146" t="s">
        <v>39</v>
      </c>
      <c r="P1502" s="147">
        <f t="shared" si="141"/>
        <v>0</v>
      </c>
      <c r="Q1502" s="147">
        <v>0</v>
      </c>
      <c r="R1502" s="147">
        <f t="shared" si="142"/>
        <v>0</v>
      </c>
      <c r="S1502" s="147">
        <v>0</v>
      </c>
      <c r="T1502" s="148">
        <f t="shared" si="143"/>
        <v>0</v>
      </c>
      <c r="AR1502" s="149" t="s">
        <v>247</v>
      </c>
      <c r="AT1502" s="149" t="s">
        <v>243</v>
      </c>
      <c r="AU1502" s="149" t="s">
        <v>258</v>
      </c>
      <c r="AY1502" s="17" t="s">
        <v>241</v>
      </c>
      <c r="BE1502" s="150">
        <f t="shared" si="144"/>
        <v>0</v>
      </c>
      <c r="BF1502" s="150">
        <f t="shared" si="145"/>
        <v>0</v>
      </c>
      <c r="BG1502" s="150">
        <f t="shared" si="146"/>
        <v>0</v>
      </c>
      <c r="BH1502" s="150">
        <f t="shared" si="147"/>
        <v>0</v>
      </c>
      <c r="BI1502" s="150">
        <f t="shared" si="148"/>
        <v>0</v>
      </c>
      <c r="BJ1502" s="17" t="s">
        <v>86</v>
      </c>
      <c r="BK1502" s="150">
        <f t="shared" si="149"/>
        <v>0</v>
      </c>
      <c r="BL1502" s="17" t="s">
        <v>247</v>
      </c>
      <c r="BM1502" s="149" t="s">
        <v>2097</v>
      </c>
    </row>
    <row r="1503" spans="2:65" s="1" customFormat="1" ht="16.5" customHeight="1">
      <c r="B1503" s="32"/>
      <c r="C1503" s="137" t="s">
        <v>2098</v>
      </c>
      <c r="D1503" s="137" t="s">
        <v>243</v>
      </c>
      <c r="E1503" s="138" t="s">
        <v>2099</v>
      </c>
      <c r="F1503" s="139" t="s">
        <v>1990</v>
      </c>
      <c r="G1503" s="140" t="s">
        <v>1608</v>
      </c>
      <c r="H1503" s="141">
        <v>1</v>
      </c>
      <c r="I1503" s="142"/>
      <c r="J1503" s="143">
        <f t="shared" si="140"/>
        <v>0</v>
      </c>
      <c r="K1503" s="144"/>
      <c r="L1503" s="32"/>
      <c r="M1503" s="145" t="s">
        <v>1</v>
      </c>
      <c r="N1503" s="146" t="s">
        <v>39</v>
      </c>
      <c r="P1503" s="147">
        <f t="shared" si="141"/>
        <v>0</v>
      </c>
      <c r="Q1503" s="147">
        <v>0</v>
      </c>
      <c r="R1503" s="147">
        <f t="shared" si="142"/>
        <v>0</v>
      </c>
      <c r="S1503" s="147">
        <v>0</v>
      </c>
      <c r="T1503" s="148">
        <f t="shared" si="143"/>
        <v>0</v>
      </c>
      <c r="AR1503" s="149" t="s">
        <v>247</v>
      </c>
      <c r="AT1503" s="149" t="s">
        <v>243</v>
      </c>
      <c r="AU1503" s="149" t="s">
        <v>258</v>
      </c>
      <c r="AY1503" s="17" t="s">
        <v>241</v>
      </c>
      <c r="BE1503" s="150">
        <f t="shared" si="144"/>
        <v>0</v>
      </c>
      <c r="BF1503" s="150">
        <f t="shared" si="145"/>
        <v>0</v>
      </c>
      <c r="BG1503" s="150">
        <f t="shared" si="146"/>
        <v>0</v>
      </c>
      <c r="BH1503" s="150">
        <f t="shared" si="147"/>
        <v>0</v>
      </c>
      <c r="BI1503" s="150">
        <f t="shared" si="148"/>
        <v>0</v>
      </c>
      <c r="BJ1503" s="17" t="s">
        <v>86</v>
      </c>
      <c r="BK1503" s="150">
        <f t="shared" si="149"/>
        <v>0</v>
      </c>
      <c r="BL1503" s="17" t="s">
        <v>247</v>
      </c>
      <c r="BM1503" s="149" t="s">
        <v>2100</v>
      </c>
    </row>
    <row r="1504" spans="2:65" s="1" customFormat="1" ht="16.5" customHeight="1">
      <c r="B1504" s="32"/>
      <c r="C1504" s="137" t="s">
        <v>2101</v>
      </c>
      <c r="D1504" s="137" t="s">
        <v>243</v>
      </c>
      <c r="E1504" s="138" t="s">
        <v>2102</v>
      </c>
      <c r="F1504" s="139" t="s">
        <v>1994</v>
      </c>
      <c r="G1504" s="140" t="s">
        <v>1608</v>
      </c>
      <c r="H1504" s="141">
        <v>1</v>
      </c>
      <c r="I1504" s="142"/>
      <c r="J1504" s="143">
        <f t="shared" si="140"/>
        <v>0</v>
      </c>
      <c r="K1504" s="144"/>
      <c r="L1504" s="32"/>
      <c r="M1504" s="145" t="s">
        <v>1</v>
      </c>
      <c r="N1504" s="146" t="s">
        <v>39</v>
      </c>
      <c r="P1504" s="147">
        <f t="shared" si="141"/>
        <v>0</v>
      </c>
      <c r="Q1504" s="147">
        <v>0</v>
      </c>
      <c r="R1504" s="147">
        <f t="shared" si="142"/>
        <v>0</v>
      </c>
      <c r="S1504" s="147">
        <v>0</v>
      </c>
      <c r="T1504" s="148">
        <f t="shared" si="143"/>
        <v>0</v>
      </c>
      <c r="AR1504" s="149" t="s">
        <v>247</v>
      </c>
      <c r="AT1504" s="149" t="s">
        <v>243</v>
      </c>
      <c r="AU1504" s="149" t="s">
        <v>258</v>
      </c>
      <c r="AY1504" s="17" t="s">
        <v>241</v>
      </c>
      <c r="BE1504" s="150">
        <f t="shared" si="144"/>
        <v>0</v>
      </c>
      <c r="BF1504" s="150">
        <f t="shared" si="145"/>
        <v>0</v>
      </c>
      <c r="BG1504" s="150">
        <f t="shared" si="146"/>
        <v>0</v>
      </c>
      <c r="BH1504" s="150">
        <f t="shared" si="147"/>
        <v>0</v>
      </c>
      <c r="BI1504" s="150">
        <f t="shared" si="148"/>
        <v>0</v>
      </c>
      <c r="BJ1504" s="17" t="s">
        <v>86</v>
      </c>
      <c r="BK1504" s="150">
        <f t="shared" si="149"/>
        <v>0</v>
      </c>
      <c r="BL1504" s="17" t="s">
        <v>247</v>
      </c>
      <c r="BM1504" s="149" t="s">
        <v>2103</v>
      </c>
    </row>
    <row r="1505" spans="2:65" s="1" customFormat="1" ht="16.5" customHeight="1">
      <c r="B1505" s="32"/>
      <c r="C1505" s="137" t="s">
        <v>2104</v>
      </c>
      <c r="D1505" s="137" t="s">
        <v>243</v>
      </c>
      <c r="E1505" s="138" t="s">
        <v>2105</v>
      </c>
      <c r="F1505" s="139" t="s">
        <v>1998</v>
      </c>
      <c r="G1505" s="140" t="s">
        <v>327</v>
      </c>
      <c r="H1505" s="141">
        <v>16</v>
      </c>
      <c r="I1505" s="142"/>
      <c r="J1505" s="143">
        <f t="shared" si="140"/>
        <v>0</v>
      </c>
      <c r="K1505" s="144"/>
      <c r="L1505" s="32"/>
      <c r="M1505" s="145" t="s">
        <v>1</v>
      </c>
      <c r="N1505" s="146" t="s">
        <v>39</v>
      </c>
      <c r="P1505" s="147">
        <f t="shared" si="141"/>
        <v>0</v>
      </c>
      <c r="Q1505" s="147">
        <v>0</v>
      </c>
      <c r="R1505" s="147">
        <f t="shared" si="142"/>
        <v>0</v>
      </c>
      <c r="S1505" s="147">
        <v>0</v>
      </c>
      <c r="T1505" s="148">
        <f t="shared" si="143"/>
        <v>0</v>
      </c>
      <c r="AR1505" s="149" t="s">
        <v>247</v>
      </c>
      <c r="AT1505" s="149" t="s">
        <v>243</v>
      </c>
      <c r="AU1505" s="149" t="s">
        <v>258</v>
      </c>
      <c r="AY1505" s="17" t="s">
        <v>241</v>
      </c>
      <c r="BE1505" s="150">
        <f t="shared" si="144"/>
        <v>0</v>
      </c>
      <c r="BF1505" s="150">
        <f t="shared" si="145"/>
        <v>0</v>
      </c>
      <c r="BG1505" s="150">
        <f t="shared" si="146"/>
        <v>0</v>
      </c>
      <c r="BH1505" s="150">
        <f t="shared" si="147"/>
        <v>0</v>
      </c>
      <c r="BI1505" s="150">
        <f t="shared" si="148"/>
        <v>0</v>
      </c>
      <c r="BJ1505" s="17" t="s">
        <v>86</v>
      </c>
      <c r="BK1505" s="150">
        <f t="shared" si="149"/>
        <v>0</v>
      </c>
      <c r="BL1505" s="17" t="s">
        <v>247</v>
      </c>
      <c r="BM1505" s="149" t="s">
        <v>2106</v>
      </c>
    </row>
    <row r="1506" spans="2:65" s="1" customFormat="1" ht="21.75" customHeight="1">
      <c r="B1506" s="32"/>
      <c r="C1506" s="137" t="s">
        <v>2107</v>
      </c>
      <c r="D1506" s="137" t="s">
        <v>243</v>
      </c>
      <c r="E1506" s="138" t="s">
        <v>2108</v>
      </c>
      <c r="F1506" s="139" t="s">
        <v>1866</v>
      </c>
      <c r="G1506" s="140" t="s">
        <v>327</v>
      </c>
      <c r="H1506" s="141">
        <v>1</v>
      </c>
      <c r="I1506" s="142"/>
      <c r="J1506" s="143">
        <f t="shared" si="140"/>
        <v>0</v>
      </c>
      <c r="K1506" s="144"/>
      <c r="L1506" s="32"/>
      <c r="M1506" s="145" t="s">
        <v>1</v>
      </c>
      <c r="N1506" s="146" t="s">
        <v>39</v>
      </c>
      <c r="P1506" s="147">
        <f t="shared" si="141"/>
        <v>0</v>
      </c>
      <c r="Q1506" s="147">
        <v>0</v>
      </c>
      <c r="R1506" s="147">
        <f t="shared" si="142"/>
        <v>0</v>
      </c>
      <c r="S1506" s="147">
        <v>0</v>
      </c>
      <c r="T1506" s="148">
        <f t="shared" si="143"/>
        <v>0</v>
      </c>
      <c r="AR1506" s="149" t="s">
        <v>247</v>
      </c>
      <c r="AT1506" s="149" t="s">
        <v>243</v>
      </c>
      <c r="AU1506" s="149" t="s">
        <v>258</v>
      </c>
      <c r="AY1506" s="17" t="s">
        <v>241</v>
      </c>
      <c r="BE1506" s="150">
        <f t="shared" si="144"/>
        <v>0</v>
      </c>
      <c r="BF1506" s="150">
        <f t="shared" si="145"/>
        <v>0</v>
      </c>
      <c r="BG1506" s="150">
        <f t="shared" si="146"/>
        <v>0</v>
      </c>
      <c r="BH1506" s="150">
        <f t="shared" si="147"/>
        <v>0</v>
      </c>
      <c r="BI1506" s="150">
        <f t="shared" si="148"/>
        <v>0</v>
      </c>
      <c r="BJ1506" s="17" t="s">
        <v>86</v>
      </c>
      <c r="BK1506" s="150">
        <f t="shared" si="149"/>
        <v>0</v>
      </c>
      <c r="BL1506" s="17" t="s">
        <v>247</v>
      </c>
      <c r="BM1506" s="149" t="s">
        <v>2109</v>
      </c>
    </row>
    <row r="1507" spans="2:65" s="1" customFormat="1" ht="16.5" customHeight="1">
      <c r="B1507" s="32"/>
      <c r="C1507" s="137" t="s">
        <v>2110</v>
      </c>
      <c r="D1507" s="137" t="s">
        <v>243</v>
      </c>
      <c r="E1507" s="138" t="s">
        <v>2111</v>
      </c>
      <c r="F1507" s="139" t="s">
        <v>2112</v>
      </c>
      <c r="G1507" s="140" t="s">
        <v>327</v>
      </c>
      <c r="H1507" s="141">
        <v>1</v>
      </c>
      <c r="I1507" s="142"/>
      <c r="J1507" s="143">
        <f t="shared" si="140"/>
        <v>0</v>
      </c>
      <c r="K1507" s="144"/>
      <c r="L1507" s="32"/>
      <c r="M1507" s="145" t="s">
        <v>1</v>
      </c>
      <c r="N1507" s="146" t="s">
        <v>39</v>
      </c>
      <c r="P1507" s="147">
        <f t="shared" si="141"/>
        <v>0</v>
      </c>
      <c r="Q1507" s="147">
        <v>0</v>
      </c>
      <c r="R1507" s="147">
        <f t="shared" si="142"/>
        <v>0</v>
      </c>
      <c r="S1507" s="147">
        <v>0</v>
      </c>
      <c r="T1507" s="148">
        <f t="shared" si="143"/>
        <v>0</v>
      </c>
      <c r="AR1507" s="149" t="s">
        <v>247</v>
      </c>
      <c r="AT1507" s="149" t="s">
        <v>243</v>
      </c>
      <c r="AU1507" s="149" t="s">
        <v>258</v>
      </c>
      <c r="AY1507" s="17" t="s">
        <v>241</v>
      </c>
      <c r="BE1507" s="150">
        <f t="shared" si="144"/>
        <v>0</v>
      </c>
      <c r="BF1507" s="150">
        <f t="shared" si="145"/>
        <v>0</v>
      </c>
      <c r="BG1507" s="150">
        <f t="shared" si="146"/>
        <v>0</v>
      </c>
      <c r="BH1507" s="150">
        <f t="shared" si="147"/>
        <v>0</v>
      </c>
      <c r="BI1507" s="150">
        <f t="shared" si="148"/>
        <v>0</v>
      </c>
      <c r="BJ1507" s="17" t="s">
        <v>86</v>
      </c>
      <c r="BK1507" s="150">
        <f t="shared" si="149"/>
        <v>0</v>
      </c>
      <c r="BL1507" s="17" t="s">
        <v>247</v>
      </c>
      <c r="BM1507" s="149" t="s">
        <v>2113</v>
      </c>
    </row>
    <row r="1508" spans="2:65" s="1" customFormat="1" ht="16.5" customHeight="1">
      <c r="B1508" s="32"/>
      <c r="C1508" s="137" t="s">
        <v>2114</v>
      </c>
      <c r="D1508" s="137" t="s">
        <v>243</v>
      </c>
      <c r="E1508" s="138" t="s">
        <v>2115</v>
      </c>
      <c r="F1508" s="139" t="s">
        <v>2005</v>
      </c>
      <c r="G1508" s="140" t="s">
        <v>327</v>
      </c>
      <c r="H1508" s="141">
        <v>1</v>
      </c>
      <c r="I1508" s="142"/>
      <c r="J1508" s="143">
        <f t="shared" si="140"/>
        <v>0</v>
      </c>
      <c r="K1508" s="144"/>
      <c r="L1508" s="32"/>
      <c r="M1508" s="145" t="s">
        <v>1</v>
      </c>
      <c r="N1508" s="146" t="s">
        <v>39</v>
      </c>
      <c r="P1508" s="147">
        <f t="shared" si="141"/>
        <v>0</v>
      </c>
      <c r="Q1508" s="147">
        <v>0</v>
      </c>
      <c r="R1508" s="147">
        <f t="shared" si="142"/>
        <v>0</v>
      </c>
      <c r="S1508" s="147">
        <v>0</v>
      </c>
      <c r="T1508" s="148">
        <f t="shared" si="143"/>
        <v>0</v>
      </c>
      <c r="AR1508" s="149" t="s">
        <v>247</v>
      </c>
      <c r="AT1508" s="149" t="s">
        <v>243</v>
      </c>
      <c r="AU1508" s="149" t="s">
        <v>258</v>
      </c>
      <c r="AY1508" s="17" t="s">
        <v>241</v>
      </c>
      <c r="BE1508" s="150">
        <f t="shared" si="144"/>
        <v>0</v>
      </c>
      <c r="BF1508" s="150">
        <f t="shared" si="145"/>
        <v>0</v>
      </c>
      <c r="BG1508" s="150">
        <f t="shared" si="146"/>
        <v>0</v>
      </c>
      <c r="BH1508" s="150">
        <f t="shared" si="147"/>
        <v>0</v>
      </c>
      <c r="BI1508" s="150">
        <f t="shared" si="148"/>
        <v>0</v>
      </c>
      <c r="BJ1508" s="17" t="s">
        <v>86</v>
      </c>
      <c r="BK1508" s="150">
        <f t="shared" si="149"/>
        <v>0</v>
      </c>
      <c r="BL1508" s="17" t="s">
        <v>247</v>
      </c>
      <c r="BM1508" s="149" t="s">
        <v>2116</v>
      </c>
    </row>
    <row r="1509" spans="2:65" s="1" customFormat="1" ht="16.5" customHeight="1">
      <c r="B1509" s="32"/>
      <c r="C1509" s="137" t="s">
        <v>2117</v>
      </c>
      <c r="D1509" s="137" t="s">
        <v>243</v>
      </c>
      <c r="E1509" s="138" t="s">
        <v>2118</v>
      </c>
      <c r="F1509" s="139" t="s">
        <v>2009</v>
      </c>
      <c r="G1509" s="140" t="s">
        <v>327</v>
      </c>
      <c r="H1509" s="141">
        <v>1</v>
      </c>
      <c r="I1509" s="142"/>
      <c r="J1509" s="143">
        <f t="shared" si="140"/>
        <v>0</v>
      </c>
      <c r="K1509" s="144"/>
      <c r="L1509" s="32"/>
      <c r="M1509" s="145" t="s">
        <v>1</v>
      </c>
      <c r="N1509" s="146" t="s">
        <v>39</v>
      </c>
      <c r="P1509" s="147">
        <f t="shared" si="141"/>
        <v>0</v>
      </c>
      <c r="Q1509" s="147">
        <v>0</v>
      </c>
      <c r="R1509" s="147">
        <f t="shared" si="142"/>
        <v>0</v>
      </c>
      <c r="S1509" s="147">
        <v>0</v>
      </c>
      <c r="T1509" s="148">
        <f t="shared" si="143"/>
        <v>0</v>
      </c>
      <c r="AR1509" s="149" t="s">
        <v>247</v>
      </c>
      <c r="AT1509" s="149" t="s">
        <v>243</v>
      </c>
      <c r="AU1509" s="149" t="s">
        <v>258</v>
      </c>
      <c r="AY1509" s="17" t="s">
        <v>241</v>
      </c>
      <c r="BE1509" s="150">
        <f t="shared" si="144"/>
        <v>0</v>
      </c>
      <c r="BF1509" s="150">
        <f t="shared" si="145"/>
        <v>0</v>
      </c>
      <c r="BG1509" s="150">
        <f t="shared" si="146"/>
        <v>0</v>
      </c>
      <c r="BH1509" s="150">
        <f t="shared" si="147"/>
        <v>0</v>
      </c>
      <c r="BI1509" s="150">
        <f t="shared" si="148"/>
        <v>0</v>
      </c>
      <c r="BJ1509" s="17" t="s">
        <v>86</v>
      </c>
      <c r="BK1509" s="150">
        <f t="shared" si="149"/>
        <v>0</v>
      </c>
      <c r="BL1509" s="17" t="s">
        <v>247</v>
      </c>
      <c r="BM1509" s="149" t="s">
        <v>2119</v>
      </c>
    </row>
    <row r="1510" spans="2:65" s="1" customFormat="1" ht="16.5" customHeight="1">
      <c r="B1510" s="32"/>
      <c r="C1510" s="137" t="s">
        <v>2120</v>
      </c>
      <c r="D1510" s="137" t="s">
        <v>243</v>
      </c>
      <c r="E1510" s="138" t="s">
        <v>2121</v>
      </c>
      <c r="F1510" s="139" t="s">
        <v>2122</v>
      </c>
      <c r="G1510" s="140" t="s">
        <v>390</v>
      </c>
      <c r="H1510" s="141">
        <v>1</v>
      </c>
      <c r="I1510" s="142"/>
      <c r="J1510" s="143">
        <f t="shared" si="140"/>
        <v>0</v>
      </c>
      <c r="K1510" s="144"/>
      <c r="L1510" s="32"/>
      <c r="M1510" s="145" t="s">
        <v>1</v>
      </c>
      <c r="N1510" s="146" t="s">
        <v>39</v>
      </c>
      <c r="P1510" s="147">
        <f t="shared" si="141"/>
        <v>0</v>
      </c>
      <c r="Q1510" s="147">
        <v>0</v>
      </c>
      <c r="R1510" s="147">
        <f t="shared" si="142"/>
        <v>0</v>
      </c>
      <c r="S1510" s="147">
        <v>0</v>
      </c>
      <c r="T1510" s="148">
        <f t="shared" si="143"/>
        <v>0</v>
      </c>
      <c r="AR1510" s="149" t="s">
        <v>334</v>
      </c>
      <c r="AT1510" s="149" t="s">
        <v>243</v>
      </c>
      <c r="AU1510" s="149" t="s">
        <v>258</v>
      </c>
      <c r="AY1510" s="17" t="s">
        <v>241</v>
      </c>
      <c r="BE1510" s="150">
        <f t="shared" si="144"/>
        <v>0</v>
      </c>
      <c r="BF1510" s="150">
        <f t="shared" si="145"/>
        <v>0</v>
      </c>
      <c r="BG1510" s="150">
        <f t="shared" si="146"/>
        <v>0</v>
      </c>
      <c r="BH1510" s="150">
        <f t="shared" si="147"/>
        <v>0</v>
      </c>
      <c r="BI1510" s="150">
        <f t="shared" si="148"/>
        <v>0</v>
      </c>
      <c r="BJ1510" s="17" t="s">
        <v>86</v>
      </c>
      <c r="BK1510" s="150">
        <f t="shared" si="149"/>
        <v>0</v>
      </c>
      <c r="BL1510" s="17" t="s">
        <v>334</v>
      </c>
      <c r="BM1510" s="149" t="s">
        <v>2123</v>
      </c>
    </row>
    <row r="1511" spans="2:65" s="11" customFormat="1" ht="22.75" customHeight="1">
      <c r="B1511" s="125"/>
      <c r="D1511" s="126" t="s">
        <v>72</v>
      </c>
      <c r="E1511" s="135" t="s">
        <v>2124</v>
      </c>
      <c r="F1511" s="135" t="s">
        <v>2125</v>
      </c>
      <c r="I1511" s="128"/>
      <c r="J1511" s="136">
        <f>BK1511</f>
        <v>0</v>
      </c>
      <c r="L1511" s="125"/>
      <c r="M1511" s="130"/>
      <c r="P1511" s="131">
        <f>SUM(P1512:P1553)</f>
        <v>0</v>
      </c>
      <c r="R1511" s="131">
        <f>SUM(R1512:R1553)</f>
        <v>6.2540886999999996</v>
      </c>
      <c r="T1511" s="132">
        <f>SUM(T1512:T1553)</f>
        <v>0</v>
      </c>
      <c r="AR1511" s="126" t="s">
        <v>86</v>
      </c>
      <c r="AT1511" s="133" t="s">
        <v>72</v>
      </c>
      <c r="AU1511" s="133" t="s">
        <v>80</v>
      </c>
      <c r="AY1511" s="126" t="s">
        <v>241</v>
      </c>
      <c r="BK1511" s="134">
        <f>SUM(BK1512:BK1553)</f>
        <v>0</v>
      </c>
    </row>
    <row r="1512" spans="2:65" s="1" customFormat="1" ht="33" customHeight="1">
      <c r="B1512" s="32"/>
      <c r="C1512" s="137" t="s">
        <v>2126</v>
      </c>
      <c r="D1512" s="137" t="s">
        <v>243</v>
      </c>
      <c r="E1512" s="138" t="s">
        <v>2127</v>
      </c>
      <c r="F1512" s="139" t="s">
        <v>2128</v>
      </c>
      <c r="G1512" s="140" t="s">
        <v>299</v>
      </c>
      <c r="H1512" s="141">
        <v>46.72</v>
      </c>
      <c r="I1512" s="142"/>
      <c r="J1512" s="143">
        <f>ROUND(I1512*H1512,2)</f>
        <v>0</v>
      </c>
      <c r="K1512" s="144"/>
      <c r="L1512" s="32"/>
      <c r="M1512" s="145" t="s">
        <v>1</v>
      </c>
      <c r="N1512" s="146" t="s">
        <v>39</v>
      </c>
      <c r="P1512" s="147">
        <f>O1512*H1512</f>
        <v>0</v>
      </c>
      <c r="Q1512" s="147">
        <v>0</v>
      </c>
      <c r="R1512" s="147">
        <f>Q1512*H1512</f>
        <v>0</v>
      </c>
      <c r="S1512" s="147">
        <v>0</v>
      </c>
      <c r="T1512" s="148">
        <f>S1512*H1512</f>
        <v>0</v>
      </c>
      <c r="AR1512" s="149" t="s">
        <v>334</v>
      </c>
      <c r="AT1512" s="149" t="s">
        <v>243</v>
      </c>
      <c r="AU1512" s="149" t="s">
        <v>86</v>
      </c>
      <c r="AY1512" s="17" t="s">
        <v>241</v>
      </c>
      <c r="BE1512" s="150">
        <f>IF(N1512="základní",J1512,0)</f>
        <v>0</v>
      </c>
      <c r="BF1512" s="150">
        <f>IF(N1512="snížená",J1512,0)</f>
        <v>0</v>
      </c>
      <c r="BG1512" s="150">
        <f>IF(N1512="zákl. přenesená",J1512,0)</f>
        <v>0</v>
      </c>
      <c r="BH1512" s="150">
        <f>IF(N1512="sníž. přenesená",J1512,0)</f>
        <v>0</v>
      </c>
      <c r="BI1512" s="150">
        <f>IF(N1512="nulová",J1512,0)</f>
        <v>0</v>
      </c>
      <c r="BJ1512" s="17" t="s">
        <v>86</v>
      </c>
      <c r="BK1512" s="150">
        <f>ROUND(I1512*H1512,2)</f>
        <v>0</v>
      </c>
      <c r="BL1512" s="17" t="s">
        <v>334</v>
      </c>
      <c r="BM1512" s="149" t="s">
        <v>2129</v>
      </c>
    </row>
    <row r="1513" spans="2:65" s="12" customFormat="1" ht="12">
      <c r="B1513" s="151"/>
      <c r="D1513" s="152" t="s">
        <v>249</v>
      </c>
      <c r="E1513" s="153" t="s">
        <v>1</v>
      </c>
      <c r="F1513" s="154" t="s">
        <v>2130</v>
      </c>
      <c r="H1513" s="155">
        <v>46.72</v>
      </c>
      <c r="I1513" s="156"/>
      <c r="L1513" s="151"/>
      <c r="M1513" s="157"/>
      <c r="T1513" s="158"/>
      <c r="AT1513" s="153" t="s">
        <v>249</v>
      </c>
      <c r="AU1513" s="153" t="s">
        <v>86</v>
      </c>
      <c r="AV1513" s="12" t="s">
        <v>86</v>
      </c>
      <c r="AW1513" s="12" t="s">
        <v>30</v>
      </c>
      <c r="AX1513" s="12" t="s">
        <v>73</v>
      </c>
      <c r="AY1513" s="153" t="s">
        <v>241</v>
      </c>
    </row>
    <row r="1514" spans="2:65" s="14" customFormat="1" ht="12">
      <c r="B1514" s="166"/>
      <c r="D1514" s="152" t="s">
        <v>249</v>
      </c>
      <c r="E1514" s="167" t="s">
        <v>1</v>
      </c>
      <c r="F1514" s="168" t="s">
        <v>2131</v>
      </c>
      <c r="H1514" s="169">
        <v>46.72</v>
      </c>
      <c r="I1514" s="170"/>
      <c r="L1514" s="166"/>
      <c r="M1514" s="171"/>
      <c r="T1514" s="172"/>
      <c r="AT1514" s="167" t="s">
        <v>249</v>
      </c>
      <c r="AU1514" s="167" t="s">
        <v>86</v>
      </c>
      <c r="AV1514" s="14" t="s">
        <v>258</v>
      </c>
      <c r="AW1514" s="14" t="s">
        <v>30</v>
      </c>
      <c r="AX1514" s="14" t="s">
        <v>73</v>
      </c>
      <c r="AY1514" s="167" t="s">
        <v>241</v>
      </c>
    </row>
    <row r="1515" spans="2:65" s="13" customFormat="1" ht="12">
      <c r="B1515" s="159"/>
      <c r="D1515" s="152" t="s">
        <v>249</v>
      </c>
      <c r="E1515" s="160" t="s">
        <v>1</v>
      </c>
      <c r="F1515" s="161" t="s">
        <v>251</v>
      </c>
      <c r="H1515" s="162">
        <v>46.72</v>
      </c>
      <c r="I1515" s="163"/>
      <c r="L1515" s="159"/>
      <c r="M1515" s="164"/>
      <c r="T1515" s="165"/>
      <c r="AT1515" s="160" t="s">
        <v>249</v>
      </c>
      <c r="AU1515" s="160" t="s">
        <v>86</v>
      </c>
      <c r="AV1515" s="13" t="s">
        <v>247</v>
      </c>
      <c r="AW1515" s="13" t="s">
        <v>30</v>
      </c>
      <c r="AX1515" s="13" t="s">
        <v>80</v>
      </c>
      <c r="AY1515" s="160" t="s">
        <v>241</v>
      </c>
    </row>
    <row r="1516" spans="2:65" s="1" customFormat="1" ht="21.75" customHeight="1">
      <c r="B1516" s="32"/>
      <c r="C1516" s="173" t="s">
        <v>2132</v>
      </c>
      <c r="D1516" s="173" t="s">
        <v>319</v>
      </c>
      <c r="E1516" s="174" t="s">
        <v>2133</v>
      </c>
      <c r="F1516" s="175" t="s">
        <v>2134</v>
      </c>
      <c r="G1516" s="176" t="s">
        <v>254</v>
      </c>
      <c r="H1516" s="177">
        <v>0.78500000000000003</v>
      </c>
      <c r="I1516" s="178"/>
      <c r="J1516" s="179">
        <f>ROUND(I1516*H1516,2)</f>
        <v>0</v>
      </c>
      <c r="K1516" s="180"/>
      <c r="L1516" s="181"/>
      <c r="M1516" s="182" t="s">
        <v>1</v>
      </c>
      <c r="N1516" s="183" t="s">
        <v>39</v>
      </c>
      <c r="P1516" s="147">
        <f>O1516*H1516</f>
        <v>0</v>
      </c>
      <c r="Q1516" s="147">
        <v>0.55000000000000004</v>
      </c>
      <c r="R1516" s="147">
        <f>Q1516*H1516</f>
        <v>0.43175000000000008</v>
      </c>
      <c r="S1516" s="147">
        <v>0</v>
      </c>
      <c r="T1516" s="148">
        <f>S1516*H1516</f>
        <v>0</v>
      </c>
      <c r="AR1516" s="149" t="s">
        <v>420</v>
      </c>
      <c r="AT1516" s="149" t="s">
        <v>319</v>
      </c>
      <c r="AU1516" s="149" t="s">
        <v>86</v>
      </c>
      <c r="AY1516" s="17" t="s">
        <v>241</v>
      </c>
      <c r="BE1516" s="150">
        <f>IF(N1516="základní",J1516,0)</f>
        <v>0</v>
      </c>
      <c r="BF1516" s="150">
        <f>IF(N1516="snížená",J1516,0)</f>
        <v>0</v>
      </c>
      <c r="BG1516" s="150">
        <f>IF(N1516="zákl. přenesená",J1516,0)</f>
        <v>0</v>
      </c>
      <c r="BH1516" s="150">
        <f>IF(N1516="sníž. přenesená",J1516,0)</f>
        <v>0</v>
      </c>
      <c r="BI1516" s="150">
        <f>IF(N1516="nulová",J1516,0)</f>
        <v>0</v>
      </c>
      <c r="BJ1516" s="17" t="s">
        <v>86</v>
      </c>
      <c r="BK1516" s="150">
        <f>ROUND(I1516*H1516,2)</f>
        <v>0</v>
      </c>
      <c r="BL1516" s="17" t="s">
        <v>334</v>
      </c>
      <c r="BM1516" s="149" t="s">
        <v>2135</v>
      </c>
    </row>
    <row r="1517" spans="2:65" s="12" customFormat="1" ht="12">
      <c r="B1517" s="151"/>
      <c r="D1517" s="152" t="s">
        <v>249</v>
      </c>
      <c r="E1517" s="153" t="s">
        <v>1</v>
      </c>
      <c r="F1517" s="154" t="s">
        <v>2136</v>
      </c>
      <c r="H1517" s="155">
        <v>0.78500000000000003</v>
      </c>
      <c r="I1517" s="156"/>
      <c r="L1517" s="151"/>
      <c r="M1517" s="157"/>
      <c r="T1517" s="158"/>
      <c r="AT1517" s="153" t="s">
        <v>249</v>
      </c>
      <c r="AU1517" s="153" t="s">
        <v>86</v>
      </c>
      <c r="AV1517" s="12" t="s">
        <v>86</v>
      </c>
      <c r="AW1517" s="12" t="s">
        <v>30</v>
      </c>
      <c r="AX1517" s="12" t="s">
        <v>73</v>
      </c>
      <c r="AY1517" s="153" t="s">
        <v>241</v>
      </c>
    </row>
    <row r="1518" spans="2:65" s="14" customFormat="1" ht="12">
      <c r="B1518" s="166"/>
      <c r="D1518" s="152" t="s">
        <v>249</v>
      </c>
      <c r="E1518" s="167" t="s">
        <v>1</v>
      </c>
      <c r="F1518" s="168" t="s">
        <v>2137</v>
      </c>
      <c r="H1518" s="169">
        <v>0.78500000000000003</v>
      </c>
      <c r="I1518" s="170"/>
      <c r="L1518" s="166"/>
      <c r="M1518" s="171"/>
      <c r="T1518" s="172"/>
      <c r="AT1518" s="167" t="s">
        <v>249</v>
      </c>
      <c r="AU1518" s="167" t="s">
        <v>86</v>
      </c>
      <c r="AV1518" s="14" t="s">
        <v>258</v>
      </c>
      <c r="AW1518" s="14" t="s">
        <v>30</v>
      </c>
      <c r="AX1518" s="14" t="s">
        <v>73</v>
      </c>
      <c r="AY1518" s="167" t="s">
        <v>241</v>
      </c>
    </row>
    <row r="1519" spans="2:65" s="13" customFormat="1" ht="12">
      <c r="B1519" s="159"/>
      <c r="D1519" s="152" t="s">
        <v>249</v>
      </c>
      <c r="E1519" s="160" t="s">
        <v>1</v>
      </c>
      <c r="F1519" s="161" t="s">
        <v>251</v>
      </c>
      <c r="H1519" s="162">
        <v>0.78500000000000003</v>
      </c>
      <c r="I1519" s="163"/>
      <c r="L1519" s="159"/>
      <c r="M1519" s="164"/>
      <c r="T1519" s="165"/>
      <c r="AT1519" s="160" t="s">
        <v>249</v>
      </c>
      <c r="AU1519" s="160" t="s">
        <v>86</v>
      </c>
      <c r="AV1519" s="13" t="s">
        <v>247</v>
      </c>
      <c r="AW1519" s="13" t="s">
        <v>30</v>
      </c>
      <c r="AX1519" s="13" t="s">
        <v>80</v>
      </c>
      <c r="AY1519" s="160" t="s">
        <v>241</v>
      </c>
    </row>
    <row r="1520" spans="2:65" s="1" customFormat="1" ht="33" customHeight="1">
      <c r="B1520" s="32"/>
      <c r="C1520" s="137" t="s">
        <v>2138</v>
      </c>
      <c r="D1520" s="137" t="s">
        <v>243</v>
      </c>
      <c r="E1520" s="138" t="s">
        <v>2139</v>
      </c>
      <c r="F1520" s="139" t="s">
        <v>2140</v>
      </c>
      <c r="G1520" s="140" t="s">
        <v>246</v>
      </c>
      <c r="H1520" s="141">
        <v>366.52</v>
      </c>
      <c r="I1520" s="142"/>
      <c r="J1520" s="143">
        <f>ROUND(I1520*H1520,2)</f>
        <v>0</v>
      </c>
      <c r="K1520" s="144"/>
      <c r="L1520" s="32"/>
      <c r="M1520" s="145" t="s">
        <v>1</v>
      </c>
      <c r="N1520" s="146" t="s">
        <v>39</v>
      </c>
      <c r="P1520" s="147">
        <f>O1520*H1520</f>
        <v>0</v>
      </c>
      <c r="Q1520" s="147">
        <v>0</v>
      </c>
      <c r="R1520" s="147">
        <f>Q1520*H1520</f>
        <v>0</v>
      </c>
      <c r="S1520" s="147">
        <v>0</v>
      </c>
      <c r="T1520" s="148">
        <f>S1520*H1520</f>
        <v>0</v>
      </c>
      <c r="AR1520" s="149" t="s">
        <v>334</v>
      </c>
      <c r="AT1520" s="149" t="s">
        <v>243</v>
      </c>
      <c r="AU1520" s="149" t="s">
        <v>86</v>
      </c>
      <c r="AY1520" s="17" t="s">
        <v>241</v>
      </c>
      <c r="BE1520" s="150">
        <f>IF(N1520="základní",J1520,0)</f>
        <v>0</v>
      </c>
      <c r="BF1520" s="150">
        <f>IF(N1520="snížená",J1520,0)</f>
        <v>0</v>
      </c>
      <c r="BG1520" s="150">
        <f>IF(N1520="zákl. přenesená",J1520,0)</f>
        <v>0</v>
      </c>
      <c r="BH1520" s="150">
        <f>IF(N1520="sníž. přenesená",J1520,0)</f>
        <v>0</v>
      </c>
      <c r="BI1520" s="150">
        <f>IF(N1520="nulová",J1520,0)</f>
        <v>0</v>
      </c>
      <c r="BJ1520" s="17" t="s">
        <v>86</v>
      </c>
      <c r="BK1520" s="150">
        <f>ROUND(I1520*H1520,2)</f>
        <v>0</v>
      </c>
      <c r="BL1520" s="17" t="s">
        <v>334</v>
      </c>
      <c r="BM1520" s="149" t="s">
        <v>2141</v>
      </c>
    </row>
    <row r="1521" spans="2:65" s="1" customFormat="1" ht="16.5" customHeight="1">
      <c r="B1521" s="32"/>
      <c r="C1521" s="173" t="s">
        <v>2142</v>
      </c>
      <c r="D1521" s="173" t="s">
        <v>319</v>
      </c>
      <c r="E1521" s="174" t="s">
        <v>2143</v>
      </c>
      <c r="F1521" s="175" t="s">
        <v>2144</v>
      </c>
      <c r="G1521" s="176" t="s">
        <v>254</v>
      </c>
      <c r="H1521" s="177">
        <v>6.52</v>
      </c>
      <c r="I1521" s="178"/>
      <c r="J1521" s="179">
        <f>ROUND(I1521*H1521,2)</f>
        <v>0</v>
      </c>
      <c r="K1521" s="180"/>
      <c r="L1521" s="181"/>
      <c r="M1521" s="182" t="s">
        <v>1</v>
      </c>
      <c r="N1521" s="183" t="s">
        <v>39</v>
      </c>
      <c r="P1521" s="147">
        <f>O1521*H1521</f>
        <v>0</v>
      </c>
      <c r="Q1521" s="147">
        <v>0.55000000000000004</v>
      </c>
      <c r="R1521" s="147">
        <f>Q1521*H1521</f>
        <v>3.5859999999999999</v>
      </c>
      <c r="S1521" s="147">
        <v>0</v>
      </c>
      <c r="T1521" s="148">
        <f>S1521*H1521</f>
        <v>0</v>
      </c>
      <c r="AR1521" s="149" t="s">
        <v>420</v>
      </c>
      <c r="AT1521" s="149" t="s">
        <v>319</v>
      </c>
      <c r="AU1521" s="149" t="s">
        <v>86</v>
      </c>
      <c r="AY1521" s="17" t="s">
        <v>241</v>
      </c>
      <c r="BE1521" s="150">
        <f>IF(N1521="základní",J1521,0)</f>
        <v>0</v>
      </c>
      <c r="BF1521" s="150">
        <f>IF(N1521="snížená",J1521,0)</f>
        <v>0</v>
      </c>
      <c r="BG1521" s="150">
        <f>IF(N1521="zákl. přenesená",J1521,0)</f>
        <v>0</v>
      </c>
      <c r="BH1521" s="150">
        <f>IF(N1521="sníž. přenesená",J1521,0)</f>
        <v>0</v>
      </c>
      <c r="BI1521" s="150">
        <f>IF(N1521="nulová",J1521,0)</f>
        <v>0</v>
      </c>
      <c r="BJ1521" s="17" t="s">
        <v>86</v>
      </c>
      <c r="BK1521" s="150">
        <f>ROUND(I1521*H1521,2)</f>
        <v>0</v>
      </c>
      <c r="BL1521" s="17" t="s">
        <v>334</v>
      </c>
      <c r="BM1521" s="149" t="s">
        <v>2145</v>
      </c>
    </row>
    <row r="1522" spans="2:65" s="1" customFormat="1" ht="16.5" customHeight="1">
      <c r="B1522" s="32"/>
      <c r="C1522" s="137" t="s">
        <v>2146</v>
      </c>
      <c r="D1522" s="137" t="s">
        <v>243</v>
      </c>
      <c r="E1522" s="138" t="s">
        <v>2147</v>
      </c>
      <c r="F1522" s="139" t="s">
        <v>2148</v>
      </c>
      <c r="G1522" s="140" t="s">
        <v>299</v>
      </c>
      <c r="H1522" s="141">
        <v>360</v>
      </c>
      <c r="I1522" s="142"/>
      <c r="J1522" s="143">
        <f>ROUND(I1522*H1522,2)</f>
        <v>0</v>
      </c>
      <c r="K1522" s="144"/>
      <c r="L1522" s="32"/>
      <c r="M1522" s="145" t="s">
        <v>1</v>
      </c>
      <c r="N1522" s="146" t="s">
        <v>39</v>
      </c>
      <c r="P1522" s="147">
        <f>O1522*H1522</f>
        <v>0</v>
      </c>
      <c r="Q1522" s="147">
        <v>2.0000000000000002E-5</v>
      </c>
      <c r="R1522" s="147">
        <f>Q1522*H1522</f>
        <v>7.2000000000000007E-3</v>
      </c>
      <c r="S1522" s="147">
        <v>0</v>
      </c>
      <c r="T1522" s="148">
        <f>S1522*H1522</f>
        <v>0</v>
      </c>
      <c r="AR1522" s="149" t="s">
        <v>334</v>
      </c>
      <c r="AT1522" s="149" t="s">
        <v>243</v>
      </c>
      <c r="AU1522" s="149" t="s">
        <v>86</v>
      </c>
      <c r="AY1522" s="17" t="s">
        <v>241</v>
      </c>
      <c r="BE1522" s="150">
        <f>IF(N1522="základní",J1522,0)</f>
        <v>0</v>
      </c>
      <c r="BF1522" s="150">
        <f>IF(N1522="snížená",J1522,0)</f>
        <v>0</v>
      </c>
      <c r="BG1522" s="150">
        <f>IF(N1522="zákl. přenesená",J1522,0)</f>
        <v>0</v>
      </c>
      <c r="BH1522" s="150">
        <f>IF(N1522="sníž. přenesená",J1522,0)</f>
        <v>0</v>
      </c>
      <c r="BI1522" s="150">
        <f>IF(N1522="nulová",J1522,0)</f>
        <v>0</v>
      </c>
      <c r="BJ1522" s="17" t="s">
        <v>86</v>
      </c>
      <c r="BK1522" s="150">
        <f>ROUND(I1522*H1522,2)</f>
        <v>0</v>
      </c>
      <c r="BL1522" s="17" t="s">
        <v>334</v>
      </c>
      <c r="BM1522" s="149" t="s">
        <v>2149</v>
      </c>
    </row>
    <row r="1523" spans="2:65" s="12" customFormat="1" ht="12">
      <c r="B1523" s="151"/>
      <c r="D1523" s="152" t="s">
        <v>249</v>
      </c>
      <c r="E1523" s="153" t="s">
        <v>1</v>
      </c>
      <c r="F1523" s="154" t="s">
        <v>2150</v>
      </c>
      <c r="H1523" s="155">
        <v>360</v>
      </c>
      <c r="I1523" s="156"/>
      <c r="L1523" s="151"/>
      <c r="M1523" s="157"/>
      <c r="T1523" s="158"/>
      <c r="AT1523" s="153" t="s">
        <v>249</v>
      </c>
      <c r="AU1523" s="153" t="s">
        <v>86</v>
      </c>
      <c r="AV1523" s="12" t="s">
        <v>86</v>
      </c>
      <c r="AW1523" s="12" t="s">
        <v>30</v>
      </c>
      <c r="AX1523" s="12" t="s">
        <v>73</v>
      </c>
      <c r="AY1523" s="153" t="s">
        <v>241</v>
      </c>
    </row>
    <row r="1524" spans="2:65" s="13" customFormat="1" ht="12">
      <c r="B1524" s="159"/>
      <c r="D1524" s="152" t="s">
        <v>249</v>
      </c>
      <c r="E1524" s="160" t="s">
        <v>1</v>
      </c>
      <c r="F1524" s="161" t="s">
        <v>251</v>
      </c>
      <c r="H1524" s="162">
        <v>360</v>
      </c>
      <c r="I1524" s="163"/>
      <c r="L1524" s="159"/>
      <c r="M1524" s="164"/>
      <c r="T1524" s="165"/>
      <c r="AT1524" s="160" t="s">
        <v>249</v>
      </c>
      <c r="AU1524" s="160" t="s">
        <v>86</v>
      </c>
      <c r="AV1524" s="13" t="s">
        <v>247</v>
      </c>
      <c r="AW1524" s="13" t="s">
        <v>30</v>
      </c>
      <c r="AX1524" s="13" t="s">
        <v>80</v>
      </c>
      <c r="AY1524" s="160" t="s">
        <v>241</v>
      </c>
    </row>
    <row r="1525" spans="2:65" s="1" customFormat="1" ht="16.5" customHeight="1">
      <c r="B1525" s="32"/>
      <c r="C1525" s="173" t="s">
        <v>2151</v>
      </c>
      <c r="D1525" s="173" t="s">
        <v>319</v>
      </c>
      <c r="E1525" s="174" t="s">
        <v>2143</v>
      </c>
      <c r="F1525" s="175" t="s">
        <v>2144</v>
      </c>
      <c r="G1525" s="176" t="s">
        <v>254</v>
      </c>
      <c r="H1525" s="177">
        <v>0.95</v>
      </c>
      <c r="I1525" s="178"/>
      <c r="J1525" s="179">
        <f>ROUND(I1525*H1525,2)</f>
        <v>0</v>
      </c>
      <c r="K1525" s="180"/>
      <c r="L1525" s="181"/>
      <c r="M1525" s="182" t="s">
        <v>1</v>
      </c>
      <c r="N1525" s="183" t="s">
        <v>39</v>
      </c>
      <c r="P1525" s="147">
        <f>O1525*H1525</f>
        <v>0</v>
      </c>
      <c r="Q1525" s="147">
        <v>0.55000000000000004</v>
      </c>
      <c r="R1525" s="147">
        <f>Q1525*H1525</f>
        <v>0.52249999999999996</v>
      </c>
      <c r="S1525" s="147">
        <v>0</v>
      </c>
      <c r="T1525" s="148">
        <f>S1525*H1525</f>
        <v>0</v>
      </c>
      <c r="AR1525" s="149" t="s">
        <v>420</v>
      </c>
      <c r="AT1525" s="149" t="s">
        <v>319</v>
      </c>
      <c r="AU1525" s="149" t="s">
        <v>86</v>
      </c>
      <c r="AY1525" s="17" t="s">
        <v>241</v>
      </c>
      <c r="BE1525" s="150">
        <f>IF(N1525="základní",J1525,0)</f>
        <v>0</v>
      </c>
      <c r="BF1525" s="150">
        <f>IF(N1525="snížená",J1525,0)</f>
        <v>0</v>
      </c>
      <c r="BG1525" s="150">
        <f>IF(N1525="zákl. přenesená",J1525,0)</f>
        <v>0</v>
      </c>
      <c r="BH1525" s="150">
        <f>IF(N1525="sníž. přenesená",J1525,0)</f>
        <v>0</v>
      </c>
      <c r="BI1525" s="150">
        <f>IF(N1525="nulová",J1525,0)</f>
        <v>0</v>
      </c>
      <c r="BJ1525" s="17" t="s">
        <v>86</v>
      </c>
      <c r="BK1525" s="150">
        <f>ROUND(I1525*H1525,2)</f>
        <v>0</v>
      </c>
      <c r="BL1525" s="17" t="s">
        <v>334</v>
      </c>
      <c r="BM1525" s="149" t="s">
        <v>2152</v>
      </c>
    </row>
    <row r="1526" spans="2:65" s="1" customFormat="1" ht="24.25" customHeight="1">
      <c r="B1526" s="32"/>
      <c r="C1526" s="137" t="s">
        <v>2153</v>
      </c>
      <c r="D1526" s="137" t="s">
        <v>243</v>
      </c>
      <c r="E1526" s="138" t="s">
        <v>2154</v>
      </c>
      <c r="F1526" s="139" t="s">
        <v>2155</v>
      </c>
      <c r="G1526" s="140" t="s">
        <v>254</v>
      </c>
      <c r="H1526" s="141">
        <v>7.47</v>
      </c>
      <c r="I1526" s="142"/>
      <c r="J1526" s="143">
        <f>ROUND(I1526*H1526,2)</f>
        <v>0</v>
      </c>
      <c r="K1526" s="144"/>
      <c r="L1526" s="32"/>
      <c r="M1526" s="145" t="s">
        <v>1</v>
      </c>
      <c r="N1526" s="146" t="s">
        <v>39</v>
      </c>
      <c r="P1526" s="147">
        <f>O1526*H1526</f>
        <v>0</v>
      </c>
      <c r="Q1526" s="147">
        <v>2.3369999999999998E-2</v>
      </c>
      <c r="R1526" s="147">
        <f>Q1526*H1526</f>
        <v>0.17457389999999998</v>
      </c>
      <c r="S1526" s="147">
        <v>0</v>
      </c>
      <c r="T1526" s="148">
        <f>S1526*H1526</f>
        <v>0</v>
      </c>
      <c r="AR1526" s="149" t="s">
        <v>334</v>
      </c>
      <c r="AT1526" s="149" t="s">
        <v>243</v>
      </c>
      <c r="AU1526" s="149" t="s">
        <v>86</v>
      </c>
      <c r="AY1526" s="17" t="s">
        <v>241</v>
      </c>
      <c r="BE1526" s="150">
        <f>IF(N1526="základní",J1526,0)</f>
        <v>0</v>
      </c>
      <c r="BF1526" s="150">
        <f>IF(N1526="snížená",J1526,0)</f>
        <v>0</v>
      </c>
      <c r="BG1526" s="150">
        <f>IF(N1526="zákl. přenesená",J1526,0)</f>
        <v>0</v>
      </c>
      <c r="BH1526" s="150">
        <f>IF(N1526="sníž. přenesená",J1526,0)</f>
        <v>0</v>
      </c>
      <c r="BI1526" s="150">
        <f>IF(N1526="nulová",J1526,0)</f>
        <v>0</v>
      </c>
      <c r="BJ1526" s="17" t="s">
        <v>86</v>
      </c>
      <c r="BK1526" s="150">
        <f>ROUND(I1526*H1526,2)</f>
        <v>0</v>
      </c>
      <c r="BL1526" s="17" t="s">
        <v>334</v>
      </c>
      <c r="BM1526" s="149" t="s">
        <v>2156</v>
      </c>
    </row>
    <row r="1527" spans="2:65" s="12" customFormat="1" ht="12">
      <c r="B1527" s="151"/>
      <c r="D1527" s="152" t="s">
        <v>249</v>
      </c>
      <c r="E1527" s="153" t="s">
        <v>1</v>
      </c>
      <c r="F1527" s="154" t="s">
        <v>2157</v>
      </c>
      <c r="H1527" s="155">
        <v>7.47</v>
      </c>
      <c r="I1527" s="156"/>
      <c r="L1527" s="151"/>
      <c r="M1527" s="157"/>
      <c r="T1527" s="158"/>
      <c r="AT1527" s="153" t="s">
        <v>249</v>
      </c>
      <c r="AU1527" s="153" t="s">
        <v>86</v>
      </c>
      <c r="AV1527" s="12" t="s">
        <v>86</v>
      </c>
      <c r="AW1527" s="12" t="s">
        <v>30</v>
      </c>
      <c r="AX1527" s="12" t="s">
        <v>73</v>
      </c>
      <c r="AY1527" s="153" t="s">
        <v>241</v>
      </c>
    </row>
    <row r="1528" spans="2:65" s="13" customFormat="1" ht="12">
      <c r="B1528" s="159"/>
      <c r="D1528" s="152" t="s">
        <v>249</v>
      </c>
      <c r="E1528" s="160" t="s">
        <v>1</v>
      </c>
      <c r="F1528" s="161" t="s">
        <v>251</v>
      </c>
      <c r="H1528" s="162">
        <v>7.47</v>
      </c>
      <c r="I1528" s="163"/>
      <c r="L1528" s="159"/>
      <c r="M1528" s="164"/>
      <c r="T1528" s="165"/>
      <c r="AT1528" s="160" t="s">
        <v>249</v>
      </c>
      <c r="AU1528" s="160" t="s">
        <v>86</v>
      </c>
      <c r="AV1528" s="13" t="s">
        <v>247</v>
      </c>
      <c r="AW1528" s="13" t="s">
        <v>30</v>
      </c>
      <c r="AX1528" s="13" t="s">
        <v>80</v>
      </c>
      <c r="AY1528" s="160" t="s">
        <v>241</v>
      </c>
    </row>
    <row r="1529" spans="2:65" s="1" customFormat="1" ht="24.25" customHeight="1">
      <c r="B1529" s="32"/>
      <c r="C1529" s="137" t="s">
        <v>2158</v>
      </c>
      <c r="D1529" s="137" t="s">
        <v>243</v>
      </c>
      <c r="E1529" s="138" t="s">
        <v>2159</v>
      </c>
      <c r="F1529" s="139" t="s">
        <v>2160</v>
      </c>
      <c r="G1529" s="140" t="s">
        <v>246</v>
      </c>
      <c r="H1529" s="141">
        <v>2.73</v>
      </c>
      <c r="I1529" s="142"/>
      <c r="J1529" s="143">
        <f>ROUND(I1529*H1529,2)</f>
        <v>0</v>
      </c>
      <c r="K1529" s="144"/>
      <c r="L1529" s="32"/>
      <c r="M1529" s="145" t="s">
        <v>1</v>
      </c>
      <c r="N1529" s="146" t="s">
        <v>39</v>
      </c>
      <c r="P1529" s="147">
        <f>O1529*H1529</f>
        <v>0</v>
      </c>
      <c r="Q1529" s="147">
        <v>1.423E-2</v>
      </c>
      <c r="R1529" s="147">
        <f>Q1529*H1529</f>
        <v>3.8847899999999998E-2</v>
      </c>
      <c r="S1529" s="147">
        <v>0</v>
      </c>
      <c r="T1529" s="148">
        <f>S1529*H1529</f>
        <v>0</v>
      </c>
      <c r="AR1529" s="149" t="s">
        <v>334</v>
      </c>
      <c r="AT1529" s="149" t="s">
        <v>243</v>
      </c>
      <c r="AU1529" s="149" t="s">
        <v>86</v>
      </c>
      <c r="AY1529" s="17" t="s">
        <v>241</v>
      </c>
      <c r="BE1529" s="150">
        <f>IF(N1529="základní",J1529,0)</f>
        <v>0</v>
      </c>
      <c r="BF1529" s="150">
        <f>IF(N1529="snížená",J1529,0)</f>
        <v>0</v>
      </c>
      <c r="BG1529" s="150">
        <f>IF(N1529="zákl. přenesená",J1529,0)</f>
        <v>0</v>
      </c>
      <c r="BH1529" s="150">
        <f>IF(N1529="sníž. přenesená",J1529,0)</f>
        <v>0</v>
      </c>
      <c r="BI1529" s="150">
        <f>IF(N1529="nulová",J1529,0)</f>
        <v>0</v>
      </c>
      <c r="BJ1529" s="17" t="s">
        <v>86</v>
      </c>
      <c r="BK1529" s="150">
        <f>ROUND(I1529*H1529,2)</f>
        <v>0</v>
      </c>
      <c r="BL1529" s="17" t="s">
        <v>334</v>
      </c>
      <c r="BM1529" s="149" t="s">
        <v>2161</v>
      </c>
    </row>
    <row r="1530" spans="2:65" s="12" customFormat="1" ht="12">
      <c r="B1530" s="151"/>
      <c r="D1530" s="152" t="s">
        <v>249</v>
      </c>
      <c r="E1530" s="153" t="s">
        <v>1</v>
      </c>
      <c r="F1530" s="154" t="s">
        <v>691</v>
      </c>
      <c r="H1530" s="155">
        <v>2.73</v>
      </c>
      <c r="I1530" s="156"/>
      <c r="L1530" s="151"/>
      <c r="M1530" s="157"/>
      <c r="T1530" s="158"/>
      <c r="AT1530" s="153" t="s">
        <v>249</v>
      </c>
      <c r="AU1530" s="153" t="s">
        <v>86</v>
      </c>
      <c r="AV1530" s="12" t="s">
        <v>86</v>
      </c>
      <c r="AW1530" s="12" t="s">
        <v>30</v>
      </c>
      <c r="AX1530" s="12" t="s">
        <v>73</v>
      </c>
      <c r="AY1530" s="153" t="s">
        <v>241</v>
      </c>
    </row>
    <row r="1531" spans="2:65" s="13" customFormat="1" ht="12">
      <c r="B1531" s="159"/>
      <c r="D1531" s="152" t="s">
        <v>249</v>
      </c>
      <c r="E1531" s="160" t="s">
        <v>1</v>
      </c>
      <c r="F1531" s="161" t="s">
        <v>692</v>
      </c>
      <c r="H1531" s="162">
        <v>2.73</v>
      </c>
      <c r="I1531" s="163"/>
      <c r="L1531" s="159"/>
      <c r="M1531" s="164"/>
      <c r="T1531" s="165"/>
      <c r="AT1531" s="160" t="s">
        <v>249</v>
      </c>
      <c r="AU1531" s="160" t="s">
        <v>86</v>
      </c>
      <c r="AV1531" s="13" t="s">
        <v>247</v>
      </c>
      <c r="AW1531" s="13" t="s">
        <v>30</v>
      </c>
      <c r="AX1531" s="13" t="s">
        <v>80</v>
      </c>
      <c r="AY1531" s="160" t="s">
        <v>241</v>
      </c>
    </row>
    <row r="1532" spans="2:65" s="1" customFormat="1" ht="33" customHeight="1">
      <c r="B1532" s="32"/>
      <c r="C1532" s="137" t="s">
        <v>2162</v>
      </c>
      <c r="D1532" s="137" t="s">
        <v>243</v>
      </c>
      <c r="E1532" s="138" t="s">
        <v>2163</v>
      </c>
      <c r="F1532" s="139" t="s">
        <v>2164</v>
      </c>
      <c r="G1532" s="140" t="s">
        <v>246</v>
      </c>
      <c r="H1532" s="141">
        <v>29.2</v>
      </c>
      <c r="I1532" s="142"/>
      <c r="J1532" s="143">
        <f>ROUND(I1532*H1532,2)</f>
        <v>0</v>
      </c>
      <c r="K1532" s="144"/>
      <c r="L1532" s="32"/>
      <c r="M1532" s="145" t="s">
        <v>1</v>
      </c>
      <c r="N1532" s="146" t="s">
        <v>39</v>
      </c>
      <c r="P1532" s="147">
        <f>O1532*H1532</f>
        <v>0</v>
      </c>
      <c r="Q1532" s="147">
        <v>1.959E-2</v>
      </c>
      <c r="R1532" s="147">
        <f>Q1532*H1532</f>
        <v>0.57202799999999998</v>
      </c>
      <c r="S1532" s="147">
        <v>0</v>
      </c>
      <c r="T1532" s="148">
        <f>S1532*H1532</f>
        <v>0</v>
      </c>
      <c r="AR1532" s="149" t="s">
        <v>334</v>
      </c>
      <c r="AT1532" s="149" t="s">
        <v>243</v>
      </c>
      <c r="AU1532" s="149" t="s">
        <v>86</v>
      </c>
      <c r="AY1532" s="17" t="s">
        <v>241</v>
      </c>
      <c r="BE1532" s="150">
        <f>IF(N1532="základní",J1532,0)</f>
        <v>0</v>
      </c>
      <c r="BF1532" s="150">
        <f>IF(N1532="snížená",J1532,0)</f>
        <v>0</v>
      </c>
      <c r="BG1532" s="150">
        <f>IF(N1532="zákl. přenesená",J1532,0)</f>
        <v>0</v>
      </c>
      <c r="BH1532" s="150">
        <f>IF(N1532="sníž. přenesená",J1532,0)</f>
        <v>0</v>
      </c>
      <c r="BI1532" s="150">
        <f>IF(N1532="nulová",J1532,0)</f>
        <v>0</v>
      </c>
      <c r="BJ1532" s="17" t="s">
        <v>86</v>
      </c>
      <c r="BK1532" s="150">
        <f>ROUND(I1532*H1532,2)</f>
        <v>0</v>
      </c>
      <c r="BL1532" s="17" t="s">
        <v>334</v>
      </c>
      <c r="BM1532" s="149" t="s">
        <v>2165</v>
      </c>
    </row>
    <row r="1533" spans="2:65" s="12" customFormat="1" ht="12">
      <c r="B1533" s="151"/>
      <c r="D1533" s="152" t="s">
        <v>249</v>
      </c>
      <c r="E1533" s="153" t="s">
        <v>1</v>
      </c>
      <c r="F1533" s="154" t="s">
        <v>2166</v>
      </c>
      <c r="H1533" s="155">
        <v>29.2</v>
      </c>
      <c r="I1533" s="156"/>
      <c r="L1533" s="151"/>
      <c r="M1533" s="157"/>
      <c r="T1533" s="158"/>
      <c r="AT1533" s="153" t="s">
        <v>249</v>
      </c>
      <c r="AU1533" s="153" t="s">
        <v>86</v>
      </c>
      <c r="AV1533" s="12" t="s">
        <v>86</v>
      </c>
      <c r="AW1533" s="12" t="s">
        <v>30</v>
      </c>
      <c r="AX1533" s="12" t="s">
        <v>73</v>
      </c>
      <c r="AY1533" s="153" t="s">
        <v>241</v>
      </c>
    </row>
    <row r="1534" spans="2:65" s="13" customFormat="1" ht="12">
      <c r="B1534" s="159"/>
      <c r="D1534" s="152" t="s">
        <v>249</v>
      </c>
      <c r="E1534" s="160" t="s">
        <v>1</v>
      </c>
      <c r="F1534" s="161" t="s">
        <v>2167</v>
      </c>
      <c r="H1534" s="162">
        <v>29.2</v>
      </c>
      <c r="I1534" s="163"/>
      <c r="L1534" s="159"/>
      <c r="M1534" s="164"/>
      <c r="T1534" s="165"/>
      <c r="AT1534" s="160" t="s">
        <v>249</v>
      </c>
      <c r="AU1534" s="160" t="s">
        <v>86</v>
      </c>
      <c r="AV1534" s="13" t="s">
        <v>247</v>
      </c>
      <c r="AW1534" s="13" t="s">
        <v>30</v>
      </c>
      <c r="AX1534" s="13" t="s">
        <v>80</v>
      </c>
      <c r="AY1534" s="160" t="s">
        <v>241</v>
      </c>
    </row>
    <row r="1535" spans="2:65" s="1" customFormat="1" ht="24.25" customHeight="1">
      <c r="B1535" s="32"/>
      <c r="C1535" s="137" t="s">
        <v>2168</v>
      </c>
      <c r="D1535" s="137" t="s">
        <v>243</v>
      </c>
      <c r="E1535" s="138" t="s">
        <v>2169</v>
      </c>
      <c r="F1535" s="139" t="s">
        <v>2170</v>
      </c>
      <c r="G1535" s="140" t="s">
        <v>246</v>
      </c>
      <c r="H1535" s="141">
        <v>31.93</v>
      </c>
      <c r="I1535" s="142"/>
      <c r="J1535" s="143">
        <f>ROUND(I1535*H1535,2)</f>
        <v>0</v>
      </c>
      <c r="K1535" s="144"/>
      <c r="L1535" s="32"/>
      <c r="M1535" s="145" t="s">
        <v>1</v>
      </c>
      <c r="N1535" s="146" t="s">
        <v>39</v>
      </c>
      <c r="P1535" s="147">
        <f>O1535*H1535</f>
        <v>0</v>
      </c>
      <c r="Q1535" s="147">
        <v>1.8000000000000001E-4</v>
      </c>
      <c r="R1535" s="147">
        <f>Q1535*H1535</f>
        <v>5.7474000000000006E-3</v>
      </c>
      <c r="S1535" s="147">
        <v>0</v>
      </c>
      <c r="T1535" s="148">
        <f>S1535*H1535</f>
        <v>0</v>
      </c>
      <c r="AR1535" s="149" t="s">
        <v>334</v>
      </c>
      <c r="AT1535" s="149" t="s">
        <v>243</v>
      </c>
      <c r="AU1535" s="149" t="s">
        <v>86</v>
      </c>
      <c r="AY1535" s="17" t="s">
        <v>241</v>
      </c>
      <c r="BE1535" s="150">
        <f>IF(N1535="základní",J1535,0)</f>
        <v>0</v>
      </c>
      <c r="BF1535" s="150">
        <f>IF(N1535="snížená",J1535,0)</f>
        <v>0</v>
      </c>
      <c r="BG1535" s="150">
        <f>IF(N1535="zákl. přenesená",J1535,0)</f>
        <v>0</v>
      </c>
      <c r="BH1535" s="150">
        <f>IF(N1535="sníž. přenesená",J1535,0)</f>
        <v>0</v>
      </c>
      <c r="BI1535" s="150">
        <f>IF(N1535="nulová",J1535,0)</f>
        <v>0</v>
      </c>
      <c r="BJ1535" s="17" t="s">
        <v>86</v>
      </c>
      <c r="BK1535" s="150">
        <f>ROUND(I1535*H1535,2)</f>
        <v>0</v>
      </c>
      <c r="BL1535" s="17" t="s">
        <v>334</v>
      </c>
      <c r="BM1535" s="149" t="s">
        <v>2171</v>
      </c>
    </row>
    <row r="1536" spans="2:65" s="12" customFormat="1" ht="12">
      <c r="B1536" s="151"/>
      <c r="D1536" s="152" t="s">
        <v>249</v>
      </c>
      <c r="E1536" s="153" t="s">
        <v>1</v>
      </c>
      <c r="F1536" s="154" t="s">
        <v>2172</v>
      </c>
      <c r="H1536" s="155">
        <v>31.93</v>
      </c>
      <c r="I1536" s="156"/>
      <c r="L1536" s="151"/>
      <c r="M1536" s="157"/>
      <c r="T1536" s="158"/>
      <c r="AT1536" s="153" t="s">
        <v>249</v>
      </c>
      <c r="AU1536" s="153" t="s">
        <v>86</v>
      </c>
      <c r="AV1536" s="12" t="s">
        <v>86</v>
      </c>
      <c r="AW1536" s="12" t="s">
        <v>30</v>
      </c>
      <c r="AX1536" s="12" t="s">
        <v>73</v>
      </c>
      <c r="AY1536" s="153" t="s">
        <v>241</v>
      </c>
    </row>
    <row r="1537" spans="2:65" s="13" customFormat="1" ht="12">
      <c r="B1537" s="159"/>
      <c r="D1537" s="152" t="s">
        <v>249</v>
      </c>
      <c r="E1537" s="160" t="s">
        <v>1</v>
      </c>
      <c r="F1537" s="161" t="s">
        <v>251</v>
      </c>
      <c r="H1537" s="162">
        <v>31.93</v>
      </c>
      <c r="I1537" s="163"/>
      <c r="L1537" s="159"/>
      <c r="M1537" s="164"/>
      <c r="T1537" s="165"/>
      <c r="AT1537" s="160" t="s">
        <v>249</v>
      </c>
      <c r="AU1537" s="160" t="s">
        <v>86</v>
      </c>
      <c r="AV1537" s="13" t="s">
        <v>247</v>
      </c>
      <c r="AW1537" s="13" t="s">
        <v>30</v>
      </c>
      <c r="AX1537" s="13" t="s">
        <v>80</v>
      </c>
      <c r="AY1537" s="160" t="s">
        <v>241</v>
      </c>
    </row>
    <row r="1538" spans="2:65" s="1" customFormat="1" ht="44.25" customHeight="1">
      <c r="B1538" s="32"/>
      <c r="C1538" s="137" t="s">
        <v>2173</v>
      </c>
      <c r="D1538" s="137" t="s">
        <v>243</v>
      </c>
      <c r="E1538" s="138" t="s">
        <v>2174</v>
      </c>
      <c r="F1538" s="139" t="s">
        <v>2175</v>
      </c>
      <c r="G1538" s="140" t="s">
        <v>246</v>
      </c>
      <c r="H1538" s="141">
        <v>33.4</v>
      </c>
      <c r="I1538" s="142"/>
      <c r="J1538" s="143">
        <f>ROUND(I1538*H1538,2)</f>
        <v>0</v>
      </c>
      <c r="K1538" s="144"/>
      <c r="L1538" s="32"/>
      <c r="M1538" s="145" t="s">
        <v>1</v>
      </c>
      <c r="N1538" s="146" t="s">
        <v>39</v>
      </c>
      <c r="P1538" s="147">
        <f>O1538*H1538</f>
        <v>0</v>
      </c>
      <c r="Q1538" s="147">
        <v>8.0000000000000007E-5</v>
      </c>
      <c r="R1538" s="147">
        <f>Q1538*H1538</f>
        <v>2.6719999999999999E-3</v>
      </c>
      <c r="S1538" s="147">
        <v>0</v>
      </c>
      <c r="T1538" s="148">
        <f>S1538*H1538</f>
        <v>0</v>
      </c>
      <c r="AR1538" s="149" t="s">
        <v>334</v>
      </c>
      <c r="AT1538" s="149" t="s">
        <v>243</v>
      </c>
      <c r="AU1538" s="149" t="s">
        <v>86</v>
      </c>
      <c r="AY1538" s="17" t="s">
        <v>241</v>
      </c>
      <c r="BE1538" s="150">
        <f>IF(N1538="základní",J1538,0)</f>
        <v>0</v>
      </c>
      <c r="BF1538" s="150">
        <f>IF(N1538="snížená",J1538,0)</f>
        <v>0</v>
      </c>
      <c r="BG1538" s="150">
        <f>IF(N1538="zákl. přenesená",J1538,0)</f>
        <v>0</v>
      </c>
      <c r="BH1538" s="150">
        <f>IF(N1538="sníž. přenesená",J1538,0)</f>
        <v>0</v>
      </c>
      <c r="BI1538" s="150">
        <f>IF(N1538="nulová",J1538,0)</f>
        <v>0</v>
      </c>
      <c r="BJ1538" s="17" t="s">
        <v>86</v>
      </c>
      <c r="BK1538" s="150">
        <f>ROUND(I1538*H1538,2)</f>
        <v>0</v>
      </c>
      <c r="BL1538" s="17" t="s">
        <v>334</v>
      </c>
      <c r="BM1538" s="149" t="s">
        <v>2176</v>
      </c>
    </row>
    <row r="1539" spans="2:65" s="12" customFormat="1" ht="12">
      <c r="B1539" s="151"/>
      <c r="D1539" s="152" t="s">
        <v>249</v>
      </c>
      <c r="E1539" s="153" t="s">
        <v>1</v>
      </c>
      <c r="F1539" s="154" t="s">
        <v>619</v>
      </c>
      <c r="H1539" s="155">
        <v>33.4</v>
      </c>
      <c r="I1539" s="156"/>
      <c r="L1539" s="151"/>
      <c r="M1539" s="157"/>
      <c r="T1539" s="158"/>
      <c r="AT1539" s="153" t="s">
        <v>249</v>
      </c>
      <c r="AU1539" s="153" t="s">
        <v>86</v>
      </c>
      <c r="AV1539" s="12" t="s">
        <v>86</v>
      </c>
      <c r="AW1539" s="12" t="s">
        <v>30</v>
      </c>
      <c r="AX1539" s="12" t="s">
        <v>73</v>
      </c>
      <c r="AY1539" s="153" t="s">
        <v>241</v>
      </c>
    </row>
    <row r="1540" spans="2:65" s="13" customFormat="1" ht="12">
      <c r="B1540" s="159"/>
      <c r="D1540" s="152" t="s">
        <v>249</v>
      </c>
      <c r="E1540" s="160" t="s">
        <v>1</v>
      </c>
      <c r="F1540" s="161" t="s">
        <v>251</v>
      </c>
      <c r="H1540" s="162">
        <v>33.4</v>
      </c>
      <c r="I1540" s="163"/>
      <c r="L1540" s="159"/>
      <c r="M1540" s="164"/>
      <c r="T1540" s="165"/>
      <c r="AT1540" s="160" t="s">
        <v>249</v>
      </c>
      <c r="AU1540" s="160" t="s">
        <v>86</v>
      </c>
      <c r="AV1540" s="13" t="s">
        <v>247</v>
      </c>
      <c r="AW1540" s="13" t="s">
        <v>30</v>
      </c>
      <c r="AX1540" s="13" t="s">
        <v>80</v>
      </c>
      <c r="AY1540" s="160" t="s">
        <v>241</v>
      </c>
    </row>
    <row r="1541" spans="2:65" s="1" customFormat="1" ht="24.25" customHeight="1">
      <c r="B1541" s="32"/>
      <c r="C1541" s="137" t="s">
        <v>2177</v>
      </c>
      <c r="D1541" s="137" t="s">
        <v>243</v>
      </c>
      <c r="E1541" s="138" t="s">
        <v>2178</v>
      </c>
      <c r="F1541" s="139" t="s">
        <v>2179</v>
      </c>
      <c r="G1541" s="140" t="s">
        <v>299</v>
      </c>
      <c r="H1541" s="141">
        <v>84</v>
      </c>
      <c r="I1541" s="142"/>
      <c r="J1541" s="143">
        <f>ROUND(I1541*H1541,2)</f>
        <v>0</v>
      </c>
      <c r="K1541" s="144"/>
      <c r="L1541" s="32"/>
      <c r="M1541" s="145" t="s">
        <v>1</v>
      </c>
      <c r="N1541" s="146" t="s">
        <v>39</v>
      </c>
      <c r="P1541" s="147">
        <f>O1541*H1541</f>
        <v>0</v>
      </c>
      <c r="Q1541" s="147">
        <v>8.9999999999999998E-4</v>
      </c>
      <c r="R1541" s="147">
        <f>Q1541*H1541</f>
        <v>7.5600000000000001E-2</v>
      </c>
      <c r="S1541" s="147">
        <v>0</v>
      </c>
      <c r="T1541" s="148">
        <f>S1541*H1541</f>
        <v>0</v>
      </c>
      <c r="AR1541" s="149" t="s">
        <v>334</v>
      </c>
      <c r="AT1541" s="149" t="s">
        <v>243</v>
      </c>
      <c r="AU1541" s="149" t="s">
        <v>86</v>
      </c>
      <c r="AY1541" s="17" t="s">
        <v>241</v>
      </c>
      <c r="BE1541" s="150">
        <f>IF(N1541="základní",J1541,0)</f>
        <v>0</v>
      </c>
      <c r="BF1541" s="150">
        <f>IF(N1541="snížená",J1541,0)</f>
        <v>0</v>
      </c>
      <c r="BG1541" s="150">
        <f>IF(N1541="zákl. přenesená",J1541,0)</f>
        <v>0</v>
      </c>
      <c r="BH1541" s="150">
        <f>IF(N1541="sníž. přenesená",J1541,0)</f>
        <v>0</v>
      </c>
      <c r="BI1541" s="150">
        <f>IF(N1541="nulová",J1541,0)</f>
        <v>0</v>
      </c>
      <c r="BJ1541" s="17" t="s">
        <v>86</v>
      </c>
      <c r="BK1541" s="150">
        <f>ROUND(I1541*H1541,2)</f>
        <v>0</v>
      </c>
      <c r="BL1541" s="17" t="s">
        <v>334</v>
      </c>
      <c r="BM1541" s="149" t="s">
        <v>2180</v>
      </c>
    </row>
    <row r="1542" spans="2:65" s="12" customFormat="1" ht="12">
      <c r="B1542" s="151"/>
      <c r="D1542" s="152" t="s">
        <v>249</v>
      </c>
      <c r="E1542" s="153" t="s">
        <v>1</v>
      </c>
      <c r="F1542" s="154" t="s">
        <v>2181</v>
      </c>
      <c r="H1542" s="155">
        <v>84</v>
      </c>
      <c r="I1542" s="156"/>
      <c r="L1542" s="151"/>
      <c r="M1542" s="157"/>
      <c r="T1542" s="158"/>
      <c r="AT1542" s="153" t="s">
        <v>249</v>
      </c>
      <c r="AU1542" s="153" t="s">
        <v>86</v>
      </c>
      <c r="AV1542" s="12" t="s">
        <v>86</v>
      </c>
      <c r="AW1542" s="12" t="s">
        <v>30</v>
      </c>
      <c r="AX1542" s="12" t="s">
        <v>73</v>
      </c>
      <c r="AY1542" s="153" t="s">
        <v>241</v>
      </c>
    </row>
    <row r="1543" spans="2:65" s="13" customFormat="1" ht="12">
      <c r="B1543" s="159"/>
      <c r="D1543" s="152" t="s">
        <v>249</v>
      </c>
      <c r="E1543" s="160" t="s">
        <v>1</v>
      </c>
      <c r="F1543" s="161" t="s">
        <v>251</v>
      </c>
      <c r="H1543" s="162">
        <v>84</v>
      </c>
      <c r="I1543" s="163"/>
      <c r="L1543" s="159"/>
      <c r="M1543" s="164"/>
      <c r="T1543" s="165"/>
      <c r="AT1543" s="160" t="s">
        <v>249</v>
      </c>
      <c r="AU1543" s="160" t="s">
        <v>86</v>
      </c>
      <c r="AV1543" s="13" t="s">
        <v>247</v>
      </c>
      <c r="AW1543" s="13" t="s">
        <v>30</v>
      </c>
      <c r="AX1543" s="13" t="s">
        <v>80</v>
      </c>
      <c r="AY1543" s="160" t="s">
        <v>241</v>
      </c>
    </row>
    <row r="1544" spans="2:65" s="1" customFormat="1" ht="33" customHeight="1">
      <c r="B1544" s="32"/>
      <c r="C1544" s="137" t="s">
        <v>2182</v>
      </c>
      <c r="D1544" s="137" t="s">
        <v>243</v>
      </c>
      <c r="E1544" s="138" t="s">
        <v>2183</v>
      </c>
      <c r="F1544" s="139" t="s">
        <v>2184</v>
      </c>
      <c r="G1544" s="140" t="s">
        <v>246</v>
      </c>
      <c r="H1544" s="141">
        <v>33.4</v>
      </c>
      <c r="I1544" s="142"/>
      <c r="J1544" s="143">
        <f>ROUND(I1544*H1544,2)</f>
        <v>0</v>
      </c>
      <c r="K1544" s="144"/>
      <c r="L1544" s="32"/>
      <c r="M1544" s="145" t="s">
        <v>1</v>
      </c>
      <c r="N1544" s="146" t="s">
        <v>39</v>
      </c>
      <c r="P1544" s="147">
        <f>O1544*H1544</f>
        <v>0</v>
      </c>
      <c r="Q1544" s="147">
        <v>5.9000000000000003E-4</v>
      </c>
      <c r="R1544" s="147">
        <f>Q1544*H1544</f>
        <v>1.9706000000000001E-2</v>
      </c>
      <c r="S1544" s="147">
        <v>0</v>
      </c>
      <c r="T1544" s="148">
        <f>S1544*H1544</f>
        <v>0</v>
      </c>
      <c r="AR1544" s="149" t="s">
        <v>247</v>
      </c>
      <c r="AT1544" s="149" t="s">
        <v>243</v>
      </c>
      <c r="AU1544" s="149" t="s">
        <v>86</v>
      </c>
      <c r="AY1544" s="17" t="s">
        <v>241</v>
      </c>
      <c r="BE1544" s="150">
        <f>IF(N1544="základní",J1544,0)</f>
        <v>0</v>
      </c>
      <c r="BF1544" s="150">
        <f>IF(N1544="snížená",J1544,0)</f>
        <v>0</v>
      </c>
      <c r="BG1544" s="150">
        <f>IF(N1544="zákl. přenesená",J1544,0)</f>
        <v>0</v>
      </c>
      <c r="BH1544" s="150">
        <f>IF(N1544="sníž. přenesená",J1544,0)</f>
        <v>0</v>
      </c>
      <c r="BI1544" s="150">
        <f>IF(N1544="nulová",J1544,0)</f>
        <v>0</v>
      </c>
      <c r="BJ1544" s="17" t="s">
        <v>86</v>
      </c>
      <c r="BK1544" s="150">
        <f>ROUND(I1544*H1544,2)</f>
        <v>0</v>
      </c>
      <c r="BL1544" s="17" t="s">
        <v>247</v>
      </c>
      <c r="BM1544" s="149" t="s">
        <v>2185</v>
      </c>
    </row>
    <row r="1545" spans="2:65" s="12" customFormat="1" ht="12">
      <c r="B1545" s="151"/>
      <c r="D1545" s="152" t="s">
        <v>249</v>
      </c>
      <c r="E1545" s="153" t="s">
        <v>1</v>
      </c>
      <c r="F1545" s="154" t="s">
        <v>619</v>
      </c>
      <c r="H1545" s="155">
        <v>33.4</v>
      </c>
      <c r="I1545" s="156"/>
      <c r="L1545" s="151"/>
      <c r="M1545" s="157"/>
      <c r="T1545" s="158"/>
      <c r="AT1545" s="153" t="s">
        <v>249</v>
      </c>
      <c r="AU1545" s="153" t="s">
        <v>86</v>
      </c>
      <c r="AV1545" s="12" t="s">
        <v>86</v>
      </c>
      <c r="AW1545" s="12" t="s">
        <v>30</v>
      </c>
      <c r="AX1545" s="12" t="s">
        <v>73</v>
      </c>
      <c r="AY1545" s="153" t="s">
        <v>241</v>
      </c>
    </row>
    <row r="1546" spans="2:65" s="13" customFormat="1" ht="12">
      <c r="B1546" s="159"/>
      <c r="D1546" s="152" t="s">
        <v>249</v>
      </c>
      <c r="E1546" s="160" t="s">
        <v>1</v>
      </c>
      <c r="F1546" s="161" t="s">
        <v>251</v>
      </c>
      <c r="H1546" s="162">
        <v>33.4</v>
      </c>
      <c r="I1546" s="163"/>
      <c r="L1546" s="159"/>
      <c r="M1546" s="164"/>
      <c r="T1546" s="165"/>
      <c r="AT1546" s="160" t="s">
        <v>249</v>
      </c>
      <c r="AU1546" s="160" t="s">
        <v>86</v>
      </c>
      <c r="AV1546" s="13" t="s">
        <v>247</v>
      </c>
      <c r="AW1546" s="13" t="s">
        <v>30</v>
      </c>
      <c r="AX1546" s="13" t="s">
        <v>80</v>
      </c>
      <c r="AY1546" s="160" t="s">
        <v>241</v>
      </c>
    </row>
    <row r="1547" spans="2:65" s="1" customFormat="1" ht="21.75" customHeight="1">
      <c r="B1547" s="32"/>
      <c r="C1547" s="173" t="s">
        <v>2186</v>
      </c>
      <c r="D1547" s="173" t="s">
        <v>319</v>
      </c>
      <c r="E1547" s="174" t="s">
        <v>2187</v>
      </c>
      <c r="F1547" s="175" t="s">
        <v>2188</v>
      </c>
      <c r="G1547" s="176" t="s">
        <v>299</v>
      </c>
      <c r="H1547" s="177">
        <v>244</v>
      </c>
      <c r="I1547" s="178"/>
      <c r="J1547" s="179">
        <f>ROUND(I1547*H1547,2)</f>
        <v>0</v>
      </c>
      <c r="K1547" s="180"/>
      <c r="L1547" s="181"/>
      <c r="M1547" s="182" t="s">
        <v>1</v>
      </c>
      <c r="N1547" s="183" t="s">
        <v>39</v>
      </c>
      <c r="P1547" s="147">
        <f>O1547*H1547</f>
        <v>0</v>
      </c>
      <c r="Q1547" s="147">
        <v>3.2499999999999999E-3</v>
      </c>
      <c r="R1547" s="147">
        <f>Q1547*H1547</f>
        <v>0.79299999999999993</v>
      </c>
      <c r="S1547" s="147">
        <v>0</v>
      </c>
      <c r="T1547" s="148">
        <f>S1547*H1547</f>
        <v>0</v>
      </c>
      <c r="AR1547" s="149" t="s">
        <v>285</v>
      </c>
      <c r="AT1547" s="149" t="s">
        <v>319</v>
      </c>
      <c r="AU1547" s="149" t="s">
        <v>86</v>
      </c>
      <c r="AY1547" s="17" t="s">
        <v>241</v>
      </c>
      <c r="BE1547" s="150">
        <f>IF(N1547="základní",J1547,0)</f>
        <v>0</v>
      </c>
      <c r="BF1547" s="150">
        <f>IF(N1547="snížená",J1547,0)</f>
        <v>0</v>
      </c>
      <c r="BG1547" s="150">
        <f>IF(N1547="zákl. přenesená",J1547,0)</f>
        <v>0</v>
      </c>
      <c r="BH1547" s="150">
        <f>IF(N1547="sníž. přenesená",J1547,0)</f>
        <v>0</v>
      </c>
      <c r="BI1547" s="150">
        <f>IF(N1547="nulová",J1547,0)</f>
        <v>0</v>
      </c>
      <c r="BJ1547" s="17" t="s">
        <v>86</v>
      </c>
      <c r="BK1547" s="150">
        <f>ROUND(I1547*H1547,2)</f>
        <v>0</v>
      </c>
      <c r="BL1547" s="17" t="s">
        <v>247</v>
      </c>
      <c r="BM1547" s="149" t="s">
        <v>2189</v>
      </c>
    </row>
    <row r="1548" spans="2:65" s="1" customFormat="1" ht="16.5" customHeight="1">
      <c r="B1548" s="32"/>
      <c r="C1548" s="137" t="s">
        <v>2190</v>
      </c>
      <c r="D1548" s="137" t="s">
        <v>243</v>
      </c>
      <c r="E1548" s="138" t="s">
        <v>2191</v>
      </c>
      <c r="F1548" s="139" t="s">
        <v>2192</v>
      </c>
      <c r="G1548" s="140" t="s">
        <v>299</v>
      </c>
      <c r="H1548" s="141">
        <v>16.350000000000001</v>
      </c>
      <c r="I1548" s="142"/>
      <c r="J1548" s="143">
        <f>ROUND(I1548*H1548,2)</f>
        <v>0</v>
      </c>
      <c r="K1548" s="144"/>
      <c r="L1548" s="32"/>
      <c r="M1548" s="145" t="s">
        <v>1</v>
      </c>
      <c r="N1548" s="146" t="s">
        <v>39</v>
      </c>
      <c r="P1548" s="147">
        <f>O1548*H1548</f>
        <v>0</v>
      </c>
      <c r="Q1548" s="147">
        <v>1.0000000000000001E-5</v>
      </c>
      <c r="R1548" s="147">
        <f>Q1548*H1548</f>
        <v>1.6350000000000002E-4</v>
      </c>
      <c r="S1548" s="147">
        <v>0</v>
      </c>
      <c r="T1548" s="148">
        <f>S1548*H1548</f>
        <v>0</v>
      </c>
      <c r="AR1548" s="149" t="s">
        <v>334</v>
      </c>
      <c r="AT1548" s="149" t="s">
        <v>243</v>
      </c>
      <c r="AU1548" s="149" t="s">
        <v>86</v>
      </c>
      <c r="AY1548" s="17" t="s">
        <v>241</v>
      </c>
      <c r="BE1548" s="150">
        <f>IF(N1548="základní",J1548,0)</f>
        <v>0</v>
      </c>
      <c r="BF1548" s="150">
        <f>IF(N1548="snížená",J1548,0)</f>
        <v>0</v>
      </c>
      <c r="BG1548" s="150">
        <f>IF(N1548="zákl. přenesená",J1548,0)</f>
        <v>0</v>
      </c>
      <c r="BH1548" s="150">
        <f>IF(N1548="sníž. přenesená",J1548,0)</f>
        <v>0</v>
      </c>
      <c r="BI1548" s="150">
        <f>IF(N1548="nulová",J1548,0)</f>
        <v>0</v>
      </c>
      <c r="BJ1548" s="17" t="s">
        <v>86</v>
      </c>
      <c r="BK1548" s="150">
        <f>ROUND(I1548*H1548,2)</f>
        <v>0</v>
      </c>
      <c r="BL1548" s="17" t="s">
        <v>334</v>
      </c>
      <c r="BM1548" s="149" t="s">
        <v>2193</v>
      </c>
    </row>
    <row r="1549" spans="2:65" s="12" customFormat="1" ht="12">
      <c r="B1549" s="151"/>
      <c r="D1549" s="152" t="s">
        <v>249</v>
      </c>
      <c r="E1549" s="153" t="s">
        <v>1</v>
      </c>
      <c r="F1549" s="154" t="s">
        <v>2194</v>
      </c>
      <c r="H1549" s="155">
        <v>16.350000000000001</v>
      </c>
      <c r="I1549" s="156"/>
      <c r="L1549" s="151"/>
      <c r="M1549" s="157"/>
      <c r="T1549" s="158"/>
      <c r="AT1549" s="153" t="s">
        <v>249</v>
      </c>
      <c r="AU1549" s="153" t="s">
        <v>86</v>
      </c>
      <c r="AV1549" s="12" t="s">
        <v>86</v>
      </c>
      <c r="AW1549" s="12" t="s">
        <v>30</v>
      </c>
      <c r="AX1549" s="12" t="s">
        <v>73</v>
      </c>
      <c r="AY1549" s="153" t="s">
        <v>241</v>
      </c>
    </row>
    <row r="1550" spans="2:65" s="13" customFormat="1" ht="12">
      <c r="B1550" s="159"/>
      <c r="D1550" s="152" t="s">
        <v>249</v>
      </c>
      <c r="E1550" s="160" t="s">
        <v>1</v>
      </c>
      <c r="F1550" s="161" t="s">
        <v>251</v>
      </c>
      <c r="H1550" s="162">
        <v>16.350000000000001</v>
      </c>
      <c r="I1550" s="163"/>
      <c r="L1550" s="159"/>
      <c r="M1550" s="164"/>
      <c r="T1550" s="165"/>
      <c r="AT1550" s="160" t="s">
        <v>249</v>
      </c>
      <c r="AU1550" s="160" t="s">
        <v>86</v>
      </c>
      <c r="AV1550" s="13" t="s">
        <v>247</v>
      </c>
      <c r="AW1550" s="13" t="s">
        <v>30</v>
      </c>
      <c r="AX1550" s="13" t="s">
        <v>80</v>
      </c>
      <c r="AY1550" s="160" t="s">
        <v>241</v>
      </c>
    </row>
    <row r="1551" spans="2:65" s="1" customFormat="1" ht="16.5" customHeight="1">
      <c r="B1551" s="32"/>
      <c r="C1551" s="173" t="s">
        <v>2195</v>
      </c>
      <c r="D1551" s="173" t="s">
        <v>319</v>
      </c>
      <c r="E1551" s="174" t="s">
        <v>2196</v>
      </c>
      <c r="F1551" s="175" t="s">
        <v>2197</v>
      </c>
      <c r="G1551" s="176" t="s">
        <v>299</v>
      </c>
      <c r="H1551" s="177">
        <v>18</v>
      </c>
      <c r="I1551" s="178"/>
      <c r="J1551" s="179">
        <f>ROUND(I1551*H1551,2)</f>
        <v>0</v>
      </c>
      <c r="K1551" s="180"/>
      <c r="L1551" s="181"/>
      <c r="M1551" s="182" t="s">
        <v>1</v>
      </c>
      <c r="N1551" s="183" t="s">
        <v>39</v>
      </c>
      <c r="P1551" s="147">
        <f>O1551*H1551</f>
        <v>0</v>
      </c>
      <c r="Q1551" s="147">
        <v>1.3500000000000001E-3</v>
      </c>
      <c r="R1551" s="147">
        <f>Q1551*H1551</f>
        <v>2.4300000000000002E-2</v>
      </c>
      <c r="S1551" s="147">
        <v>0</v>
      </c>
      <c r="T1551" s="148">
        <f>S1551*H1551</f>
        <v>0</v>
      </c>
      <c r="AR1551" s="149" t="s">
        <v>420</v>
      </c>
      <c r="AT1551" s="149" t="s">
        <v>319</v>
      </c>
      <c r="AU1551" s="149" t="s">
        <v>86</v>
      </c>
      <c r="AY1551" s="17" t="s">
        <v>241</v>
      </c>
      <c r="BE1551" s="150">
        <f>IF(N1551="základní",J1551,0)</f>
        <v>0</v>
      </c>
      <c r="BF1551" s="150">
        <f>IF(N1551="snížená",J1551,0)</f>
        <v>0</v>
      </c>
      <c r="BG1551" s="150">
        <f>IF(N1551="zákl. přenesená",J1551,0)</f>
        <v>0</v>
      </c>
      <c r="BH1551" s="150">
        <f>IF(N1551="sníž. přenesená",J1551,0)</f>
        <v>0</v>
      </c>
      <c r="BI1551" s="150">
        <f>IF(N1551="nulová",J1551,0)</f>
        <v>0</v>
      </c>
      <c r="BJ1551" s="17" t="s">
        <v>86</v>
      </c>
      <c r="BK1551" s="150">
        <f>ROUND(I1551*H1551,2)</f>
        <v>0</v>
      </c>
      <c r="BL1551" s="17" t="s">
        <v>334</v>
      </c>
      <c r="BM1551" s="149" t="s">
        <v>2198</v>
      </c>
    </row>
    <row r="1552" spans="2:65" s="12" customFormat="1" ht="12">
      <c r="B1552" s="151"/>
      <c r="D1552" s="152" t="s">
        <v>249</v>
      </c>
      <c r="E1552" s="153" t="s">
        <v>1</v>
      </c>
      <c r="F1552" s="154" t="s">
        <v>2199</v>
      </c>
      <c r="H1552" s="155">
        <v>18</v>
      </c>
      <c r="I1552" s="156"/>
      <c r="L1552" s="151"/>
      <c r="M1552" s="157"/>
      <c r="T1552" s="158"/>
      <c r="AT1552" s="153" t="s">
        <v>249</v>
      </c>
      <c r="AU1552" s="153" t="s">
        <v>86</v>
      </c>
      <c r="AV1552" s="12" t="s">
        <v>86</v>
      </c>
      <c r="AW1552" s="12" t="s">
        <v>30</v>
      </c>
      <c r="AX1552" s="12" t="s">
        <v>80</v>
      </c>
      <c r="AY1552" s="153" t="s">
        <v>241</v>
      </c>
    </row>
    <row r="1553" spans="2:65" s="1" customFormat="1" ht="24.25" customHeight="1">
      <c r="B1553" s="32"/>
      <c r="C1553" s="137" t="s">
        <v>2200</v>
      </c>
      <c r="D1553" s="137" t="s">
        <v>243</v>
      </c>
      <c r="E1553" s="138" t="s">
        <v>2201</v>
      </c>
      <c r="F1553" s="139" t="s">
        <v>2202</v>
      </c>
      <c r="G1553" s="140" t="s">
        <v>282</v>
      </c>
      <c r="H1553" s="141">
        <v>6.3769999999999998</v>
      </c>
      <c r="I1553" s="142"/>
      <c r="J1553" s="143">
        <f>ROUND(I1553*H1553,2)</f>
        <v>0</v>
      </c>
      <c r="K1553" s="144"/>
      <c r="L1553" s="32"/>
      <c r="M1553" s="145" t="s">
        <v>1</v>
      </c>
      <c r="N1553" s="146" t="s">
        <v>39</v>
      </c>
      <c r="P1553" s="147">
        <f>O1553*H1553</f>
        <v>0</v>
      </c>
      <c r="Q1553" s="147">
        <v>0</v>
      </c>
      <c r="R1553" s="147">
        <f>Q1553*H1553</f>
        <v>0</v>
      </c>
      <c r="S1553" s="147">
        <v>0</v>
      </c>
      <c r="T1553" s="148">
        <f>S1553*H1553</f>
        <v>0</v>
      </c>
      <c r="AR1553" s="149" t="s">
        <v>334</v>
      </c>
      <c r="AT1553" s="149" t="s">
        <v>243</v>
      </c>
      <c r="AU1553" s="149" t="s">
        <v>86</v>
      </c>
      <c r="AY1553" s="17" t="s">
        <v>241</v>
      </c>
      <c r="BE1553" s="150">
        <f>IF(N1553="základní",J1553,0)</f>
        <v>0</v>
      </c>
      <c r="BF1553" s="150">
        <f>IF(N1553="snížená",J1553,0)</f>
        <v>0</v>
      </c>
      <c r="BG1553" s="150">
        <f>IF(N1553="zákl. přenesená",J1553,0)</f>
        <v>0</v>
      </c>
      <c r="BH1553" s="150">
        <f>IF(N1553="sníž. přenesená",J1553,0)</f>
        <v>0</v>
      </c>
      <c r="BI1553" s="150">
        <f>IF(N1553="nulová",J1553,0)</f>
        <v>0</v>
      </c>
      <c r="BJ1553" s="17" t="s">
        <v>86</v>
      </c>
      <c r="BK1553" s="150">
        <f>ROUND(I1553*H1553,2)</f>
        <v>0</v>
      </c>
      <c r="BL1553" s="17" t="s">
        <v>334</v>
      </c>
      <c r="BM1553" s="149" t="s">
        <v>2203</v>
      </c>
    </row>
    <row r="1554" spans="2:65" s="11" customFormat="1" ht="22.75" customHeight="1">
      <c r="B1554" s="125"/>
      <c r="D1554" s="126" t="s">
        <v>72</v>
      </c>
      <c r="E1554" s="135" t="s">
        <v>2204</v>
      </c>
      <c r="F1554" s="135" t="s">
        <v>2205</v>
      </c>
      <c r="I1554" s="128"/>
      <c r="J1554" s="136">
        <f>BK1554</f>
        <v>0</v>
      </c>
      <c r="L1554" s="125"/>
      <c r="M1554" s="130"/>
      <c r="P1554" s="131">
        <f>SUM(P1555:P1636)</f>
        <v>0</v>
      </c>
      <c r="R1554" s="131">
        <f>SUM(R1555:R1636)</f>
        <v>8.3811780200000001</v>
      </c>
      <c r="T1554" s="132">
        <f>SUM(T1555:T1636)</f>
        <v>0</v>
      </c>
      <c r="AR1554" s="126" t="s">
        <v>86</v>
      </c>
      <c r="AT1554" s="133" t="s">
        <v>72</v>
      </c>
      <c r="AU1554" s="133" t="s">
        <v>80</v>
      </c>
      <c r="AY1554" s="126" t="s">
        <v>241</v>
      </c>
      <c r="BK1554" s="134">
        <f>SUM(BK1555:BK1636)</f>
        <v>0</v>
      </c>
    </row>
    <row r="1555" spans="2:65" s="1" customFormat="1" ht="24.25" customHeight="1">
      <c r="B1555" s="32"/>
      <c r="C1555" s="137" t="s">
        <v>2206</v>
      </c>
      <c r="D1555" s="137" t="s">
        <v>243</v>
      </c>
      <c r="E1555" s="138" t="s">
        <v>2207</v>
      </c>
      <c r="F1555" s="139" t="s">
        <v>2208</v>
      </c>
      <c r="G1555" s="140" t="s">
        <v>246</v>
      </c>
      <c r="H1555" s="141">
        <v>270.05</v>
      </c>
      <c r="I1555" s="142"/>
      <c r="J1555" s="143">
        <f>ROUND(I1555*H1555,2)</f>
        <v>0</v>
      </c>
      <c r="K1555" s="144"/>
      <c r="L1555" s="32"/>
      <c r="M1555" s="145" t="s">
        <v>1</v>
      </c>
      <c r="N1555" s="146" t="s">
        <v>39</v>
      </c>
      <c r="P1555" s="147">
        <f>O1555*H1555</f>
        <v>0</v>
      </c>
      <c r="Q1555" s="147">
        <v>1.3849999999999999E-2</v>
      </c>
      <c r="R1555" s="147">
        <f>Q1555*H1555</f>
        <v>3.7401925</v>
      </c>
      <c r="S1555" s="147">
        <v>0</v>
      </c>
      <c r="T1555" s="148">
        <f>S1555*H1555</f>
        <v>0</v>
      </c>
      <c r="AR1555" s="149" t="s">
        <v>334</v>
      </c>
      <c r="AT1555" s="149" t="s">
        <v>243</v>
      </c>
      <c r="AU1555" s="149" t="s">
        <v>86</v>
      </c>
      <c r="AY1555" s="17" t="s">
        <v>241</v>
      </c>
      <c r="BE1555" s="150">
        <f>IF(N1555="základní",J1555,0)</f>
        <v>0</v>
      </c>
      <c r="BF1555" s="150">
        <f>IF(N1555="snížená",J1555,0)</f>
        <v>0</v>
      </c>
      <c r="BG1555" s="150">
        <f>IF(N1555="zákl. přenesená",J1555,0)</f>
        <v>0</v>
      </c>
      <c r="BH1555" s="150">
        <f>IF(N1555="sníž. přenesená",J1555,0)</f>
        <v>0</v>
      </c>
      <c r="BI1555" s="150">
        <f>IF(N1555="nulová",J1555,0)</f>
        <v>0</v>
      </c>
      <c r="BJ1555" s="17" t="s">
        <v>86</v>
      </c>
      <c r="BK1555" s="150">
        <f>ROUND(I1555*H1555,2)</f>
        <v>0</v>
      </c>
      <c r="BL1555" s="17" t="s">
        <v>334</v>
      </c>
      <c r="BM1555" s="149" t="s">
        <v>2209</v>
      </c>
    </row>
    <row r="1556" spans="2:65" s="12" customFormat="1" ht="12">
      <c r="B1556" s="151"/>
      <c r="D1556" s="152" t="s">
        <v>249</v>
      </c>
      <c r="E1556" s="153" t="s">
        <v>1</v>
      </c>
      <c r="F1556" s="154" t="s">
        <v>868</v>
      </c>
      <c r="H1556" s="155">
        <v>13.77</v>
      </c>
      <c r="I1556" s="156"/>
      <c r="L1556" s="151"/>
      <c r="M1556" s="157"/>
      <c r="T1556" s="158"/>
      <c r="AT1556" s="153" t="s">
        <v>249</v>
      </c>
      <c r="AU1556" s="153" t="s">
        <v>86</v>
      </c>
      <c r="AV1556" s="12" t="s">
        <v>86</v>
      </c>
      <c r="AW1556" s="12" t="s">
        <v>30</v>
      </c>
      <c r="AX1556" s="12" t="s">
        <v>73</v>
      </c>
      <c r="AY1556" s="153" t="s">
        <v>241</v>
      </c>
    </row>
    <row r="1557" spans="2:65" s="12" customFormat="1" ht="12">
      <c r="B1557" s="151"/>
      <c r="D1557" s="152" t="s">
        <v>249</v>
      </c>
      <c r="E1557" s="153" t="s">
        <v>1</v>
      </c>
      <c r="F1557" s="154" t="s">
        <v>869</v>
      </c>
      <c r="H1557" s="155">
        <v>9.7200000000000006</v>
      </c>
      <c r="I1557" s="156"/>
      <c r="L1557" s="151"/>
      <c r="M1557" s="157"/>
      <c r="T1557" s="158"/>
      <c r="AT1557" s="153" t="s">
        <v>249</v>
      </c>
      <c r="AU1557" s="153" t="s">
        <v>86</v>
      </c>
      <c r="AV1557" s="12" t="s">
        <v>86</v>
      </c>
      <c r="AW1557" s="12" t="s">
        <v>30</v>
      </c>
      <c r="AX1557" s="12" t="s">
        <v>73</v>
      </c>
      <c r="AY1557" s="153" t="s">
        <v>241</v>
      </c>
    </row>
    <row r="1558" spans="2:65" s="12" customFormat="1" ht="12">
      <c r="B1558" s="151"/>
      <c r="D1558" s="152" t="s">
        <v>249</v>
      </c>
      <c r="E1558" s="153" t="s">
        <v>1</v>
      </c>
      <c r="F1558" s="154" t="s">
        <v>870</v>
      </c>
      <c r="H1558" s="155">
        <v>2.36</v>
      </c>
      <c r="I1558" s="156"/>
      <c r="L1558" s="151"/>
      <c r="M1558" s="157"/>
      <c r="T1558" s="158"/>
      <c r="AT1558" s="153" t="s">
        <v>249</v>
      </c>
      <c r="AU1558" s="153" t="s">
        <v>86</v>
      </c>
      <c r="AV1558" s="12" t="s">
        <v>86</v>
      </c>
      <c r="AW1558" s="12" t="s">
        <v>30</v>
      </c>
      <c r="AX1558" s="12" t="s">
        <v>73</v>
      </c>
      <c r="AY1558" s="153" t="s">
        <v>241</v>
      </c>
    </row>
    <row r="1559" spans="2:65" s="12" customFormat="1" ht="12">
      <c r="B1559" s="151"/>
      <c r="D1559" s="152" t="s">
        <v>249</v>
      </c>
      <c r="E1559" s="153" t="s">
        <v>1</v>
      </c>
      <c r="F1559" s="154" t="s">
        <v>871</v>
      </c>
      <c r="H1559" s="155">
        <v>8.4600000000000009</v>
      </c>
      <c r="I1559" s="156"/>
      <c r="L1559" s="151"/>
      <c r="M1559" s="157"/>
      <c r="T1559" s="158"/>
      <c r="AT1559" s="153" t="s">
        <v>249</v>
      </c>
      <c r="AU1559" s="153" t="s">
        <v>86</v>
      </c>
      <c r="AV1559" s="12" t="s">
        <v>86</v>
      </c>
      <c r="AW1559" s="12" t="s">
        <v>30</v>
      </c>
      <c r="AX1559" s="12" t="s">
        <v>73</v>
      </c>
      <c r="AY1559" s="153" t="s">
        <v>241</v>
      </c>
    </row>
    <row r="1560" spans="2:65" s="12" customFormat="1" ht="12">
      <c r="B1560" s="151"/>
      <c r="D1560" s="152" t="s">
        <v>249</v>
      </c>
      <c r="E1560" s="153" t="s">
        <v>1</v>
      </c>
      <c r="F1560" s="154" t="s">
        <v>872</v>
      </c>
      <c r="H1560" s="155">
        <v>56.34</v>
      </c>
      <c r="I1560" s="156"/>
      <c r="L1560" s="151"/>
      <c r="M1560" s="157"/>
      <c r="T1560" s="158"/>
      <c r="AT1560" s="153" t="s">
        <v>249</v>
      </c>
      <c r="AU1560" s="153" t="s">
        <v>86</v>
      </c>
      <c r="AV1560" s="12" t="s">
        <v>86</v>
      </c>
      <c r="AW1560" s="12" t="s">
        <v>30</v>
      </c>
      <c r="AX1560" s="12" t="s">
        <v>73</v>
      </c>
      <c r="AY1560" s="153" t="s">
        <v>241</v>
      </c>
    </row>
    <row r="1561" spans="2:65" s="12" customFormat="1" ht="12">
      <c r="B1561" s="151"/>
      <c r="D1561" s="152" t="s">
        <v>249</v>
      </c>
      <c r="E1561" s="153" t="s">
        <v>1</v>
      </c>
      <c r="F1561" s="154" t="s">
        <v>873</v>
      </c>
      <c r="H1561" s="155">
        <v>6.57</v>
      </c>
      <c r="I1561" s="156"/>
      <c r="L1561" s="151"/>
      <c r="M1561" s="157"/>
      <c r="T1561" s="158"/>
      <c r="AT1561" s="153" t="s">
        <v>249</v>
      </c>
      <c r="AU1561" s="153" t="s">
        <v>86</v>
      </c>
      <c r="AV1561" s="12" t="s">
        <v>86</v>
      </c>
      <c r="AW1561" s="12" t="s">
        <v>30</v>
      </c>
      <c r="AX1561" s="12" t="s">
        <v>73</v>
      </c>
      <c r="AY1561" s="153" t="s">
        <v>241</v>
      </c>
    </row>
    <row r="1562" spans="2:65" s="12" customFormat="1" ht="12">
      <c r="B1562" s="151"/>
      <c r="D1562" s="152" t="s">
        <v>249</v>
      </c>
      <c r="E1562" s="153" t="s">
        <v>1</v>
      </c>
      <c r="F1562" s="154" t="s">
        <v>874</v>
      </c>
      <c r="H1562" s="155">
        <v>6.74</v>
      </c>
      <c r="I1562" s="156"/>
      <c r="L1562" s="151"/>
      <c r="M1562" s="157"/>
      <c r="T1562" s="158"/>
      <c r="AT1562" s="153" t="s">
        <v>249</v>
      </c>
      <c r="AU1562" s="153" t="s">
        <v>86</v>
      </c>
      <c r="AV1562" s="12" t="s">
        <v>86</v>
      </c>
      <c r="AW1562" s="12" t="s">
        <v>30</v>
      </c>
      <c r="AX1562" s="12" t="s">
        <v>73</v>
      </c>
      <c r="AY1562" s="153" t="s">
        <v>241</v>
      </c>
    </row>
    <row r="1563" spans="2:65" s="12" customFormat="1" ht="12">
      <c r="B1563" s="151"/>
      <c r="D1563" s="152" t="s">
        <v>249</v>
      </c>
      <c r="E1563" s="153" t="s">
        <v>1</v>
      </c>
      <c r="F1563" s="154" t="s">
        <v>875</v>
      </c>
      <c r="H1563" s="155">
        <v>17.23</v>
      </c>
      <c r="I1563" s="156"/>
      <c r="L1563" s="151"/>
      <c r="M1563" s="157"/>
      <c r="T1563" s="158"/>
      <c r="AT1563" s="153" t="s">
        <v>249</v>
      </c>
      <c r="AU1563" s="153" t="s">
        <v>86</v>
      </c>
      <c r="AV1563" s="12" t="s">
        <v>86</v>
      </c>
      <c r="AW1563" s="12" t="s">
        <v>30</v>
      </c>
      <c r="AX1563" s="12" t="s">
        <v>73</v>
      </c>
      <c r="AY1563" s="153" t="s">
        <v>241</v>
      </c>
    </row>
    <row r="1564" spans="2:65" s="12" customFormat="1" ht="12">
      <c r="B1564" s="151"/>
      <c r="D1564" s="152" t="s">
        <v>249</v>
      </c>
      <c r="E1564" s="153" t="s">
        <v>1</v>
      </c>
      <c r="F1564" s="154" t="s">
        <v>876</v>
      </c>
      <c r="H1564" s="155">
        <v>17.23</v>
      </c>
      <c r="I1564" s="156"/>
      <c r="L1564" s="151"/>
      <c r="M1564" s="157"/>
      <c r="T1564" s="158"/>
      <c r="AT1564" s="153" t="s">
        <v>249</v>
      </c>
      <c r="AU1564" s="153" t="s">
        <v>86</v>
      </c>
      <c r="AV1564" s="12" t="s">
        <v>86</v>
      </c>
      <c r="AW1564" s="12" t="s">
        <v>30</v>
      </c>
      <c r="AX1564" s="12" t="s">
        <v>73</v>
      </c>
      <c r="AY1564" s="153" t="s">
        <v>241</v>
      </c>
    </row>
    <row r="1565" spans="2:65" s="12" customFormat="1" ht="12">
      <c r="B1565" s="151"/>
      <c r="D1565" s="152" t="s">
        <v>249</v>
      </c>
      <c r="E1565" s="153" t="s">
        <v>1</v>
      </c>
      <c r="F1565" s="154" t="s">
        <v>877</v>
      </c>
      <c r="H1565" s="155">
        <v>6.74</v>
      </c>
      <c r="I1565" s="156"/>
      <c r="L1565" s="151"/>
      <c r="M1565" s="157"/>
      <c r="T1565" s="158"/>
      <c r="AT1565" s="153" t="s">
        <v>249</v>
      </c>
      <c r="AU1565" s="153" t="s">
        <v>86</v>
      </c>
      <c r="AV1565" s="12" t="s">
        <v>86</v>
      </c>
      <c r="AW1565" s="12" t="s">
        <v>30</v>
      </c>
      <c r="AX1565" s="12" t="s">
        <v>73</v>
      </c>
      <c r="AY1565" s="153" t="s">
        <v>241</v>
      </c>
    </row>
    <row r="1566" spans="2:65" s="12" customFormat="1" ht="12">
      <c r="B1566" s="151"/>
      <c r="D1566" s="152" t="s">
        <v>249</v>
      </c>
      <c r="E1566" s="153" t="s">
        <v>1</v>
      </c>
      <c r="F1566" s="154" t="s">
        <v>878</v>
      </c>
      <c r="H1566" s="155">
        <v>6.74</v>
      </c>
      <c r="I1566" s="156"/>
      <c r="L1566" s="151"/>
      <c r="M1566" s="157"/>
      <c r="T1566" s="158"/>
      <c r="AT1566" s="153" t="s">
        <v>249</v>
      </c>
      <c r="AU1566" s="153" t="s">
        <v>86</v>
      </c>
      <c r="AV1566" s="12" t="s">
        <v>86</v>
      </c>
      <c r="AW1566" s="12" t="s">
        <v>30</v>
      </c>
      <c r="AX1566" s="12" t="s">
        <v>73</v>
      </c>
      <c r="AY1566" s="153" t="s">
        <v>241</v>
      </c>
    </row>
    <row r="1567" spans="2:65" s="12" customFormat="1" ht="12">
      <c r="B1567" s="151"/>
      <c r="D1567" s="152" t="s">
        <v>249</v>
      </c>
      <c r="E1567" s="153" t="s">
        <v>1</v>
      </c>
      <c r="F1567" s="154" t="s">
        <v>879</v>
      </c>
      <c r="H1567" s="155">
        <v>17.23</v>
      </c>
      <c r="I1567" s="156"/>
      <c r="L1567" s="151"/>
      <c r="M1567" s="157"/>
      <c r="T1567" s="158"/>
      <c r="AT1567" s="153" t="s">
        <v>249</v>
      </c>
      <c r="AU1567" s="153" t="s">
        <v>86</v>
      </c>
      <c r="AV1567" s="12" t="s">
        <v>86</v>
      </c>
      <c r="AW1567" s="12" t="s">
        <v>30</v>
      </c>
      <c r="AX1567" s="12" t="s">
        <v>73</v>
      </c>
      <c r="AY1567" s="153" t="s">
        <v>241</v>
      </c>
    </row>
    <row r="1568" spans="2:65" s="12" customFormat="1" ht="12">
      <c r="B1568" s="151"/>
      <c r="D1568" s="152" t="s">
        <v>249</v>
      </c>
      <c r="E1568" s="153" t="s">
        <v>1</v>
      </c>
      <c r="F1568" s="154" t="s">
        <v>880</v>
      </c>
      <c r="H1568" s="155">
        <v>19.84</v>
      </c>
      <c r="I1568" s="156"/>
      <c r="L1568" s="151"/>
      <c r="M1568" s="157"/>
      <c r="T1568" s="158"/>
      <c r="AT1568" s="153" t="s">
        <v>249</v>
      </c>
      <c r="AU1568" s="153" t="s">
        <v>86</v>
      </c>
      <c r="AV1568" s="12" t="s">
        <v>86</v>
      </c>
      <c r="AW1568" s="12" t="s">
        <v>30</v>
      </c>
      <c r="AX1568" s="12" t="s">
        <v>73</v>
      </c>
      <c r="AY1568" s="153" t="s">
        <v>241</v>
      </c>
    </row>
    <row r="1569" spans="2:65" s="12" customFormat="1" ht="12">
      <c r="B1569" s="151"/>
      <c r="D1569" s="152" t="s">
        <v>249</v>
      </c>
      <c r="E1569" s="153" t="s">
        <v>1</v>
      </c>
      <c r="F1569" s="154" t="s">
        <v>881</v>
      </c>
      <c r="H1569" s="155">
        <v>17.23</v>
      </c>
      <c r="I1569" s="156"/>
      <c r="L1569" s="151"/>
      <c r="M1569" s="157"/>
      <c r="T1569" s="158"/>
      <c r="AT1569" s="153" t="s">
        <v>249</v>
      </c>
      <c r="AU1569" s="153" t="s">
        <v>86</v>
      </c>
      <c r="AV1569" s="12" t="s">
        <v>86</v>
      </c>
      <c r="AW1569" s="12" t="s">
        <v>30</v>
      </c>
      <c r="AX1569" s="12" t="s">
        <v>73</v>
      </c>
      <c r="AY1569" s="153" t="s">
        <v>241</v>
      </c>
    </row>
    <row r="1570" spans="2:65" s="12" customFormat="1" ht="12">
      <c r="B1570" s="151"/>
      <c r="D1570" s="152" t="s">
        <v>249</v>
      </c>
      <c r="E1570" s="153" t="s">
        <v>1</v>
      </c>
      <c r="F1570" s="154" t="s">
        <v>882</v>
      </c>
      <c r="H1570" s="155">
        <v>6.74</v>
      </c>
      <c r="I1570" s="156"/>
      <c r="L1570" s="151"/>
      <c r="M1570" s="157"/>
      <c r="T1570" s="158"/>
      <c r="AT1570" s="153" t="s">
        <v>249</v>
      </c>
      <c r="AU1570" s="153" t="s">
        <v>86</v>
      </c>
      <c r="AV1570" s="12" t="s">
        <v>86</v>
      </c>
      <c r="AW1570" s="12" t="s">
        <v>30</v>
      </c>
      <c r="AX1570" s="12" t="s">
        <v>73</v>
      </c>
      <c r="AY1570" s="153" t="s">
        <v>241</v>
      </c>
    </row>
    <row r="1571" spans="2:65" s="12" customFormat="1" ht="12">
      <c r="B1571" s="151"/>
      <c r="D1571" s="152" t="s">
        <v>249</v>
      </c>
      <c r="E1571" s="153" t="s">
        <v>1</v>
      </c>
      <c r="F1571" s="154" t="s">
        <v>883</v>
      </c>
      <c r="H1571" s="155">
        <v>6.74</v>
      </c>
      <c r="I1571" s="156"/>
      <c r="L1571" s="151"/>
      <c r="M1571" s="157"/>
      <c r="T1571" s="158"/>
      <c r="AT1571" s="153" t="s">
        <v>249</v>
      </c>
      <c r="AU1571" s="153" t="s">
        <v>86</v>
      </c>
      <c r="AV1571" s="12" t="s">
        <v>86</v>
      </c>
      <c r="AW1571" s="12" t="s">
        <v>30</v>
      </c>
      <c r="AX1571" s="12" t="s">
        <v>73</v>
      </c>
      <c r="AY1571" s="153" t="s">
        <v>241</v>
      </c>
    </row>
    <row r="1572" spans="2:65" s="12" customFormat="1" ht="12">
      <c r="B1572" s="151"/>
      <c r="D1572" s="152" t="s">
        <v>249</v>
      </c>
      <c r="E1572" s="153" t="s">
        <v>1</v>
      </c>
      <c r="F1572" s="154" t="s">
        <v>884</v>
      </c>
      <c r="H1572" s="155">
        <v>17.23</v>
      </c>
      <c r="I1572" s="156"/>
      <c r="L1572" s="151"/>
      <c r="M1572" s="157"/>
      <c r="T1572" s="158"/>
      <c r="AT1572" s="153" t="s">
        <v>249</v>
      </c>
      <c r="AU1572" s="153" t="s">
        <v>86</v>
      </c>
      <c r="AV1572" s="12" t="s">
        <v>86</v>
      </c>
      <c r="AW1572" s="12" t="s">
        <v>30</v>
      </c>
      <c r="AX1572" s="12" t="s">
        <v>73</v>
      </c>
      <c r="AY1572" s="153" t="s">
        <v>241</v>
      </c>
    </row>
    <row r="1573" spans="2:65" s="12" customFormat="1" ht="12">
      <c r="B1573" s="151"/>
      <c r="D1573" s="152" t="s">
        <v>249</v>
      </c>
      <c r="E1573" s="153" t="s">
        <v>1</v>
      </c>
      <c r="F1573" s="154" t="s">
        <v>885</v>
      </c>
      <c r="H1573" s="155">
        <v>17.23</v>
      </c>
      <c r="I1573" s="156"/>
      <c r="L1573" s="151"/>
      <c r="M1573" s="157"/>
      <c r="T1573" s="158"/>
      <c r="AT1573" s="153" t="s">
        <v>249</v>
      </c>
      <c r="AU1573" s="153" t="s">
        <v>86</v>
      </c>
      <c r="AV1573" s="12" t="s">
        <v>86</v>
      </c>
      <c r="AW1573" s="12" t="s">
        <v>30</v>
      </c>
      <c r="AX1573" s="12" t="s">
        <v>73</v>
      </c>
      <c r="AY1573" s="153" t="s">
        <v>241</v>
      </c>
    </row>
    <row r="1574" spans="2:65" s="12" customFormat="1" ht="12">
      <c r="B1574" s="151"/>
      <c r="D1574" s="152" t="s">
        <v>249</v>
      </c>
      <c r="E1574" s="153" t="s">
        <v>1</v>
      </c>
      <c r="F1574" s="154" t="s">
        <v>886</v>
      </c>
      <c r="H1574" s="155">
        <v>7.83</v>
      </c>
      <c r="I1574" s="156"/>
      <c r="L1574" s="151"/>
      <c r="M1574" s="157"/>
      <c r="T1574" s="158"/>
      <c r="AT1574" s="153" t="s">
        <v>249</v>
      </c>
      <c r="AU1574" s="153" t="s">
        <v>86</v>
      </c>
      <c r="AV1574" s="12" t="s">
        <v>86</v>
      </c>
      <c r="AW1574" s="12" t="s">
        <v>30</v>
      </c>
      <c r="AX1574" s="12" t="s">
        <v>73</v>
      </c>
      <c r="AY1574" s="153" t="s">
        <v>241</v>
      </c>
    </row>
    <row r="1575" spans="2:65" s="12" customFormat="1" ht="12">
      <c r="B1575" s="151"/>
      <c r="D1575" s="152" t="s">
        <v>249</v>
      </c>
      <c r="E1575" s="153" t="s">
        <v>1</v>
      </c>
      <c r="F1575" s="154" t="s">
        <v>887</v>
      </c>
      <c r="H1575" s="155">
        <v>2.37</v>
      </c>
      <c r="I1575" s="156"/>
      <c r="L1575" s="151"/>
      <c r="M1575" s="157"/>
      <c r="T1575" s="158"/>
      <c r="AT1575" s="153" t="s">
        <v>249</v>
      </c>
      <c r="AU1575" s="153" t="s">
        <v>86</v>
      </c>
      <c r="AV1575" s="12" t="s">
        <v>86</v>
      </c>
      <c r="AW1575" s="12" t="s">
        <v>30</v>
      </c>
      <c r="AX1575" s="12" t="s">
        <v>73</v>
      </c>
      <c r="AY1575" s="153" t="s">
        <v>241</v>
      </c>
    </row>
    <row r="1576" spans="2:65" s="12" customFormat="1" ht="12">
      <c r="B1576" s="151"/>
      <c r="D1576" s="152" t="s">
        <v>249</v>
      </c>
      <c r="E1576" s="153" t="s">
        <v>1</v>
      </c>
      <c r="F1576" s="154" t="s">
        <v>888</v>
      </c>
      <c r="H1576" s="155">
        <v>5.71</v>
      </c>
      <c r="I1576" s="156"/>
      <c r="L1576" s="151"/>
      <c r="M1576" s="157"/>
      <c r="T1576" s="158"/>
      <c r="AT1576" s="153" t="s">
        <v>249</v>
      </c>
      <c r="AU1576" s="153" t="s">
        <v>86</v>
      </c>
      <c r="AV1576" s="12" t="s">
        <v>86</v>
      </c>
      <c r="AW1576" s="12" t="s">
        <v>30</v>
      </c>
      <c r="AX1576" s="12" t="s">
        <v>73</v>
      </c>
      <c r="AY1576" s="153" t="s">
        <v>241</v>
      </c>
    </row>
    <row r="1577" spans="2:65" s="13" customFormat="1" ht="12">
      <c r="B1577" s="159"/>
      <c r="D1577" s="152" t="s">
        <v>249</v>
      </c>
      <c r="E1577" s="160" t="s">
        <v>1</v>
      </c>
      <c r="F1577" s="161" t="s">
        <v>251</v>
      </c>
      <c r="H1577" s="162">
        <v>270.04999999999995</v>
      </c>
      <c r="I1577" s="163"/>
      <c r="L1577" s="159"/>
      <c r="M1577" s="164"/>
      <c r="T1577" s="165"/>
      <c r="AT1577" s="160" t="s">
        <v>249</v>
      </c>
      <c r="AU1577" s="160" t="s">
        <v>86</v>
      </c>
      <c r="AV1577" s="13" t="s">
        <v>247</v>
      </c>
      <c r="AW1577" s="13" t="s">
        <v>30</v>
      </c>
      <c r="AX1577" s="13" t="s">
        <v>80</v>
      </c>
      <c r="AY1577" s="160" t="s">
        <v>241</v>
      </c>
    </row>
    <row r="1578" spans="2:65" s="1" customFormat="1" ht="16.5" customHeight="1">
      <c r="B1578" s="32"/>
      <c r="C1578" s="137" t="s">
        <v>2210</v>
      </c>
      <c r="D1578" s="137" t="s">
        <v>243</v>
      </c>
      <c r="E1578" s="138" t="s">
        <v>2211</v>
      </c>
      <c r="F1578" s="139" t="s">
        <v>2212</v>
      </c>
      <c r="G1578" s="140" t="s">
        <v>246</v>
      </c>
      <c r="H1578" s="141">
        <v>270.05</v>
      </c>
      <c r="I1578" s="142"/>
      <c r="J1578" s="143">
        <f>ROUND(I1578*H1578,2)</f>
        <v>0</v>
      </c>
      <c r="K1578" s="144"/>
      <c r="L1578" s="32"/>
      <c r="M1578" s="145" t="s">
        <v>1</v>
      </c>
      <c r="N1578" s="146" t="s">
        <v>39</v>
      </c>
      <c r="P1578" s="147">
        <f>O1578*H1578</f>
        <v>0</v>
      </c>
      <c r="Q1578" s="147">
        <v>1E-4</v>
      </c>
      <c r="R1578" s="147">
        <f>Q1578*H1578</f>
        <v>2.7005000000000001E-2</v>
      </c>
      <c r="S1578" s="147">
        <v>0</v>
      </c>
      <c r="T1578" s="148">
        <f>S1578*H1578</f>
        <v>0</v>
      </c>
      <c r="AR1578" s="149" t="s">
        <v>334</v>
      </c>
      <c r="AT1578" s="149" t="s">
        <v>243</v>
      </c>
      <c r="AU1578" s="149" t="s">
        <v>86</v>
      </c>
      <c r="AY1578" s="17" t="s">
        <v>241</v>
      </c>
      <c r="BE1578" s="150">
        <f>IF(N1578="základní",J1578,0)</f>
        <v>0</v>
      </c>
      <c r="BF1578" s="150">
        <f>IF(N1578="snížená",J1578,0)</f>
        <v>0</v>
      </c>
      <c r="BG1578" s="150">
        <f>IF(N1578="zákl. přenesená",J1578,0)</f>
        <v>0</v>
      </c>
      <c r="BH1578" s="150">
        <f>IF(N1578="sníž. přenesená",J1578,0)</f>
        <v>0</v>
      </c>
      <c r="BI1578" s="150">
        <f>IF(N1578="nulová",J1578,0)</f>
        <v>0</v>
      </c>
      <c r="BJ1578" s="17" t="s">
        <v>86</v>
      </c>
      <c r="BK1578" s="150">
        <f>ROUND(I1578*H1578,2)</f>
        <v>0</v>
      </c>
      <c r="BL1578" s="17" t="s">
        <v>334</v>
      </c>
      <c r="BM1578" s="149" t="s">
        <v>2213</v>
      </c>
    </row>
    <row r="1579" spans="2:65" s="12" customFormat="1" ht="12">
      <c r="B1579" s="151"/>
      <c r="D1579" s="152" t="s">
        <v>249</v>
      </c>
      <c r="E1579" s="153" t="s">
        <v>1</v>
      </c>
      <c r="F1579" s="154" t="s">
        <v>868</v>
      </c>
      <c r="H1579" s="155">
        <v>13.77</v>
      </c>
      <c r="I1579" s="156"/>
      <c r="L1579" s="151"/>
      <c r="M1579" s="157"/>
      <c r="T1579" s="158"/>
      <c r="AT1579" s="153" t="s">
        <v>249</v>
      </c>
      <c r="AU1579" s="153" t="s">
        <v>86</v>
      </c>
      <c r="AV1579" s="12" t="s">
        <v>86</v>
      </c>
      <c r="AW1579" s="12" t="s">
        <v>30</v>
      </c>
      <c r="AX1579" s="12" t="s">
        <v>73</v>
      </c>
      <c r="AY1579" s="153" t="s">
        <v>241</v>
      </c>
    </row>
    <row r="1580" spans="2:65" s="12" customFormat="1" ht="12">
      <c r="B1580" s="151"/>
      <c r="D1580" s="152" t="s">
        <v>249</v>
      </c>
      <c r="E1580" s="153" t="s">
        <v>1</v>
      </c>
      <c r="F1580" s="154" t="s">
        <v>869</v>
      </c>
      <c r="H1580" s="155">
        <v>9.7200000000000006</v>
      </c>
      <c r="I1580" s="156"/>
      <c r="L1580" s="151"/>
      <c r="M1580" s="157"/>
      <c r="T1580" s="158"/>
      <c r="AT1580" s="153" t="s">
        <v>249</v>
      </c>
      <c r="AU1580" s="153" t="s">
        <v>86</v>
      </c>
      <c r="AV1580" s="12" t="s">
        <v>86</v>
      </c>
      <c r="AW1580" s="12" t="s">
        <v>30</v>
      </c>
      <c r="AX1580" s="12" t="s">
        <v>73</v>
      </c>
      <c r="AY1580" s="153" t="s">
        <v>241</v>
      </c>
    </row>
    <row r="1581" spans="2:65" s="12" customFormat="1" ht="12">
      <c r="B1581" s="151"/>
      <c r="D1581" s="152" t="s">
        <v>249</v>
      </c>
      <c r="E1581" s="153" t="s">
        <v>1</v>
      </c>
      <c r="F1581" s="154" t="s">
        <v>870</v>
      </c>
      <c r="H1581" s="155">
        <v>2.36</v>
      </c>
      <c r="I1581" s="156"/>
      <c r="L1581" s="151"/>
      <c r="M1581" s="157"/>
      <c r="T1581" s="158"/>
      <c r="AT1581" s="153" t="s">
        <v>249</v>
      </c>
      <c r="AU1581" s="153" t="s">
        <v>86</v>
      </c>
      <c r="AV1581" s="12" t="s">
        <v>86</v>
      </c>
      <c r="AW1581" s="12" t="s">
        <v>30</v>
      </c>
      <c r="AX1581" s="12" t="s">
        <v>73</v>
      </c>
      <c r="AY1581" s="153" t="s">
        <v>241</v>
      </c>
    </row>
    <row r="1582" spans="2:65" s="12" customFormat="1" ht="12">
      <c r="B1582" s="151"/>
      <c r="D1582" s="152" t="s">
        <v>249</v>
      </c>
      <c r="E1582" s="153" t="s">
        <v>1</v>
      </c>
      <c r="F1582" s="154" t="s">
        <v>871</v>
      </c>
      <c r="H1582" s="155">
        <v>8.4600000000000009</v>
      </c>
      <c r="I1582" s="156"/>
      <c r="L1582" s="151"/>
      <c r="M1582" s="157"/>
      <c r="T1582" s="158"/>
      <c r="AT1582" s="153" t="s">
        <v>249</v>
      </c>
      <c r="AU1582" s="153" t="s">
        <v>86</v>
      </c>
      <c r="AV1582" s="12" t="s">
        <v>86</v>
      </c>
      <c r="AW1582" s="12" t="s">
        <v>30</v>
      </c>
      <c r="AX1582" s="12" t="s">
        <v>73</v>
      </c>
      <c r="AY1582" s="153" t="s">
        <v>241</v>
      </c>
    </row>
    <row r="1583" spans="2:65" s="12" customFormat="1" ht="12">
      <c r="B1583" s="151"/>
      <c r="D1583" s="152" t="s">
        <v>249</v>
      </c>
      <c r="E1583" s="153" t="s">
        <v>1</v>
      </c>
      <c r="F1583" s="154" t="s">
        <v>872</v>
      </c>
      <c r="H1583" s="155">
        <v>56.34</v>
      </c>
      <c r="I1583" s="156"/>
      <c r="L1583" s="151"/>
      <c r="M1583" s="157"/>
      <c r="T1583" s="158"/>
      <c r="AT1583" s="153" t="s">
        <v>249</v>
      </c>
      <c r="AU1583" s="153" t="s">
        <v>86</v>
      </c>
      <c r="AV1583" s="12" t="s">
        <v>86</v>
      </c>
      <c r="AW1583" s="12" t="s">
        <v>30</v>
      </c>
      <c r="AX1583" s="12" t="s">
        <v>73</v>
      </c>
      <c r="AY1583" s="153" t="s">
        <v>241</v>
      </c>
    </row>
    <row r="1584" spans="2:65" s="12" customFormat="1" ht="12">
      <c r="B1584" s="151"/>
      <c r="D1584" s="152" t="s">
        <v>249</v>
      </c>
      <c r="E1584" s="153" t="s">
        <v>1</v>
      </c>
      <c r="F1584" s="154" t="s">
        <v>873</v>
      </c>
      <c r="H1584" s="155">
        <v>6.57</v>
      </c>
      <c r="I1584" s="156"/>
      <c r="L1584" s="151"/>
      <c r="M1584" s="157"/>
      <c r="T1584" s="158"/>
      <c r="AT1584" s="153" t="s">
        <v>249</v>
      </c>
      <c r="AU1584" s="153" t="s">
        <v>86</v>
      </c>
      <c r="AV1584" s="12" t="s">
        <v>86</v>
      </c>
      <c r="AW1584" s="12" t="s">
        <v>30</v>
      </c>
      <c r="AX1584" s="12" t="s">
        <v>73</v>
      </c>
      <c r="AY1584" s="153" t="s">
        <v>241</v>
      </c>
    </row>
    <row r="1585" spans="2:51" s="12" customFormat="1" ht="12">
      <c r="B1585" s="151"/>
      <c r="D1585" s="152" t="s">
        <v>249</v>
      </c>
      <c r="E1585" s="153" t="s">
        <v>1</v>
      </c>
      <c r="F1585" s="154" t="s">
        <v>874</v>
      </c>
      <c r="H1585" s="155">
        <v>6.74</v>
      </c>
      <c r="I1585" s="156"/>
      <c r="L1585" s="151"/>
      <c r="M1585" s="157"/>
      <c r="T1585" s="158"/>
      <c r="AT1585" s="153" t="s">
        <v>249</v>
      </c>
      <c r="AU1585" s="153" t="s">
        <v>86</v>
      </c>
      <c r="AV1585" s="12" t="s">
        <v>86</v>
      </c>
      <c r="AW1585" s="12" t="s">
        <v>30</v>
      </c>
      <c r="AX1585" s="12" t="s">
        <v>73</v>
      </c>
      <c r="AY1585" s="153" t="s">
        <v>241</v>
      </c>
    </row>
    <row r="1586" spans="2:51" s="12" customFormat="1" ht="12">
      <c r="B1586" s="151"/>
      <c r="D1586" s="152" t="s">
        <v>249</v>
      </c>
      <c r="E1586" s="153" t="s">
        <v>1</v>
      </c>
      <c r="F1586" s="154" t="s">
        <v>875</v>
      </c>
      <c r="H1586" s="155">
        <v>17.23</v>
      </c>
      <c r="I1586" s="156"/>
      <c r="L1586" s="151"/>
      <c r="M1586" s="157"/>
      <c r="T1586" s="158"/>
      <c r="AT1586" s="153" t="s">
        <v>249</v>
      </c>
      <c r="AU1586" s="153" t="s">
        <v>86</v>
      </c>
      <c r="AV1586" s="12" t="s">
        <v>86</v>
      </c>
      <c r="AW1586" s="12" t="s">
        <v>30</v>
      </c>
      <c r="AX1586" s="12" t="s">
        <v>73</v>
      </c>
      <c r="AY1586" s="153" t="s">
        <v>241</v>
      </c>
    </row>
    <row r="1587" spans="2:51" s="12" customFormat="1" ht="12">
      <c r="B1587" s="151"/>
      <c r="D1587" s="152" t="s">
        <v>249</v>
      </c>
      <c r="E1587" s="153" t="s">
        <v>1</v>
      </c>
      <c r="F1587" s="154" t="s">
        <v>876</v>
      </c>
      <c r="H1587" s="155">
        <v>17.23</v>
      </c>
      <c r="I1587" s="156"/>
      <c r="L1587" s="151"/>
      <c r="M1587" s="157"/>
      <c r="T1587" s="158"/>
      <c r="AT1587" s="153" t="s">
        <v>249</v>
      </c>
      <c r="AU1587" s="153" t="s">
        <v>86</v>
      </c>
      <c r="AV1587" s="12" t="s">
        <v>86</v>
      </c>
      <c r="AW1587" s="12" t="s">
        <v>30</v>
      </c>
      <c r="AX1587" s="12" t="s">
        <v>73</v>
      </c>
      <c r="AY1587" s="153" t="s">
        <v>241</v>
      </c>
    </row>
    <row r="1588" spans="2:51" s="12" customFormat="1" ht="12">
      <c r="B1588" s="151"/>
      <c r="D1588" s="152" t="s">
        <v>249</v>
      </c>
      <c r="E1588" s="153" t="s">
        <v>1</v>
      </c>
      <c r="F1588" s="154" t="s">
        <v>877</v>
      </c>
      <c r="H1588" s="155">
        <v>6.74</v>
      </c>
      <c r="I1588" s="156"/>
      <c r="L1588" s="151"/>
      <c r="M1588" s="157"/>
      <c r="T1588" s="158"/>
      <c r="AT1588" s="153" t="s">
        <v>249</v>
      </c>
      <c r="AU1588" s="153" t="s">
        <v>86</v>
      </c>
      <c r="AV1588" s="12" t="s">
        <v>86</v>
      </c>
      <c r="AW1588" s="12" t="s">
        <v>30</v>
      </c>
      <c r="AX1588" s="12" t="s">
        <v>73</v>
      </c>
      <c r="AY1588" s="153" t="s">
        <v>241</v>
      </c>
    </row>
    <row r="1589" spans="2:51" s="12" customFormat="1" ht="12">
      <c r="B1589" s="151"/>
      <c r="D1589" s="152" t="s">
        <v>249</v>
      </c>
      <c r="E1589" s="153" t="s">
        <v>1</v>
      </c>
      <c r="F1589" s="154" t="s">
        <v>878</v>
      </c>
      <c r="H1589" s="155">
        <v>6.74</v>
      </c>
      <c r="I1589" s="156"/>
      <c r="L1589" s="151"/>
      <c r="M1589" s="157"/>
      <c r="T1589" s="158"/>
      <c r="AT1589" s="153" t="s">
        <v>249</v>
      </c>
      <c r="AU1589" s="153" t="s">
        <v>86</v>
      </c>
      <c r="AV1589" s="12" t="s">
        <v>86</v>
      </c>
      <c r="AW1589" s="12" t="s">
        <v>30</v>
      </c>
      <c r="AX1589" s="12" t="s">
        <v>73</v>
      </c>
      <c r="AY1589" s="153" t="s">
        <v>241</v>
      </c>
    </row>
    <row r="1590" spans="2:51" s="12" customFormat="1" ht="12">
      <c r="B1590" s="151"/>
      <c r="D1590" s="152" t="s">
        <v>249</v>
      </c>
      <c r="E1590" s="153" t="s">
        <v>1</v>
      </c>
      <c r="F1590" s="154" t="s">
        <v>879</v>
      </c>
      <c r="H1590" s="155">
        <v>17.23</v>
      </c>
      <c r="I1590" s="156"/>
      <c r="L1590" s="151"/>
      <c r="M1590" s="157"/>
      <c r="T1590" s="158"/>
      <c r="AT1590" s="153" t="s">
        <v>249</v>
      </c>
      <c r="AU1590" s="153" t="s">
        <v>86</v>
      </c>
      <c r="AV1590" s="12" t="s">
        <v>86</v>
      </c>
      <c r="AW1590" s="12" t="s">
        <v>30</v>
      </c>
      <c r="AX1590" s="12" t="s">
        <v>73</v>
      </c>
      <c r="AY1590" s="153" t="s">
        <v>241</v>
      </c>
    </row>
    <row r="1591" spans="2:51" s="12" customFormat="1" ht="12">
      <c r="B1591" s="151"/>
      <c r="D1591" s="152" t="s">
        <v>249</v>
      </c>
      <c r="E1591" s="153" t="s">
        <v>1</v>
      </c>
      <c r="F1591" s="154" t="s">
        <v>880</v>
      </c>
      <c r="H1591" s="155">
        <v>19.84</v>
      </c>
      <c r="I1591" s="156"/>
      <c r="L1591" s="151"/>
      <c r="M1591" s="157"/>
      <c r="T1591" s="158"/>
      <c r="AT1591" s="153" t="s">
        <v>249</v>
      </c>
      <c r="AU1591" s="153" t="s">
        <v>86</v>
      </c>
      <c r="AV1591" s="12" t="s">
        <v>86</v>
      </c>
      <c r="AW1591" s="12" t="s">
        <v>30</v>
      </c>
      <c r="AX1591" s="12" t="s">
        <v>73</v>
      </c>
      <c r="AY1591" s="153" t="s">
        <v>241</v>
      </c>
    </row>
    <row r="1592" spans="2:51" s="12" customFormat="1" ht="12">
      <c r="B1592" s="151"/>
      <c r="D1592" s="152" t="s">
        <v>249</v>
      </c>
      <c r="E1592" s="153" t="s">
        <v>1</v>
      </c>
      <c r="F1592" s="154" t="s">
        <v>881</v>
      </c>
      <c r="H1592" s="155">
        <v>17.23</v>
      </c>
      <c r="I1592" s="156"/>
      <c r="L1592" s="151"/>
      <c r="M1592" s="157"/>
      <c r="T1592" s="158"/>
      <c r="AT1592" s="153" t="s">
        <v>249</v>
      </c>
      <c r="AU1592" s="153" t="s">
        <v>86</v>
      </c>
      <c r="AV1592" s="12" t="s">
        <v>86</v>
      </c>
      <c r="AW1592" s="12" t="s">
        <v>30</v>
      </c>
      <c r="AX1592" s="12" t="s">
        <v>73</v>
      </c>
      <c r="AY1592" s="153" t="s">
        <v>241</v>
      </c>
    </row>
    <row r="1593" spans="2:51" s="12" customFormat="1" ht="12">
      <c r="B1593" s="151"/>
      <c r="D1593" s="152" t="s">
        <v>249</v>
      </c>
      <c r="E1593" s="153" t="s">
        <v>1</v>
      </c>
      <c r="F1593" s="154" t="s">
        <v>882</v>
      </c>
      <c r="H1593" s="155">
        <v>6.74</v>
      </c>
      <c r="I1593" s="156"/>
      <c r="L1593" s="151"/>
      <c r="M1593" s="157"/>
      <c r="T1593" s="158"/>
      <c r="AT1593" s="153" t="s">
        <v>249</v>
      </c>
      <c r="AU1593" s="153" t="s">
        <v>86</v>
      </c>
      <c r="AV1593" s="12" t="s">
        <v>86</v>
      </c>
      <c r="AW1593" s="12" t="s">
        <v>30</v>
      </c>
      <c r="AX1593" s="12" t="s">
        <v>73</v>
      </c>
      <c r="AY1593" s="153" t="s">
        <v>241</v>
      </c>
    </row>
    <row r="1594" spans="2:51" s="12" customFormat="1" ht="12">
      <c r="B1594" s="151"/>
      <c r="D1594" s="152" t="s">
        <v>249</v>
      </c>
      <c r="E1594" s="153" t="s">
        <v>1</v>
      </c>
      <c r="F1594" s="154" t="s">
        <v>883</v>
      </c>
      <c r="H1594" s="155">
        <v>6.74</v>
      </c>
      <c r="I1594" s="156"/>
      <c r="L1594" s="151"/>
      <c r="M1594" s="157"/>
      <c r="T1594" s="158"/>
      <c r="AT1594" s="153" t="s">
        <v>249</v>
      </c>
      <c r="AU1594" s="153" t="s">
        <v>86</v>
      </c>
      <c r="AV1594" s="12" t="s">
        <v>86</v>
      </c>
      <c r="AW1594" s="12" t="s">
        <v>30</v>
      </c>
      <c r="AX1594" s="12" t="s">
        <v>73</v>
      </c>
      <c r="AY1594" s="153" t="s">
        <v>241</v>
      </c>
    </row>
    <row r="1595" spans="2:51" s="12" customFormat="1" ht="12">
      <c r="B1595" s="151"/>
      <c r="D1595" s="152" t="s">
        <v>249</v>
      </c>
      <c r="E1595" s="153" t="s">
        <v>1</v>
      </c>
      <c r="F1595" s="154" t="s">
        <v>884</v>
      </c>
      <c r="H1595" s="155">
        <v>17.23</v>
      </c>
      <c r="I1595" s="156"/>
      <c r="L1595" s="151"/>
      <c r="M1595" s="157"/>
      <c r="T1595" s="158"/>
      <c r="AT1595" s="153" t="s">
        <v>249</v>
      </c>
      <c r="AU1595" s="153" t="s">
        <v>86</v>
      </c>
      <c r="AV1595" s="12" t="s">
        <v>86</v>
      </c>
      <c r="AW1595" s="12" t="s">
        <v>30</v>
      </c>
      <c r="AX1595" s="12" t="s">
        <v>73</v>
      </c>
      <c r="AY1595" s="153" t="s">
        <v>241</v>
      </c>
    </row>
    <row r="1596" spans="2:51" s="12" customFormat="1" ht="12">
      <c r="B1596" s="151"/>
      <c r="D1596" s="152" t="s">
        <v>249</v>
      </c>
      <c r="E1596" s="153" t="s">
        <v>1</v>
      </c>
      <c r="F1596" s="154" t="s">
        <v>885</v>
      </c>
      <c r="H1596" s="155">
        <v>17.23</v>
      </c>
      <c r="I1596" s="156"/>
      <c r="L1596" s="151"/>
      <c r="M1596" s="157"/>
      <c r="T1596" s="158"/>
      <c r="AT1596" s="153" t="s">
        <v>249</v>
      </c>
      <c r="AU1596" s="153" t="s">
        <v>86</v>
      </c>
      <c r="AV1596" s="12" t="s">
        <v>86</v>
      </c>
      <c r="AW1596" s="12" t="s">
        <v>30</v>
      </c>
      <c r="AX1596" s="12" t="s">
        <v>73</v>
      </c>
      <c r="AY1596" s="153" t="s">
        <v>241</v>
      </c>
    </row>
    <row r="1597" spans="2:51" s="12" customFormat="1" ht="12">
      <c r="B1597" s="151"/>
      <c r="D1597" s="152" t="s">
        <v>249</v>
      </c>
      <c r="E1597" s="153" t="s">
        <v>1</v>
      </c>
      <c r="F1597" s="154" t="s">
        <v>886</v>
      </c>
      <c r="H1597" s="155">
        <v>7.83</v>
      </c>
      <c r="I1597" s="156"/>
      <c r="L1597" s="151"/>
      <c r="M1597" s="157"/>
      <c r="T1597" s="158"/>
      <c r="AT1597" s="153" t="s">
        <v>249</v>
      </c>
      <c r="AU1597" s="153" t="s">
        <v>86</v>
      </c>
      <c r="AV1597" s="12" t="s">
        <v>86</v>
      </c>
      <c r="AW1597" s="12" t="s">
        <v>30</v>
      </c>
      <c r="AX1597" s="12" t="s">
        <v>73</v>
      </c>
      <c r="AY1597" s="153" t="s">
        <v>241</v>
      </c>
    </row>
    <row r="1598" spans="2:51" s="12" customFormat="1" ht="12">
      <c r="B1598" s="151"/>
      <c r="D1598" s="152" t="s">
        <v>249</v>
      </c>
      <c r="E1598" s="153" t="s">
        <v>1</v>
      </c>
      <c r="F1598" s="154" t="s">
        <v>887</v>
      </c>
      <c r="H1598" s="155">
        <v>2.37</v>
      </c>
      <c r="I1598" s="156"/>
      <c r="L1598" s="151"/>
      <c r="M1598" s="157"/>
      <c r="T1598" s="158"/>
      <c r="AT1598" s="153" t="s">
        <v>249</v>
      </c>
      <c r="AU1598" s="153" t="s">
        <v>86</v>
      </c>
      <c r="AV1598" s="12" t="s">
        <v>86</v>
      </c>
      <c r="AW1598" s="12" t="s">
        <v>30</v>
      </c>
      <c r="AX1598" s="12" t="s">
        <v>73</v>
      </c>
      <c r="AY1598" s="153" t="s">
        <v>241</v>
      </c>
    </row>
    <row r="1599" spans="2:51" s="12" customFormat="1" ht="12">
      <c r="B1599" s="151"/>
      <c r="D1599" s="152" t="s">
        <v>249</v>
      </c>
      <c r="E1599" s="153" t="s">
        <v>1</v>
      </c>
      <c r="F1599" s="154" t="s">
        <v>888</v>
      </c>
      <c r="H1599" s="155">
        <v>5.71</v>
      </c>
      <c r="I1599" s="156"/>
      <c r="L1599" s="151"/>
      <c r="M1599" s="157"/>
      <c r="T1599" s="158"/>
      <c r="AT1599" s="153" t="s">
        <v>249</v>
      </c>
      <c r="AU1599" s="153" t="s">
        <v>86</v>
      </c>
      <c r="AV1599" s="12" t="s">
        <v>86</v>
      </c>
      <c r="AW1599" s="12" t="s">
        <v>30</v>
      </c>
      <c r="AX1599" s="12" t="s">
        <v>73</v>
      </c>
      <c r="AY1599" s="153" t="s">
        <v>241</v>
      </c>
    </row>
    <row r="1600" spans="2:51" s="13" customFormat="1" ht="12">
      <c r="B1600" s="159"/>
      <c r="D1600" s="152" t="s">
        <v>249</v>
      </c>
      <c r="E1600" s="160" t="s">
        <v>1</v>
      </c>
      <c r="F1600" s="161" t="s">
        <v>251</v>
      </c>
      <c r="H1600" s="162">
        <v>270.04999999999995</v>
      </c>
      <c r="I1600" s="163"/>
      <c r="L1600" s="159"/>
      <c r="M1600" s="164"/>
      <c r="T1600" s="165"/>
      <c r="AT1600" s="160" t="s">
        <v>249</v>
      </c>
      <c r="AU1600" s="160" t="s">
        <v>86</v>
      </c>
      <c r="AV1600" s="13" t="s">
        <v>247</v>
      </c>
      <c r="AW1600" s="13" t="s">
        <v>30</v>
      </c>
      <c r="AX1600" s="13" t="s">
        <v>80</v>
      </c>
      <c r="AY1600" s="160" t="s">
        <v>241</v>
      </c>
    </row>
    <row r="1601" spans="2:65" s="1" customFormat="1" ht="16.5" customHeight="1">
      <c r="B1601" s="32"/>
      <c r="C1601" s="137" t="s">
        <v>2214</v>
      </c>
      <c r="D1601" s="137" t="s">
        <v>243</v>
      </c>
      <c r="E1601" s="138" t="s">
        <v>2215</v>
      </c>
      <c r="F1601" s="139" t="s">
        <v>2216</v>
      </c>
      <c r="G1601" s="140" t="s">
        <v>246</v>
      </c>
      <c r="H1601" s="141">
        <v>270.05</v>
      </c>
      <c r="I1601" s="142"/>
      <c r="J1601" s="143">
        <f>ROUND(I1601*H1601,2)</f>
        <v>0</v>
      </c>
      <c r="K1601" s="144"/>
      <c r="L1601" s="32"/>
      <c r="M1601" s="145" t="s">
        <v>1</v>
      </c>
      <c r="N1601" s="146" t="s">
        <v>39</v>
      </c>
      <c r="P1601" s="147">
        <f>O1601*H1601</f>
        <v>0</v>
      </c>
      <c r="Q1601" s="147">
        <v>0</v>
      </c>
      <c r="R1601" s="147">
        <f>Q1601*H1601</f>
        <v>0</v>
      </c>
      <c r="S1601" s="147">
        <v>0</v>
      </c>
      <c r="T1601" s="148">
        <f>S1601*H1601</f>
        <v>0</v>
      </c>
      <c r="AR1601" s="149" t="s">
        <v>334</v>
      </c>
      <c r="AT1601" s="149" t="s">
        <v>243</v>
      </c>
      <c r="AU1601" s="149" t="s">
        <v>86</v>
      </c>
      <c r="AY1601" s="17" t="s">
        <v>241</v>
      </c>
      <c r="BE1601" s="150">
        <f>IF(N1601="základní",J1601,0)</f>
        <v>0</v>
      </c>
      <c r="BF1601" s="150">
        <f>IF(N1601="snížená",J1601,0)</f>
        <v>0</v>
      </c>
      <c r="BG1601" s="150">
        <f>IF(N1601="zákl. přenesená",J1601,0)</f>
        <v>0</v>
      </c>
      <c r="BH1601" s="150">
        <f>IF(N1601="sníž. přenesená",J1601,0)</f>
        <v>0</v>
      </c>
      <c r="BI1601" s="150">
        <f>IF(N1601="nulová",J1601,0)</f>
        <v>0</v>
      </c>
      <c r="BJ1601" s="17" t="s">
        <v>86</v>
      </c>
      <c r="BK1601" s="150">
        <f>ROUND(I1601*H1601,2)</f>
        <v>0</v>
      </c>
      <c r="BL1601" s="17" t="s">
        <v>334</v>
      </c>
      <c r="BM1601" s="149" t="s">
        <v>2217</v>
      </c>
    </row>
    <row r="1602" spans="2:65" s="12" customFormat="1" ht="12">
      <c r="B1602" s="151"/>
      <c r="D1602" s="152" t="s">
        <v>249</v>
      </c>
      <c r="E1602" s="153" t="s">
        <v>1</v>
      </c>
      <c r="F1602" s="154" t="s">
        <v>868</v>
      </c>
      <c r="H1602" s="155">
        <v>13.77</v>
      </c>
      <c r="I1602" s="156"/>
      <c r="L1602" s="151"/>
      <c r="M1602" s="157"/>
      <c r="T1602" s="158"/>
      <c r="AT1602" s="153" t="s">
        <v>249</v>
      </c>
      <c r="AU1602" s="153" t="s">
        <v>86</v>
      </c>
      <c r="AV1602" s="12" t="s">
        <v>86</v>
      </c>
      <c r="AW1602" s="12" t="s">
        <v>30</v>
      </c>
      <c r="AX1602" s="12" t="s">
        <v>73</v>
      </c>
      <c r="AY1602" s="153" t="s">
        <v>241</v>
      </c>
    </row>
    <row r="1603" spans="2:65" s="12" customFormat="1" ht="12">
      <c r="B1603" s="151"/>
      <c r="D1603" s="152" t="s">
        <v>249</v>
      </c>
      <c r="E1603" s="153" t="s">
        <v>1</v>
      </c>
      <c r="F1603" s="154" t="s">
        <v>869</v>
      </c>
      <c r="H1603" s="155">
        <v>9.7200000000000006</v>
      </c>
      <c r="I1603" s="156"/>
      <c r="L1603" s="151"/>
      <c r="M1603" s="157"/>
      <c r="T1603" s="158"/>
      <c r="AT1603" s="153" t="s">
        <v>249</v>
      </c>
      <c r="AU1603" s="153" t="s">
        <v>86</v>
      </c>
      <c r="AV1603" s="12" t="s">
        <v>86</v>
      </c>
      <c r="AW1603" s="12" t="s">
        <v>30</v>
      </c>
      <c r="AX1603" s="12" t="s">
        <v>73</v>
      </c>
      <c r="AY1603" s="153" t="s">
        <v>241</v>
      </c>
    </row>
    <row r="1604" spans="2:65" s="12" customFormat="1" ht="12">
      <c r="B1604" s="151"/>
      <c r="D1604" s="152" t="s">
        <v>249</v>
      </c>
      <c r="E1604" s="153" t="s">
        <v>1</v>
      </c>
      <c r="F1604" s="154" t="s">
        <v>870</v>
      </c>
      <c r="H1604" s="155">
        <v>2.36</v>
      </c>
      <c r="I1604" s="156"/>
      <c r="L1604" s="151"/>
      <c r="M1604" s="157"/>
      <c r="T1604" s="158"/>
      <c r="AT1604" s="153" t="s">
        <v>249</v>
      </c>
      <c r="AU1604" s="153" t="s">
        <v>86</v>
      </c>
      <c r="AV1604" s="12" t="s">
        <v>86</v>
      </c>
      <c r="AW1604" s="12" t="s">
        <v>30</v>
      </c>
      <c r="AX1604" s="12" t="s">
        <v>73</v>
      </c>
      <c r="AY1604" s="153" t="s">
        <v>241</v>
      </c>
    </row>
    <row r="1605" spans="2:65" s="12" customFormat="1" ht="12">
      <c r="B1605" s="151"/>
      <c r="D1605" s="152" t="s">
        <v>249</v>
      </c>
      <c r="E1605" s="153" t="s">
        <v>1</v>
      </c>
      <c r="F1605" s="154" t="s">
        <v>871</v>
      </c>
      <c r="H1605" s="155">
        <v>8.4600000000000009</v>
      </c>
      <c r="I1605" s="156"/>
      <c r="L1605" s="151"/>
      <c r="M1605" s="157"/>
      <c r="T1605" s="158"/>
      <c r="AT1605" s="153" t="s">
        <v>249</v>
      </c>
      <c r="AU1605" s="153" t="s">
        <v>86</v>
      </c>
      <c r="AV1605" s="12" t="s">
        <v>86</v>
      </c>
      <c r="AW1605" s="12" t="s">
        <v>30</v>
      </c>
      <c r="AX1605" s="12" t="s">
        <v>73</v>
      </c>
      <c r="AY1605" s="153" t="s">
        <v>241</v>
      </c>
    </row>
    <row r="1606" spans="2:65" s="12" customFormat="1" ht="12">
      <c r="B1606" s="151"/>
      <c r="D1606" s="152" t="s">
        <v>249</v>
      </c>
      <c r="E1606" s="153" t="s">
        <v>1</v>
      </c>
      <c r="F1606" s="154" t="s">
        <v>872</v>
      </c>
      <c r="H1606" s="155">
        <v>56.34</v>
      </c>
      <c r="I1606" s="156"/>
      <c r="L1606" s="151"/>
      <c r="M1606" s="157"/>
      <c r="T1606" s="158"/>
      <c r="AT1606" s="153" t="s">
        <v>249</v>
      </c>
      <c r="AU1606" s="153" t="s">
        <v>86</v>
      </c>
      <c r="AV1606" s="12" t="s">
        <v>86</v>
      </c>
      <c r="AW1606" s="12" t="s">
        <v>30</v>
      </c>
      <c r="AX1606" s="12" t="s">
        <v>73</v>
      </c>
      <c r="AY1606" s="153" t="s">
        <v>241</v>
      </c>
    </row>
    <row r="1607" spans="2:65" s="12" customFormat="1" ht="12">
      <c r="B1607" s="151"/>
      <c r="D1607" s="152" t="s">
        <v>249</v>
      </c>
      <c r="E1607" s="153" t="s">
        <v>1</v>
      </c>
      <c r="F1607" s="154" t="s">
        <v>873</v>
      </c>
      <c r="H1607" s="155">
        <v>6.57</v>
      </c>
      <c r="I1607" s="156"/>
      <c r="L1607" s="151"/>
      <c r="M1607" s="157"/>
      <c r="T1607" s="158"/>
      <c r="AT1607" s="153" t="s">
        <v>249</v>
      </c>
      <c r="AU1607" s="153" t="s">
        <v>86</v>
      </c>
      <c r="AV1607" s="12" t="s">
        <v>86</v>
      </c>
      <c r="AW1607" s="12" t="s">
        <v>30</v>
      </c>
      <c r="AX1607" s="12" t="s">
        <v>73</v>
      </c>
      <c r="AY1607" s="153" t="s">
        <v>241</v>
      </c>
    </row>
    <row r="1608" spans="2:65" s="12" customFormat="1" ht="12">
      <c r="B1608" s="151"/>
      <c r="D1608" s="152" t="s">
        <v>249</v>
      </c>
      <c r="E1608" s="153" t="s">
        <v>1</v>
      </c>
      <c r="F1608" s="154" t="s">
        <v>874</v>
      </c>
      <c r="H1608" s="155">
        <v>6.74</v>
      </c>
      <c r="I1608" s="156"/>
      <c r="L1608" s="151"/>
      <c r="M1608" s="157"/>
      <c r="T1608" s="158"/>
      <c r="AT1608" s="153" t="s">
        <v>249</v>
      </c>
      <c r="AU1608" s="153" t="s">
        <v>86</v>
      </c>
      <c r="AV1608" s="12" t="s">
        <v>86</v>
      </c>
      <c r="AW1608" s="12" t="s">
        <v>30</v>
      </c>
      <c r="AX1608" s="12" t="s">
        <v>73</v>
      </c>
      <c r="AY1608" s="153" t="s">
        <v>241</v>
      </c>
    </row>
    <row r="1609" spans="2:65" s="12" customFormat="1" ht="12">
      <c r="B1609" s="151"/>
      <c r="D1609" s="152" t="s">
        <v>249</v>
      </c>
      <c r="E1609" s="153" t="s">
        <v>1</v>
      </c>
      <c r="F1609" s="154" t="s">
        <v>875</v>
      </c>
      <c r="H1609" s="155">
        <v>17.23</v>
      </c>
      <c r="I1609" s="156"/>
      <c r="L1609" s="151"/>
      <c r="M1609" s="157"/>
      <c r="T1609" s="158"/>
      <c r="AT1609" s="153" t="s">
        <v>249</v>
      </c>
      <c r="AU1609" s="153" t="s">
        <v>86</v>
      </c>
      <c r="AV1609" s="12" t="s">
        <v>86</v>
      </c>
      <c r="AW1609" s="12" t="s">
        <v>30</v>
      </c>
      <c r="AX1609" s="12" t="s">
        <v>73</v>
      </c>
      <c r="AY1609" s="153" t="s">
        <v>241</v>
      </c>
    </row>
    <row r="1610" spans="2:65" s="12" customFormat="1" ht="12">
      <c r="B1610" s="151"/>
      <c r="D1610" s="152" t="s">
        <v>249</v>
      </c>
      <c r="E1610" s="153" t="s">
        <v>1</v>
      </c>
      <c r="F1610" s="154" t="s">
        <v>876</v>
      </c>
      <c r="H1610" s="155">
        <v>17.23</v>
      </c>
      <c r="I1610" s="156"/>
      <c r="L1610" s="151"/>
      <c r="M1610" s="157"/>
      <c r="T1610" s="158"/>
      <c r="AT1610" s="153" t="s">
        <v>249</v>
      </c>
      <c r="AU1610" s="153" t="s">
        <v>86</v>
      </c>
      <c r="AV1610" s="12" t="s">
        <v>86</v>
      </c>
      <c r="AW1610" s="12" t="s">
        <v>30</v>
      </c>
      <c r="AX1610" s="12" t="s">
        <v>73</v>
      </c>
      <c r="AY1610" s="153" t="s">
        <v>241</v>
      </c>
    </row>
    <row r="1611" spans="2:65" s="12" customFormat="1" ht="12">
      <c r="B1611" s="151"/>
      <c r="D1611" s="152" t="s">
        <v>249</v>
      </c>
      <c r="E1611" s="153" t="s">
        <v>1</v>
      </c>
      <c r="F1611" s="154" t="s">
        <v>877</v>
      </c>
      <c r="H1611" s="155">
        <v>6.74</v>
      </c>
      <c r="I1611" s="156"/>
      <c r="L1611" s="151"/>
      <c r="M1611" s="157"/>
      <c r="T1611" s="158"/>
      <c r="AT1611" s="153" t="s">
        <v>249</v>
      </c>
      <c r="AU1611" s="153" t="s">
        <v>86</v>
      </c>
      <c r="AV1611" s="12" t="s">
        <v>86</v>
      </c>
      <c r="AW1611" s="12" t="s">
        <v>30</v>
      </c>
      <c r="AX1611" s="12" t="s">
        <v>73</v>
      </c>
      <c r="AY1611" s="153" t="s">
        <v>241</v>
      </c>
    </row>
    <row r="1612" spans="2:65" s="12" customFormat="1" ht="12">
      <c r="B1612" s="151"/>
      <c r="D1612" s="152" t="s">
        <v>249</v>
      </c>
      <c r="E1612" s="153" t="s">
        <v>1</v>
      </c>
      <c r="F1612" s="154" t="s">
        <v>878</v>
      </c>
      <c r="H1612" s="155">
        <v>6.74</v>
      </c>
      <c r="I1612" s="156"/>
      <c r="L1612" s="151"/>
      <c r="M1612" s="157"/>
      <c r="T1612" s="158"/>
      <c r="AT1612" s="153" t="s">
        <v>249</v>
      </c>
      <c r="AU1612" s="153" t="s">
        <v>86</v>
      </c>
      <c r="AV1612" s="12" t="s">
        <v>86</v>
      </c>
      <c r="AW1612" s="12" t="s">
        <v>30</v>
      </c>
      <c r="AX1612" s="12" t="s">
        <v>73</v>
      </c>
      <c r="AY1612" s="153" t="s">
        <v>241</v>
      </c>
    </row>
    <row r="1613" spans="2:65" s="12" customFormat="1" ht="12">
      <c r="B1613" s="151"/>
      <c r="D1613" s="152" t="s">
        <v>249</v>
      </c>
      <c r="E1613" s="153" t="s">
        <v>1</v>
      </c>
      <c r="F1613" s="154" t="s">
        <v>879</v>
      </c>
      <c r="H1613" s="155">
        <v>17.23</v>
      </c>
      <c r="I1613" s="156"/>
      <c r="L1613" s="151"/>
      <c r="M1613" s="157"/>
      <c r="T1613" s="158"/>
      <c r="AT1613" s="153" t="s">
        <v>249</v>
      </c>
      <c r="AU1613" s="153" t="s">
        <v>86</v>
      </c>
      <c r="AV1613" s="12" t="s">
        <v>86</v>
      </c>
      <c r="AW1613" s="12" t="s">
        <v>30</v>
      </c>
      <c r="AX1613" s="12" t="s">
        <v>73</v>
      </c>
      <c r="AY1613" s="153" t="s">
        <v>241</v>
      </c>
    </row>
    <row r="1614" spans="2:65" s="12" customFormat="1" ht="12">
      <c r="B1614" s="151"/>
      <c r="D1614" s="152" t="s">
        <v>249</v>
      </c>
      <c r="E1614" s="153" t="s">
        <v>1</v>
      </c>
      <c r="F1614" s="154" t="s">
        <v>880</v>
      </c>
      <c r="H1614" s="155">
        <v>19.84</v>
      </c>
      <c r="I1614" s="156"/>
      <c r="L1614" s="151"/>
      <c r="M1614" s="157"/>
      <c r="T1614" s="158"/>
      <c r="AT1614" s="153" t="s">
        <v>249</v>
      </c>
      <c r="AU1614" s="153" t="s">
        <v>86</v>
      </c>
      <c r="AV1614" s="12" t="s">
        <v>86</v>
      </c>
      <c r="AW1614" s="12" t="s">
        <v>30</v>
      </c>
      <c r="AX1614" s="12" t="s">
        <v>73</v>
      </c>
      <c r="AY1614" s="153" t="s">
        <v>241</v>
      </c>
    </row>
    <row r="1615" spans="2:65" s="12" customFormat="1" ht="12">
      <c r="B1615" s="151"/>
      <c r="D1615" s="152" t="s">
        <v>249</v>
      </c>
      <c r="E1615" s="153" t="s">
        <v>1</v>
      </c>
      <c r="F1615" s="154" t="s">
        <v>881</v>
      </c>
      <c r="H1615" s="155">
        <v>17.23</v>
      </c>
      <c r="I1615" s="156"/>
      <c r="L1615" s="151"/>
      <c r="M1615" s="157"/>
      <c r="T1615" s="158"/>
      <c r="AT1615" s="153" t="s">
        <v>249</v>
      </c>
      <c r="AU1615" s="153" t="s">
        <v>86</v>
      </c>
      <c r="AV1615" s="12" t="s">
        <v>86</v>
      </c>
      <c r="AW1615" s="12" t="s">
        <v>30</v>
      </c>
      <c r="AX1615" s="12" t="s">
        <v>73</v>
      </c>
      <c r="AY1615" s="153" t="s">
        <v>241</v>
      </c>
    </row>
    <row r="1616" spans="2:65" s="12" customFormat="1" ht="12">
      <c r="B1616" s="151"/>
      <c r="D1616" s="152" t="s">
        <v>249</v>
      </c>
      <c r="E1616" s="153" t="s">
        <v>1</v>
      </c>
      <c r="F1616" s="154" t="s">
        <v>882</v>
      </c>
      <c r="H1616" s="155">
        <v>6.74</v>
      </c>
      <c r="I1616" s="156"/>
      <c r="L1616" s="151"/>
      <c r="M1616" s="157"/>
      <c r="T1616" s="158"/>
      <c r="AT1616" s="153" t="s">
        <v>249</v>
      </c>
      <c r="AU1616" s="153" t="s">
        <v>86</v>
      </c>
      <c r="AV1616" s="12" t="s">
        <v>86</v>
      </c>
      <c r="AW1616" s="12" t="s">
        <v>30</v>
      </c>
      <c r="AX1616" s="12" t="s">
        <v>73</v>
      </c>
      <c r="AY1616" s="153" t="s">
        <v>241</v>
      </c>
    </row>
    <row r="1617" spans="2:65" s="12" customFormat="1" ht="12">
      <c r="B1617" s="151"/>
      <c r="D1617" s="152" t="s">
        <v>249</v>
      </c>
      <c r="E1617" s="153" t="s">
        <v>1</v>
      </c>
      <c r="F1617" s="154" t="s">
        <v>883</v>
      </c>
      <c r="H1617" s="155">
        <v>6.74</v>
      </c>
      <c r="I1617" s="156"/>
      <c r="L1617" s="151"/>
      <c r="M1617" s="157"/>
      <c r="T1617" s="158"/>
      <c r="AT1617" s="153" t="s">
        <v>249</v>
      </c>
      <c r="AU1617" s="153" t="s">
        <v>86</v>
      </c>
      <c r="AV1617" s="12" t="s">
        <v>86</v>
      </c>
      <c r="AW1617" s="12" t="s">
        <v>30</v>
      </c>
      <c r="AX1617" s="12" t="s">
        <v>73</v>
      </c>
      <c r="AY1617" s="153" t="s">
        <v>241</v>
      </c>
    </row>
    <row r="1618" spans="2:65" s="12" customFormat="1" ht="12">
      <c r="B1618" s="151"/>
      <c r="D1618" s="152" t="s">
        <v>249</v>
      </c>
      <c r="E1618" s="153" t="s">
        <v>1</v>
      </c>
      <c r="F1618" s="154" t="s">
        <v>884</v>
      </c>
      <c r="H1618" s="155">
        <v>17.23</v>
      </c>
      <c r="I1618" s="156"/>
      <c r="L1618" s="151"/>
      <c r="M1618" s="157"/>
      <c r="T1618" s="158"/>
      <c r="AT1618" s="153" t="s">
        <v>249</v>
      </c>
      <c r="AU1618" s="153" t="s">
        <v>86</v>
      </c>
      <c r="AV1618" s="12" t="s">
        <v>86</v>
      </c>
      <c r="AW1618" s="12" t="s">
        <v>30</v>
      </c>
      <c r="AX1618" s="12" t="s">
        <v>73</v>
      </c>
      <c r="AY1618" s="153" t="s">
        <v>241</v>
      </c>
    </row>
    <row r="1619" spans="2:65" s="12" customFormat="1" ht="12">
      <c r="B1619" s="151"/>
      <c r="D1619" s="152" t="s">
        <v>249</v>
      </c>
      <c r="E1619" s="153" t="s">
        <v>1</v>
      </c>
      <c r="F1619" s="154" t="s">
        <v>885</v>
      </c>
      <c r="H1619" s="155">
        <v>17.23</v>
      </c>
      <c r="I1619" s="156"/>
      <c r="L1619" s="151"/>
      <c r="M1619" s="157"/>
      <c r="T1619" s="158"/>
      <c r="AT1619" s="153" t="s">
        <v>249</v>
      </c>
      <c r="AU1619" s="153" t="s">
        <v>86</v>
      </c>
      <c r="AV1619" s="12" t="s">
        <v>86</v>
      </c>
      <c r="AW1619" s="12" t="s">
        <v>30</v>
      </c>
      <c r="AX1619" s="12" t="s">
        <v>73</v>
      </c>
      <c r="AY1619" s="153" t="s">
        <v>241</v>
      </c>
    </row>
    <row r="1620" spans="2:65" s="12" customFormat="1" ht="12">
      <c r="B1620" s="151"/>
      <c r="D1620" s="152" t="s">
        <v>249</v>
      </c>
      <c r="E1620" s="153" t="s">
        <v>1</v>
      </c>
      <c r="F1620" s="154" t="s">
        <v>886</v>
      </c>
      <c r="H1620" s="155">
        <v>7.83</v>
      </c>
      <c r="I1620" s="156"/>
      <c r="L1620" s="151"/>
      <c r="M1620" s="157"/>
      <c r="T1620" s="158"/>
      <c r="AT1620" s="153" t="s">
        <v>249</v>
      </c>
      <c r="AU1620" s="153" t="s">
        <v>86</v>
      </c>
      <c r="AV1620" s="12" t="s">
        <v>86</v>
      </c>
      <c r="AW1620" s="12" t="s">
        <v>30</v>
      </c>
      <c r="AX1620" s="12" t="s">
        <v>73</v>
      </c>
      <c r="AY1620" s="153" t="s">
        <v>241</v>
      </c>
    </row>
    <row r="1621" spans="2:65" s="12" customFormat="1" ht="12">
      <c r="B1621" s="151"/>
      <c r="D1621" s="152" t="s">
        <v>249</v>
      </c>
      <c r="E1621" s="153" t="s">
        <v>1</v>
      </c>
      <c r="F1621" s="154" t="s">
        <v>887</v>
      </c>
      <c r="H1621" s="155">
        <v>2.37</v>
      </c>
      <c r="I1621" s="156"/>
      <c r="L1621" s="151"/>
      <c r="M1621" s="157"/>
      <c r="T1621" s="158"/>
      <c r="AT1621" s="153" t="s">
        <v>249</v>
      </c>
      <c r="AU1621" s="153" t="s">
        <v>86</v>
      </c>
      <c r="AV1621" s="12" t="s">
        <v>86</v>
      </c>
      <c r="AW1621" s="12" t="s">
        <v>30</v>
      </c>
      <c r="AX1621" s="12" t="s">
        <v>73</v>
      </c>
      <c r="AY1621" s="153" t="s">
        <v>241</v>
      </c>
    </row>
    <row r="1622" spans="2:65" s="12" customFormat="1" ht="12">
      <c r="B1622" s="151"/>
      <c r="D1622" s="152" t="s">
        <v>249</v>
      </c>
      <c r="E1622" s="153" t="s">
        <v>1</v>
      </c>
      <c r="F1622" s="154" t="s">
        <v>888</v>
      </c>
      <c r="H1622" s="155">
        <v>5.71</v>
      </c>
      <c r="I1622" s="156"/>
      <c r="L1622" s="151"/>
      <c r="M1622" s="157"/>
      <c r="T1622" s="158"/>
      <c r="AT1622" s="153" t="s">
        <v>249</v>
      </c>
      <c r="AU1622" s="153" t="s">
        <v>86</v>
      </c>
      <c r="AV1622" s="12" t="s">
        <v>86</v>
      </c>
      <c r="AW1622" s="12" t="s">
        <v>30</v>
      </c>
      <c r="AX1622" s="12" t="s">
        <v>73</v>
      </c>
      <c r="AY1622" s="153" t="s">
        <v>241</v>
      </c>
    </row>
    <row r="1623" spans="2:65" s="13" customFormat="1" ht="12">
      <c r="B1623" s="159"/>
      <c r="D1623" s="152" t="s">
        <v>249</v>
      </c>
      <c r="E1623" s="160" t="s">
        <v>1</v>
      </c>
      <c r="F1623" s="161" t="s">
        <v>251</v>
      </c>
      <c r="H1623" s="162">
        <v>270.04999999999995</v>
      </c>
      <c r="I1623" s="163"/>
      <c r="L1623" s="159"/>
      <c r="M1623" s="164"/>
      <c r="T1623" s="165"/>
      <c r="AT1623" s="160" t="s">
        <v>249</v>
      </c>
      <c r="AU1623" s="160" t="s">
        <v>86</v>
      </c>
      <c r="AV1623" s="13" t="s">
        <v>247</v>
      </c>
      <c r="AW1623" s="13" t="s">
        <v>30</v>
      </c>
      <c r="AX1623" s="13" t="s">
        <v>80</v>
      </c>
      <c r="AY1623" s="160" t="s">
        <v>241</v>
      </c>
    </row>
    <row r="1624" spans="2:65" s="1" customFormat="1" ht="24.25" customHeight="1">
      <c r="B1624" s="32"/>
      <c r="C1624" s="173" t="s">
        <v>2218</v>
      </c>
      <c r="D1624" s="173" t="s">
        <v>319</v>
      </c>
      <c r="E1624" s="174" t="s">
        <v>2219</v>
      </c>
      <c r="F1624" s="175" t="s">
        <v>2220</v>
      </c>
      <c r="G1624" s="176" t="s">
        <v>246</v>
      </c>
      <c r="H1624" s="177">
        <v>324.06</v>
      </c>
      <c r="I1624" s="178"/>
      <c r="J1624" s="179">
        <f>ROUND(I1624*H1624,2)</f>
        <v>0</v>
      </c>
      <c r="K1624" s="180"/>
      <c r="L1624" s="181"/>
      <c r="M1624" s="182" t="s">
        <v>1</v>
      </c>
      <c r="N1624" s="183" t="s">
        <v>39</v>
      </c>
      <c r="P1624" s="147">
        <f>O1624*H1624</f>
        <v>0</v>
      </c>
      <c r="Q1624" s="147">
        <v>1.7000000000000001E-4</v>
      </c>
      <c r="R1624" s="147">
        <f>Q1624*H1624</f>
        <v>5.5090200000000006E-2</v>
      </c>
      <c r="S1624" s="147">
        <v>0</v>
      </c>
      <c r="T1624" s="148">
        <f>S1624*H1624</f>
        <v>0</v>
      </c>
      <c r="AR1624" s="149" t="s">
        <v>420</v>
      </c>
      <c r="AT1624" s="149" t="s">
        <v>319</v>
      </c>
      <c r="AU1624" s="149" t="s">
        <v>86</v>
      </c>
      <c r="AY1624" s="17" t="s">
        <v>241</v>
      </c>
      <c r="BE1624" s="150">
        <f>IF(N1624="základní",J1624,0)</f>
        <v>0</v>
      </c>
      <c r="BF1624" s="150">
        <f>IF(N1624="snížená",J1624,0)</f>
        <v>0</v>
      </c>
      <c r="BG1624" s="150">
        <f>IF(N1624="zákl. přenesená",J1624,0)</f>
        <v>0</v>
      </c>
      <c r="BH1624" s="150">
        <f>IF(N1624="sníž. přenesená",J1624,0)</f>
        <v>0</v>
      </c>
      <c r="BI1624" s="150">
        <f>IF(N1624="nulová",J1624,0)</f>
        <v>0</v>
      </c>
      <c r="BJ1624" s="17" t="s">
        <v>86</v>
      </c>
      <c r="BK1624" s="150">
        <f>ROUND(I1624*H1624,2)</f>
        <v>0</v>
      </c>
      <c r="BL1624" s="17" t="s">
        <v>334</v>
      </c>
      <c r="BM1624" s="149" t="s">
        <v>2221</v>
      </c>
    </row>
    <row r="1625" spans="2:65" s="12" customFormat="1" ht="12">
      <c r="B1625" s="151"/>
      <c r="D1625" s="152" t="s">
        <v>249</v>
      </c>
      <c r="E1625" s="153" t="s">
        <v>1</v>
      </c>
      <c r="F1625" s="154" t="s">
        <v>2222</v>
      </c>
      <c r="H1625" s="155">
        <v>324.06</v>
      </c>
      <c r="I1625" s="156"/>
      <c r="L1625" s="151"/>
      <c r="M1625" s="157"/>
      <c r="T1625" s="158"/>
      <c r="AT1625" s="153" t="s">
        <v>249</v>
      </c>
      <c r="AU1625" s="153" t="s">
        <v>86</v>
      </c>
      <c r="AV1625" s="12" t="s">
        <v>86</v>
      </c>
      <c r="AW1625" s="12" t="s">
        <v>30</v>
      </c>
      <c r="AX1625" s="12" t="s">
        <v>73</v>
      </c>
      <c r="AY1625" s="153" t="s">
        <v>241</v>
      </c>
    </row>
    <row r="1626" spans="2:65" s="13" customFormat="1" ht="12">
      <c r="B1626" s="159"/>
      <c r="D1626" s="152" t="s">
        <v>249</v>
      </c>
      <c r="E1626" s="160" t="s">
        <v>1</v>
      </c>
      <c r="F1626" s="161" t="s">
        <v>251</v>
      </c>
      <c r="H1626" s="162">
        <v>324.06</v>
      </c>
      <c r="I1626" s="163"/>
      <c r="L1626" s="159"/>
      <c r="M1626" s="164"/>
      <c r="T1626" s="165"/>
      <c r="AT1626" s="160" t="s">
        <v>249</v>
      </c>
      <c r="AU1626" s="160" t="s">
        <v>86</v>
      </c>
      <c r="AV1626" s="13" t="s">
        <v>247</v>
      </c>
      <c r="AW1626" s="13" t="s">
        <v>30</v>
      </c>
      <c r="AX1626" s="13" t="s">
        <v>80</v>
      </c>
      <c r="AY1626" s="160" t="s">
        <v>241</v>
      </c>
    </row>
    <row r="1627" spans="2:65" s="1" customFormat="1" ht="24.25" customHeight="1">
      <c r="B1627" s="32"/>
      <c r="C1627" s="137" t="s">
        <v>2223</v>
      </c>
      <c r="D1627" s="137" t="s">
        <v>243</v>
      </c>
      <c r="E1627" s="138" t="s">
        <v>2224</v>
      </c>
      <c r="F1627" s="139" t="s">
        <v>2225</v>
      </c>
      <c r="G1627" s="140" t="s">
        <v>246</v>
      </c>
      <c r="H1627" s="141">
        <v>3.4609999999999999</v>
      </c>
      <c r="I1627" s="142"/>
      <c r="J1627" s="143">
        <f>ROUND(I1627*H1627,2)</f>
        <v>0</v>
      </c>
      <c r="K1627" s="144"/>
      <c r="L1627" s="32"/>
      <c r="M1627" s="145" t="s">
        <v>1</v>
      </c>
      <c r="N1627" s="146" t="s">
        <v>39</v>
      </c>
      <c r="P1627" s="147">
        <f>O1627*H1627</f>
        <v>0</v>
      </c>
      <c r="Q1627" s="147">
        <v>2.0119999999999999E-2</v>
      </c>
      <c r="R1627" s="147">
        <f>Q1627*H1627</f>
        <v>6.9635319999999987E-2</v>
      </c>
      <c r="S1627" s="147">
        <v>0</v>
      </c>
      <c r="T1627" s="148">
        <f>S1627*H1627</f>
        <v>0</v>
      </c>
      <c r="AR1627" s="149" t="s">
        <v>334</v>
      </c>
      <c r="AT1627" s="149" t="s">
        <v>243</v>
      </c>
      <c r="AU1627" s="149" t="s">
        <v>86</v>
      </c>
      <c r="AY1627" s="17" t="s">
        <v>241</v>
      </c>
      <c r="BE1627" s="150">
        <f>IF(N1627="základní",J1627,0)</f>
        <v>0</v>
      </c>
      <c r="BF1627" s="150">
        <f>IF(N1627="snížená",J1627,0)</f>
        <v>0</v>
      </c>
      <c r="BG1627" s="150">
        <f>IF(N1627="zákl. přenesená",J1627,0)</f>
        <v>0</v>
      </c>
      <c r="BH1627" s="150">
        <f>IF(N1627="sníž. přenesená",J1627,0)</f>
        <v>0</v>
      </c>
      <c r="BI1627" s="150">
        <f>IF(N1627="nulová",J1627,0)</f>
        <v>0</v>
      </c>
      <c r="BJ1627" s="17" t="s">
        <v>86</v>
      </c>
      <c r="BK1627" s="150">
        <f>ROUND(I1627*H1627,2)</f>
        <v>0</v>
      </c>
      <c r="BL1627" s="17" t="s">
        <v>334</v>
      </c>
      <c r="BM1627" s="149" t="s">
        <v>2226</v>
      </c>
    </row>
    <row r="1628" spans="2:65" s="12" customFormat="1" ht="12">
      <c r="B1628" s="151"/>
      <c r="D1628" s="152" t="s">
        <v>249</v>
      </c>
      <c r="E1628" s="153" t="s">
        <v>1</v>
      </c>
      <c r="F1628" s="154" t="s">
        <v>2227</v>
      </c>
      <c r="H1628" s="155">
        <v>3.4609999999999999</v>
      </c>
      <c r="I1628" s="156"/>
      <c r="L1628" s="151"/>
      <c r="M1628" s="157"/>
      <c r="T1628" s="158"/>
      <c r="AT1628" s="153" t="s">
        <v>249</v>
      </c>
      <c r="AU1628" s="153" t="s">
        <v>86</v>
      </c>
      <c r="AV1628" s="12" t="s">
        <v>86</v>
      </c>
      <c r="AW1628" s="12" t="s">
        <v>30</v>
      </c>
      <c r="AX1628" s="12" t="s">
        <v>73</v>
      </c>
      <c r="AY1628" s="153" t="s">
        <v>241</v>
      </c>
    </row>
    <row r="1629" spans="2:65" s="13" customFormat="1" ht="12">
      <c r="B1629" s="159"/>
      <c r="D1629" s="152" t="s">
        <v>249</v>
      </c>
      <c r="E1629" s="160" t="s">
        <v>1</v>
      </c>
      <c r="F1629" s="161" t="s">
        <v>251</v>
      </c>
      <c r="H1629" s="162">
        <v>3.4609999999999999</v>
      </c>
      <c r="I1629" s="163"/>
      <c r="L1629" s="159"/>
      <c r="M1629" s="164"/>
      <c r="T1629" s="165"/>
      <c r="AT1629" s="160" t="s">
        <v>249</v>
      </c>
      <c r="AU1629" s="160" t="s">
        <v>86</v>
      </c>
      <c r="AV1629" s="13" t="s">
        <v>247</v>
      </c>
      <c r="AW1629" s="13" t="s">
        <v>30</v>
      </c>
      <c r="AX1629" s="13" t="s">
        <v>80</v>
      </c>
      <c r="AY1629" s="160" t="s">
        <v>241</v>
      </c>
    </row>
    <row r="1630" spans="2:65" s="1" customFormat="1" ht="24.25" customHeight="1">
      <c r="B1630" s="32"/>
      <c r="C1630" s="137" t="s">
        <v>2228</v>
      </c>
      <c r="D1630" s="137" t="s">
        <v>243</v>
      </c>
      <c r="E1630" s="138" t="s">
        <v>2229</v>
      </c>
      <c r="F1630" s="139" t="s">
        <v>2230</v>
      </c>
      <c r="G1630" s="140" t="s">
        <v>327</v>
      </c>
      <c r="H1630" s="141">
        <v>1</v>
      </c>
      <c r="I1630" s="142"/>
      <c r="J1630" s="143">
        <f>ROUND(I1630*H1630,2)</f>
        <v>0</v>
      </c>
      <c r="K1630" s="144"/>
      <c r="L1630" s="32"/>
      <c r="M1630" s="145" t="s">
        <v>1</v>
      </c>
      <c r="N1630" s="146" t="s">
        <v>39</v>
      </c>
      <c r="P1630" s="147">
        <f>O1630*H1630</f>
        <v>0</v>
      </c>
      <c r="Q1630" s="147">
        <v>3.058E-2</v>
      </c>
      <c r="R1630" s="147">
        <f>Q1630*H1630</f>
        <v>3.058E-2</v>
      </c>
      <c r="S1630" s="147">
        <v>0</v>
      </c>
      <c r="T1630" s="148">
        <f>S1630*H1630</f>
        <v>0</v>
      </c>
      <c r="AR1630" s="149" t="s">
        <v>334</v>
      </c>
      <c r="AT1630" s="149" t="s">
        <v>243</v>
      </c>
      <c r="AU1630" s="149" t="s">
        <v>86</v>
      </c>
      <c r="AY1630" s="17" t="s">
        <v>241</v>
      </c>
      <c r="BE1630" s="150">
        <f>IF(N1630="základní",J1630,0)</f>
        <v>0</v>
      </c>
      <c r="BF1630" s="150">
        <f>IF(N1630="snížená",J1630,0)</f>
        <v>0</v>
      </c>
      <c r="BG1630" s="150">
        <f>IF(N1630="zákl. přenesená",J1630,0)</f>
        <v>0</v>
      </c>
      <c r="BH1630" s="150">
        <f>IF(N1630="sníž. přenesená",J1630,0)</f>
        <v>0</v>
      </c>
      <c r="BI1630" s="150">
        <f>IF(N1630="nulová",J1630,0)</f>
        <v>0</v>
      </c>
      <c r="BJ1630" s="17" t="s">
        <v>86</v>
      </c>
      <c r="BK1630" s="150">
        <f>ROUND(I1630*H1630,2)</f>
        <v>0</v>
      </c>
      <c r="BL1630" s="17" t="s">
        <v>334</v>
      </c>
      <c r="BM1630" s="149" t="s">
        <v>2231</v>
      </c>
    </row>
    <row r="1631" spans="2:65" s="1" customFormat="1" ht="24.25" customHeight="1">
      <c r="B1631" s="32"/>
      <c r="C1631" s="137" t="s">
        <v>2232</v>
      </c>
      <c r="D1631" s="137" t="s">
        <v>243</v>
      </c>
      <c r="E1631" s="138" t="s">
        <v>2233</v>
      </c>
      <c r="F1631" s="139" t="s">
        <v>2234</v>
      </c>
      <c r="G1631" s="140" t="s">
        <v>299</v>
      </c>
      <c r="H1631" s="141">
        <v>336.25</v>
      </c>
      <c r="I1631" s="142"/>
      <c r="J1631" s="143">
        <f>ROUND(I1631*H1631,2)</f>
        <v>0</v>
      </c>
      <c r="K1631" s="144"/>
      <c r="L1631" s="32"/>
      <c r="M1631" s="145" t="s">
        <v>1</v>
      </c>
      <c r="N1631" s="146" t="s">
        <v>39</v>
      </c>
      <c r="P1631" s="147">
        <f>O1631*H1631</f>
        <v>0</v>
      </c>
      <c r="Q1631" s="147">
        <v>0</v>
      </c>
      <c r="R1631" s="147">
        <f>Q1631*H1631</f>
        <v>0</v>
      </c>
      <c r="S1631" s="147">
        <v>0</v>
      </c>
      <c r="T1631" s="148">
        <f>S1631*H1631</f>
        <v>0</v>
      </c>
      <c r="AR1631" s="149" t="s">
        <v>334</v>
      </c>
      <c r="AT1631" s="149" t="s">
        <v>243</v>
      </c>
      <c r="AU1631" s="149" t="s">
        <v>86</v>
      </c>
      <c r="AY1631" s="17" t="s">
        <v>241</v>
      </c>
      <c r="BE1631" s="150">
        <f>IF(N1631="základní",J1631,0)</f>
        <v>0</v>
      </c>
      <c r="BF1631" s="150">
        <f>IF(N1631="snížená",J1631,0)</f>
        <v>0</v>
      </c>
      <c r="BG1631" s="150">
        <f>IF(N1631="zákl. přenesená",J1631,0)</f>
        <v>0</v>
      </c>
      <c r="BH1631" s="150">
        <f>IF(N1631="sníž. přenesená",J1631,0)</f>
        <v>0</v>
      </c>
      <c r="BI1631" s="150">
        <f>IF(N1631="nulová",J1631,0)</f>
        <v>0</v>
      </c>
      <c r="BJ1631" s="17" t="s">
        <v>86</v>
      </c>
      <c r="BK1631" s="150">
        <f>ROUND(I1631*H1631,2)</f>
        <v>0</v>
      </c>
      <c r="BL1631" s="17" t="s">
        <v>334</v>
      </c>
      <c r="BM1631" s="149" t="s">
        <v>2235</v>
      </c>
    </row>
    <row r="1632" spans="2:65" s="12" customFormat="1" ht="12">
      <c r="B1632" s="151"/>
      <c r="D1632" s="152" t="s">
        <v>249</v>
      </c>
      <c r="E1632" s="153" t="s">
        <v>1</v>
      </c>
      <c r="F1632" s="154" t="s">
        <v>2236</v>
      </c>
      <c r="H1632" s="155">
        <v>336.25</v>
      </c>
      <c r="I1632" s="156"/>
      <c r="L1632" s="151"/>
      <c r="M1632" s="157"/>
      <c r="T1632" s="158"/>
      <c r="AT1632" s="153" t="s">
        <v>249</v>
      </c>
      <c r="AU1632" s="153" t="s">
        <v>86</v>
      </c>
      <c r="AV1632" s="12" t="s">
        <v>86</v>
      </c>
      <c r="AW1632" s="12" t="s">
        <v>30</v>
      </c>
      <c r="AX1632" s="12" t="s">
        <v>73</v>
      </c>
      <c r="AY1632" s="153" t="s">
        <v>241</v>
      </c>
    </row>
    <row r="1633" spans="2:65" s="13" customFormat="1" ht="12">
      <c r="B1633" s="159"/>
      <c r="D1633" s="152" t="s">
        <v>249</v>
      </c>
      <c r="E1633" s="160" t="s">
        <v>1</v>
      </c>
      <c r="F1633" s="161" t="s">
        <v>251</v>
      </c>
      <c r="H1633" s="162">
        <v>336.25</v>
      </c>
      <c r="I1633" s="163"/>
      <c r="L1633" s="159"/>
      <c r="M1633" s="164"/>
      <c r="T1633" s="165"/>
      <c r="AT1633" s="160" t="s">
        <v>249</v>
      </c>
      <c r="AU1633" s="160" t="s">
        <v>86</v>
      </c>
      <c r="AV1633" s="13" t="s">
        <v>247</v>
      </c>
      <c r="AW1633" s="13" t="s">
        <v>30</v>
      </c>
      <c r="AX1633" s="13" t="s">
        <v>80</v>
      </c>
      <c r="AY1633" s="160" t="s">
        <v>241</v>
      </c>
    </row>
    <row r="1634" spans="2:65" s="1" customFormat="1" ht="24.25" customHeight="1">
      <c r="B1634" s="32"/>
      <c r="C1634" s="173" t="s">
        <v>2237</v>
      </c>
      <c r="D1634" s="173" t="s">
        <v>319</v>
      </c>
      <c r="E1634" s="174" t="s">
        <v>2238</v>
      </c>
      <c r="F1634" s="175" t="s">
        <v>2239</v>
      </c>
      <c r="G1634" s="176" t="s">
        <v>299</v>
      </c>
      <c r="H1634" s="177">
        <v>342.97500000000002</v>
      </c>
      <c r="I1634" s="178"/>
      <c r="J1634" s="179">
        <f>ROUND(I1634*H1634,2)</f>
        <v>0</v>
      </c>
      <c r="K1634" s="180"/>
      <c r="L1634" s="181"/>
      <c r="M1634" s="182" t="s">
        <v>1</v>
      </c>
      <c r="N1634" s="183" t="s">
        <v>39</v>
      </c>
      <c r="P1634" s="147">
        <f>O1634*H1634</f>
        <v>0</v>
      </c>
      <c r="Q1634" s="147">
        <v>1.2999999999999999E-2</v>
      </c>
      <c r="R1634" s="147">
        <f>Q1634*H1634</f>
        <v>4.4586750000000004</v>
      </c>
      <c r="S1634" s="147">
        <v>0</v>
      </c>
      <c r="T1634" s="148">
        <f>S1634*H1634</f>
        <v>0</v>
      </c>
      <c r="AR1634" s="149" t="s">
        <v>420</v>
      </c>
      <c r="AT1634" s="149" t="s">
        <v>319</v>
      </c>
      <c r="AU1634" s="149" t="s">
        <v>86</v>
      </c>
      <c r="AY1634" s="17" t="s">
        <v>241</v>
      </c>
      <c r="BE1634" s="150">
        <f>IF(N1634="základní",J1634,0)</f>
        <v>0</v>
      </c>
      <c r="BF1634" s="150">
        <f>IF(N1634="snížená",J1634,0)</f>
        <v>0</v>
      </c>
      <c r="BG1634" s="150">
        <f>IF(N1634="zákl. přenesená",J1634,0)</f>
        <v>0</v>
      </c>
      <c r="BH1634" s="150">
        <f>IF(N1634="sníž. přenesená",J1634,0)</f>
        <v>0</v>
      </c>
      <c r="BI1634" s="150">
        <f>IF(N1634="nulová",J1634,0)</f>
        <v>0</v>
      </c>
      <c r="BJ1634" s="17" t="s">
        <v>86</v>
      </c>
      <c r="BK1634" s="150">
        <f>ROUND(I1634*H1634,2)</f>
        <v>0</v>
      </c>
      <c r="BL1634" s="17" t="s">
        <v>334</v>
      </c>
      <c r="BM1634" s="149" t="s">
        <v>2240</v>
      </c>
    </row>
    <row r="1635" spans="2:65" s="12" customFormat="1" ht="12">
      <c r="B1635" s="151"/>
      <c r="D1635" s="152" t="s">
        <v>249</v>
      </c>
      <c r="E1635" s="153" t="s">
        <v>1</v>
      </c>
      <c r="F1635" s="154" t="s">
        <v>2241</v>
      </c>
      <c r="H1635" s="155">
        <v>342.97500000000002</v>
      </c>
      <c r="I1635" s="156"/>
      <c r="L1635" s="151"/>
      <c r="M1635" s="157"/>
      <c r="T1635" s="158"/>
      <c r="AT1635" s="153" t="s">
        <v>249</v>
      </c>
      <c r="AU1635" s="153" t="s">
        <v>86</v>
      </c>
      <c r="AV1635" s="12" t="s">
        <v>86</v>
      </c>
      <c r="AW1635" s="12" t="s">
        <v>30</v>
      </c>
      <c r="AX1635" s="12" t="s">
        <v>80</v>
      </c>
      <c r="AY1635" s="153" t="s">
        <v>241</v>
      </c>
    </row>
    <row r="1636" spans="2:65" s="1" customFormat="1" ht="24.25" customHeight="1">
      <c r="B1636" s="32"/>
      <c r="C1636" s="137" t="s">
        <v>2242</v>
      </c>
      <c r="D1636" s="137" t="s">
        <v>243</v>
      </c>
      <c r="E1636" s="138" t="s">
        <v>2243</v>
      </c>
      <c r="F1636" s="139" t="s">
        <v>2244</v>
      </c>
      <c r="G1636" s="140" t="s">
        <v>282</v>
      </c>
      <c r="H1636" s="141">
        <v>8.3810000000000002</v>
      </c>
      <c r="I1636" s="142"/>
      <c r="J1636" s="143">
        <f>ROUND(I1636*H1636,2)</f>
        <v>0</v>
      </c>
      <c r="K1636" s="144"/>
      <c r="L1636" s="32"/>
      <c r="M1636" s="145" t="s">
        <v>1</v>
      </c>
      <c r="N1636" s="146" t="s">
        <v>39</v>
      </c>
      <c r="P1636" s="147">
        <f>O1636*H1636</f>
        <v>0</v>
      </c>
      <c r="Q1636" s="147">
        <v>0</v>
      </c>
      <c r="R1636" s="147">
        <f>Q1636*H1636</f>
        <v>0</v>
      </c>
      <c r="S1636" s="147">
        <v>0</v>
      </c>
      <c r="T1636" s="148">
        <f>S1636*H1636</f>
        <v>0</v>
      </c>
      <c r="AR1636" s="149" t="s">
        <v>334</v>
      </c>
      <c r="AT1636" s="149" t="s">
        <v>243</v>
      </c>
      <c r="AU1636" s="149" t="s">
        <v>86</v>
      </c>
      <c r="AY1636" s="17" t="s">
        <v>241</v>
      </c>
      <c r="BE1636" s="150">
        <f>IF(N1636="základní",J1636,0)</f>
        <v>0</v>
      </c>
      <c r="BF1636" s="150">
        <f>IF(N1636="snížená",J1636,0)</f>
        <v>0</v>
      </c>
      <c r="BG1636" s="150">
        <f>IF(N1636="zákl. přenesená",J1636,0)</f>
        <v>0</v>
      </c>
      <c r="BH1636" s="150">
        <f>IF(N1636="sníž. přenesená",J1636,0)</f>
        <v>0</v>
      </c>
      <c r="BI1636" s="150">
        <f>IF(N1636="nulová",J1636,0)</f>
        <v>0</v>
      </c>
      <c r="BJ1636" s="17" t="s">
        <v>86</v>
      </c>
      <c r="BK1636" s="150">
        <f>ROUND(I1636*H1636,2)</f>
        <v>0</v>
      </c>
      <c r="BL1636" s="17" t="s">
        <v>334</v>
      </c>
      <c r="BM1636" s="149" t="s">
        <v>2245</v>
      </c>
    </row>
    <row r="1637" spans="2:65" s="11" customFormat="1" ht="22.75" customHeight="1">
      <c r="B1637" s="125"/>
      <c r="D1637" s="126" t="s">
        <v>72</v>
      </c>
      <c r="E1637" s="135" t="s">
        <v>2246</v>
      </c>
      <c r="F1637" s="135" t="s">
        <v>2247</v>
      </c>
      <c r="I1637" s="128"/>
      <c r="J1637" s="136">
        <f>BK1637</f>
        <v>0</v>
      </c>
      <c r="L1637" s="125"/>
      <c r="M1637" s="130"/>
      <c r="P1637" s="131">
        <f>SUM(P1638:P1665)</f>
        <v>0</v>
      </c>
      <c r="R1637" s="131">
        <f>SUM(R1638:R1665)</f>
        <v>2.8647724000000006</v>
      </c>
      <c r="T1637" s="132">
        <f>SUM(T1638:T1665)</f>
        <v>0</v>
      </c>
      <c r="AR1637" s="126" t="s">
        <v>86</v>
      </c>
      <c r="AT1637" s="133" t="s">
        <v>72</v>
      </c>
      <c r="AU1637" s="133" t="s">
        <v>80</v>
      </c>
      <c r="AY1637" s="126" t="s">
        <v>241</v>
      </c>
      <c r="BK1637" s="134">
        <f>SUM(BK1638:BK1665)</f>
        <v>0</v>
      </c>
    </row>
    <row r="1638" spans="2:65" s="1" customFormat="1" ht="33" customHeight="1">
      <c r="B1638" s="32"/>
      <c r="C1638" s="137" t="s">
        <v>2248</v>
      </c>
      <c r="D1638" s="137" t="s">
        <v>243</v>
      </c>
      <c r="E1638" s="138" t="s">
        <v>2249</v>
      </c>
      <c r="F1638" s="139" t="s">
        <v>2250</v>
      </c>
      <c r="G1638" s="140" t="s">
        <v>246</v>
      </c>
      <c r="H1638" s="141">
        <v>342.72</v>
      </c>
      <c r="I1638" s="142"/>
      <c r="J1638" s="143">
        <f>ROUND(I1638*H1638,2)</f>
        <v>0</v>
      </c>
      <c r="K1638" s="144"/>
      <c r="L1638" s="32"/>
      <c r="M1638" s="145" t="s">
        <v>1</v>
      </c>
      <c r="N1638" s="146" t="s">
        <v>39</v>
      </c>
      <c r="P1638" s="147">
        <f>O1638*H1638</f>
        <v>0</v>
      </c>
      <c r="Q1638" s="147">
        <v>6.6100000000000004E-3</v>
      </c>
      <c r="R1638" s="147">
        <f>Q1638*H1638</f>
        <v>2.2653792000000004</v>
      </c>
      <c r="S1638" s="147">
        <v>0</v>
      </c>
      <c r="T1638" s="148">
        <f>S1638*H1638</f>
        <v>0</v>
      </c>
      <c r="AR1638" s="149" t="s">
        <v>334</v>
      </c>
      <c r="AT1638" s="149" t="s">
        <v>243</v>
      </c>
      <c r="AU1638" s="149" t="s">
        <v>86</v>
      </c>
      <c r="AY1638" s="17" t="s">
        <v>241</v>
      </c>
      <c r="BE1638" s="150">
        <f>IF(N1638="základní",J1638,0)</f>
        <v>0</v>
      </c>
      <c r="BF1638" s="150">
        <f>IF(N1638="snížená",J1638,0)</f>
        <v>0</v>
      </c>
      <c r="BG1638" s="150">
        <f>IF(N1638="zákl. přenesená",J1638,0)</f>
        <v>0</v>
      </c>
      <c r="BH1638" s="150">
        <f>IF(N1638="sníž. přenesená",J1638,0)</f>
        <v>0</v>
      </c>
      <c r="BI1638" s="150">
        <f>IF(N1638="nulová",J1638,0)</f>
        <v>0</v>
      </c>
      <c r="BJ1638" s="17" t="s">
        <v>86</v>
      </c>
      <c r="BK1638" s="150">
        <f>ROUND(I1638*H1638,2)</f>
        <v>0</v>
      </c>
      <c r="BL1638" s="17" t="s">
        <v>334</v>
      </c>
      <c r="BM1638" s="149" t="s">
        <v>2251</v>
      </c>
    </row>
    <row r="1639" spans="2:65" s="12" customFormat="1" ht="12">
      <c r="B1639" s="151"/>
      <c r="D1639" s="152" t="s">
        <v>249</v>
      </c>
      <c r="E1639" s="153" t="s">
        <v>1</v>
      </c>
      <c r="F1639" s="154" t="s">
        <v>2252</v>
      </c>
      <c r="H1639" s="155">
        <v>342.72</v>
      </c>
      <c r="I1639" s="156"/>
      <c r="L1639" s="151"/>
      <c r="M1639" s="157"/>
      <c r="T1639" s="158"/>
      <c r="AT1639" s="153" t="s">
        <v>249</v>
      </c>
      <c r="AU1639" s="153" t="s">
        <v>86</v>
      </c>
      <c r="AV1639" s="12" t="s">
        <v>86</v>
      </c>
      <c r="AW1639" s="12" t="s">
        <v>30</v>
      </c>
      <c r="AX1639" s="12" t="s">
        <v>73</v>
      </c>
      <c r="AY1639" s="153" t="s">
        <v>241</v>
      </c>
    </row>
    <row r="1640" spans="2:65" s="14" customFormat="1" ht="12">
      <c r="B1640" s="166"/>
      <c r="D1640" s="152" t="s">
        <v>249</v>
      </c>
      <c r="E1640" s="167" t="s">
        <v>1</v>
      </c>
      <c r="F1640" s="168" t="s">
        <v>2253</v>
      </c>
      <c r="H1640" s="169">
        <v>342.72</v>
      </c>
      <c r="I1640" s="170"/>
      <c r="L1640" s="166"/>
      <c r="M1640" s="171"/>
      <c r="T1640" s="172"/>
      <c r="AT1640" s="167" t="s">
        <v>249</v>
      </c>
      <c r="AU1640" s="167" t="s">
        <v>86</v>
      </c>
      <c r="AV1640" s="14" t="s">
        <v>258</v>
      </c>
      <c r="AW1640" s="14" t="s">
        <v>30</v>
      </c>
      <c r="AX1640" s="14" t="s">
        <v>73</v>
      </c>
      <c r="AY1640" s="167" t="s">
        <v>241</v>
      </c>
    </row>
    <row r="1641" spans="2:65" s="13" customFormat="1" ht="12">
      <c r="B1641" s="159"/>
      <c r="D1641" s="152" t="s">
        <v>249</v>
      </c>
      <c r="E1641" s="160" t="s">
        <v>1</v>
      </c>
      <c r="F1641" s="161" t="s">
        <v>251</v>
      </c>
      <c r="H1641" s="162">
        <v>342.72</v>
      </c>
      <c r="I1641" s="163"/>
      <c r="L1641" s="159"/>
      <c r="M1641" s="164"/>
      <c r="T1641" s="165"/>
      <c r="AT1641" s="160" t="s">
        <v>249</v>
      </c>
      <c r="AU1641" s="160" t="s">
        <v>86</v>
      </c>
      <c r="AV1641" s="13" t="s">
        <v>247</v>
      </c>
      <c r="AW1641" s="13" t="s">
        <v>30</v>
      </c>
      <c r="AX1641" s="13" t="s">
        <v>80</v>
      </c>
      <c r="AY1641" s="160" t="s">
        <v>241</v>
      </c>
    </row>
    <row r="1642" spans="2:65" s="1" customFormat="1" ht="24.25" customHeight="1">
      <c r="B1642" s="32"/>
      <c r="C1642" s="137" t="s">
        <v>2254</v>
      </c>
      <c r="D1642" s="137" t="s">
        <v>243</v>
      </c>
      <c r="E1642" s="138" t="s">
        <v>2255</v>
      </c>
      <c r="F1642" s="139" t="s">
        <v>2256</v>
      </c>
      <c r="G1642" s="140" t="s">
        <v>327</v>
      </c>
      <c r="H1642" s="141">
        <v>1</v>
      </c>
      <c r="I1642" s="142"/>
      <c r="J1642" s="143">
        <f>ROUND(I1642*H1642,2)</f>
        <v>0</v>
      </c>
      <c r="K1642" s="144"/>
      <c r="L1642" s="32"/>
      <c r="M1642" s="145" t="s">
        <v>1</v>
      </c>
      <c r="N1642" s="146" t="s">
        <v>39</v>
      </c>
      <c r="P1642" s="147">
        <f>O1642*H1642</f>
        <v>0</v>
      </c>
      <c r="Q1642" s="147">
        <v>0</v>
      </c>
      <c r="R1642" s="147">
        <f>Q1642*H1642</f>
        <v>0</v>
      </c>
      <c r="S1642" s="147">
        <v>0</v>
      </c>
      <c r="T1642" s="148">
        <f>S1642*H1642</f>
        <v>0</v>
      </c>
      <c r="AR1642" s="149" t="s">
        <v>334</v>
      </c>
      <c r="AT1642" s="149" t="s">
        <v>243</v>
      </c>
      <c r="AU1642" s="149" t="s">
        <v>86</v>
      </c>
      <c r="AY1642" s="17" t="s">
        <v>241</v>
      </c>
      <c r="BE1642" s="150">
        <f>IF(N1642="základní",J1642,0)</f>
        <v>0</v>
      </c>
      <c r="BF1642" s="150">
        <f>IF(N1642="snížená",J1642,0)</f>
        <v>0</v>
      </c>
      <c r="BG1642" s="150">
        <f>IF(N1642="zákl. přenesená",J1642,0)</f>
        <v>0</v>
      </c>
      <c r="BH1642" s="150">
        <f>IF(N1642="sníž. přenesená",J1642,0)</f>
        <v>0</v>
      </c>
      <c r="BI1642" s="150">
        <f>IF(N1642="nulová",J1642,0)</f>
        <v>0</v>
      </c>
      <c r="BJ1642" s="17" t="s">
        <v>86</v>
      </c>
      <c r="BK1642" s="150">
        <f>ROUND(I1642*H1642,2)</f>
        <v>0</v>
      </c>
      <c r="BL1642" s="17" t="s">
        <v>334</v>
      </c>
      <c r="BM1642" s="149" t="s">
        <v>2257</v>
      </c>
    </row>
    <row r="1643" spans="2:65" s="1" customFormat="1" ht="21.75" customHeight="1">
      <c r="B1643" s="32"/>
      <c r="C1643" s="173" t="s">
        <v>2258</v>
      </c>
      <c r="D1643" s="173" t="s">
        <v>319</v>
      </c>
      <c r="E1643" s="174" t="s">
        <v>2259</v>
      </c>
      <c r="F1643" s="175" t="s">
        <v>2260</v>
      </c>
      <c r="G1643" s="176" t="s">
        <v>327</v>
      </c>
      <c r="H1643" s="177">
        <v>1</v>
      </c>
      <c r="I1643" s="178"/>
      <c r="J1643" s="179">
        <f>ROUND(I1643*H1643,2)</f>
        <v>0</v>
      </c>
      <c r="K1643" s="180"/>
      <c r="L1643" s="181"/>
      <c r="M1643" s="182" t="s">
        <v>1</v>
      </c>
      <c r="N1643" s="183" t="s">
        <v>39</v>
      </c>
      <c r="P1643" s="147">
        <f>O1643*H1643</f>
        <v>0</v>
      </c>
      <c r="Q1643" s="147">
        <v>1.4E-2</v>
      </c>
      <c r="R1643" s="147">
        <f>Q1643*H1643</f>
        <v>1.4E-2</v>
      </c>
      <c r="S1643" s="147">
        <v>0</v>
      </c>
      <c r="T1643" s="148">
        <f>S1643*H1643</f>
        <v>0</v>
      </c>
      <c r="AR1643" s="149" t="s">
        <v>420</v>
      </c>
      <c r="AT1643" s="149" t="s">
        <v>319</v>
      </c>
      <c r="AU1643" s="149" t="s">
        <v>86</v>
      </c>
      <c r="AY1643" s="17" t="s">
        <v>241</v>
      </c>
      <c r="BE1643" s="150">
        <f>IF(N1643="základní",J1643,0)</f>
        <v>0</v>
      </c>
      <c r="BF1643" s="150">
        <f>IF(N1643="snížená",J1643,0)</f>
        <v>0</v>
      </c>
      <c r="BG1643" s="150">
        <f>IF(N1643="zákl. přenesená",J1643,0)</f>
        <v>0</v>
      </c>
      <c r="BH1643" s="150">
        <f>IF(N1643="sníž. přenesená",J1643,0)</f>
        <v>0</v>
      </c>
      <c r="BI1643" s="150">
        <f>IF(N1643="nulová",J1643,0)</f>
        <v>0</v>
      </c>
      <c r="BJ1643" s="17" t="s">
        <v>86</v>
      </c>
      <c r="BK1643" s="150">
        <f>ROUND(I1643*H1643,2)</f>
        <v>0</v>
      </c>
      <c r="BL1643" s="17" t="s">
        <v>334</v>
      </c>
      <c r="BM1643" s="149" t="s">
        <v>2261</v>
      </c>
    </row>
    <row r="1644" spans="2:65" s="1" customFormat="1" ht="37.75" customHeight="1">
      <c r="B1644" s="32"/>
      <c r="C1644" s="137" t="s">
        <v>2262</v>
      </c>
      <c r="D1644" s="137" t="s">
        <v>243</v>
      </c>
      <c r="E1644" s="138" t="s">
        <v>2263</v>
      </c>
      <c r="F1644" s="139" t="s">
        <v>2264</v>
      </c>
      <c r="G1644" s="140" t="s">
        <v>299</v>
      </c>
      <c r="H1644" s="141">
        <v>23.8</v>
      </c>
      <c r="I1644" s="142"/>
      <c r="J1644" s="143">
        <f>ROUND(I1644*H1644,2)</f>
        <v>0</v>
      </c>
      <c r="K1644" s="144"/>
      <c r="L1644" s="32"/>
      <c r="M1644" s="145" t="s">
        <v>1</v>
      </c>
      <c r="N1644" s="146" t="s">
        <v>39</v>
      </c>
      <c r="P1644" s="147">
        <f>O1644*H1644</f>
        <v>0</v>
      </c>
      <c r="Q1644" s="147">
        <v>5.7400000000000003E-3</v>
      </c>
      <c r="R1644" s="147">
        <f>Q1644*H1644</f>
        <v>0.13661200000000001</v>
      </c>
      <c r="S1644" s="147">
        <v>0</v>
      </c>
      <c r="T1644" s="148">
        <f>S1644*H1644</f>
        <v>0</v>
      </c>
      <c r="AR1644" s="149" t="s">
        <v>334</v>
      </c>
      <c r="AT1644" s="149" t="s">
        <v>243</v>
      </c>
      <c r="AU1644" s="149" t="s">
        <v>86</v>
      </c>
      <c r="AY1644" s="17" t="s">
        <v>241</v>
      </c>
      <c r="BE1644" s="150">
        <f>IF(N1644="základní",J1644,0)</f>
        <v>0</v>
      </c>
      <c r="BF1644" s="150">
        <f>IF(N1644="snížená",J1644,0)</f>
        <v>0</v>
      </c>
      <c r="BG1644" s="150">
        <f>IF(N1644="zákl. přenesená",J1644,0)</f>
        <v>0</v>
      </c>
      <c r="BH1644" s="150">
        <f>IF(N1644="sníž. přenesená",J1644,0)</f>
        <v>0</v>
      </c>
      <c r="BI1644" s="150">
        <f>IF(N1644="nulová",J1644,0)</f>
        <v>0</v>
      </c>
      <c r="BJ1644" s="17" t="s">
        <v>86</v>
      </c>
      <c r="BK1644" s="150">
        <f>ROUND(I1644*H1644,2)</f>
        <v>0</v>
      </c>
      <c r="BL1644" s="17" t="s">
        <v>334</v>
      </c>
      <c r="BM1644" s="149" t="s">
        <v>2265</v>
      </c>
    </row>
    <row r="1645" spans="2:65" s="12" customFormat="1" ht="12">
      <c r="B1645" s="151"/>
      <c r="D1645" s="152" t="s">
        <v>249</v>
      </c>
      <c r="E1645" s="153" t="s">
        <v>1</v>
      </c>
      <c r="F1645" s="154" t="s">
        <v>2266</v>
      </c>
      <c r="H1645" s="155">
        <v>23.8</v>
      </c>
      <c r="I1645" s="156"/>
      <c r="L1645" s="151"/>
      <c r="M1645" s="157"/>
      <c r="T1645" s="158"/>
      <c r="AT1645" s="153" t="s">
        <v>249</v>
      </c>
      <c r="AU1645" s="153" t="s">
        <v>86</v>
      </c>
      <c r="AV1645" s="12" t="s">
        <v>86</v>
      </c>
      <c r="AW1645" s="12" t="s">
        <v>30</v>
      </c>
      <c r="AX1645" s="12" t="s">
        <v>73</v>
      </c>
      <c r="AY1645" s="153" t="s">
        <v>241</v>
      </c>
    </row>
    <row r="1646" spans="2:65" s="13" customFormat="1" ht="12">
      <c r="B1646" s="159"/>
      <c r="D1646" s="152" t="s">
        <v>249</v>
      </c>
      <c r="E1646" s="160" t="s">
        <v>1</v>
      </c>
      <c r="F1646" s="161" t="s">
        <v>251</v>
      </c>
      <c r="H1646" s="162">
        <v>23.8</v>
      </c>
      <c r="I1646" s="163"/>
      <c r="L1646" s="159"/>
      <c r="M1646" s="164"/>
      <c r="T1646" s="165"/>
      <c r="AT1646" s="160" t="s">
        <v>249</v>
      </c>
      <c r="AU1646" s="160" t="s">
        <v>86</v>
      </c>
      <c r="AV1646" s="13" t="s">
        <v>247</v>
      </c>
      <c r="AW1646" s="13" t="s">
        <v>30</v>
      </c>
      <c r="AX1646" s="13" t="s">
        <v>80</v>
      </c>
      <c r="AY1646" s="160" t="s">
        <v>241</v>
      </c>
    </row>
    <row r="1647" spans="2:65" s="1" customFormat="1" ht="24.25" customHeight="1">
      <c r="B1647" s="32"/>
      <c r="C1647" s="137" t="s">
        <v>2267</v>
      </c>
      <c r="D1647" s="137" t="s">
        <v>243</v>
      </c>
      <c r="E1647" s="138" t="s">
        <v>2268</v>
      </c>
      <c r="F1647" s="139" t="s">
        <v>2269</v>
      </c>
      <c r="G1647" s="140" t="s">
        <v>299</v>
      </c>
      <c r="H1647" s="141">
        <v>28.8</v>
      </c>
      <c r="I1647" s="142"/>
      <c r="J1647" s="143">
        <f>ROUND(I1647*H1647,2)</f>
        <v>0</v>
      </c>
      <c r="K1647" s="144"/>
      <c r="L1647" s="32"/>
      <c r="M1647" s="145" t="s">
        <v>1</v>
      </c>
      <c r="N1647" s="146" t="s">
        <v>39</v>
      </c>
      <c r="P1647" s="147">
        <f>O1647*H1647</f>
        <v>0</v>
      </c>
      <c r="Q1647" s="147">
        <v>4.3299999999999996E-3</v>
      </c>
      <c r="R1647" s="147">
        <f>Q1647*H1647</f>
        <v>0.124704</v>
      </c>
      <c r="S1647" s="147">
        <v>0</v>
      </c>
      <c r="T1647" s="148">
        <f>S1647*H1647</f>
        <v>0</v>
      </c>
      <c r="AR1647" s="149" t="s">
        <v>334</v>
      </c>
      <c r="AT1647" s="149" t="s">
        <v>243</v>
      </c>
      <c r="AU1647" s="149" t="s">
        <v>86</v>
      </c>
      <c r="AY1647" s="17" t="s">
        <v>241</v>
      </c>
      <c r="BE1647" s="150">
        <f>IF(N1647="základní",J1647,0)</f>
        <v>0</v>
      </c>
      <c r="BF1647" s="150">
        <f>IF(N1647="snížená",J1647,0)</f>
        <v>0</v>
      </c>
      <c r="BG1647" s="150">
        <f>IF(N1647="zákl. přenesená",J1647,0)</f>
        <v>0</v>
      </c>
      <c r="BH1647" s="150">
        <f>IF(N1647="sníž. přenesená",J1647,0)</f>
        <v>0</v>
      </c>
      <c r="BI1647" s="150">
        <f>IF(N1647="nulová",J1647,0)</f>
        <v>0</v>
      </c>
      <c r="BJ1647" s="17" t="s">
        <v>86</v>
      </c>
      <c r="BK1647" s="150">
        <f>ROUND(I1647*H1647,2)</f>
        <v>0</v>
      </c>
      <c r="BL1647" s="17" t="s">
        <v>334</v>
      </c>
      <c r="BM1647" s="149" t="s">
        <v>2270</v>
      </c>
    </row>
    <row r="1648" spans="2:65" s="12" customFormat="1" ht="12">
      <c r="B1648" s="151"/>
      <c r="D1648" s="152" t="s">
        <v>249</v>
      </c>
      <c r="E1648" s="153" t="s">
        <v>1</v>
      </c>
      <c r="F1648" s="154" t="s">
        <v>2271</v>
      </c>
      <c r="H1648" s="155">
        <v>28.8</v>
      </c>
      <c r="I1648" s="156"/>
      <c r="L1648" s="151"/>
      <c r="M1648" s="157"/>
      <c r="T1648" s="158"/>
      <c r="AT1648" s="153" t="s">
        <v>249</v>
      </c>
      <c r="AU1648" s="153" t="s">
        <v>86</v>
      </c>
      <c r="AV1648" s="12" t="s">
        <v>86</v>
      </c>
      <c r="AW1648" s="12" t="s">
        <v>30</v>
      </c>
      <c r="AX1648" s="12" t="s">
        <v>73</v>
      </c>
      <c r="AY1648" s="153" t="s">
        <v>241</v>
      </c>
    </row>
    <row r="1649" spans="2:65" s="13" customFormat="1" ht="12">
      <c r="B1649" s="159"/>
      <c r="D1649" s="152" t="s">
        <v>249</v>
      </c>
      <c r="E1649" s="160" t="s">
        <v>1</v>
      </c>
      <c r="F1649" s="161" t="s">
        <v>251</v>
      </c>
      <c r="H1649" s="162">
        <v>28.8</v>
      </c>
      <c r="I1649" s="163"/>
      <c r="L1649" s="159"/>
      <c r="M1649" s="164"/>
      <c r="T1649" s="165"/>
      <c r="AT1649" s="160" t="s">
        <v>249</v>
      </c>
      <c r="AU1649" s="160" t="s">
        <v>86</v>
      </c>
      <c r="AV1649" s="13" t="s">
        <v>247</v>
      </c>
      <c r="AW1649" s="13" t="s">
        <v>30</v>
      </c>
      <c r="AX1649" s="13" t="s">
        <v>80</v>
      </c>
      <c r="AY1649" s="160" t="s">
        <v>241</v>
      </c>
    </row>
    <row r="1650" spans="2:65" s="1" customFormat="1" ht="24.25" customHeight="1">
      <c r="B1650" s="32"/>
      <c r="C1650" s="137" t="s">
        <v>2272</v>
      </c>
      <c r="D1650" s="137" t="s">
        <v>243</v>
      </c>
      <c r="E1650" s="138" t="s">
        <v>2273</v>
      </c>
      <c r="F1650" s="139" t="s">
        <v>2274</v>
      </c>
      <c r="G1650" s="140" t="s">
        <v>299</v>
      </c>
      <c r="H1650" s="141">
        <v>47.6</v>
      </c>
      <c r="I1650" s="142"/>
      <c r="J1650" s="143">
        <f>ROUND(I1650*H1650,2)</f>
        <v>0</v>
      </c>
      <c r="K1650" s="144"/>
      <c r="L1650" s="32"/>
      <c r="M1650" s="145" t="s">
        <v>1</v>
      </c>
      <c r="N1650" s="146" t="s">
        <v>39</v>
      </c>
      <c r="P1650" s="147">
        <f>O1650*H1650</f>
        <v>0</v>
      </c>
      <c r="Q1650" s="147">
        <v>2.97E-3</v>
      </c>
      <c r="R1650" s="147">
        <f>Q1650*H1650</f>
        <v>0.141372</v>
      </c>
      <c r="S1650" s="147">
        <v>0</v>
      </c>
      <c r="T1650" s="148">
        <f>S1650*H1650</f>
        <v>0</v>
      </c>
      <c r="AR1650" s="149" t="s">
        <v>334</v>
      </c>
      <c r="AT1650" s="149" t="s">
        <v>243</v>
      </c>
      <c r="AU1650" s="149" t="s">
        <v>86</v>
      </c>
      <c r="AY1650" s="17" t="s">
        <v>241</v>
      </c>
      <c r="BE1650" s="150">
        <f>IF(N1650="základní",J1650,0)</f>
        <v>0</v>
      </c>
      <c r="BF1650" s="150">
        <f>IF(N1650="snížená",J1650,0)</f>
        <v>0</v>
      </c>
      <c r="BG1650" s="150">
        <f>IF(N1650="zákl. přenesená",J1650,0)</f>
        <v>0</v>
      </c>
      <c r="BH1650" s="150">
        <f>IF(N1650="sníž. přenesená",J1650,0)</f>
        <v>0</v>
      </c>
      <c r="BI1650" s="150">
        <f>IF(N1650="nulová",J1650,0)</f>
        <v>0</v>
      </c>
      <c r="BJ1650" s="17" t="s">
        <v>86</v>
      </c>
      <c r="BK1650" s="150">
        <f>ROUND(I1650*H1650,2)</f>
        <v>0</v>
      </c>
      <c r="BL1650" s="17" t="s">
        <v>334</v>
      </c>
      <c r="BM1650" s="149" t="s">
        <v>2275</v>
      </c>
    </row>
    <row r="1651" spans="2:65" s="12" customFormat="1" ht="12">
      <c r="B1651" s="151"/>
      <c r="D1651" s="152" t="s">
        <v>249</v>
      </c>
      <c r="E1651" s="153" t="s">
        <v>1</v>
      </c>
      <c r="F1651" s="154" t="s">
        <v>2276</v>
      </c>
      <c r="H1651" s="155">
        <v>47.6</v>
      </c>
      <c r="I1651" s="156"/>
      <c r="L1651" s="151"/>
      <c r="M1651" s="157"/>
      <c r="T1651" s="158"/>
      <c r="AT1651" s="153" t="s">
        <v>249</v>
      </c>
      <c r="AU1651" s="153" t="s">
        <v>86</v>
      </c>
      <c r="AV1651" s="12" t="s">
        <v>86</v>
      </c>
      <c r="AW1651" s="12" t="s">
        <v>30</v>
      </c>
      <c r="AX1651" s="12" t="s">
        <v>73</v>
      </c>
      <c r="AY1651" s="153" t="s">
        <v>241</v>
      </c>
    </row>
    <row r="1652" spans="2:65" s="13" customFormat="1" ht="12">
      <c r="B1652" s="159"/>
      <c r="D1652" s="152" t="s">
        <v>249</v>
      </c>
      <c r="E1652" s="160" t="s">
        <v>1</v>
      </c>
      <c r="F1652" s="161" t="s">
        <v>251</v>
      </c>
      <c r="H1652" s="162">
        <v>47.6</v>
      </c>
      <c r="I1652" s="163"/>
      <c r="L1652" s="159"/>
      <c r="M1652" s="164"/>
      <c r="T1652" s="165"/>
      <c r="AT1652" s="160" t="s">
        <v>249</v>
      </c>
      <c r="AU1652" s="160" t="s">
        <v>86</v>
      </c>
      <c r="AV1652" s="13" t="s">
        <v>247</v>
      </c>
      <c r="AW1652" s="13" t="s">
        <v>30</v>
      </c>
      <c r="AX1652" s="13" t="s">
        <v>80</v>
      </c>
      <c r="AY1652" s="160" t="s">
        <v>241</v>
      </c>
    </row>
    <row r="1653" spans="2:65" s="1" customFormat="1" ht="24.25" customHeight="1">
      <c r="B1653" s="32"/>
      <c r="C1653" s="137" t="s">
        <v>2277</v>
      </c>
      <c r="D1653" s="137" t="s">
        <v>243</v>
      </c>
      <c r="E1653" s="138" t="s">
        <v>2278</v>
      </c>
      <c r="F1653" s="139" t="s">
        <v>2279</v>
      </c>
      <c r="G1653" s="140" t="s">
        <v>299</v>
      </c>
      <c r="H1653" s="141">
        <v>12</v>
      </c>
      <c r="I1653" s="142"/>
      <c r="J1653" s="143">
        <f>ROUND(I1653*H1653,2)</f>
        <v>0</v>
      </c>
      <c r="K1653" s="144"/>
      <c r="L1653" s="32"/>
      <c r="M1653" s="145" t="s">
        <v>1</v>
      </c>
      <c r="N1653" s="146" t="s">
        <v>39</v>
      </c>
      <c r="P1653" s="147">
        <f>O1653*H1653</f>
        <v>0</v>
      </c>
      <c r="Q1653" s="147">
        <v>2.2200000000000002E-3</v>
      </c>
      <c r="R1653" s="147">
        <f>Q1653*H1653</f>
        <v>2.6640000000000004E-2</v>
      </c>
      <c r="S1653" s="147">
        <v>0</v>
      </c>
      <c r="T1653" s="148">
        <f>S1653*H1653</f>
        <v>0</v>
      </c>
      <c r="AR1653" s="149" t="s">
        <v>334</v>
      </c>
      <c r="AT1653" s="149" t="s">
        <v>243</v>
      </c>
      <c r="AU1653" s="149" t="s">
        <v>86</v>
      </c>
      <c r="AY1653" s="17" t="s">
        <v>241</v>
      </c>
      <c r="BE1653" s="150">
        <f>IF(N1653="základní",J1653,0)</f>
        <v>0</v>
      </c>
      <c r="BF1653" s="150">
        <f>IF(N1653="snížená",J1653,0)</f>
        <v>0</v>
      </c>
      <c r="BG1653" s="150">
        <f>IF(N1653="zákl. přenesená",J1653,0)</f>
        <v>0</v>
      </c>
      <c r="BH1653" s="150">
        <f>IF(N1653="sníž. přenesená",J1653,0)</f>
        <v>0</v>
      </c>
      <c r="BI1653" s="150">
        <f>IF(N1653="nulová",J1653,0)</f>
        <v>0</v>
      </c>
      <c r="BJ1653" s="17" t="s">
        <v>86</v>
      </c>
      <c r="BK1653" s="150">
        <f>ROUND(I1653*H1653,2)</f>
        <v>0</v>
      </c>
      <c r="BL1653" s="17" t="s">
        <v>334</v>
      </c>
      <c r="BM1653" s="149" t="s">
        <v>2280</v>
      </c>
    </row>
    <row r="1654" spans="2:65" s="12" customFormat="1" ht="12">
      <c r="B1654" s="151"/>
      <c r="D1654" s="152" t="s">
        <v>249</v>
      </c>
      <c r="E1654" s="153" t="s">
        <v>1</v>
      </c>
      <c r="F1654" s="154" t="s">
        <v>2281</v>
      </c>
      <c r="H1654" s="155">
        <v>12</v>
      </c>
      <c r="I1654" s="156"/>
      <c r="L1654" s="151"/>
      <c r="M1654" s="157"/>
      <c r="T1654" s="158"/>
      <c r="AT1654" s="153" t="s">
        <v>249</v>
      </c>
      <c r="AU1654" s="153" t="s">
        <v>86</v>
      </c>
      <c r="AV1654" s="12" t="s">
        <v>86</v>
      </c>
      <c r="AW1654" s="12" t="s">
        <v>30</v>
      </c>
      <c r="AX1654" s="12" t="s">
        <v>73</v>
      </c>
      <c r="AY1654" s="153" t="s">
        <v>241</v>
      </c>
    </row>
    <row r="1655" spans="2:65" s="13" customFormat="1" ht="12">
      <c r="B1655" s="159"/>
      <c r="D1655" s="152" t="s">
        <v>249</v>
      </c>
      <c r="E1655" s="160" t="s">
        <v>1</v>
      </c>
      <c r="F1655" s="161" t="s">
        <v>251</v>
      </c>
      <c r="H1655" s="162">
        <v>12</v>
      </c>
      <c r="I1655" s="163"/>
      <c r="L1655" s="159"/>
      <c r="M1655" s="164"/>
      <c r="T1655" s="165"/>
      <c r="AT1655" s="160" t="s">
        <v>249</v>
      </c>
      <c r="AU1655" s="160" t="s">
        <v>86</v>
      </c>
      <c r="AV1655" s="13" t="s">
        <v>247</v>
      </c>
      <c r="AW1655" s="13" t="s">
        <v>30</v>
      </c>
      <c r="AX1655" s="13" t="s">
        <v>80</v>
      </c>
      <c r="AY1655" s="160" t="s">
        <v>241</v>
      </c>
    </row>
    <row r="1656" spans="2:65" s="1" customFormat="1" ht="33" customHeight="1">
      <c r="B1656" s="32"/>
      <c r="C1656" s="137" t="s">
        <v>2282</v>
      </c>
      <c r="D1656" s="137" t="s">
        <v>243</v>
      </c>
      <c r="E1656" s="138" t="s">
        <v>2283</v>
      </c>
      <c r="F1656" s="139" t="s">
        <v>2284</v>
      </c>
      <c r="G1656" s="140" t="s">
        <v>327</v>
      </c>
      <c r="H1656" s="141">
        <v>6</v>
      </c>
      <c r="I1656" s="142"/>
      <c r="J1656" s="143">
        <f>ROUND(I1656*H1656,2)</f>
        <v>0</v>
      </c>
      <c r="K1656" s="144"/>
      <c r="L1656" s="32"/>
      <c r="M1656" s="145" t="s">
        <v>1</v>
      </c>
      <c r="N1656" s="146" t="s">
        <v>39</v>
      </c>
      <c r="P1656" s="147">
        <f>O1656*H1656</f>
        <v>0</v>
      </c>
      <c r="Q1656" s="147">
        <v>6.2300000000000003E-3</v>
      </c>
      <c r="R1656" s="147">
        <f>Q1656*H1656</f>
        <v>3.7380000000000004E-2</v>
      </c>
      <c r="S1656" s="147">
        <v>0</v>
      </c>
      <c r="T1656" s="148">
        <f>S1656*H1656</f>
        <v>0</v>
      </c>
      <c r="AR1656" s="149" t="s">
        <v>334</v>
      </c>
      <c r="AT1656" s="149" t="s">
        <v>243</v>
      </c>
      <c r="AU1656" s="149" t="s">
        <v>86</v>
      </c>
      <c r="AY1656" s="17" t="s">
        <v>241</v>
      </c>
      <c r="BE1656" s="150">
        <f>IF(N1656="základní",J1656,0)</f>
        <v>0</v>
      </c>
      <c r="BF1656" s="150">
        <f>IF(N1656="snížená",J1656,0)</f>
        <v>0</v>
      </c>
      <c r="BG1656" s="150">
        <f>IF(N1656="zákl. přenesená",J1656,0)</f>
        <v>0</v>
      </c>
      <c r="BH1656" s="150">
        <f>IF(N1656="sníž. přenesená",J1656,0)</f>
        <v>0</v>
      </c>
      <c r="BI1656" s="150">
        <f>IF(N1656="nulová",J1656,0)</f>
        <v>0</v>
      </c>
      <c r="BJ1656" s="17" t="s">
        <v>86</v>
      </c>
      <c r="BK1656" s="150">
        <f>ROUND(I1656*H1656,2)</f>
        <v>0</v>
      </c>
      <c r="BL1656" s="17" t="s">
        <v>334</v>
      </c>
      <c r="BM1656" s="149" t="s">
        <v>2285</v>
      </c>
    </row>
    <row r="1657" spans="2:65" s="1" customFormat="1" ht="33" customHeight="1">
      <c r="B1657" s="32"/>
      <c r="C1657" s="137" t="s">
        <v>2286</v>
      </c>
      <c r="D1657" s="137" t="s">
        <v>243</v>
      </c>
      <c r="E1657" s="138" t="s">
        <v>2287</v>
      </c>
      <c r="F1657" s="139" t="s">
        <v>2288</v>
      </c>
      <c r="G1657" s="140" t="s">
        <v>327</v>
      </c>
      <c r="H1657" s="141">
        <v>1</v>
      </c>
      <c r="I1657" s="142"/>
      <c r="J1657" s="143">
        <f>ROUND(I1657*H1657,2)</f>
        <v>0</v>
      </c>
      <c r="K1657" s="144"/>
      <c r="L1657" s="32"/>
      <c r="M1657" s="145" t="s">
        <v>1</v>
      </c>
      <c r="N1657" s="146" t="s">
        <v>39</v>
      </c>
      <c r="P1657" s="147">
        <f>O1657*H1657</f>
        <v>0</v>
      </c>
      <c r="Q1657" s="147">
        <v>7.8100000000000001E-3</v>
      </c>
      <c r="R1657" s="147">
        <f>Q1657*H1657</f>
        <v>7.8100000000000001E-3</v>
      </c>
      <c r="S1657" s="147">
        <v>0</v>
      </c>
      <c r="T1657" s="148">
        <f>S1657*H1657</f>
        <v>0</v>
      </c>
      <c r="AR1657" s="149" t="s">
        <v>334</v>
      </c>
      <c r="AT1657" s="149" t="s">
        <v>243</v>
      </c>
      <c r="AU1657" s="149" t="s">
        <v>86</v>
      </c>
      <c r="AY1657" s="17" t="s">
        <v>241</v>
      </c>
      <c r="BE1657" s="150">
        <f>IF(N1657="základní",J1657,0)</f>
        <v>0</v>
      </c>
      <c r="BF1657" s="150">
        <f>IF(N1657="snížená",J1657,0)</f>
        <v>0</v>
      </c>
      <c r="BG1657" s="150">
        <f>IF(N1657="zákl. přenesená",J1657,0)</f>
        <v>0</v>
      </c>
      <c r="BH1657" s="150">
        <f>IF(N1657="sníž. přenesená",J1657,0)</f>
        <v>0</v>
      </c>
      <c r="BI1657" s="150">
        <f>IF(N1657="nulová",J1657,0)</f>
        <v>0</v>
      </c>
      <c r="BJ1657" s="17" t="s">
        <v>86</v>
      </c>
      <c r="BK1657" s="150">
        <f>ROUND(I1657*H1657,2)</f>
        <v>0</v>
      </c>
      <c r="BL1657" s="17" t="s">
        <v>334</v>
      </c>
      <c r="BM1657" s="149" t="s">
        <v>2289</v>
      </c>
    </row>
    <row r="1658" spans="2:65" s="1" customFormat="1" ht="24.25" customHeight="1">
      <c r="B1658" s="32"/>
      <c r="C1658" s="137" t="s">
        <v>2290</v>
      </c>
      <c r="D1658" s="137" t="s">
        <v>243</v>
      </c>
      <c r="E1658" s="138" t="s">
        <v>2291</v>
      </c>
      <c r="F1658" s="139" t="s">
        <v>2292</v>
      </c>
      <c r="G1658" s="140" t="s">
        <v>299</v>
      </c>
      <c r="H1658" s="141">
        <v>47.6</v>
      </c>
      <c r="I1658" s="142"/>
      <c r="J1658" s="143">
        <f>ROUND(I1658*H1658,2)</f>
        <v>0</v>
      </c>
      <c r="K1658" s="144"/>
      <c r="L1658" s="32"/>
      <c r="M1658" s="145" t="s">
        <v>1</v>
      </c>
      <c r="N1658" s="146" t="s">
        <v>39</v>
      </c>
      <c r="P1658" s="147">
        <f>O1658*H1658</f>
        <v>0</v>
      </c>
      <c r="Q1658" s="147">
        <v>1.6900000000000001E-3</v>
      </c>
      <c r="R1658" s="147">
        <f>Q1658*H1658</f>
        <v>8.0444000000000002E-2</v>
      </c>
      <c r="S1658" s="147">
        <v>0</v>
      </c>
      <c r="T1658" s="148">
        <f>S1658*H1658</f>
        <v>0</v>
      </c>
      <c r="AR1658" s="149" t="s">
        <v>334</v>
      </c>
      <c r="AT1658" s="149" t="s">
        <v>243</v>
      </c>
      <c r="AU1658" s="149" t="s">
        <v>86</v>
      </c>
      <c r="AY1658" s="17" t="s">
        <v>241</v>
      </c>
      <c r="BE1658" s="150">
        <f>IF(N1658="základní",J1658,0)</f>
        <v>0</v>
      </c>
      <c r="BF1658" s="150">
        <f>IF(N1658="snížená",J1658,0)</f>
        <v>0</v>
      </c>
      <c r="BG1658" s="150">
        <f>IF(N1658="zákl. přenesená",J1658,0)</f>
        <v>0</v>
      </c>
      <c r="BH1658" s="150">
        <f>IF(N1658="sníž. přenesená",J1658,0)</f>
        <v>0</v>
      </c>
      <c r="BI1658" s="150">
        <f>IF(N1658="nulová",J1658,0)</f>
        <v>0</v>
      </c>
      <c r="BJ1658" s="17" t="s">
        <v>86</v>
      </c>
      <c r="BK1658" s="150">
        <f>ROUND(I1658*H1658,2)</f>
        <v>0</v>
      </c>
      <c r="BL1658" s="17" t="s">
        <v>334</v>
      </c>
      <c r="BM1658" s="149" t="s">
        <v>2293</v>
      </c>
    </row>
    <row r="1659" spans="2:65" s="12" customFormat="1" ht="12">
      <c r="B1659" s="151"/>
      <c r="D1659" s="152" t="s">
        <v>249</v>
      </c>
      <c r="E1659" s="153" t="s">
        <v>1</v>
      </c>
      <c r="F1659" s="154" t="s">
        <v>2276</v>
      </c>
      <c r="H1659" s="155">
        <v>47.6</v>
      </c>
      <c r="I1659" s="156"/>
      <c r="L1659" s="151"/>
      <c r="M1659" s="157"/>
      <c r="T1659" s="158"/>
      <c r="AT1659" s="153" t="s">
        <v>249</v>
      </c>
      <c r="AU1659" s="153" t="s">
        <v>86</v>
      </c>
      <c r="AV1659" s="12" t="s">
        <v>86</v>
      </c>
      <c r="AW1659" s="12" t="s">
        <v>30</v>
      </c>
      <c r="AX1659" s="12" t="s">
        <v>73</v>
      </c>
      <c r="AY1659" s="153" t="s">
        <v>241</v>
      </c>
    </row>
    <row r="1660" spans="2:65" s="13" customFormat="1" ht="12">
      <c r="B1660" s="159"/>
      <c r="D1660" s="152" t="s">
        <v>249</v>
      </c>
      <c r="E1660" s="160" t="s">
        <v>1</v>
      </c>
      <c r="F1660" s="161" t="s">
        <v>263</v>
      </c>
      <c r="H1660" s="162">
        <v>47.6</v>
      </c>
      <c r="I1660" s="163"/>
      <c r="L1660" s="159"/>
      <c r="M1660" s="164"/>
      <c r="T1660" s="165"/>
      <c r="AT1660" s="160" t="s">
        <v>249</v>
      </c>
      <c r="AU1660" s="160" t="s">
        <v>86</v>
      </c>
      <c r="AV1660" s="13" t="s">
        <v>247</v>
      </c>
      <c r="AW1660" s="13" t="s">
        <v>30</v>
      </c>
      <c r="AX1660" s="13" t="s">
        <v>80</v>
      </c>
      <c r="AY1660" s="160" t="s">
        <v>241</v>
      </c>
    </row>
    <row r="1661" spans="2:65" s="1" customFormat="1" ht="24.25" customHeight="1">
      <c r="B1661" s="32"/>
      <c r="C1661" s="137" t="s">
        <v>2294</v>
      </c>
      <c r="D1661" s="137" t="s">
        <v>243</v>
      </c>
      <c r="E1661" s="138" t="s">
        <v>2295</v>
      </c>
      <c r="F1661" s="139" t="s">
        <v>2296</v>
      </c>
      <c r="G1661" s="140" t="s">
        <v>327</v>
      </c>
      <c r="H1661" s="141">
        <v>4</v>
      </c>
      <c r="I1661" s="142"/>
      <c r="J1661" s="143">
        <f>ROUND(I1661*H1661,2)</f>
        <v>0</v>
      </c>
      <c r="K1661" s="144"/>
      <c r="L1661" s="32"/>
      <c r="M1661" s="145" t="s">
        <v>1</v>
      </c>
      <c r="N1661" s="146" t="s">
        <v>39</v>
      </c>
      <c r="P1661" s="147">
        <f>O1661*H1661</f>
        <v>0</v>
      </c>
      <c r="Q1661" s="147">
        <v>3.6000000000000002E-4</v>
      </c>
      <c r="R1661" s="147">
        <f>Q1661*H1661</f>
        <v>1.4400000000000001E-3</v>
      </c>
      <c r="S1661" s="147">
        <v>0</v>
      </c>
      <c r="T1661" s="148">
        <f>S1661*H1661</f>
        <v>0</v>
      </c>
      <c r="AR1661" s="149" t="s">
        <v>334</v>
      </c>
      <c r="AT1661" s="149" t="s">
        <v>243</v>
      </c>
      <c r="AU1661" s="149" t="s">
        <v>86</v>
      </c>
      <c r="AY1661" s="17" t="s">
        <v>241</v>
      </c>
      <c r="BE1661" s="150">
        <f>IF(N1661="základní",J1661,0)</f>
        <v>0</v>
      </c>
      <c r="BF1661" s="150">
        <f>IF(N1661="snížená",J1661,0)</f>
        <v>0</v>
      </c>
      <c r="BG1661" s="150">
        <f>IF(N1661="zákl. přenesená",J1661,0)</f>
        <v>0</v>
      </c>
      <c r="BH1661" s="150">
        <f>IF(N1661="sníž. přenesená",J1661,0)</f>
        <v>0</v>
      </c>
      <c r="BI1661" s="150">
        <f>IF(N1661="nulová",J1661,0)</f>
        <v>0</v>
      </c>
      <c r="BJ1661" s="17" t="s">
        <v>86</v>
      </c>
      <c r="BK1661" s="150">
        <f>ROUND(I1661*H1661,2)</f>
        <v>0</v>
      </c>
      <c r="BL1661" s="17" t="s">
        <v>334</v>
      </c>
      <c r="BM1661" s="149" t="s">
        <v>2297</v>
      </c>
    </row>
    <row r="1662" spans="2:65" s="1" customFormat="1" ht="24.25" customHeight="1">
      <c r="B1662" s="32"/>
      <c r="C1662" s="137" t="s">
        <v>2298</v>
      </c>
      <c r="D1662" s="137" t="s">
        <v>243</v>
      </c>
      <c r="E1662" s="138" t="s">
        <v>2299</v>
      </c>
      <c r="F1662" s="139" t="s">
        <v>2300</v>
      </c>
      <c r="G1662" s="140" t="s">
        <v>299</v>
      </c>
      <c r="H1662" s="141">
        <v>13.36</v>
      </c>
      <c r="I1662" s="142"/>
      <c r="J1662" s="143">
        <f>ROUND(I1662*H1662,2)</f>
        <v>0</v>
      </c>
      <c r="K1662" s="144"/>
      <c r="L1662" s="32"/>
      <c r="M1662" s="145" t="s">
        <v>1</v>
      </c>
      <c r="N1662" s="146" t="s">
        <v>39</v>
      </c>
      <c r="P1662" s="147">
        <f>O1662*H1662</f>
        <v>0</v>
      </c>
      <c r="Q1662" s="147">
        <v>2.1700000000000001E-3</v>
      </c>
      <c r="R1662" s="147">
        <f>Q1662*H1662</f>
        <v>2.8991199999999998E-2</v>
      </c>
      <c r="S1662" s="147">
        <v>0</v>
      </c>
      <c r="T1662" s="148">
        <f>S1662*H1662</f>
        <v>0</v>
      </c>
      <c r="AR1662" s="149" t="s">
        <v>334</v>
      </c>
      <c r="AT1662" s="149" t="s">
        <v>243</v>
      </c>
      <c r="AU1662" s="149" t="s">
        <v>86</v>
      </c>
      <c r="AY1662" s="17" t="s">
        <v>241</v>
      </c>
      <c r="BE1662" s="150">
        <f>IF(N1662="základní",J1662,0)</f>
        <v>0</v>
      </c>
      <c r="BF1662" s="150">
        <f>IF(N1662="snížená",J1662,0)</f>
        <v>0</v>
      </c>
      <c r="BG1662" s="150">
        <f>IF(N1662="zákl. přenesená",J1662,0)</f>
        <v>0</v>
      </c>
      <c r="BH1662" s="150">
        <f>IF(N1662="sníž. přenesená",J1662,0)</f>
        <v>0</v>
      </c>
      <c r="BI1662" s="150">
        <f>IF(N1662="nulová",J1662,0)</f>
        <v>0</v>
      </c>
      <c r="BJ1662" s="17" t="s">
        <v>86</v>
      </c>
      <c r="BK1662" s="150">
        <f>ROUND(I1662*H1662,2)</f>
        <v>0</v>
      </c>
      <c r="BL1662" s="17" t="s">
        <v>334</v>
      </c>
      <c r="BM1662" s="149" t="s">
        <v>2301</v>
      </c>
    </row>
    <row r="1663" spans="2:65" s="12" customFormat="1" ht="12">
      <c r="B1663" s="151"/>
      <c r="D1663" s="152" t="s">
        <v>249</v>
      </c>
      <c r="E1663" s="153" t="s">
        <v>1</v>
      </c>
      <c r="F1663" s="154" t="s">
        <v>2302</v>
      </c>
      <c r="H1663" s="155">
        <v>13.36</v>
      </c>
      <c r="I1663" s="156"/>
      <c r="L1663" s="151"/>
      <c r="M1663" s="157"/>
      <c r="T1663" s="158"/>
      <c r="AT1663" s="153" t="s">
        <v>249</v>
      </c>
      <c r="AU1663" s="153" t="s">
        <v>86</v>
      </c>
      <c r="AV1663" s="12" t="s">
        <v>86</v>
      </c>
      <c r="AW1663" s="12" t="s">
        <v>30</v>
      </c>
      <c r="AX1663" s="12" t="s">
        <v>73</v>
      </c>
      <c r="AY1663" s="153" t="s">
        <v>241</v>
      </c>
    </row>
    <row r="1664" spans="2:65" s="13" customFormat="1" ht="12">
      <c r="B1664" s="159"/>
      <c r="D1664" s="152" t="s">
        <v>249</v>
      </c>
      <c r="E1664" s="160" t="s">
        <v>1</v>
      </c>
      <c r="F1664" s="161" t="s">
        <v>263</v>
      </c>
      <c r="H1664" s="162">
        <v>13.36</v>
      </c>
      <c r="I1664" s="163"/>
      <c r="L1664" s="159"/>
      <c r="M1664" s="164"/>
      <c r="T1664" s="165"/>
      <c r="AT1664" s="160" t="s">
        <v>249</v>
      </c>
      <c r="AU1664" s="160" t="s">
        <v>86</v>
      </c>
      <c r="AV1664" s="13" t="s">
        <v>247</v>
      </c>
      <c r="AW1664" s="13" t="s">
        <v>30</v>
      </c>
      <c r="AX1664" s="13" t="s">
        <v>80</v>
      </c>
      <c r="AY1664" s="160" t="s">
        <v>241</v>
      </c>
    </row>
    <row r="1665" spans="2:65" s="1" customFormat="1" ht="24.25" customHeight="1">
      <c r="B1665" s="32"/>
      <c r="C1665" s="137" t="s">
        <v>2303</v>
      </c>
      <c r="D1665" s="137" t="s">
        <v>243</v>
      </c>
      <c r="E1665" s="138" t="s">
        <v>2304</v>
      </c>
      <c r="F1665" s="139" t="s">
        <v>2305</v>
      </c>
      <c r="G1665" s="140" t="s">
        <v>282</v>
      </c>
      <c r="H1665" s="141">
        <v>2.8650000000000002</v>
      </c>
      <c r="I1665" s="142"/>
      <c r="J1665" s="143">
        <f>ROUND(I1665*H1665,2)</f>
        <v>0</v>
      </c>
      <c r="K1665" s="144"/>
      <c r="L1665" s="32"/>
      <c r="M1665" s="145" t="s">
        <v>1</v>
      </c>
      <c r="N1665" s="146" t="s">
        <v>39</v>
      </c>
      <c r="P1665" s="147">
        <f>O1665*H1665</f>
        <v>0</v>
      </c>
      <c r="Q1665" s="147">
        <v>0</v>
      </c>
      <c r="R1665" s="147">
        <f>Q1665*H1665</f>
        <v>0</v>
      </c>
      <c r="S1665" s="147">
        <v>0</v>
      </c>
      <c r="T1665" s="148">
        <f>S1665*H1665</f>
        <v>0</v>
      </c>
      <c r="AR1665" s="149" t="s">
        <v>334</v>
      </c>
      <c r="AT1665" s="149" t="s">
        <v>243</v>
      </c>
      <c r="AU1665" s="149" t="s">
        <v>86</v>
      </c>
      <c r="AY1665" s="17" t="s">
        <v>241</v>
      </c>
      <c r="BE1665" s="150">
        <f>IF(N1665="základní",J1665,0)</f>
        <v>0</v>
      </c>
      <c r="BF1665" s="150">
        <f>IF(N1665="snížená",J1665,0)</f>
        <v>0</v>
      </c>
      <c r="BG1665" s="150">
        <f>IF(N1665="zákl. přenesená",J1665,0)</f>
        <v>0</v>
      </c>
      <c r="BH1665" s="150">
        <f>IF(N1665="sníž. přenesená",J1665,0)</f>
        <v>0</v>
      </c>
      <c r="BI1665" s="150">
        <f>IF(N1665="nulová",J1665,0)</f>
        <v>0</v>
      </c>
      <c r="BJ1665" s="17" t="s">
        <v>86</v>
      </c>
      <c r="BK1665" s="150">
        <f>ROUND(I1665*H1665,2)</f>
        <v>0</v>
      </c>
      <c r="BL1665" s="17" t="s">
        <v>334</v>
      </c>
      <c r="BM1665" s="149" t="s">
        <v>2306</v>
      </c>
    </row>
    <row r="1666" spans="2:65" s="11" customFormat="1" ht="22.75" customHeight="1">
      <c r="B1666" s="125"/>
      <c r="D1666" s="126" t="s">
        <v>72</v>
      </c>
      <c r="E1666" s="135" t="s">
        <v>2307</v>
      </c>
      <c r="F1666" s="135" t="s">
        <v>2308</v>
      </c>
      <c r="I1666" s="128"/>
      <c r="J1666" s="136">
        <f>BK1666</f>
        <v>0</v>
      </c>
      <c r="L1666" s="125"/>
      <c r="M1666" s="130"/>
      <c r="P1666" s="131">
        <f>SUM(P1667:P1682)</f>
        <v>0</v>
      </c>
      <c r="R1666" s="131">
        <f>SUM(R1667:R1682)</f>
        <v>6.6227359999999999E-2</v>
      </c>
      <c r="T1666" s="132">
        <f>SUM(T1667:T1682)</f>
        <v>0</v>
      </c>
      <c r="AR1666" s="126" t="s">
        <v>86</v>
      </c>
      <c r="AT1666" s="133" t="s">
        <v>72</v>
      </c>
      <c r="AU1666" s="133" t="s">
        <v>80</v>
      </c>
      <c r="AY1666" s="126" t="s">
        <v>241</v>
      </c>
      <c r="BK1666" s="134">
        <f>SUM(BK1667:BK1682)</f>
        <v>0</v>
      </c>
    </row>
    <row r="1667" spans="2:65" s="1" customFormat="1" ht="24.25" customHeight="1">
      <c r="B1667" s="32"/>
      <c r="C1667" s="137" t="s">
        <v>2309</v>
      </c>
      <c r="D1667" s="137" t="s">
        <v>243</v>
      </c>
      <c r="E1667" s="138" t="s">
        <v>2310</v>
      </c>
      <c r="F1667" s="139" t="s">
        <v>2311</v>
      </c>
      <c r="G1667" s="140" t="s">
        <v>327</v>
      </c>
      <c r="H1667" s="141">
        <v>1</v>
      </c>
      <c r="I1667" s="142"/>
      <c r="J1667" s="143">
        <f>ROUND(I1667*H1667,2)</f>
        <v>0</v>
      </c>
      <c r="K1667" s="144"/>
      <c r="L1667" s="32"/>
      <c r="M1667" s="145" t="s">
        <v>1</v>
      </c>
      <c r="N1667" s="146" t="s">
        <v>39</v>
      </c>
      <c r="P1667" s="147">
        <f>O1667*H1667</f>
        <v>0</v>
      </c>
      <c r="Q1667" s="147">
        <v>0</v>
      </c>
      <c r="R1667" s="147">
        <f>Q1667*H1667</f>
        <v>0</v>
      </c>
      <c r="S1667" s="147">
        <v>0</v>
      </c>
      <c r="T1667" s="148">
        <f>S1667*H1667</f>
        <v>0</v>
      </c>
      <c r="AR1667" s="149" t="s">
        <v>334</v>
      </c>
      <c r="AT1667" s="149" t="s">
        <v>243</v>
      </c>
      <c r="AU1667" s="149" t="s">
        <v>86</v>
      </c>
      <c r="AY1667" s="17" t="s">
        <v>241</v>
      </c>
      <c r="BE1667" s="150">
        <f>IF(N1667="základní",J1667,0)</f>
        <v>0</v>
      </c>
      <c r="BF1667" s="150">
        <f>IF(N1667="snížená",J1667,0)</f>
        <v>0</v>
      </c>
      <c r="BG1667" s="150">
        <f>IF(N1667="zákl. přenesená",J1667,0)</f>
        <v>0</v>
      </c>
      <c r="BH1667" s="150">
        <f>IF(N1667="sníž. přenesená",J1667,0)</f>
        <v>0</v>
      </c>
      <c r="BI1667" s="150">
        <f>IF(N1667="nulová",J1667,0)</f>
        <v>0</v>
      </c>
      <c r="BJ1667" s="17" t="s">
        <v>86</v>
      </c>
      <c r="BK1667" s="150">
        <f>ROUND(I1667*H1667,2)</f>
        <v>0</v>
      </c>
      <c r="BL1667" s="17" t="s">
        <v>334</v>
      </c>
      <c r="BM1667" s="149" t="s">
        <v>2312</v>
      </c>
    </row>
    <row r="1668" spans="2:65" s="12" customFormat="1" ht="12">
      <c r="B1668" s="151"/>
      <c r="D1668" s="152" t="s">
        <v>249</v>
      </c>
      <c r="E1668" s="153" t="s">
        <v>1</v>
      </c>
      <c r="F1668" s="154" t="s">
        <v>1253</v>
      </c>
      <c r="H1668" s="155">
        <v>1</v>
      </c>
      <c r="I1668" s="156"/>
      <c r="L1668" s="151"/>
      <c r="M1668" s="157"/>
      <c r="T1668" s="158"/>
      <c r="AT1668" s="153" t="s">
        <v>249</v>
      </c>
      <c r="AU1668" s="153" t="s">
        <v>86</v>
      </c>
      <c r="AV1668" s="12" t="s">
        <v>86</v>
      </c>
      <c r="AW1668" s="12" t="s">
        <v>30</v>
      </c>
      <c r="AX1668" s="12" t="s">
        <v>73</v>
      </c>
      <c r="AY1668" s="153" t="s">
        <v>241</v>
      </c>
    </row>
    <row r="1669" spans="2:65" s="13" customFormat="1" ht="12">
      <c r="B1669" s="159"/>
      <c r="D1669" s="152" t="s">
        <v>249</v>
      </c>
      <c r="E1669" s="160" t="s">
        <v>1</v>
      </c>
      <c r="F1669" s="161" t="s">
        <v>2313</v>
      </c>
      <c r="H1669" s="162">
        <v>1</v>
      </c>
      <c r="I1669" s="163"/>
      <c r="L1669" s="159"/>
      <c r="M1669" s="164"/>
      <c r="T1669" s="165"/>
      <c r="AT1669" s="160" t="s">
        <v>249</v>
      </c>
      <c r="AU1669" s="160" t="s">
        <v>86</v>
      </c>
      <c r="AV1669" s="13" t="s">
        <v>247</v>
      </c>
      <c r="AW1669" s="13" t="s">
        <v>30</v>
      </c>
      <c r="AX1669" s="13" t="s">
        <v>80</v>
      </c>
      <c r="AY1669" s="160" t="s">
        <v>241</v>
      </c>
    </row>
    <row r="1670" spans="2:65" s="1" customFormat="1" ht="16.5" customHeight="1">
      <c r="B1670" s="32"/>
      <c r="C1670" s="173" t="s">
        <v>2314</v>
      </c>
      <c r="D1670" s="173" t="s">
        <v>319</v>
      </c>
      <c r="E1670" s="174" t="s">
        <v>2315</v>
      </c>
      <c r="F1670" s="175" t="s">
        <v>2316</v>
      </c>
      <c r="G1670" s="176" t="s">
        <v>327</v>
      </c>
      <c r="H1670" s="177">
        <v>1</v>
      </c>
      <c r="I1670" s="178"/>
      <c r="J1670" s="179">
        <f>ROUND(I1670*H1670,2)</f>
        <v>0</v>
      </c>
      <c r="K1670" s="180"/>
      <c r="L1670" s="181"/>
      <c r="M1670" s="182" t="s">
        <v>1</v>
      </c>
      <c r="N1670" s="183" t="s">
        <v>39</v>
      </c>
      <c r="P1670" s="147">
        <f>O1670*H1670</f>
        <v>0</v>
      </c>
      <c r="Q1670" s="147">
        <v>6.0000000000000001E-3</v>
      </c>
      <c r="R1670" s="147">
        <f>Q1670*H1670</f>
        <v>6.0000000000000001E-3</v>
      </c>
      <c r="S1670" s="147">
        <v>0</v>
      </c>
      <c r="T1670" s="148">
        <f>S1670*H1670</f>
        <v>0</v>
      </c>
      <c r="AR1670" s="149" t="s">
        <v>420</v>
      </c>
      <c r="AT1670" s="149" t="s">
        <v>319</v>
      </c>
      <c r="AU1670" s="149" t="s">
        <v>86</v>
      </c>
      <c r="AY1670" s="17" t="s">
        <v>241</v>
      </c>
      <c r="BE1670" s="150">
        <f>IF(N1670="základní",J1670,0)</f>
        <v>0</v>
      </c>
      <c r="BF1670" s="150">
        <f>IF(N1670="snížená",J1670,0)</f>
        <v>0</v>
      </c>
      <c r="BG1670" s="150">
        <f>IF(N1670="zákl. přenesená",J1670,0)</f>
        <v>0</v>
      </c>
      <c r="BH1670" s="150">
        <f>IF(N1670="sníž. přenesená",J1670,0)</f>
        <v>0</v>
      </c>
      <c r="BI1670" s="150">
        <f>IF(N1670="nulová",J1670,0)</f>
        <v>0</v>
      </c>
      <c r="BJ1670" s="17" t="s">
        <v>86</v>
      </c>
      <c r="BK1670" s="150">
        <f>ROUND(I1670*H1670,2)</f>
        <v>0</v>
      </c>
      <c r="BL1670" s="17" t="s">
        <v>334</v>
      </c>
      <c r="BM1670" s="149" t="s">
        <v>2317</v>
      </c>
    </row>
    <row r="1671" spans="2:65" s="1" customFormat="1" ht="16.5" customHeight="1">
      <c r="B1671" s="32"/>
      <c r="C1671" s="137" t="s">
        <v>2318</v>
      </c>
      <c r="D1671" s="137" t="s">
        <v>243</v>
      </c>
      <c r="E1671" s="138" t="s">
        <v>2319</v>
      </c>
      <c r="F1671" s="139" t="s">
        <v>2320</v>
      </c>
      <c r="G1671" s="140" t="s">
        <v>327</v>
      </c>
      <c r="H1671" s="141">
        <v>95</v>
      </c>
      <c r="I1671" s="142"/>
      <c r="J1671" s="143">
        <f>ROUND(I1671*H1671,2)</f>
        <v>0</v>
      </c>
      <c r="K1671" s="144"/>
      <c r="L1671" s="32"/>
      <c r="M1671" s="145" t="s">
        <v>1</v>
      </c>
      <c r="N1671" s="146" t="s">
        <v>39</v>
      </c>
      <c r="P1671" s="147">
        <f>O1671*H1671</f>
        <v>0</v>
      </c>
      <c r="Q1671" s="147">
        <v>0</v>
      </c>
      <c r="R1671" s="147">
        <f>Q1671*H1671</f>
        <v>0</v>
      </c>
      <c r="S1671" s="147">
        <v>0</v>
      </c>
      <c r="T1671" s="148">
        <f>S1671*H1671</f>
        <v>0</v>
      </c>
      <c r="AR1671" s="149" t="s">
        <v>334</v>
      </c>
      <c r="AT1671" s="149" t="s">
        <v>243</v>
      </c>
      <c r="AU1671" s="149" t="s">
        <v>86</v>
      </c>
      <c r="AY1671" s="17" t="s">
        <v>241</v>
      </c>
      <c r="BE1671" s="150">
        <f>IF(N1671="základní",J1671,0)</f>
        <v>0</v>
      </c>
      <c r="BF1671" s="150">
        <f>IF(N1671="snížená",J1671,0)</f>
        <v>0</v>
      </c>
      <c r="BG1671" s="150">
        <f>IF(N1671="zákl. přenesená",J1671,0)</f>
        <v>0</v>
      </c>
      <c r="BH1671" s="150">
        <f>IF(N1671="sníž. přenesená",J1671,0)</f>
        <v>0</v>
      </c>
      <c r="BI1671" s="150">
        <f>IF(N1671="nulová",J1671,0)</f>
        <v>0</v>
      </c>
      <c r="BJ1671" s="17" t="s">
        <v>86</v>
      </c>
      <c r="BK1671" s="150">
        <f>ROUND(I1671*H1671,2)</f>
        <v>0</v>
      </c>
      <c r="BL1671" s="17" t="s">
        <v>334</v>
      </c>
      <c r="BM1671" s="149" t="s">
        <v>2321</v>
      </c>
    </row>
    <row r="1672" spans="2:65" s="1" customFormat="1" ht="16.5" customHeight="1">
      <c r="B1672" s="32"/>
      <c r="C1672" s="173" t="s">
        <v>2322</v>
      </c>
      <c r="D1672" s="173" t="s">
        <v>319</v>
      </c>
      <c r="E1672" s="174" t="s">
        <v>2323</v>
      </c>
      <c r="F1672" s="175" t="s">
        <v>2324</v>
      </c>
      <c r="G1672" s="176" t="s">
        <v>299</v>
      </c>
      <c r="H1672" s="177">
        <v>47.6</v>
      </c>
      <c r="I1672" s="178"/>
      <c r="J1672" s="179">
        <f>ROUND(I1672*H1672,2)</f>
        <v>0</v>
      </c>
      <c r="K1672" s="180"/>
      <c r="L1672" s="181"/>
      <c r="M1672" s="182" t="s">
        <v>1</v>
      </c>
      <c r="N1672" s="183" t="s">
        <v>39</v>
      </c>
      <c r="P1672" s="147">
        <f>O1672*H1672</f>
        <v>0</v>
      </c>
      <c r="Q1672" s="147">
        <v>5.9999999999999995E-4</v>
      </c>
      <c r="R1672" s="147">
        <f>Q1672*H1672</f>
        <v>2.8559999999999999E-2</v>
      </c>
      <c r="S1672" s="147">
        <v>0</v>
      </c>
      <c r="T1672" s="148">
        <f>S1672*H1672</f>
        <v>0</v>
      </c>
      <c r="AR1672" s="149" t="s">
        <v>420</v>
      </c>
      <c r="AT1672" s="149" t="s">
        <v>319</v>
      </c>
      <c r="AU1672" s="149" t="s">
        <v>86</v>
      </c>
      <c r="AY1672" s="17" t="s">
        <v>241</v>
      </c>
      <c r="BE1672" s="150">
        <f>IF(N1672="základní",J1672,0)</f>
        <v>0</v>
      </c>
      <c r="BF1672" s="150">
        <f>IF(N1672="snížená",J1672,0)</f>
        <v>0</v>
      </c>
      <c r="BG1672" s="150">
        <f>IF(N1672="zákl. přenesená",J1672,0)</f>
        <v>0</v>
      </c>
      <c r="BH1672" s="150">
        <f>IF(N1672="sníž. přenesená",J1672,0)</f>
        <v>0</v>
      </c>
      <c r="BI1672" s="150">
        <f>IF(N1672="nulová",J1672,0)</f>
        <v>0</v>
      </c>
      <c r="BJ1672" s="17" t="s">
        <v>86</v>
      </c>
      <c r="BK1672" s="150">
        <f>ROUND(I1672*H1672,2)</f>
        <v>0</v>
      </c>
      <c r="BL1672" s="17" t="s">
        <v>334</v>
      </c>
      <c r="BM1672" s="149" t="s">
        <v>2325</v>
      </c>
    </row>
    <row r="1673" spans="2:65" s="12" customFormat="1" ht="12">
      <c r="B1673" s="151"/>
      <c r="D1673" s="152" t="s">
        <v>249</v>
      </c>
      <c r="E1673" s="153" t="s">
        <v>1</v>
      </c>
      <c r="F1673" s="154" t="s">
        <v>2276</v>
      </c>
      <c r="H1673" s="155">
        <v>47.6</v>
      </c>
      <c r="I1673" s="156"/>
      <c r="L1673" s="151"/>
      <c r="M1673" s="157"/>
      <c r="T1673" s="158"/>
      <c r="AT1673" s="153" t="s">
        <v>249</v>
      </c>
      <c r="AU1673" s="153" t="s">
        <v>86</v>
      </c>
      <c r="AV1673" s="12" t="s">
        <v>86</v>
      </c>
      <c r="AW1673" s="12" t="s">
        <v>30</v>
      </c>
      <c r="AX1673" s="12" t="s">
        <v>73</v>
      </c>
      <c r="AY1673" s="153" t="s">
        <v>241</v>
      </c>
    </row>
    <row r="1674" spans="2:65" s="13" customFormat="1" ht="12">
      <c r="B1674" s="159"/>
      <c r="D1674" s="152" t="s">
        <v>249</v>
      </c>
      <c r="E1674" s="160" t="s">
        <v>1</v>
      </c>
      <c r="F1674" s="161" t="s">
        <v>251</v>
      </c>
      <c r="H1674" s="162">
        <v>47.6</v>
      </c>
      <c r="I1674" s="163"/>
      <c r="L1674" s="159"/>
      <c r="M1674" s="164"/>
      <c r="T1674" s="165"/>
      <c r="AT1674" s="160" t="s">
        <v>249</v>
      </c>
      <c r="AU1674" s="160" t="s">
        <v>86</v>
      </c>
      <c r="AV1674" s="13" t="s">
        <v>247</v>
      </c>
      <c r="AW1674" s="13" t="s">
        <v>30</v>
      </c>
      <c r="AX1674" s="13" t="s">
        <v>80</v>
      </c>
      <c r="AY1674" s="160" t="s">
        <v>241</v>
      </c>
    </row>
    <row r="1675" spans="2:65" s="1" customFormat="1" ht="33" customHeight="1">
      <c r="B1675" s="32"/>
      <c r="C1675" s="137" t="s">
        <v>2326</v>
      </c>
      <c r="D1675" s="137" t="s">
        <v>243</v>
      </c>
      <c r="E1675" s="138" t="s">
        <v>2327</v>
      </c>
      <c r="F1675" s="139" t="s">
        <v>2328</v>
      </c>
      <c r="G1675" s="140" t="s">
        <v>246</v>
      </c>
      <c r="H1675" s="141">
        <v>342.72</v>
      </c>
      <c r="I1675" s="142"/>
      <c r="J1675" s="143">
        <f>ROUND(I1675*H1675,2)</f>
        <v>0</v>
      </c>
      <c r="K1675" s="144"/>
      <c r="L1675" s="32"/>
      <c r="M1675" s="145" t="s">
        <v>1</v>
      </c>
      <c r="N1675" s="146" t="s">
        <v>39</v>
      </c>
      <c r="P1675" s="147">
        <f>O1675*H1675</f>
        <v>0</v>
      </c>
      <c r="Q1675" s="147">
        <v>0</v>
      </c>
      <c r="R1675" s="147">
        <f>Q1675*H1675</f>
        <v>0</v>
      </c>
      <c r="S1675" s="147">
        <v>0</v>
      </c>
      <c r="T1675" s="148">
        <f>S1675*H1675</f>
        <v>0</v>
      </c>
      <c r="AR1675" s="149" t="s">
        <v>334</v>
      </c>
      <c r="AT1675" s="149" t="s">
        <v>243</v>
      </c>
      <c r="AU1675" s="149" t="s">
        <v>86</v>
      </c>
      <c r="AY1675" s="17" t="s">
        <v>241</v>
      </c>
      <c r="BE1675" s="150">
        <f>IF(N1675="základní",J1675,0)</f>
        <v>0</v>
      </c>
      <c r="BF1675" s="150">
        <f>IF(N1675="snížená",J1675,0)</f>
        <v>0</v>
      </c>
      <c r="BG1675" s="150">
        <f>IF(N1675="zákl. přenesená",J1675,0)</f>
        <v>0</v>
      </c>
      <c r="BH1675" s="150">
        <f>IF(N1675="sníž. přenesená",J1675,0)</f>
        <v>0</v>
      </c>
      <c r="BI1675" s="150">
        <f>IF(N1675="nulová",J1675,0)</f>
        <v>0</v>
      </c>
      <c r="BJ1675" s="17" t="s">
        <v>86</v>
      </c>
      <c r="BK1675" s="150">
        <f>ROUND(I1675*H1675,2)</f>
        <v>0</v>
      </c>
      <c r="BL1675" s="17" t="s">
        <v>334</v>
      </c>
      <c r="BM1675" s="149" t="s">
        <v>2329</v>
      </c>
    </row>
    <row r="1676" spans="2:65" s="12" customFormat="1" ht="12">
      <c r="B1676" s="151"/>
      <c r="D1676" s="152" t="s">
        <v>249</v>
      </c>
      <c r="E1676" s="153" t="s">
        <v>1</v>
      </c>
      <c r="F1676" s="154" t="s">
        <v>2252</v>
      </c>
      <c r="H1676" s="155">
        <v>342.72</v>
      </c>
      <c r="I1676" s="156"/>
      <c r="L1676" s="151"/>
      <c r="M1676" s="157"/>
      <c r="T1676" s="158"/>
      <c r="AT1676" s="153" t="s">
        <v>249</v>
      </c>
      <c r="AU1676" s="153" t="s">
        <v>86</v>
      </c>
      <c r="AV1676" s="12" t="s">
        <v>86</v>
      </c>
      <c r="AW1676" s="12" t="s">
        <v>30</v>
      </c>
      <c r="AX1676" s="12" t="s">
        <v>73</v>
      </c>
      <c r="AY1676" s="153" t="s">
        <v>241</v>
      </c>
    </row>
    <row r="1677" spans="2:65" s="13" customFormat="1" ht="12">
      <c r="B1677" s="159"/>
      <c r="D1677" s="152" t="s">
        <v>249</v>
      </c>
      <c r="E1677" s="160" t="s">
        <v>1</v>
      </c>
      <c r="F1677" s="161" t="s">
        <v>251</v>
      </c>
      <c r="H1677" s="162">
        <v>342.72</v>
      </c>
      <c r="I1677" s="163"/>
      <c r="L1677" s="159"/>
      <c r="M1677" s="164"/>
      <c r="T1677" s="165"/>
      <c r="AT1677" s="160" t="s">
        <v>249</v>
      </c>
      <c r="AU1677" s="160" t="s">
        <v>86</v>
      </c>
      <c r="AV1677" s="13" t="s">
        <v>247</v>
      </c>
      <c r="AW1677" s="13" t="s">
        <v>30</v>
      </c>
      <c r="AX1677" s="13" t="s">
        <v>80</v>
      </c>
      <c r="AY1677" s="160" t="s">
        <v>241</v>
      </c>
    </row>
    <row r="1678" spans="2:65" s="1" customFormat="1" ht="24.25" customHeight="1">
      <c r="B1678" s="32"/>
      <c r="C1678" s="173" t="s">
        <v>2330</v>
      </c>
      <c r="D1678" s="173" t="s">
        <v>319</v>
      </c>
      <c r="E1678" s="174" t="s">
        <v>2331</v>
      </c>
      <c r="F1678" s="175" t="s">
        <v>2332</v>
      </c>
      <c r="G1678" s="176" t="s">
        <v>246</v>
      </c>
      <c r="H1678" s="177">
        <v>395.84199999999998</v>
      </c>
      <c r="I1678" s="178"/>
      <c r="J1678" s="179">
        <f>ROUND(I1678*H1678,2)</f>
        <v>0</v>
      </c>
      <c r="K1678" s="180"/>
      <c r="L1678" s="181"/>
      <c r="M1678" s="182" t="s">
        <v>1</v>
      </c>
      <c r="N1678" s="183" t="s">
        <v>39</v>
      </c>
      <c r="P1678" s="147">
        <f>O1678*H1678</f>
        <v>0</v>
      </c>
      <c r="Q1678" s="147">
        <v>8.0000000000000007E-5</v>
      </c>
      <c r="R1678" s="147">
        <f>Q1678*H1678</f>
        <v>3.1667359999999999E-2</v>
      </c>
      <c r="S1678" s="147">
        <v>0</v>
      </c>
      <c r="T1678" s="148">
        <f>S1678*H1678</f>
        <v>0</v>
      </c>
      <c r="AR1678" s="149" t="s">
        <v>420</v>
      </c>
      <c r="AT1678" s="149" t="s">
        <v>319</v>
      </c>
      <c r="AU1678" s="149" t="s">
        <v>86</v>
      </c>
      <c r="AY1678" s="17" t="s">
        <v>241</v>
      </c>
      <c r="BE1678" s="150">
        <f>IF(N1678="základní",J1678,0)</f>
        <v>0</v>
      </c>
      <c r="BF1678" s="150">
        <f>IF(N1678="snížená",J1678,0)</f>
        <v>0</v>
      </c>
      <c r="BG1678" s="150">
        <f>IF(N1678="zákl. přenesená",J1678,0)</f>
        <v>0</v>
      </c>
      <c r="BH1678" s="150">
        <f>IF(N1678="sníž. přenesená",J1678,0)</f>
        <v>0</v>
      </c>
      <c r="BI1678" s="150">
        <f>IF(N1678="nulová",J1678,0)</f>
        <v>0</v>
      </c>
      <c r="BJ1678" s="17" t="s">
        <v>86</v>
      </c>
      <c r="BK1678" s="150">
        <f>ROUND(I1678*H1678,2)</f>
        <v>0</v>
      </c>
      <c r="BL1678" s="17" t="s">
        <v>334</v>
      </c>
      <c r="BM1678" s="149" t="s">
        <v>2333</v>
      </c>
    </row>
    <row r="1679" spans="2:65" s="12" customFormat="1" ht="12">
      <c r="B1679" s="151"/>
      <c r="D1679" s="152" t="s">
        <v>249</v>
      </c>
      <c r="E1679" s="153" t="s">
        <v>1</v>
      </c>
      <c r="F1679" s="154" t="s">
        <v>2334</v>
      </c>
      <c r="H1679" s="155">
        <v>376.99200000000002</v>
      </c>
      <c r="I1679" s="156"/>
      <c r="L1679" s="151"/>
      <c r="M1679" s="157"/>
      <c r="T1679" s="158"/>
      <c r="AT1679" s="153" t="s">
        <v>249</v>
      </c>
      <c r="AU1679" s="153" t="s">
        <v>86</v>
      </c>
      <c r="AV1679" s="12" t="s">
        <v>86</v>
      </c>
      <c r="AW1679" s="12" t="s">
        <v>30</v>
      </c>
      <c r="AX1679" s="12" t="s">
        <v>73</v>
      </c>
      <c r="AY1679" s="153" t="s">
        <v>241</v>
      </c>
    </row>
    <row r="1680" spans="2:65" s="13" customFormat="1" ht="12">
      <c r="B1680" s="159"/>
      <c r="D1680" s="152" t="s">
        <v>249</v>
      </c>
      <c r="E1680" s="160" t="s">
        <v>1</v>
      </c>
      <c r="F1680" s="161" t="s">
        <v>251</v>
      </c>
      <c r="H1680" s="162">
        <v>376.99200000000002</v>
      </c>
      <c r="I1680" s="163"/>
      <c r="L1680" s="159"/>
      <c r="M1680" s="164"/>
      <c r="T1680" s="165"/>
      <c r="AT1680" s="160" t="s">
        <v>249</v>
      </c>
      <c r="AU1680" s="160" t="s">
        <v>86</v>
      </c>
      <c r="AV1680" s="13" t="s">
        <v>247</v>
      </c>
      <c r="AW1680" s="13" t="s">
        <v>30</v>
      </c>
      <c r="AX1680" s="13" t="s">
        <v>73</v>
      </c>
      <c r="AY1680" s="160" t="s">
        <v>241</v>
      </c>
    </row>
    <row r="1681" spans="2:65" s="12" customFormat="1" ht="12">
      <c r="B1681" s="151"/>
      <c r="D1681" s="152" t="s">
        <v>249</v>
      </c>
      <c r="E1681" s="153" t="s">
        <v>1</v>
      </c>
      <c r="F1681" s="154" t="s">
        <v>2335</v>
      </c>
      <c r="H1681" s="155">
        <v>395.84199999999998</v>
      </c>
      <c r="I1681" s="156"/>
      <c r="L1681" s="151"/>
      <c r="M1681" s="157"/>
      <c r="T1681" s="158"/>
      <c r="AT1681" s="153" t="s">
        <v>249</v>
      </c>
      <c r="AU1681" s="153" t="s">
        <v>86</v>
      </c>
      <c r="AV1681" s="12" t="s">
        <v>86</v>
      </c>
      <c r="AW1681" s="12" t="s">
        <v>30</v>
      </c>
      <c r="AX1681" s="12" t="s">
        <v>80</v>
      </c>
      <c r="AY1681" s="153" t="s">
        <v>241</v>
      </c>
    </row>
    <row r="1682" spans="2:65" s="1" customFormat="1" ht="24.25" customHeight="1">
      <c r="B1682" s="32"/>
      <c r="C1682" s="137" t="s">
        <v>2336</v>
      </c>
      <c r="D1682" s="137" t="s">
        <v>243</v>
      </c>
      <c r="E1682" s="138" t="s">
        <v>2337</v>
      </c>
      <c r="F1682" s="139" t="s">
        <v>2338</v>
      </c>
      <c r="G1682" s="140" t="s">
        <v>282</v>
      </c>
      <c r="H1682" s="141">
        <v>6.6000000000000003E-2</v>
      </c>
      <c r="I1682" s="142"/>
      <c r="J1682" s="143">
        <f>ROUND(I1682*H1682,2)</f>
        <v>0</v>
      </c>
      <c r="K1682" s="144"/>
      <c r="L1682" s="32"/>
      <c r="M1682" s="145" t="s">
        <v>1</v>
      </c>
      <c r="N1682" s="146" t="s">
        <v>39</v>
      </c>
      <c r="P1682" s="147">
        <f>O1682*H1682</f>
        <v>0</v>
      </c>
      <c r="Q1682" s="147">
        <v>0</v>
      </c>
      <c r="R1682" s="147">
        <f>Q1682*H1682</f>
        <v>0</v>
      </c>
      <c r="S1682" s="147">
        <v>0</v>
      </c>
      <c r="T1682" s="148">
        <f>S1682*H1682</f>
        <v>0</v>
      </c>
      <c r="AR1682" s="149" t="s">
        <v>334</v>
      </c>
      <c r="AT1682" s="149" t="s">
        <v>243</v>
      </c>
      <c r="AU1682" s="149" t="s">
        <v>86</v>
      </c>
      <c r="AY1682" s="17" t="s">
        <v>241</v>
      </c>
      <c r="BE1682" s="150">
        <f>IF(N1682="základní",J1682,0)</f>
        <v>0</v>
      </c>
      <c r="BF1682" s="150">
        <f>IF(N1682="snížená",J1682,0)</f>
        <v>0</v>
      </c>
      <c r="BG1682" s="150">
        <f>IF(N1682="zákl. přenesená",J1682,0)</f>
        <v>0</v>
      </c>
      <c r="BH1682" s="150">
        <f>IF(N1682="sníž. přenesená",J1682,0)</f>
        <v>0</v>
      </c>
      <c r="BI1682" s="150">
        <f>IF(N1682="nulová",J1682,0)</f>
        <v>0</v>
      </c>
      <c r="BJ1682" s="17" t="s">
        <v>86</v>
      </c>
      <c r="BK1682" s="150">
        <f>ROUND(I1682*H1682,2)</f>
        <v>0</v>
      </c>
      <c r="BL1682" s="17" t="s">
        <v>334</v>
      </c>
      <c r="BM1682" s="149" t="s">
        <v>2339</v>
      </c>
    </row>
    <row r="1683" spans="2:65" s="11" customFormat="1" ht="22.75" customHeight="1">
      <c r="B1683" s="125"/>
      <c r="D1683" s="126" t="s">
        <v>72</v>
      </c>
      <c r="E1683" s="135" t="s">
        <v>2340</v>
      </c>
      <c r="F1683" s="135" t="s">
        <v>2341</v>
      </c>
      <c r="I1683" s="128"/>
      <c r="J1683" s="136">
        <f>BK1683</f>
        <v>0</v>
      </c>
      <c r="L1683" s="125"/>
      <c r="M1683" s="130"/>
      <c r="P1683" s="131">
        <f>SUM(P1684:P1748)</f>
        <v>0</v>
      </c>
      <c r="R1683" s="131">
        <f>SUM(R1684:R1748)</f>
        <v>2.6820521999999998</v>
      </c>
      <c r="T1683" s="132">
        <f>SUM(T1684:T1748)</f>
        <v>0</v>
      </c>
      <c r="AR1683" s="126" t="s">
        <v>86</v>
      </c>
      <c r="AT1683" s="133" t="s">
        <v>72</v>
      </c>
      <c r="AU1683" s="133" t="s">
        <v>80</v>
      </c>
      <c r="AY1683" s="126" t="s">
        <v>241</v>
      </c>
      <c r="BK1683" s="134">
        <f>SUM(BK1684:BK1748)</f>
        <v>0</v>
      </c>
    </row>
    <row r="1684" spans="2:65" s="1" customFormat="1" ht="16.5" customHeight="1">
      <c r="B1684" s="32"/>
      <c r="C1684" s="137" t="s">
        <v>2342</v>
      </c>
      <c r="D1684" s="137" t="s">
        <v>243</v>
      </c>
      <c r="E1684" s="138" t="s">
        <v>2343</v>
      </c>
      <c r="F1684" s="139" t="s">
        <v>2344</v>
      </c>
      <c r="G1684" s="140" t="s">
        <v>327</v>
      </c>
      <c r="H1684" s="141">
        <v>1</v>
      </c>
      <c r="I1684" s="142"/>
      <c r="J1684" s="143">
        <f>ROUND(I1684*H1684,2)</f>
        <v>0</v>
      </c>
      <c r="K1684" s="144"/>
      <c r="L1684" s="32"/>
      <c r="M1684" s="145" t="s">
        <v>1</v>
      </c>
      <c r="N1684" s="146" t="s">
        <v>39</v>
      </c>
      <c r="P1684" s="147">
        <f>O1684*H1684</f>
        <v>0</v>
      </c>
      <c r="Q1684" s="147">
        <v>4.4000000000000002E-4</v>
      </c>
      <c r="R1684" s="147">
        <f>Q1684*H1684</f>
        <v>4.4000000000000002E-4</v>
      </c>
      <c r="S1684" s="147">
        <v>0</v>
      </c>
      <c r="T1684" s="148">
        <f>S1684*H1684</f>
        <v>0</v>
      </c>
      <c r="AR1684" s="149" t="s">
        <v>334</v>
      </c>
      <c r="AT1684" s="149" t="s">
        <v>243</v>
      </c>
      <c r="AU1684" s="149" t="s">
        <v>86</v>
      </c>
      <c r="AY1684" s="17" t="s">
        <v>241</v>
      </c>
      <c r="BE1684" s="150">
        <f>IF(N1684="základní",J1684,0)</f>
        <v>0</v>
      </c>
      <c r="BF1684" s="150">
        <f>IF(N1684="snížená",J1684,0)</f>
        <v>0</v>
      </c>
      <c r="BG1684" s="150">
        <f>IF(N1684="zákl. přenesená",J1684,0)</f>
        <v>0</v>
      </c>
      <c r="BH1684" s="150">
        <f>IF(N1684="sníž. přenesená",J1684,0)</f>
        <v>0</v>
      </c>
      <c r="BI1684" s="150">
        <f>IF(N1684="nulová",J1684,0)</f>
        <v>0</v>
      </c>
      <c r="BJ1684" s="17" t="s">
        <v>86</v>
      </c>
      <c r="BK1684" s="150">
        <f>ROUND(I1684*H1684,2)</f>
        <v>0</v>
      </c>
      <c r="BL1684" s="17" t="s">
        <v>334</v>
      </c>
      <c r="BM1684" s="149" t="s">
        <v>2345</v>
      </c>
    </row>
    <row r="1685" spans="2:65" s="1" customFormat="1" ht="33" customHeight="1">
      <c r="B1685" s="32"/>
      <c r="C1685" s="173" t="s">
        <v>2346</v>
      </c>
      <c r="D1685" s="173" t="s">
        <v>319</v>
      </c>
      <c r="E1685" s="174" t="s">
        <v>2347</v>
      </c>
      <c r="F1685" s="175" t="s">
        <v>2348</v>
      </c>
      <c r="G1685" s="176" t="s">
        <v>327</v>
      </c>
      <c r="H1685" s="177">
        <v>1</v>
      </c>
      <c r="I1685" s="178"/>
      <c r="J1685" s="179">
        <f>ROUND(I1685*H1685,2)</f>
        <v>0</v>
      </c>
      <c r="K1685" s="180"/>
      <c r="L1685" s="181"/>
      <c r="M1685" s="182" t="s">
        <v>1</v>
      </c>
      <c r="N1685" s="183" t="s">
        <v>39</v>
      </c>
      <c r="P1685" s="147">
        <f>O1685*H1685</f>
        <v>0</v>
      </c>
      <c r="Q1685" s="147">
        <v>4.7E-2</v>
      </c>
      <c r="R1685" s="147">
        <f>Q1685*H1685</f>
        <v>4.7E-2</v>
      </c>
      <c r="S1685" s="147">
        <v>0</v>
      </c>
      <c r="T1685" s="148">
        <f>S1685*H1685</f>
        <v>0</v>
      </c>
      <c r="AR1685" s="149" t="s">
        <v>420</v>
      </c>
      <c r="AT1685" s="149" t="s">
        <v>319</v>
      </c>
      <c r="AU1685" s="149" t="s">
        <v>86</v>
      </c>
      <c r="AY1685" s="17" t="s">
        <v>241</v>
      </c>
      <c r="BE1685" s="150">
        <f>IF(N1685="základní",J1685,0)</f>
        <v>0</v>
      </c>
      <c r="BF1685" s="150">
        <f>IF(N1685="snížená",J1685,0)</f>
        <v>0</v>
      </c>
      <c r="BG1685" s="150">
        <f>IF(N1685="zákl. přenesená",J1685,0)</f>
        <v>0</v>
      </c>
      <c r="BH1685" s="150">
        <f>IF(N1685="sníž. přenesená",J1685,0)</f>
        <v>0</v>
      </c>
      <c r="BI1685" s="150">
        <f>IF(N1685="nulová",J1685,0)</f>
        <v>0</v>
      </c>
      <c r="BJ1685" s="17" t="s">
        <v>86</v>
      </c>
      <c r="BK1685" s="150">
        <f>ROUND(I1685*H1685,2)</f>
        <v>0</v>
      </c>
      <c r="BL1685" s="17" t="s">
        <v>334</v>
      </c>
      <c r="BM1685" s="149" t="s">
        <v>2349</v>
      </c>
    </row>
    <row r="1686" spans="2:65" s="1" customFormat="1" ht="24.25" customHeight="1">
      <c r="B1686" s="32"/>
      <c r="C1686" s="137" t="s">
        <v>2350</v>
      </c>
      <c r="D1686" s="137" t="s">
        <v>243</v>
      </c>
      <c r="E1686" s="138" t="s">
        <v>2351</v>
      </c>
      <c r="F1686" s="139" t="s">
        <v>2352</v>
      </c>
      <c r="G1686" s="140" t="s">
        <v>246</v>
      </c>
      <c r="H1686" s="141">
        <v>17.82</v>
      </c>
      <c r="I1686" s="142"/>
      <c r="J1686" s="143">
        <f>ROUND(I1686*H1686,2)</f>
        <v>0</v>
      </c>
      <c r="K1686" s="144"/>
      <c r="L1686" s="32"/>
      <c r="M1686" s="145" t="s">
        <v>1</v>
      </c>
      <c r="N1686" s="146" t="s">
        <v>39</v>
      </c>
      <c r="P1686" s="147">
        <f>O1686*H1686</f>
        <v>0</v>
      </c>
      <c r="Q1686" s="147">
        <v>2.7E-4</v>
      </c>
      <c r="R1686" s="147">
        <f>Q1686*H1686</f>
        <v>4.8114000000000004E-3</v>
      </c>
      <c r="S1686" s="147">
        <v>0</v>
      </c>
      <c r="T1686" s="148">
        <f>S1686*H1686</f>
        <v>0</v>
      </c>
      <c r="AR1686" s="149" t="s">
        <v>334</v>
      </c>
      <c r="AT1686" s="149" t="s">
        <v>243</v>
      </c>
      <c r="AU1686" s="149" t="s">
        <v>86</v>
      </c>
      <c r="AY1686" s="17" t="s">
        <v>241</v>
      </c>
      <c r="BE1686" s="150">
        <f>IF(N1686="základní",J1686,0)</f>
        <v>0</v>
      </c>
      <c r="BF1686" s="150">
        <f>IF(N1686="snížená",J1686,0)</f>
        <v>0</v>
      </c>
      <c r="BG1686" s="150">
        <f>IF(N1686="zákl. přenesená",J1686,0)</f>
        <v>0</v>
      </c>
      <c r="BH1686" s="150">
        <f>IF(N1686="sníž. přenesená",J1686,0)</f>
        <v>0</v>
      </c>
      <c r="BI1686" s="150">
        <f>IF(N1686="nulová",J1686,0)</f>
        <v>0</v>
      </c>
      <c r="BJ1686" s="17" t="s">
        <v>86</v>
      </c>
      <c r="BK1686" s="150">
        <f>ROUND(I1686*H1686,2)</f>
        <v>0</v>
      </c>
      <c r="BL1686" s="17" t="s">
        <v>334</v>
      </c>
      <c r="BM1686" s="149" t="s">
        <v>2353</v>
      </c>
    </row>
    <row r="1687" spans="2:65" s="12" customFormat="1" ht="12">
      <c r="B1687" s="151"/>
      <c r="D1687" s="152" t="s">
        <v>249</v>
      </c>
      <c r="E1687" s="153" t="s">
        <v>1</v>
      </c>
      <c r="F1687" s="154" t="s">
        <v>682</v>
      </c>
      <c r="H1687" s="155">
        <v>17.82</v>
      </c>
      <c r="I1687" s="156"/>
      <c r="L1687" s="151"/>
      <c r="M1687" s="157"/>
      <c r="T1687" s="158"/>
      <c r="AT1687" s="153" t="s">
        <v>249</v>
      </c>
      <c r="AU1687" s="153" t="s">
        <v>86</v>
      </c>
      <c r="AV1687" s="12" t="s">
        <v>86</v>
      </c>
      <c r="AW1687" s="12" t="s">
        <v>30</v>
      </c>
      <c r="AX1687" s="12" t="s">
        <v>73</v>
      </c>
      <c r="AY1687" s="153" t="s">
        <v>241</v>
      </c>
    </row>
    <row r="1688" spans="2:65" s="13" customFormat="1" ht="12">
      <c r="B1688" s="159"/>
      <c r="D1688" s="152" t="s">
        <v>249</v>
      </c>
      <c r="E1688" s="160" t="s">
        <v>1</v>
      </c>
      <c r="F1688" s="161" t="s">
        <v>251</v>
      </c>
      <c r="H1688" s="162">
        <v>17.82</v>
      </c>
      <c r="I1688" s="163"/>
      <c r="L1688" s="159"/>
      <c r="M1688" s="164"/>
      <c r="T1688" s="165"/>
      <c r="AT1688" s="160" t="s">
        <v>249</v>
      </c>
      <c r="AU1688" s="160" t="s">
        <v>86</v>
      </c>
      <c r="AV1688" s="13" t="s">
        <v>247</v>
      </c>
      <c r="AW1688" s="13" t="s">
        <v>30</v>
      </c>
      <c r="AX1688" s="13" t="s">
        <v>80</v>
      </c>
      <c r="AY1688" s="160" t="s">
        <v>241</v>
      </c>
    </row>
    <row r="1689" spans="2:65" s="1" customFormat="1" ht="21.75" customHeight="1">
      <c r="B1689" s="32"/>
      <c r="C1689" s="173" t="s">
        <v>2354</v>
      </c>
      <c r="D1689" s="173" t="s">
        <v>319</v>
      </c>
      <c r="E1689" s="174" t="s">
        <v>2355</v>
      </c>
      <c r="F1689" s="175" t="s">
        <v>2356</v>
      </c>
      <c r="G1689" s="176" t="s">
        <v>1608</v>
      </c>
      <c r="H1689" s="177">
        <v>8</v>
      </c>
      <c r="I1689" s="178"/>
      <c r="J1689" s="179">
        <f>ROUND(I1689*H1689,2)</f>
        <v>0</v>
      </c>
      <c r="K1689" s="180"/>
      <c r="L1689" s="181"/>
      <c r="M1689" s="182" t="s">
        <v>1</v>
      </c>
      <c r="N1689" s="183" t="s">
        <v>39</v>
      </c>
      <c r="P1689" s="147">
        <f>O1689*H1689</f>
        <v>0</v>
      </c>
      <c r="Q1689" s="147">
        <v>3.6810000000000002E-2</v>
      </c>
      <c r="R1689" s="147">
        <f>Q1689*H1689</f>
        <v>0.29448000000000002</v>
      </c>
      <c r="S1689" s="147">
        <v>0</v>
      </c>
      <c r="T1689" s="148">
        <f>S1689*H1689</f>
        <v>0</v>
      </c>
      <c r="AR1689" s="149" t="s">
        <v>420</v>
      </c>
      <c r="AT1689" s="149" t="s">
        <v>319</v>
      </c>
      <c r="AU1689" s="149" t="s">
        <v>86</v>
      </c>
      <c r="AY1689" s="17" t="s">
        <v>241</v>
      </c>
      <c r="BE1689" s="150">
        <f>IF(N1689="základní",J1689,0)</f>
        <v>0</v>
      </c>
      <c r="BF1689" s="150">
        <f>IF(N1689="snížená",J1689,0)</f>
        <v>0</v>
      </c>
      <c r="BG1689" s="150">
        <f>IF(N1689="zákl. přenesená",J1689,0)</f>
        <v>0</v>
      </c>
      <c r="BH1689" s="150">
        <f>IF(N1689="sníž. přenesená",J1689,0)</f>
        <v>0</v>
      </c>
      <c r="BI1689" s="150">
        <f>IF(N1689="nulová",J1689,0)</f>
        <v>0</v>
      </c>
      <c r="BJ1689" s="17" t="s">
        <v>86</v>
      </c>
      <c r="BK1689" s="150">
        <f>ROUND(I1689*H1689,2)</f>
        <v>0</v>
      </c>
      <c r="BL1689" s="17" t="s">
        <v>334</v>
      </c>
      <c r="BM1689" s="149" t="s">
        <v>2357</v>
      </c>
    </row>
    <row r="1690" spans="2:65" s="12" customFormat="1" ht="12">
      <c r="B1690" s="151"/>
      <c r="D1690" s="152" t="s">
        <v>249</v>
      </c>
      <c r="E1690" s="153" t="s">
        <v>1</v>
      </c>
      <c r="F1690" s="154" t="s">
        <v>1158</v>
      </c>
      <c r="H1690" s="155">
        <v>8</v>
      </c>
      <c r="I1690" s="156"/>
      <c r="L1690" s="151"/>
      <c r="M1690" s="157"/>
      <c r="T1690" s="158"/>
      <c r="AT1690" s="153" t="s">
        <v>249</v>
      </c>
      <c r="AU1690" s="153" t="s">
        <v>86</v>
      </c>
      <c r="AV1690" s="12" t="s">
        <v>86</v>
      </c>
      <c r="AW1690" s="12" t="s">
        <v>30</v>
      </c>
      <c r="AX1690" s="12" t="s">
        <v>73</v>
      </c>
      <c r="AY1690" s="153" t="s">
        <v>241</v>
      </c>
    </row>
    <row r="1691" spans="2:65" s="13" customFormat="1" ht="12">
      <c r="B1691" s="159"/>
      <c r="D1691" s="152" t="s">
        <v>249</v>
      </c>
      <c r="E1691" s="160" t="s">
        <v>1</v>
      </c>
      <c r="F1691" s="161" t="s">
        <v>251</v>
      </c>
      <c r="H1691" s="162">
        <v>8</v>
      </c>
      <c r="I1691" s="163"/>
      <c r="L1691" s="159"/>
      <c r="M1691" s="164"/>
      <c r="T1691" s="165"/>
      <c r="AT1691" s="160" t="s">
        <v>249</v>
      </c>
      <c r="AU1691" s="160" t="s">
        <v>86</v>
      </c>
      <c r="AV1691" s="13" t="s">
        <v>247</v>
      </c>
      <c r="AW1691" s="13" t="s">
        <v>30</v>
      </c>
      <c r="AX1691" s="13" t="s">
        <v>80</v>
      </c>
      <c r="AY1691" s="160" t="s">
        <v>241</v>
      </c>
    </row>
    <row r="1692" spans="2:65" s="1" customFormat="1" ht="24.25" customHeight="1">
      <c r="B1692" s="32"/>
      <c r="C1692" s="137" t="s">
        <v>2358</v>
      </c>
      <c r="D1692" s="137" t="s">
        <v>243</v>
      </c>
      <c r="E1692" s="138" t="s">
        <v>2359</v>
      </c>
      <c r="F1692" s="139" t="s">
        <v>2360</v>
      </c>
      <c r="G1692" s="140" t="s">
        <v>299</v>
      </c>
      <c r="H1692" s="141">
        <v>47.76</v>
      </c>
      <c r="I1692" s="142"/>
      <c r="J1692" s="143">
        <f>ROUND(I1692*H1692,2)</f>
        <v>0</v>
      </c>
      <c r="K1692" s="144"/>
      <c r="L1692" s="32"/>
      <c r="M1692" s="145" t="s">
        <v>1</v>
      </c>
      <c r="N1692" s="146" t="s">
        <v>39</v>
      </c>
      <c r="P1692" s="147">
        <f>O1692*H1692</f>
        <v>0</v>
      </c>
      <c r="Q1692" s="147">
        <v>2.7999999999999998E-4</v>
      </c>
      <c r="R1692" s="147">
        <f>Q1692*H1692</f>
        <v>1.3372799999999999E-2</v>
      </c>
      <c r="S1692" s="147">
        <v>0</v>
      </c>
      <c r="T1692" s="148">
        <f>S1692*H1692</f>
        <v>0</v>
      </c>
      <c r="AR1692" s="149" t="s">
        <v>334</v>
      </c>
      <c r="AT1692" s="149" t="s">
        <v>243</v>
      </c>
      <c r="AU1692" s="149" t="s">
        <v>86</v>
      </c>
      <c r="AY1692" s="17" t="s">
        <v>241</v>
      </c>
      <c r="BE1692" s="150">
        <f>IF(N1692="základní",J1692,0)</f>
        <v>0</v>
      </c>
      <c r="BF1692" s="150">
        <f>IF(N1692="snížená",J1692,0)</f>
        <v>0</v>
      </c>
      <c r="BG1692" s="150">
        <f>IF(N1692="zákl. přenesená",J1692,0)</f>
        <v>0</v>
      </c>
      <c r="BH1692" s="150">
        <f>IF(N1692="sníž. přenesená",J1692,0)</f>
        <v>0</v>
      </c>
      <c r="BI1692" s="150">
        <f>IF(N1692="nulová",J1692,0)</f>
        <v>0</v>
      </c>
      <c r="BJ1692" s="17" t="s">
        <v>86</v>
      </c>
      <c r="BK1692" s="150">
        <f>ROUND(I1692*H1692,2)</f>
        <v>0</v>
      </c>
      <c r="BL1692" s="17" t="s">
        <v>334</v>
      </c>
      <c r="BM1692" s="149" t="s">
        <v>2361</v>
      </c>
    </row>
    <row r="1693" spans="2:65" s="12" customFormat="1" ht="12">
      <c r="B1693" s="151"/>
      <c r="D1693" s="152" t="s">
        <v>249</v>
      </c>
      <c r="E1693" s="153" t="s">
        <v>1</v>
      </c>
      <c r="F1693" s="154" t="s">
        <v>2362</v>
      </c>
      <c r="H1693" s="155">
        <v>47.76</v>
      </c>
      <c r="I1693" s="156"/>
      <c r="L1693" s="151"/>
      <c r="M1693" s="157"/>
      <c r="T1693" s="158"/>
      <c r="AT1693" s="153" t="s">
        <v>249</v>
      </c>
      <c r="AU1693" s="153" t="s">
        <v>86</v>
      </c>
      <c r="AV1693" s="12" t="s">
        <v>86</v>
      </c>
      <c r="AW1693" s="12" t="s">
        <v>30</v>
      </c>
      <c r="AX1693" s="12" t="s">
        <v>73</v>
      </c>
      <c r="AY1693" s="153" t="s">
        <v>241</v>
      </c>
    </row>
    <row r="1694" spans="2:65" s="13" customFormat="1" ht="12">
      <c r="B1694" s="159"/>
      <c r="D1694" s="152" t="s">
        <v>249</v>
      </c>
      <c r="E1694" s="160" t="s">
        <v>1</v>
      </c>
      <c r="F1694" s="161" t="s">
        <v>251</v>
      </c>
      <c r="H1694" s="162">
        <v>47.76</v>
      </c>
      <c r="I1694" s="163"/>
      <c r="L1694" s="159"/>
      <c r="M1694" s="164"/>
      <c r="T1694" s="165"/>
      <c r="AT1694" s="160" t="s">
        <v>249</v>
      </c>
      <c r="AU1694" s="160" t="s">
        <v>86</v>
      </c>
      <c r="AV1694" s="13" t="s">
        <v>247</v>
      </c>
      <c r="AW1694" s="13" t="s">
        <v>30</v>
      </c>
      <c r="AX1694" s="13" t="s">
        <v>80</v>
      </c>
      <c r="AY1694" s="160" t="s">
        <v>241</v>
      </c>
    </row>
    <row r="1695" spans="2:65" s="1" customFormat="1" ht="24.25" customHeight="1">
      <c r="B1695" s="32"/>
      <c r="C1695" s="137" t="s">
        <v>2363</v>
      </c>
      <c r="D1695" s="137" t="s">
        <v>243</v>
      </c>
      <c r="E1695" s="138" t="s">
        <v>2364</v>
      </c>
      <c r="F1695" s="139" t="s">
        <v>2365</v>
      </c>
      <c r="G1695" s="140" t="s">
        <v>327</v>
      </c>
      <c r="H1695" s="141">
        <v>6</v>
      </c>
      <c r="I1695" s="142"/>
      <c r="J1695" s="143">
        <f>ROUND(I1695*H1695,2)</f>
        <v>0</v>
      </c>
      <c r="K1695" s="144"/>
      <c r="L1695" s="32"/>
      <c r="M1695" s="145" t="s">
        <v>1</v>
      </c>
      <c r="N1695" s="146" t="s">
        <v>39</v>
      </c>
      <c r="P1695" s="147">
        <f>O1695*H1695</f>
        <v>0</v>
      </c>
      <c r="Q1695" s="147">
        <v>0</v>
      </c>
      <c r="R1695" s="147">
        <f>Q1695*H1695</f>
        <v>0</v>
      </c>
      <c r="S1695" s="147">
        <v>0</v>
      </c>
      <c r="T1695" s="148">
        <f>S1695*H1695</f>
        <v>0</v>
      </c>
      <c r="AR1695" s="149" t="s">
        <v>334</v>
      </c>
      <c r="AT1695" s="149" t="s">
        <v>243</v>
      </c>
      <c r="AU1695" s="149" t="s">
        <v>86</v>
      </c>
      <c r="AY1695" s="17" t="s">
        <v>241</v>
      </c>
      <c r="BE1695" s="150">
        <f>IF(N1695="základní",J1695,0)</f>
        <v>0</v>
      </c>
      <c r="BF1695" s="150">
        <f>IF(N1695="snížená",J1695,0)</f>
        <v>0</v>
      </c>
      <c r="BG1695" s="150">
        <f>IF(N1695="zákl. přenesená",J1695,0)</f>
        <v>0</v>
      </c>
      <c r="BH1695" s="150">
        <f>IF(N1695="sníž. přenesená",J1695,0)</f>
        <v>0</v>
      </c>
      <c r="BI1695" s="150">
        <f>IF(N1695="nulová",J1695,0)</f>
        <v>0</v>
      </c>
      <c r="BJ1695" s="17" t="s">
        <v>86</v>
      </c>
      <c r="BK1695" s="150">
        <f>ROUND(I1695*H1695,2)</f>
        <v>0</v>
      </c>
      <c r="BL1695" s="17" t="s">
        <v>334</v>
      </c>
      <c r="BM1695" s="149" t="s">
        <v>2366</v>
      </c>
    </row>
    <row r="1696" spans="2:65" s="12" customFormat="1" ht="12">
      <c r="B1696" s="151"/>
      <c r="D1696" s="152" t="s">
        <v>249</v>
      </c>
      <c r="E1696" s="153" t="s">
        <v>1</v>
      </c>
      <c r="F1696" s="154" t="s">
        <v>1138</v>
      </c>
      <c r="H1696" s="155">
        <v>6</v>
      </c>
      <c r="I1696" s="156"/>
      <c r="L1696" s="151"/>
      <c r="M1696" s="157"/>
      <c r="T1696" s="158"/>
      <c r="AT1696" s="153" t="s">
        <v>249</v>
      </c>
      <c r="AU1696" s="153" t="s">
        <v>86</v>
      </c>
      <c r="AV1696" s="12" t="s">
        <v>86</v>
      </c>
      <c r="AW1696" s="12" t="s">
        <v>30</v>
      </c>
      <c r="AX1696" s="12" t="s">
        <v>73</v>
      </c>
      <c r="AY1696" s="153" t="s">
        <v>241</v>
      </c>
    </row>
    <row r="1697" spans="2:65" s="13" customFormat="1" ht="24">
      <c r="B1697" s="159"/>
      <c r="D1697" s="152" t="s">
        <v>249</v>
      </c>
      <c r="E1697" s="160" t="s">
        <v>1</v>
      </c>
      <c r="F1697" s="161" t="s">
        <v>2367</v>
      </c>
      <c r="H1697" s="162">
        <v>6</v>
      </c>
      <c r="I1697" s="163"/>
      <c r="L1697" s="159"/>
      <c r="M1697" s="164"/>
      <c r="T1697" s="165"/>
      <c r="AT1697" s="160" t="s">
        <v>249</v>
      </c>
      <c r="AU1697" s="160" t="s">
        <v>86</v>
      </c>
      <c r="AV1697" s="13" t="s">
        <v>247</v>
      </c>
      <c r="AW1697" s="13" t="s">
        <v>30</v>
      </c>
      <c r="AX1697" s="13" t="s">
        <v>80</v>
      </c>
      <c r="AY1697" s="160" t="s">
        <v>241</v>
      </c>
    </row>
    <row r="1698" spans="2:65" s="1" customFormat="1" ht="16.5" customHeight="1">
      <c r="B1698" s="32"/>
      <c r="C1698" s="173" t="s">
        <v>2368</v>
      </c>
      <c r="D1698" s="173" t="s">
        <v>319</v>
      </c>
      <c r="E1698" s="174" t="s">
        <v>2369</v>
      </c>
      <c r="F1698" s="175" t="s">
        <v>2370</v>
      </c>
      <c r="G1698" s="176" t="s">
        <v>2371</v>
      </c>
      <c r="H1698" s="177">
        <v>0.06</v>
      </c>
      <c r="I1698" s="178"/>
      <c r="J1698" s="179">
        <f>ROUND(I1698*H1698,2)</f>
        <v>0</v>
      </c>
      <c r="K1698" s="180"/>
      <c r="L1698" s="181"/>
      <c r="M1698" s="182" t="s">
        <v>1</v>
      </c>
      <c r="N1698" s="183" t="s">
        <v>39</v>
      </c>
      <c r="P1698" s="147">
        <f>O1698*H1698</f>
        <v>0</v>
      </c>
      <c r="Q1698" s="147">
        <v>2.9999999999999997E-4</v>
      </c>
      <c r="R1698" s="147">
        <f>Q1698*H1698</f>
        <v>1.7999999999999997E-5</v>
      </c>
      <c r="S1698" s="147">
        <v>0</v>
      </c>
      <c r="T1698" s="148">
        <f>S1698*H1698</f>
        <v>0</v>
      </c>
      <c r="AR1698" s="149" t="s">
        <v>420</v>
      </c>
      <c r="AT1698" s="149" t="s">
        <v>319</v>
      </c>
      <c r="AU1698" s="149" t="s">
        <v>86</v>
      </c>
      <c r="AY1698" s="17" t="s">
        <v>241</v>
      </c>
      <c r="BE1698" s="150">
        <f>IF(N1698="základní",J1698,0)</f>
        <v>0</v>
      </c>
      <c r="BF1698" s="150">
        <f>IF(N1698="snížená",J1698,0)</f>
        <v>0</v>
      </c>
      <c r="BG1698" s="150">
        <f>IF(N1698="zákl. přenesená",J1698,0)</f>
        <v>0</v>
      </c>
      <c r="BH1698" s="150">
        <f>IF(N1698="sníž. přenesená",J1698,0)</f>
        <v>0</v>
      </c>
      <c r="BI1698" s="150">
        <f>IF(N1698="nulová",J1698,0)</f>
        <v>0</v>
      </c>
      <c r="BJ1698" s="17" t="s">
        <v>86</v>
      </c>
      <c r="BK1698" s="150">
        <f>ROUND(I1698*H1698,2)</f>
        <v>0</v>
      </c>
      <c r="BL1698" s="17" t="s">
        <v>334</v>
      </c>
      <c r="BM1698" s="149" t="s">
        <v>2372</v>
      </c>
    </row>
    <row r="1699" spans="2:65" s="12" customFormat="1" ht="12">
      <c r="B1699" s="151"/>
      <c r="D1699" s="152" t="s">
        <v>249</v>
      </c>
      <c r="E1699" s="153" t="s">
        <v>1</v>
      </c>
      <c r="F1699" s="154" t="s">
        <v>2373</v>
      </c>
      <c r="H1699" s="155">
        <v>0.06</v>
      </c>
      <c r="I1699" s="156"/>
      <c r="L1699" s="151"/>
      <c r="M1699" s="157"/>
      <c r="T1699" s="158"/>
      <c r="AT1699" s="153" t="s">
        <v>249</v>
      </c>
      <c r="AU1699" s="153" t="s">
        <v>86</v>
      </c>
      <c r="AV1699" s="12" t="s">
        <v>86</v>
      </c>
      <c r="AW1699" s="12" t="s">
        <v>30</v>
      </c>
      <c r="AX1699" s="12" t="s">
        <v>80</v>
      </c>
      <c r="AY1699" s="153" t="s">
        <v>241</v>
      </c>
    </row>
    <row r="1700" spans="2:65" s="1" customFormat="1" ht="24.25" customHeight="1">
      <c r="B1700" s="32"/>
      <c r="C1700" s="137" t="s">
        <v>2374</v>
      </c>
      <c r="D1700" s="137" t="s">
        <v>243</v>
      </c>
      <c r="E1700" s="138" t="s">
        <v>2375</v>
      </c>
      <c r="F1700" s="139" t="s">
        <v>2376</v>
      </c>
      <c r="G1700" s="140" t="s">
        <v>327</v>
      </c>
      <c r="H1700" s="141">
        <v>20</v>
      </c>
      <c r="I1700" s="142"/>
      <c r="J1700" s="143">
        <f t="shared" ref="J1700:J1726" si="150">ROUND(I1700*H1700,2)</f>
        <v>0</v>
      </c>
      <c r="K1700" s="144"/>
      <c r="L1700" s="32"/>
      <c r="M1700" s="145" t="s">
        <v>1</v>
      </c>
      <c r="N1700" s="146" t="s">
        <v>39</v>
      </c>
      <c r="P1700" s="147">
        <f t="shared" ref="P1700:P1726" si="151">O1700*H1700</f>
        <v>0</v>
      </c>
      <c r="Q1700" s="147">
        <v>4.8000000000000001E-4</v>
      </c>
      <c r="R1700" s="147">
        <f t="shared" ref="R1700:R1726" si="152">Q1700*H1700</f>
        <v>9.6000000000000009E-3</v>
      </c>
      <c r="S1700" s="147">
        <v>0</v>
      </c>
      <c r="T1700" s="148">
        <f t="shared" ref="T1700:T1726" si="153">S1700*H1700</f>
        <v>0</v>
      </c>
      <c r="AR1700" s="149" t="s">
        <v>334</v>
      </c>
      <c r="AT1700" s="149" t="s">
        <v>243</v>
      </c>
      <c r="AU1700" s="149" t="s">
        <v>86</v>
      </c>
      <c r="AY1700" s="17" t="s">
        <v>241</v>
      </c>
      <c r="BE1700" s="150">
        <f t="shared" ref="BE1700:BE1726" si="154">IF(N1700="základní",J1700,0)</f>
        <v>0</v>
      </c>
      <c r="BF1700" s="150">
        <f t="shared" ref="BF1700:BF1726" si="155">IF(N1700="snížená",J1700,0)</f>
        <v>0</v>
      </c>
      <c r="BG1700" s="150">
        <f t="shared" ref="BG1700:BG1726" si="156">IF(N1700="zákl. přenesená",J1700,0)</f>
        <v>0</v>
      </c>
      <c r="BH1700" s="150">
        <f t="shared" ref="BH1700:BH1726" si="157">IF(N1700="sníž. přenesená",J1700,0)</f>
        <v>0</v>
      </c>
      <c r="BI1700" s="150">
        <f t="shared" ref="BI1700:BI1726" si="158">IF(N1700="nulová",J1700,0)</f>
        <v>0</v>
      </c>
      <c r="BJ1700" s="17" t="s">
        <v>86</v>
      </c>
      <c r="BK1700" s="150">
        <f t="shared" ref="BK1700:BK1726" si="159">ROUND(I1700*H1700,2)</f>
        <v>0</v>
      </c>
      <c r="BL1700" s="17" t="s">
        <v>334</v>
      </c>
      <c r="BM1700" s="149" t="s">
        <v>2377</v>
      </c>
    </row>
    <row r="1701" spans="2:65" s="1" customFormat="1" ht="33" customHeight="1">
      <c r="B1701" s="32"/>
      <c r="C1701" s="173" t="s">
        <v>2378</v>
      </c>
      <c r="D1701" s="173" t="s">
        <v>319</v>
      </c>
      <c r="E1701" s="174" t="s">
        <v>2379</v>
      </c>
      <c r="F1701" s="175" t="s">
        <v>906</v>
      </c>
      <c r="G1701" s="176" t="s">
        <v>327</v>
      </c>
      <c r="H1701" s="177">
        <v>4</v>
      </c>
      <c r="I1701" s="178"/>
      <c r="J1701" s="179">
        <f t="shared" si="150"/>
        <v>0</v>
      </c>
      <c r="K1701" s="180"/>
      <c r="L1701" s="181"/>
      <c r="M1701" s="182" t="s">
        <v>1</v>
      </c>
      <c r="N1701" s="183" t="s">
        <v>39</v>
      </c>
      <c r="P1701" s="147">
        <f t="shared" si="151"/>
        <v>0</v>
      </c>
      <c r="Q1701" s="147">
        <v>1.753E-2</v>
      </c>
      <c r="R1701" s="147">
        <f t="shared" si="152"/>
        <v>7.0120000000000002E-2</v>
      </c>
      <c r="S1701" s="147">
        <v>0</v>
      </c>
      <c r="T1701" s="148">
        <f t="shared" si="153"/>
        <v>0</v>
      </c>
      <c r="AR1701" s="149" t="s">
        <v>420</v>
      </c>
      <c r="AT1701" s="149" t="s">
        <v>319</v>
      </c>
      <c r="AU1701" s="149" t="s">
        <v>86</v>
      </c>
      <c r="AY1701" s="17" t="s">
        <v>241</v>
      </c>
      <c r="BE1701" s="150">
        <f t="shared" si="154"/>
        <v>0</v>
      </c>
      <c r="BF1701" s="150">
        <f t="shared" si="155"/>
        <v>0</v>
      </c>
      <c r="BG1701" s="150">
        <f t="shared" si="156"/>
        <v>0</v>
      </c>
      <c r="BH1701" s="150">
        <f t="shared" si="157"/>
        <v>0</v>
      </c>
      <c r="BI1701" s="150">
        <f t="shared" si="158"/>
        <v>0</v>
      </c>
      <c r="BJ1701" s="17" t="s">
        <v>86</v>
      </c>
      <c r="BK1701" s="150">
        <f t="shared" si="159"/>
        <v>0</v>
      </c>
      <c r="BL1701" s="17" t="s">
        <v>334</v>
      </c>
      <c r="BM1701" s="149" t="s">
        <v>2380</v>
      </c>
    </row>
    <row r="1702" spans="2:65" s="1" customFormat="1" ht="33" customHeight="1">
      <c r="B1702" s="32"/>
      <c r="C1702" s="173" t="s">
        <v>2381</v>
      </c>
      <c r="D1702" s="173" t="s">
        <v>319</v>
      </c>
      <c r="E1702" s="174" t="s">
        <v>2382</v>
      </c>
      <c r="F1702" s="175" t="s">
        <v>910</v>
      </c>
      <c r="G1702" s="176" t="s">
        <v>327</v>
      </c>
      <c r="H1702" s="177">
        <v>1</v>
      </c>
      <c r="I1702" s="178"/>
      <c r="J1702" s="179">
        <f t="shared" si="150"/>
        <v>0</v>
      </c>
      <c r="K1702" s="180"/>
      <c r="L1702" s="181"/>
      <c r="M1702" s="182" t="s">
        <v>1</v>
      </c>
      <c r="N1702" s="183" t="s">
        <v>39</v>
      </c>
      <c r="P1702" s="147">
        <f t="shared" si="151"/>
        <v>0</v>
      </c>
      <c r="Q1702" s="147">
        <v>1.7930000000000001E-2</v>
      </c>
      <c r="R1702" s="147">
        <f t="shared" si="152"/>
        <v>1.7930000000000001E-2</v>
      </c>
      <c r="S1702" s="147">
        <v>0</v>
      </c>
      <c r="T1702" s="148">
        <f t="shared" si="153"/>
        <v>0</v>
      </c>
      <c r="AR1702" s="149" t="s">
        <v>420</v>
      </c>
      <c r="AT1702" s="149" t="s">
        <v>319</v>
      </c>
      <c r="AU1702" s="149" t="s">
        <v>86</v>
      </c>
      <c r="AY1702" s="17" t="s">
        <v>241</v>
      </c>
      <c r="BE1702" s="150">
        <f t="shared" si="154"/>
        <v>0</v>
      </c>
      <c r="BF1702" s="150">
        <f t="shared" si="155"/>
        <v>0</v>
      </c>
      <c r="BG1702" s="150">
        <f t="shared" si="156"/>
        <v>0</v>
      </c>
      <c r="BH1702" s="150">
        <f t="shared" si="157"/>
        <v>0</v>
      </c>
      <c r="BI1702" s="150">
        <f t="shared" si="158"/>
        <v>0</v>
      </c>
      <c r="BJ1702" s="17" t="s">
        <v>86</v>
      </c>
      <c r="BK1702" s="150">
        <f t="shared" si="159"/>
        <v>0</v>
      </c>
      <c r="BL1702" s="17" t="s">
        <v>334</v>
      </c>
      <c r="BM1702" s="149" t="s">
        <v>2383</v>
      </c>
    </row>
    <row r="1703" spans="2:65" s="1" customFormat="1" ht="33" customHeight="1">
      <c r="B1703" s="32"/>
      <c r="C1703" s="173" t="s">
        <v>2384</v>
      </c>
      <c r="D1703" s="173" t="s">
        <v>319</v>
      </c>
      <c r="E1703" s="174" t="s">
        <v>2385</v>
      </c>
      <c r="F1703" s="175" t="s">
        <v>914</v>
      </c>
      <c r="G1703" s="176" t="s">
        <v>327</v>
      </c>
      <c r="H1703" s="177">
        <v>6</v>
      </c>
      <c r="I1703" s="178"/>
      <c r="J1703" s="179">
        <f t="shared" si="150"/>
        <v>0</v>
      </c>
      <c r="K1703" s="180"/>
      <c r="L1703" s="181"/>
      <c r="M1703" s="182" t="s">
        <v>1</v>
      </c>
      <c r="N1703" s="183" t="s">
        <v>39</v>
      </c>
      <c r="P1703" s="147">
        <f t="shared" si="151"/>
        <v>0</v>
      </c>
      <c r="Q1703" s="147">
        <v>1.8339999999999999E-2</v>
      </c>
      <c r="R1703" s="147">
        <f t="shared" si="152"/>
        <v>0.11004</v>
      </c>
      <c r="S1703" s="147">
        <v>0</v>
      </c>
      <c r="T1703" s="148">
        <f t="shared" si="153"/>
        <v>0</v>
      </c>
      <c r="AR1703" s="149" t="s">
        <v>420</v>
      </c>
      <c r="AT1703" s="149" t="s">
        <v>319</v>
      </c>
      <c r="AU1703" s="149" t="s">
        <v>86</v>
      </c>
      <c r="AY1703" s="17" t="s">
        <v>241</v>
      </c>
      <c r="BE1703" s="150">
        <f t="shared" si="154"/>
        <v>0</v>
      </c>
      <c r="BF1703" s="150">
        <f t="shared" si="155"/>
        <v>0</v>
      </c>
      <c r="BG1703" s="150">
        <f t="shared" si="156"/>
        <v>0</v>
      </c>
      <c r="BH1703" s="150">
        <f t="shared" si="157"/>
        <v>0</v>
      </c>
      <c r="BI1703" s="150">
        <f t="shared" si="158"/>
        <v>0</v>
      </c>
      <c r="BJ1703" s="17" t="s">
        <v>86</v>
      </c>
      <c r="BK1703" s="150">
        <f t="shared" si="159"/>
        <v>0</v>
      </c>
      <c r="BL1703" s="17" t="s">
        <v>334</v>
      </c>
      <c r="BM1703" s="149" t="s">
        <v>2386</v>
      </c>
    </row>
    <row r="1704" spans="2:65" s="1" customFormat="1" ht="33" customHeight="1">
      <c r="B1704" s="32"/>
      <c r="C1704" s="173" t="s">
        <v>2387</v>
      </c>
      <c r="D1704" s="173" t="s">
        <v>319</v>
      </c>
      <c r="E1704" s="174" t="s">
        <v>2388</v>
      </c>
      <c r="F1704" s="175" t="s">
        <v>918</v>
      </c>
      <c r="G1704" s="176" t="s">
        <v>327</v>
      </c>
      <c r="H1704" s="177">
        <v>9</v>
      </c>
      <c r="I1704" s="178"/>
      <c r="J1704" s="179">
        <f t="shared" si="150"/>
        <v>0</v>
      </c>
      <c r="K1704" s="180"/>
      <c r="L1704" s="181"/>
      <c r="M1704" s="182" t="s">
        <v>1</v>
      </c>
      <c r="N1704" s="183" t="s">
        <v>39</v>
      </c>
      <c r="P1704" s="147">
        <f t="shared" si="151"/>
        <v>0</v>
      </c>
      <c r="Q1704" s="147">
        <v>1.9230000000000001E-2</v>
      </c>
      <c r="R1704" s="147">
        <f t="shared" si="152"/>
        <v>0.17307</v>
      </c>
      <c r="S1704" s="147">
        <v>0</v>
      </c>
      <c r="T1704" s="148">
        <f t="shared" si="153"/>
        <v>0</v>
      </c>
      <c r="AR1704" s="149" t="s">
        <v>420</v>
      </c>
      <c r="AT1704" s="149" t="s">
        <v>319</v>
      </c>
      <c r="AU1704" s="149" t="s">
        <v>86</v>
      </c>
      <c r="AY1704" s="17" t="s">
        <v>241</v>
      </c>
      <c r="BE1704" s="150">
        <f t="shared" si="154"/>
        <v>0</v>
      </c>
      <c r="BF1704" s="150">
        <f t="shared" si="155"/>
        <v>0</v>
      </c>
      <c r="BG1704" s="150">
        <f t="shared" si="156"/>
        <v>0</v>
      </c>
      <c r="BH1704" s="150">
        <f t="shared" si="157"/>
        <v>0</v>
      </c>
      <c r="BI1704" s="150">
        <f t="shared" si="158"/>
        <v>0</v>
      </c>
      <c r="BJ1704" s="17" t="s">
        <v>86</v>
      </c>
      <c r="BK1704" s="150">
        <f t="shared" si="159"/>
        <v>0</v>
      </c>
      <c r="BL1704" s="17" t="s">
        <v>334</v>
      </c>
      <c r="BM1704" s="149" t="s">
        <v>2389</v>
      </c>
    </row>
    <row r="1705" spans="2:65" s="1" customFormat="1" ht="24.25" customHeight="1">
      <c r="B1705" s="32"/>
      <c r="C1705" s="137" t="s">
        <v>2390</v>
      </c>
      <c r="D1705" s="137" t="s">
        <v>243</v>
      </c>
      <c r="E1705" s="138" t="s">
        <v>2391</v>
      </c>
      <c r="F1705" s="139" t="s">
        <v>2392</v>
      </c>
      <c r="G1705" s="140" t="s">
        <v>327</v>
      </c>
      <c r="H1705" s="141">
        <v>5</v>
      </c>
      <c r="I1705" s="142"/>
      <c r="J1705" s="143">
        <f t="shared" si="150"/>
        <v>0</v>
      </c>
      <c r="K1705" s="144"/>
      <c r="L1705" s="32"/>
      <c r="M1705" s="145" t="s">
        <v>1</v>
      </c>
      <c r="N1705" s="146" t="s">
        <v>39</v>
      </c>
      <c r="P1705" s="147">
        <f t="shared" si="151"/>
        <v>0</v>
      </c>
      <c r="Q1705" s="147">
        <v>0</v>
      </c>
      <c r="R1705" s="147">
        <f t="shared" si="152"/>
        <v>0</v>
      </c>
      <c r="S1705" s="147">
        <v>0</v>
      </c>
      <c r="T1705" s="148">
        <f t="shared" si="153"/>
        <v>0</v>
      </c>
      <c r="AR1705" s="149" t="s">
        <v>334</v>
      </c>
      <c r="AT1705" s="149" t="s">
        <v>243</v>
      </c>
      <c r="AU1705" s="149" t="s">
        <v>86</v>
      </c>
      <c r="AY1705" s="17" t="s">
        <v>241</v>
      </c>
      <c r="BE1705" s="150">
        <f t="shared" si="154"/>
        <v>0</v>
      </c>
      <c r="BF1705" s="150">
        <f t="shared" si="155"/>
        <v>0</v>
      </c>
      <c r="BG1705" s="150">
        <f t="shared" si="156"/>
        <v>0</v>
      </c>
      <c r="BH1705" s="150">
        <f t="shared" si="157"/>
        <v>0</v>
      </c>
      <c r="BI1705" s="150">
        <f t="shared" si="158"/>
        <v>0</v>
      </c>
      <c r="BJ1705" s="17" t="s">
        <v>86</v>
      </c>
      <c r="BK1705" s="150">
        <f t="shared" si="159"/>
        <v>0</v>
      </c>
      <c r="BL1705" s="17" t="s">
        <v>334</v>
      </c>
      <c r="BM1705" s="149" t="s">
        <v>2393</v>
      </c>
    </row>
    <row r="1706" spans="2:65" s="1" customFormat="1" ht="24.25" customHeight="1">
      <c r="B1706" s="32"/>
      <c r="C1706" s="137" t="s">
        <v>2394</v>
      </c>
      <c r="D1706" s="137" t="s">
        <v>243</v>
      </c>
      <c r="E1706" s="138" t="s">
        <v>2395</v>
      </c>
      <c r="F1706" s="139" t="s">
        <v>2396</v>
      </c>
      <c r="G1706" s="140" t="s">
        <v>327</v>
      </c>
      <c r="H1706" s="141">
        <v>6</v>
      </c>
      <c r="I1706" s="142"/>
      <c r="J1706" s="143">
        <f t="shared" si="150"/>
        <v>0</v>
      </c>
      <c r="K1706" s="144"/>
      <c r="L1706" s="32"/>
      <c r="M1706" s="145" t="s">
        <v>1</v>
      </c>
      <c r="N1706" s="146" t="s">
        <v>39</v>
      </c>
      <c r="P1706" s="147">
        <f t="shared" si="151"/>
        <v>0</v>
      </c>
      <c r="Q1706" s="147">
        <v>0</v>
      </c>
      <c r="R1706" s="147">
        <f t="shared" si="152"/>
        <v>0</v>
      </c>
      <c r="S1706" s="147">
        <v>0</v>
      </c>
      <c r="T1706" s="148">
        <f t="shared" si="153"/>
        <v>0</v>
      </c>
      <c r="AR1706" s="149" t="s">
        <v>334</v>
      </c>
      <c r="AT1706" s="149" t="s">
        <v>243</v>
      </c>
      <c r="AU1706" s="149" t="s">
        <v>86</v>
      </c>
      <c r="AY1706" s="17" t="s">
        <v>241</v>
      </c>
      <c r="BE1706" s="150">
        <f t="shared" si="154"/>
        <v>0</v>
      </c>
      <c r="BF1706" s="150">
        <f t="shared" si="155"/>
        <v>0</v>
      </c>
      <c r="BG1706" s="150">
        <f t="shared" si="156"/>
        <v>0</v>
      </c>
      <c r="BH1706" s="150">
        <f t="shared" si="157"/>
        <v>0</v>
      </c>
      <c r="BI1706" s="150">
        <f t="shared" si="158"/>
        <v>0</v>
      </c>
      <c r="BJ1706" s="17" t="s">
        <v>86</v>
      </c>
      <c r="BK1706" s="150">
        <f t="shared" si="159"/>
        <v>0</v>
      </c>
      <c r="BL1706" s="17" t="s">
        <v>334</v>
      </c>
      <c r="BM1706" s="149" t="s">
        <v>2397</v>
      </c>
    </row>
    <row r="1707" spans="2:65" s="1" customFormat="1" ht="24.25" customHeight="1">
      <c r="B1707" s="32"/>
      <c r="C1707" s="137" t="s">
        <v>2398</v>
      </c>
      <c r="D1707" s="137" t="s">
        <v>243</v>
      </c>
      <c r="E1707" s="138" t="s">
        <v>2399</v>
      </c>
      <c r="F1707" s="139" t="s">
        <v>2400</v>
      </c>
      <c r="G1707" s="140" t="s">
        <v>327</v>
      </c>
      <c r="H1707" s="141">
        <v>8</v>
      </c>
      <c r="I1707" s="142"/>
      <c r="J1707" s="143">
        <f t="shared" si="150"/>
        <v>0</v>
      </c>
      <c r="K1707" s="144"/>
      <c r="L1707" s="32"/>
      <c r="M1707" s="145" t="s">
        <v>1</v>
      </c>
      <c r="N1707" s="146" t="s">
        <v>39</v>
      </c>
      <c r="P1707" s="147">
        <f t="shared" si="151"/>
        <v>0</v>
      </c>
      <c r="Q1707" s="147">
        <v>0</v>
      </c>
      <c r="R1707" s="147">
        <f t="shared" si="152"/>
        <v>0</v>
      </c>
      <c r="S1707" s="147">
        <v>0</v>
      </c>
      <c r="T1707" s="148">
        <f t="shared" si="153"/>
        <v>0</v>
      </c>
      <c r="AR1707" s="149" t="s">
        <v>334</v>
      </c>
      <c r="AT1707" s="149" t="s">
        <v>243</v>
      </c>
      <c r="AU1707" s="149" t="s">
        <v>86</v>
      </c>
      <c r="AY1707" s="17" t="s">
        <v>241</v>
      </c>
      <c r="BE1707" s="150">
        <f t="shared" si="154"/>
        <v>0</v>
      </c>
      <c r="BF1707" s="150">
        <f t="shared" si="155"/>
        <v>0</v>
      </c>
      <c r="BG1707" s="150">
        <f t="shared" si="156"/>
        <v>0</v>
      </c>
      <c r="BH1707" s="150">
        <f t="shared" si="157"/>
        <v>0</v>
      </c>
      <c r="BI1707" s="150">
        <f t="shared" si="158"/>
        <v>0</v>
      </c>
      <c r="BJ1707" s="17" t="s">
        <v>86</v>
      </c>
      <c r="BK1707" s="150">
        <f t="shared" si="159"/>
        <v>0</v>
      </c>
      <c r="BL1707" s="17" t="s">
        <v>334</v>
      </c>
      <c r="BM1707" s="149" t="s">
        <v>2401</v>
      </c>
    </row>
    <row r="1708" spans="2:65" s="1" customFormat="1" ht="24.25" customHeight="1">
      <c r="B1708" s="32"/>
      <c r="C1708" s="173" t="s">
        <v>2402</v>
      </c>
      <c r="D1708" s="173" t="s">
        <v>319</v>
      </c>
      <c r="E1708" s="174" t="s">
        <v>2403</v>
      </c>
      <c r="F1708" s="175" t="s">
        <v>2404</v>
      </c>
      <c r="G1708" s="176" t="s">
        <v>327</v>
      </c>
      <c r="H1708" s="177">
        <v>2</v>
      </c>
      <c r="I1708" s="178"/>
      <c r="J1708" s="179">
        <f t="shared" si="150"/>
        <v>0</v>
      </c>
      <c r="K1708" s="180"/>
      <c r="L1708" s="181"/>
      <c r="M1708" s="182" t="s">
        <v>1</v>
      </c>
      <c r="N1708" s="183" t="s">
        <v>39</v>
      </c>
      <c r="P1708" s="147">
        <f t="shared" si="151"/>
        <v>0</v>
      </c>
      <c r="Q1708" s="147">
        <v>0.39261000000000001</v>
      </c>
      <c r="R1708" s="147">
        <f t="shared" si="152"/>
        <v>0.78522000000000003</v>
      </c>
      <c r="S1708" s="147">
        <v>0</v>
      </c>
      <c r="T1708" s="148">
        <f t="shared" si="153"/>
        <v>0</v>
      </c>
      <c r="AR1708" s="149" t="s">
        <v>285</v>
      </c>
      <c r="AT1708" s="149" t="s">
        <v>319</v>
      </c>
      <c r="AU1708" s="149" t="s">
        <v>86</v>
      </c>
      <c r="AY1708" s="17" t="s">
        <v>241</v>
      </c>
      <c r="BE1708" s="150">
        <f t="shared" si="154"/>
        <v>0</v>
      </c>
      <c r="BF1708" s="150">
        <f t="shared" si="155"/>
        <v>0</v>
      </c>
      <c r="BG1708" s="150">
        <f t="shared" si="156"/>
        <v>0</v>
      </c>
      <c r="BH1708" s="150">
        <f t="shared" si="157"/>
        <v>0</v>
      </c>
      <c r="BI1708" s="150">
        <f t="shared" si="158"/>
        <v>0</v>
      </c>
      <c r="BJ1708" s="17" t="s">
        <v>86</v>
      </c>
      <c r="BK1708" s="150">
        <f t="shared" si="159"/>
        <v>0</v>
      </c>
      <c r="BL1708" s="17" t="s">
        <v>247</v>
      </c>
      <c r="BM1708" s="149" t="s">
        <v>2405</v>
      </c>
    </row>
    <row r="1709" spans="2:65" s="1" customFormat="1" ht="24.25" customHeight="1">
      <c r="B1709" s="32"/>
      <c r="C1709" s="173" t="s">
        <v>2406</v>
      </c>
      <c r="D1709" s="173" t="s">
        <v>319</v>
      </c>
      <c r="E1709" s="174" t="s">
        <v>2407</v>
      </c>
      <c r="F1709" s="175" t="s">
        <v>2408</v>
      </c>
      <c r="G1709" s="176" t="s">
        <v>327</v>
      </c>
      <c r="H1709" s="177">
        <v>1</v>
      </c>
      <c r="I1709" s="178"/>
      <c r="J1709" s="179">
        <f t="shared" si="150"/>
        <v>0</v>
      </c>
      <c r="K1709" s="180"/>
      <c r="L1709" s="181"/>
      <c r="M1709" s="182" t="s">
        <v>1</v>
      </c>
      <c r="N1709" s="183" t="s">
        <v>39</v>
      </c>
      <c r="P1709" s="147">
        <f t="shared" si="151"/>
        <v>0</v>
      </c>
      <c r="Q1709" s="147">
        <v>0.44778000000000001</v>
      </c>
      <c r="R1709" s="147">
        <f t="shared" si="152"/>
        <v>0.44778000000000001</v>
      </c>
      <c r="S1709" s="147">
        <v>0</v>
      </c>
      <c r="T1709" s="148">
        <f t="shared" si="153"/>
        <v>0</v>
      </c>
      <c r="AR1709" s="149" t="s">
        <v>285</v>
      </c>
      <c r="AT1709" s="149" t="s">
        <v>319</v>
      </c>
      <c r="AU1709" s="149" t="s">
        <v>86</v>
      </c>
      <c r="AY1709" s="17" t="s">
        <v>241</v>
      </c>
      <c r="BE1709" s="150">
        <f t="shared" si="154"/>
        <v>0</v>
      </c>
      <c r="BF1709" s="150">
        <f t="shared" si="155"/>
        <v>0</v>
      </c>
      <c r="BG1709" s="150">
        <f t="shared" si="156"/>
        <v>0</v>
      </c>
      <c r="BH1709" s="150">
        <f t="shared" si="157"/>
        <v>0</v>
      </c>
      <c r="BI1709" s="150">
        <f t="shared" si="158"/>
        <v>0</v>
      </c>
      <c r="BJ1709" s="17" t="s">
        <v>86</v>
      </c>
      <c r="BK1709" s="150">
        <f t="shared" si="159"/>
        <v>0</v>
      </c>
      <c r="BL1709" s="17" t="s">
        <v>247</v>
      </c>
      <c r="BM1709" s="149" t="s">
        <v>2409</v>
      </c>
    </row>
    <row r="1710" spans="2:65" s="1" customFormat="1" ht="24.25" customHeight="1">
      <c r="B1710" s="32"/>
      <c r="C1710" s="137" t="s">
        <v>2410</v>
      </c>
      <c r="D1710" s="137" t="s">
        <v>243</v>
      </c>
      <c r="E1710" s="138" t="s">
        <v>2411</v>
      </c>
      <c r="F1710" s="139" t="s">
        <v>2412</v>
      </c>
      <c r="G1710" s="140" t="s">
        <v>327</v>
      </c>
      <c r="H1710" s="141">
        <v>2</v>
      </c>
      <c r="I1710" s="142"/>
      <c r="J1710" s="143">
        <f t="shared" si="150"/>
        <v>0</v>
      </c>
      <c r="K1710" s="144"/>
      <c r="L1710" s="32"/>
      <c r="M1710" s="145" t="s">
        <v>1</v>
      </c>
      <c r="N1710" s="146" t="s">
        <v>39</v>
      </c>
      <c r="P1710" s="147">
        <f t="shared" si="151"/>
        <v>0</v>
      </c>
      <c r="Q1710" s="147">
        <v>0</v>
      </c>
      <c r="R1710" s="147">
        <f t="shared" si="152"/>
        <v>0</v>
      </c>
      <c r="S1710" s="147">
        <v>0</v>
      </c>
      <c r="T1710" s="148">
        <f t="shared" si="153"/>
        <v>0</v>
      </c>
      <c r="AR1710" s="149" t="s">
        <v>334</v>
      </c>
      <c r="AT1710" s="149" t="s">
        <v>243</v>
      </c>
      <c r="AU1710" s="149" t="s">
        <v>86</v>
      </c>
      <c r="AY1710" s="17" t="s">
        <v>241</v>
      </c>
      <c r="BE1710" s="150">
        <f t="shared" si="154"/>
        <v>0</v>
      </c>
      <c r="BF1710" s="150">
        <f t="shared" si="155"/>
        <v>0</v>
      </c>
      <c r="BG1710" s="150">
        <f t="shared" si="156"/>
        <v>0</v>
      </c>
      <c r="BH1710" s="150">
        <f t="shared" si="157"/>
        <v>0</v>
      </c>
      <c r="BI1710" s="150">
        <f t="shared" si="158"/>
        <v>0</v>
      </c>
      <c r="BJ1710" s="17" t="s">
        <v>86</v>
      </c>
      <c r="BK1710" s="150">
        <f t="shared" si="159"/>
        <v>0</v>
      </c>
      <c r="BL1710" s="17" t="s">
        <v>334</v>
      </c>
      <c r="BM1710" s="149" t="s">
        <v>2413</v>
      </c>
    </row>
    <row r="1711" spans="2:65" s="1" customFormat="1" ht="24.25" customHeight="1">
      <c r="B1711" s="32"/>
      <c r="C1711" s="173" t="s">
        <v>2414</v>
      </c>
      <c r="D1711" s="173" t="s">
        <v>319</v>
      </c>
      <c r="E1711" s="174" t="s">
        <v>2415</v>
      </c>
      <c r="F1711" s="175" t="s">
        <v>2416</v>
      </c>
      <c r="G1711" s="176" t="s">
        <v>327</v>
      </c>
      <c r="H1711" s="177">
        <v>1</v>
      </c>
      <c r="I1711" s="178"/>
      <c r="J1711" s="179">
        <f t="shared" si="150"/>
        <v>0</v>
      </c>
      <c r="K1711" s="180"/>
      <c r="L1711" s="181"/>
      <c r="M1711" s="182" t="s">
        <v>1</v>
      </c>
      <c r="N1711" s="183" t="s">
        <v>39</v>
      </c>
      <c r="P1711" s="147">
        <f t="shared" si="151"/>
        <v>0</v>
      </c>
      <c r="Q1711" s="147">
        <v>2.9000000000000001E-2</v>
      </c>
      <c r="R1711" s="147">
        <f t="shared" si="152"/>
        <v>2.9000000000000001E-2</v>
      </c>
      <c r="S1711" s="147">
        <v>0</v>
      </c>
      <c r="T1711" s="148">
        <f t="shared" si="153"/>
        <v>0</v>
      </c>
      <c r="AR1711" s="149" t="s">
        <v>285</v>
      </c>
      <c r="AT1711" s="149" t="s">
        <v>319</v>
      </c>
      <c r="AU1711" s="149" t="s">
        <v>86</v>
      </c>
      <c r="AY1711" s="17" t="s">
        <v>241</v>
      </c>
      <c r="BE1711" s="150">
        <f t="shared" si="154"/>
        <v>0</v>
      </c>
      <c r="BF1711" s="150">
        <f t="shared" si="155"/>
        <v>0</v>
      </c>
      <c r="BG1711" s="150">
        <f t="shared" si="156"/>
        <v>0</v>
      </c>
      <c r="BH1711" s="150">
        <f t="shared" si="157"/>
        <v>0</v>
      </c>
      <c r="BI1711" s="150">
        <f t="shared" si="158"/>
        <v>0</v>
      </c>
      <c r="BJ1711" s="17" t="s">
        <v>86</v>
      </c>
      <c r="BK1711" s="150">
        <f t="shared" si="159"/>
        <v>0</v>
      </c>
      <c r="BL1711" s="17" t="s">
        <v>247</v>
      </c>
      <c r="BM1711" s="149" t="s">
        <v>2417</v>
      </c>
    </row>
    <row r="1712" spans="2:65" s="1" customFormat="1" ht="24.25" customHeight="1">
      <c r="B1712" s="32"/>
      <c r="C1712" s="173" t="s">
        <v>2418</v>
      </c>
      <c r="D1712" s="173" t="s">
        <v>319</v>
      </c>
      <c r="E1712" s="174" t="s">
        <v>2419</v>
      </c>
      <c r="F1712" s="175" t="s">
        <v>2420</v>
      </c>
      <c r="G1712" s="176" t="s">
        <v>327</v>
      </c>
      <c r="H1712" s="177">
        <v>1</v>
      </c>
      <c r="I1712" s="178"/>
      <c r="J1712" s="179">
        <f t="shared" si="150"/>
        <v>0</v>
      </c>
      <c r="K1712" s="180"/>
      <c r="L1712" s="181"/>
      <c r="M1712" s="182" t="s">
        <v>1</v>
      </c>
      <c r="N1712" s="183" t="s">
        <v>39</v>
      </c>
      <c r="P1712" s="147">
        <f t="shared" si="151"/>
        <v>0</v>
      </c>
      <c r="Q1712" s="147">
        <v>1.7999999999999999E-2</v>
      </c>
      <c r="R1712" s="147">
        <f t="shared" si="152"/>
        <v>1.7999999999999999E-2</v>
      </c>
      <c r="S1712" s="147">
        <v>0</v>
      </c>
      <c r="T1712" s="148">
        <f t="shared" si="153"/>
        <v>0</v>
      </c>
      <c r="AR1712" s="149" t="s">
        <v>285</v>
      </c>
      <c r="AT1712" s="149" t="s">
        <v>319</v>
      </c>
      <c r="AU1712" s="149" t="s">
        <v>86</v>
      </c>
      <c r="AY1712" s="17" t="s">
        <v>241</v>
      </c>
      <c r="BE1712" s="150">
        <f t="shared" si="154"/>
        <v>0</v>
      </c>
      <c r="BF1712" s="150">
        <f t="shared" si="155"/>
        <v>0</v>
      </c>
      <c r="BG1712" s="150">
        <f t="shared" si="156"/>
        <v>0</v>
      </c>
      <c r="BH1712" s="150">
        <f t="shared" si="157"/>
        <v>0</v>
      </c>
      <c r="BI1712" s="150">
        <f t="shared" si="158"/>
        <v>0</v>
      </c>
      <c r="BJ1712" s="17" t="s">
        <v>86</v>
      </c>
      <c r="BK1712" s="150">
        <f t="shared" si="159"/>
        <v>0</v>
      </c>
      <c r="BL1712" s="17" t="s">
        <v>247</v>
      </c>
      <c r="BM1712" s="149" t="s">
        <v>2421</v>
      </c>
    </row>
    <row r="1713" spans="2:65" s="1" customFormat="1" ht="24.25" customHeight="1">
      <c r="B1713" s="32"/>
      <c r="C1713" s="137" t="s">
        <v>2422</v>
      </c>
      <c r="D1713" s="137" t="s">
        <v>243</v>
      </c>
      <c r="E1713" s="138" t="s">
        <v>2423</v>
      </c>
      <c r="F1713" s="139" t="s">
        <v>2424</v>
      </c>
      <c r="G1713" s="140" t="s">
        <v>327</v>
      </c>
      <c r="H1713" s="141">
        <v>1</v>
      </c>
      <c r="I1713" s="142"/>
      <c r="J1713" s="143">
        <f t="shared" si="150"/>
        <v>0</v>
      </c>
      <c r="K1713" s="144"/>
      <c r="L1713" s="32"/>
      <c r="M1713" s="145" t="s">
        <v>1</v>
      </c>
      <c r="N1713" s="146" t="s">
        <v>39</v>
      </c>
      <c r="P1713" s="147">
        <f t="shared" si="151"/>
        <v>0</v>
      </c>
      <c r="Q1713" s="147">
        <v>0</v>
      </c>
      <c r="R1713" s="147">
        <f t="shared" si="152"/>
        <v>0</v>
      </c>
      <c r="S1713" s="147">
        <v>0</v>
      </c>
      <c r="T1713" s="148">
        <f t="shared" si="153"/>
        <v>0</v>
      </c>
      <c r="AR1713" s="149" t="s">
        <v>334</v>
      </c>
      <c r="AT1713" s="149" t="s">
        <v>243</v>
      </c>
      <c r="AU1713" s="149" t="s">
        <v>86</v>
      </c>
      <c r="AY1713" s="17" t="s">
        <v>241</v>
      </c>
      <c r="BE1713" s="150">
        <f t="shared" si="154"/>
        <v>0</v>
      </c>
      <c r="BF1713" s="150">
        <f t="shared" si="155"/>
        <v>0</v>
      </c>
      <c r="BG1713" s="150">
        <f t="shared" si="156"/>
        <v>0</v>
      </c>
      <c r="BH1713" s="150">
        <f t="shared" si="157"/>
        <v>0</v>
      </c>
      <c r="BI1713" s="150">
        <f t="shared" si="158"/>
        <v>0</v>
      </c>
      <c r="BJ1713" s="17" t="s">
        <v>86</v>
      </c>
      <c r="BK1713" s="150">
        <f t="shared" si="159"/>
        <v>0</v>
      </c>
      <c r="BL1713" s="17" t="s">
        <v>334</v>
      </c>
      <c r="BM1713" s="149" t="s">
        <v>2425</v>
      </c>
    </row>
    <row r="1714" spans="2:65" s="1" customFormat="1" ht="16.5" customHeight="1">
      <c r="B1714" s="32"/>
      <c r="C1714" s="173" t="s">
        <v>2426</v>
      </c>
      <c r="D1714" s="173" t="s">
        <v>319</v>
      </c>
      <c r="E1714" s="174" t="s">
        <v>2427</v>
      </c>
      <c r="F1714" s="175" t="s">
        <v>2428</v>
      </c>
      <c r="G1714" s="176" t="s">
        <v>327</v>
      </c>
      <c r="H1714" s="177">
        <v>1</v>
      </c>
      <c r="I1714" s="178"/>
      <c r="J1714" s="179">
        <f t="shared" si="150"/>
        <v>0</v>
      </c>
      <c r="K1714" s="180"/>
      <c r="L1714" s="181"/>
      <c r="M1714" s="182" t="s">
        <v>1</v>
      </c>
      <c r="N1714" s="183" t="s">
        <v>39</v>
      </c>
      <c r="P1714" s="147">
        <f t="shared" si="151"/>
        <v>0</v>
      </c>
      <c r="Q1714" s="147">
        <v>4.4999999999999998E-2</v>
      </c>
      <c r="R1714" s="147">
        <f t="shared" si="152"/>
        <v>4.4999999999999998E-2</v>
      </c>
      <c r="S1714" s="147">
        <v>0</v>
      </c>
      <c r="T1714" s="148">
        <f t="shared" si="153"/>
        <v>0</v>
      </c>
      <c r="AR1714" s="149" t="s">
        <v>285</v>
      </c>
      <c r="AT1714" s="149" t="s">
        <v>319</v>
      </c>
      <c r="AU1714" s="149" t="s">
        <v>86</v>
      </c>
      <c r="AY1714" s="17" t="s">
        <v>241</v>
      </c>
      <c r="BE1714" s="150">
        <f t="shared" si="154"/>
        <v>0</v>
      </c>
      <c r="BF1714" s="150">
        <f t="shared" si="155"/>
        <v>0</v>
      </c>
      <c r="BG1714" s="150">
        <f t="shared" si="156"/>
        <v>0</v>
      </c>
      <c r="BH1714" s="150">
        <f t="shared" si="157"/>
        <v>0</v>
      </c>
      <c r="BI1714" s="150">
        <f t="shared" si="158"/>
        <v>0</v>
      </c>
      <c r="BJ1714" s="17" t="s">
        <v>86</v>
      </c>
      <c r="BK1714" s="150">
        <f t="shared" si="159"/>
        <v>0</v>
      </c>
      <c r="BL1714" s="17" t="s">
        <v>247</v>
      </c>
      <c r="BM1714" s="149" t="s">
        <v>2429</v>
      </c>
    </row>
    <row r="1715" spans="2:65" s="1" customFormat="1" ht="24.25" customHeight="1">
      <c r="B1715" s="32"/>
      <c r="C1715" s="137" t="s">
        <v>2430</v>
      </c>
      <c r="D1715" s="137" t="s">
        <v>243</v>
      </c>
      <c r="E1715" s="138" t="s">
        <v>2431</v>
      </c>
      <c r="F1715" s="139" t="s">
        <v>2432</v>
      </c>
      <c r="G1715" s="140" t="s">
        <v>327</v>
      </c>
      <c r="H1715" s="141">
        <v>1</v>
      </c>
      <c r="I1715" s="142"/>
      <c r="J1715" s="143">
        <f t="shared" si="150"/>
        <v>0</v>
      </c>
      <c r="K1715" s="144"/>
      <c r="L1715" s="32"/>
      <c r="M1715" s="145" t="s">
        <v>1</v>
      </c>
      <c r="N1715" s="146" t="s">
        <v>39</v>
      </c>
      <c r="P1715" s="147">
        <f t="shared" si="151"/>
        <v>0</v>
      </c>
      <c r="Q1715" s="147">
        <v>0</v>
      </c>
      <c r="R1715" s="147">
        <f t="shared" si="152"/>
        <v>0</v>
      </c>
      <c r="S1715" s="147">
        <v>0</v>
      </c>
      <c r="T1715" s="148">
        <f t="shared" si="153"/>
        <v>0</v>
      </c>
      <c r="AR1715" s="149" t="s">
        <v>334</v>
      </c>
      <c r="AT1715" s="149" t="s">
        <v>243</v>
      </c>
      <c r="AU1715" s="149" t="s">
        <v>86</v>
      </c>
      <c r="AY1715" s="17" t="s">
        <v>241</v>
      </c>
      <c r="BE1715" s="150">
        <f t="shared" si="154"/>
        <v>0</v>
      </c>
      <c r="BF1715" s="150">
        <f t="shared" si="155"/>
        <v>0</v>
      </c>
      <c r="BG1715" s="150">
        <f t="shared" si="156"/>
        <v>0</v>
      </c>
      <c r="BH1715" s="150">
        <f t="shared" si="157"/>
        <v>0</v>
      </c>
      <c r="BI1715" s="150">
        <f t="shared" si="158"/>
        <v>0</v>
      </c>
      <c r="BJ1715" s="17" t="s">
        <v>86</v>
      </c>
      <c r="BK1715" s="150">
        <f t="shared" si="159"/>
        <v>0</v>
      </c>
      <c r="BL1715" s="17" t="s">
        <v>334</v>
      </c>
      <c r="BM1715" s="149" t="s">
        <v>2433</v>
      </c>
    </row>
    <row r="1716" spans="2:65" s="1" customFormat="1" ht="24.25" customHeight="1">
      <c r="B1716" s="32"/>
      <c r="C1716" s="173" t="s">
        <v>2434</v>
      </c>
      <c r="D1716" s="173" t="s">
        <v>319</v>
      </c>
      <c r="E1716" s="174" t="s">
        <v>2435</v>
      </c>
      <c r="F1716" s="175" t="s">
        <v>2436</v>
      </c>
      <c r="G1716" s="176" t="s">
        <v>327</v>
      </c>
      <c r="H1716" s="177">
        <v>1</v>
      </c>
      <c r="I1716" s="178"/>
      <c r="J1716" s="179">
        <f t="shared" si="150"/>
        <v>0</v>
      </c>
      <c r="K1716" s="180"/>
      <c r="L1716" s="181"/>
      <c r="M1716" s="182" t="s">
        <v>1</v>
      </c>
      <c r="N1716" s="183" t="s">
        <v>39</v>
      </c>
      <c r="P1716" s="147">
        <f t="shared" si="151"/>
        <v>0</v>
      </c>
      <c r="Q1716" s="147">
        <v>7.9000000000000001E-2</v>
      </c>
      <c r="R1716" s="147">
        <f t="shared" si="152"/>
        <v>7.9000000000000001E-2</v>
      </c>
      <c r="S1716" s="147">
        <v>0</v>
      </c>
      <c r="T1716" s="148">
        <f t="shared" si="153"/>
        <v>0</v>
      </c>
      <c r="AR1716" s="149" t="s">
        <v>285</v>
      </c>
      <c r="AT1716" s="149" t="s">
        <v>319</v>
      </c>
      <c r="AU1716" s="149" t="s">
        <v>86</v>
      </c>
      <c r="AY1716" s="17" t="s">
        <v>241</v>
      </c>
      <c r="BE1716" s="150">
        <f t="shared" si="154"/>
        <v>0</v>
      </c>
      <c r="BF1716" s="150">
        <f t="shared" si="155"/>
        <v>0</v>
      </c>
      <c r="BG1716" s="150">
        <f t="shared" si="156"/>
        <v>0</v>
      </c>
      <c r="BH1716" s="150">
        <f t="shared" si="157"/>
        <v>0</v>
      </c>
      <c r="BI1716" s="150">
        <f t="shared" si="158"/>
        <v>0</v>
      </c>
      <c r="BJ1716" s="17" t="s">
        <v>86</v>
      </c>
      <c r="BK1716" s="150">
        <f t="shared" si="159"/>
        <v>0</v>
      </c>
      <c r="BL1716" s="17" t="s">
        <v>247</v>
      </c>
      <c r="BM1716" s="149" t="s">
        <v>2437</v>
      </c>
    </row>
    <row r="1717" spans="2:65" s="1" customFormat="1" ht="24.25" customHeight="1">
      <c r="B1717" s="32"/>
      <c r="C1717" s="137" t="s">
        <v>2438</v>
      </c>
      <c r="D1717" s="137" t="s">
        <v>243</v>
      </c>
      <c r="E1717" s="138" t="s">
        <v>2439</v>
      </c>
      <c r="F1717" s="139" t="s">
        <v>2440</v>
      </c>
      <c r="G1717" s="140" t="s">
        <v>327</v>
      </c>
      <c r="H1717" s="141">
        <v>1</v>
      </c>
      <c r="I1717" s="142"/>
      <c r="J1717" s="143">
        <f t="shared" si="150"/>
        <v>0</v>
      </c>
      <c r="K1717" s="144"/>
      <c r="L1717" s="32"/>
      <c r="M1717" s="145" t="s">
        <v>1</v>
      </c>
      <c r="N1717" s="146" t="s">
        <v>39</v>
      </c>
      <c r="P1717" s="147">
        <f t="shared" si="151"/>
        <v>0</v>
      </c>
      <c r="Q1717" s="147">
        <v>0</v>
      </c>
      <c r="R1717" s="147">
        <f t="shared" si="152"/>
        <v>0</v>
      </c>
      <c r="S1717" s="147">
        <v>0</v>
      </c>
      <c r="T1717" s="148">
        <f t="shared" si="153"/>
        <v>0</v>
      </c>
      <c r="AR1717" s="149" t="s">
        <v>334</v>
      </c>
      <c r="AT1717" s="149" t="s">
        <v>243</v>
      </c>
      <c r="AU1717" s="149" t="s">
        <v>86</v>
      </c>
      <c r="AY1717" s="17" t="s">
        <v>241</v>
      </c>
      <c r="BE1717" s="150">
        <f t="shared" si="154"/>
        <v>0</v>
      </c>
      <c r="BF1717" s="150">
        <f t="shared" si="155"/>
        <v>0</v>
      </c>
      <c r="BG1717" s="150">
        <f t="shared" si="156"/>
        <v>0</v>
      </c>
      <c r="BH1717" s="150">
        <f t="shared" si="157"/>
        <v>0</v>
      </c>
      <c r="BI1717" s="150">
        <f t="shared" si="158"/>
        <v>0</v>
      </c>
      <c r="BJ1717" s="17" t="s">
        <v>86</v>
      </c>
      <c r="BK1717" s="150">
        <f t="shared" si="159"/>
        <v>0</v>
      </c>
      <c r="BL1717" s="17" t="s">
        <v>334</v>
      </c>
      <c r="BM1717" s="149" t="s">
        <v>2441</v>
      </c>
    </row>
    <row r="1718" spans="2:65" s="1" customFormat="1" ht="24.25" customHeight="1">
      <c r="B1718" s="32"/>
      <c r="C1718" s="173" t="s">
        <v>2442</v>
      </c>
      <c r="D1718" s="173" t="s">
        <v>319</v>
      </c>
      <c r="E1718" s="174" t="s">
        <v>2443</v>
      </c>
      <c r="F1718" s="175" t="s">
        <v>2444</v>
      </c>
      <c r="G1718" s="176" t="s">
        <v>327</v>
      </c>
      <c r="H1718" s="177">
        <v>1</v>
      </c>
      <c r="I1718" s="178"/>
      <c r="J1718" s="179">
        <f t="shared" si="150"/>
        <v>0</v>
      </c>
      <c r="K1718" s="180"/>
      <c r="L1718" s="181"/>
      <c r="M1718" s="182" t="s">
        <v>1</v>
      </c>
      <c r="N1718" s="183" t="s">
        <v>39</v>
      </c>
      <c r="P1718" s="147">
        <f t="shared" si="151"/>
        <v>0</v>
      </c>
      <c r="Q1718" s="147">
        <v>7.2499999999999995E-2</v>
      </c>
      <c r="R1718" s="147">
        <f t="shared" si="152"/>
        <v>7.2499999999999995E-2</v>
      </c>
      <c r="S1718" s="147">
        <v>0</v>
      </c>
      <c r="T1718" s="148">
        <f t="shared" si="153"/>
        <v>0</v>
      </c>
      <c r="AR1718" s="149" t="s">
        <v>285</v>
      </c>
      <c r="AT1718" s="149" t="s">
        <v>319</v>
      </c>
      <c r="AU1718" s="149" t="s">
        <v>86</v>
      </c>
      <c r="AY1718" s="17" t="s">
        <v>241</v>
      </c>
      <c r="BE1718" s="150">
        <f t="shared" si="154"/>
        <v>0</v>
      </c>
      <c r="BF1718" s="150">
        <f t="shared" si="155"/>
        <v>0</v>
      </c>
      <c r="BG1718" s="150">
        <f t="shared" si="156"/>
        <v>0</v>
      </c>
      <c r="BH1718" s="150">
        <f t="shared" si="157"/>
        <v>0</v>
      </c>
      <c r="BI1718" s="150">
        <f t="shared" si="158"/>
        <v>0</v>
      </c>
      <c r="BJ1718" s="17" t="s">
        <v>86</v>
      </c>
      <c r="BK1718" s="150">
        <f t="shared" si="159"/>
        <v>0</v>
      </c>
      <c r="BL1718" s="17" t="s">
        <v>247</v>
      </c>
      <c r="BM1718" s="149" t="s">
        <v>2445</v>
      </c>
    </row>
    <row r="1719" spans="2:65" s="1" customFormat="1" ht="24.25" customHeight="1">
      <c r="B1719" s="32"/>
      <c r="C1719" s="137" t="s">
        <v>2446</v>
      </c>
      <c r="D1719" s="137" t="s">
        <v>243</v>
      </c>
      <c r="E1719" s="138" t="s">
        <v>2447</v>
      </c>
      <c r="F1719" s="139" t="s">
        <v>2448</v>
      </c>
      <c r="G1719" s="140" t="s">
        <v>327</v>
      </c>
      <c r="H1719" s="141">
        <v>2</v>
      </c>
      <c r="I1719" s="142"/>
      <c r="J1719" s="143">
        <f t="shared" si="150"/>
        <v>0</v>
      </c>
      <c r="K1719" s="144"/>
      <c r="L1719" s="32"/>
      <c r="M1719" s="145" t="s">
        <v>1</v>
      </c>
      <c r="N1719" s="146" t="s">
        <v>39</v>
      </c>
      <c r="P1719" s="147">
        <f t="shared" si="151"/>
        <v>0</v>
      </c>
      <c r="Q1719" s="147">
        <v>0</v>
      </c>
      <c r="R1719" s="147">
        <f t="shared" si="152"/>
        <v>0</v>
      </c>
      <c r="S1719" s="147">
        <v>0</v>
      </c>
      <c r="T1719" s="148">
        <f t="shared" si="153"/>
        <v>0</v>
      </c>
      <c r="AR1719" s="149" t="s">
        <v>334</v>
      </c>
      <c r="AT1719" s="149" t="s">
        <v>243</v>
      </c>
      <c r="AU1719" s="149" t="s">
        <v>86</v>
      </c>
      <c r="AY1719" s="17" t="s">
        <v>241</v>
      </c>
      <c r="BE1719" s="150">
        <f t="shared" si="154"/>
        <v>0</v>
      </c>
      <c r="BF1719" s="150">
        <f t="shared" si="155"/>
        <v>0</v>
      </c>
      <c r="BG1719" s="150">
        <f t="shared" si="156"/>
        <v>0</v>
      </c>
      <c r="BH1719" s="150">
        <f t="shared" si="157"/>
        <v>0</v>
      </c>
      <c r="BI1719" s="150">
        <f t="shared" si="158"/>
        <v>0</v>
      </c>
      <c r="BJ1719" s="17" t="s">
        <v>86</v>
      </c>
      <c r="BK1719" s="150">
        <f t="shared" si="159"/>
        <v>0</v>
      </c>
      <c r="BL1719" s="17" t="s">
        <v>334</v>
      </c>
      <c r="BM1719" s="149" t="s">
        <v>2449</v>
      </c>
    </row>
    <row r="1720" spans="2:65" s="1" customFormat="1" ht="24.25" customHeight="1">
      <c r="B1720" s="32"/>
      <c r="C1720" s="137" t="s">
        <v>2450</v>
      </c>
      <c r="D1720" s="137" t="s">
        <v>243</v>
      </c>
      <c r="E1720" s="138" t="s">
        <v>2451</v>
      </c>
      <c r="F1720" s="139" t="s">
        <v>2452</v>
      </c>
      <c r="G1720" s="140" t="s">
        <v>327</v>
      </c>
      <c r="H1720" s="141">
        <v>2</v>
      </c>
      <c r="I1720" s="142"/>
      <c r="J1720" s="143">
        <f t="shared" si="150"/>
        <v>0</v>
      </c>
      <c r="K1720" s="144"/>
      <c r="L1720" s="32"/>
      <c r="M1720" s="145" t="s">
        <v>1</v>
      </c>
      <c r="N1720" s="146" t="s">
        <v>39</v>
      </c>
      <c r="P1720" s="147">
        <f t="shared" si="151"/>
        <v>0</v>
      </c>
      <c r="Q1720" s="147">
        <v>0</v>
      </c>
      <c r="R1720" s="147">
        <f t="shared" si="152"/>
        <v>0</v>
      </c>
      <c r="S1720" s="147">
        <v>0</v>
      </c>
      <c r="T1720" s="148">
        <f t="shared" si="153"/>
        <v>0</v>
      </c>
      <c r="AR1720" s="149" t="s">
        <v>334</v>
      </c>
      <c r="AT1720" s="149" t="s">
        <v>243</v>
      </c>
      <c r="AU1720" s="149" t="s">
        <v>86</v>
      </c>
      <c r="AY1720" s="17" t="s">
        <v>241</v>
      </c>
      <c r="BE1720" s="150">
        <f t="shared" si="154"/>
        <v>0</v>
      </c>
      <c r="BF1720" s="150">
        <f t="shared" si="155"/>
        <v>0</v>
      </c>
      <c r="BG1720" s="150">
        <f t="shared" si="156"/>
        <v>0</v>
      </c>
      <c r="BH1720" s="150">
        <f t="shared" si="157"/>
        <v>0</v>
      </c>
      <c r="BI1720" s="150">
        <f t="shared" si="158"/>
        <v>0</v>
      </c>
      <c r="BJ1720" s="17" t="s">
        <v>86</v>
      </c>
      <c r="BK1720" s="150">
        <f t="shared" si="159"/>
        <v>0</v>
      </c>
      <c r="BL1720" s="17" t="s">
        <v>334</v>
      </c>
      <c r="BM1720" s="149" t="s">
        <v>2453</v>
      </c>
    </row>
    <row r="1721" spans="2:65" s="1" customFormat="1" ht="24.25" customHeight="1">
      <c r="B1721" s="32"/>
      <c r="C1721" s="137" t="s">
        <v>2454</v>
      </c>
      <c r="D1721" s="137" t="s">
        <v>243</v>
      </c>
      <c r="E1721" s="138" t="s">
        <v>2455</v>
      </c>
      <c r="F1721" s="139" t="s">
        <v>2456</v>
      </c>
      <c r="G1721" s="140" t="s">
        <v>327</v>
      </c>
      <c r="H1721" s="141">
        <v>1</v>
      </c>
      <c r="I1721" s="142"/>
      <c r="J1721" s="143">
        <f t="shared" si="150"/>
        <v>0</v>
      </c>
      <c r="K1721" s="144"/>
      <c r="L1721" s="32"/>
      <c r="M1721" s="145" t="s">
        <v>1</v>
      </c>
      <c r="N1721" s="146" t="s">
        <v>39</v>
      </c>
      <c r="P1721" s="147">
        <f t="shared" si="151"/>
        <v>0</v>
      </c>
      <c r="Q1721" s="147">
        <v>0</v>
      </c>
      <c r="R1721" s="147">
        <f t="shared" si="152"/>
        <v>0</v>
      </c>
      <c r="S1721" s="147">
        <v>0</v>
      </c>
      <c r="T1721" s="148">
        <f t="shared" si="153"/>
        <v>0</v>
      </c>
      <c r="AR1721" s="149" t="s">
        <v>334</v>
      </c>
      <c r="AT1721" s="149" t="s">
        <v>243</v>
      </c>
      <c r="AU1721" s="149" t="s">
        <v>86</v>
      </c>
      <c r="AY1721" s="17" t="s">
        <v>241</v>
      </c>
      <c r="BE1721" s="150">
        <f t="shared" si="154"/>
        <v>0</v>
      </c>
      <c r="BF1721" s="150">
        <f t="shared" si="155"/>
        <v>0</v>
      </c>
      <c r="BG1721" s="150">
        <f t="shared" si="156"/>
        <v>0</v>
      </c>
      <c r="BH1721" s="150">
        <f t="shared" si="157"/>
        <v>0</v>
      </c>
      <c r="BI1721" s="150">
        <f t="shared" si="158"/>
        <v>0</v>
      </c>
      <c r="BJ1721" s="17" t="s">
        <v>86</v>
      </c>
      <c r="BK1721" s="150">
        <f t="shared" si="159"/>
        <v>0</v>
      </c>
      <c r="BL1721" s="17" t="s">
        <v>334</v>
      </c>
      <c r="BM1721" s="149" t="s">
        <v>2457</v>
      </c>
    </row>
    <row r="1722" spans="2:65" s="1" customFormat="1" ht="24.25" customHeight="1">
      <c r="B1722" s="32"/>
      <c r="C1722" s="173" t="s">
        <v>2458</v>
      </c>
      <c r="D1722" s="173" t="s">
        <v>319</v>
      </c>
      <c r="E1722" s="174" t="s">
        <v>2459</v>
      </c>
      <c r="F1722" s="175" t="s">
        <v>2460</v>
      </c>
      <c r="G1722" s="176" t="s">
        <v>246</v>
      </c>
      <c r="H1722" s="177">
        <v>8</v>
      </c>
      <c r="I1722" s="178"/>
      <c r="J1722" s="179">
        <f t="shared" si="150"/>
        <v>0</v>
      </c>
      <c r="K1722" s="180"/>
      <c r="L1722" s="181"/>
      <c r="M1722" s="182" t="s">
        <v>1</v>
      </c>
      <c r="N1722" s="183" t="s">
        <v>39</v>
      </c>
      <c r="P1722" s="147">
        <f t="shared" si="151"/>
        <v>0</v>
      </c>
      <c r="Q1722" s="147">
        <v>3.4200000000000001E-2</v>
      </c>
      <c r="R1722" s="147">
        <f t="shared" si="152"/>
        <v>0.27360000000000001</v>
      </c>
      <c r="S1722" s="147">
        <v>0</v>
      </c>
      <c r="T1722" s="148">
        <f t="shared" si="153"/>
        <v>0</v>
      </c>
      <c r="AR1722" s="149" t="s">
        <v>420</v>
      </c>
      <c r="AT1722" s="149" t="s">
        <v>319</v>
      </c>
      <c r="AU1722" s="149" t="s">
        <v>86</v>
      </c>
      <c r="AY1722" s="17" t="s">
        <v>241</v>
      </c>
      <c r="BE1722" s="150">
        <f t="shared" si="154"/>
        <v>0</v>
      </c>
      <c r="BF1722" s="150">
        <f t="shared" si="155"/>
        <v>0</v>
      </c>
      <c r="BG1722" s="150">
        <f t="shared" si="156"/>
        <v>0</v>
      </c>
      <c r="BH1722" s="150">
        <f t="shared" si="157"/>
        <v>0</v>
      </c>
      <c r="BI1722" s="150">
        <f t="shared" si="158"/>
        <v>0</v>
      </c>
      <c r="BJ1722" s="17" t="s">
        <v>86</v>
      </c>
      <c r="BK1722" s="150">
        <f t="shared" si="159"/>
        <v>0</v>
      </c>
      <c r="BL1722" s="17" t="s">
        <v>334</v>
      </c>
      <c r="BM1722" s="149" t="s">
        <v>2461</v>
      </c>
    </row>
    <row r="1723" spans="2:65" s="1" customFormat="1" ht="24.25" customHeight="1">
      <c r="B1723" s="32"/>
      <c r="C1723" s="137" t="s">
        <v>2462</v>
      </c>
      <c r="D1723" s="137" t="s">
        <v>243</v>
      </c>
      <c r="E1723" s="138" t="s">
        <v>2463</v>
      </c>
      <c r="F1723" s="139" t="s">
        <v>2464</v>
      </c>
      <c r="G1723" s="140" t="s">
        <v>327</v>
      </c>
      <c r="H1723" s="141">
        <v>2</v>
      </c>
      <c r="I1723" s="142"/>
      <c r="J1723" s="143">
        <f t="shared" si="150"/>
        <v>0</v>
      </c>
      <c r="K1723" s="144"/>
      <c r="L1723" s="32"/>
      <c r="M1723" s="145" t="s">
        <v>1</v>
      </c>
      <c r="N1723" s="146" t="s">
        <v>39</v>
      </c>
      <c r="P1723" s="147">
        <f t="shared" si="151"/>
        <v>0</v>
      </c>
      <c r="Q1723" s="147">
        <v>0</v>
      </c>
      <c r="R1723" s="147">
        <f t="shared" si="152"/>
        <v>0</v>
      </c>
      <c r="S1723" s="147">
        <v>0</v>
      </c>
      <c r="T1723" s="148">
        <f t="shared" si="153"/>
        <v>0</v>
      </c>
      <c r="AR1723" s="149" t="s">
        <v>334</v>
      </c>
      <c r="AT1723" s="149" t="s">
        <v>243</v>
      </c>
      <c r="AU1723" s="149" t="s">
        <v>86</v>
      </c>
      <c r="AY1723" s="17" t="s">
        <v>241</v>
      </c>
      <c r="BE1723" s="150">
        <f t="shared" si="154"/>
        <v>0</v>
      </c>
      <c r="BF1723" s="150">
        <f t="shared" si="155"/>
        <v>0</v>
      </c>
      <c r="BG1723" s="150">
        <f t="shared" si="156"/>
        <v>0</v>
      </c>
      <c r="BH1723" s="150">
        <f t="shared" si="157"/>
        <v>0</v>
      </c>
      <c r="BI1723" s="150">
        <f t="shared" si="158"/>
        <v>0</v>
      </c>
      <c r="BJ1723" s="17" t="s">
        <v>86</v>
      </c>
      <c r="BK1723" s="150">
        <f t="shared" si="159"/>
        <v>0</v>
      </c>
      <c r="BL1723" s="17" t="s">
        <v>334</v>
      </c>
      <c r="BM1723" s="149" t="s">
        <v>2465</v>
      </c>
    </row>
    <row r="1724" spans="2:65" s="1" customFormat="1" ht="24.25" customHeight="1">
      <c r="B1724" s="32"/>
      <c r="C1724" s="137" t="s">
        <v>2466</v>
      </c>
      <c r="D1724" s="137" t="s">
        <v>243</v>
      </c>
      <c r="E1724" s="138" t="s">
        <v>2467</v>
      </c>
      <c r="F1724" s="139" t="s">
        <v>2468</v>
      </c>
      <c r="G1724" s="140" t="s">
        <v>327</v>
      </c>
      <c r="H1724" s="141">
        <v>1</v>
      </c>
      <c r="I1724" s="142"/>
      <c r="J1724" s="143">
        <f t="shared" si="150"/>
        <v>0</v>
      </c>
      <c r="K1724" s="144"/>
      <c r="L1724" s="32"/>
      <c r="M1724" s="145" t="s">
        <v>1</v>
      </c>
      <c r="N1724" s="146" t="s">
        <v>39</v>
      </c>
      <c r="P1724" s="147">
        <f t="shared" si="151"/>
        <v>0</v>
      </c>
      <c r="Q1724" s="147">
        <v>1.3999999999999999E-4</v>
      </c>
      <c r="R1724" s="147">
        <f t="shared" si="152"/>
        <v>1.3999999999999999E-4</v>
      </c>
      <c r="S1724" s="147">
        <v>0</v>
      </c>
      <c r="T1724" s="148">
        <f t="shared" si="153"/>
        <v>0</v>
      </c>
      <c r="AR1724" s="149" t="s">
        <v>334</v>
      </c>
      <c r="AT1724" s="149" t="s">
        <v>243</v>
      </c>
      <c r="AU1724" s="149" t="s">
        <v>86</v>
      </c>
      <c r="AY1724" s="17" t="s">
        <v>241</v>
      </c>
      <c r="BE1724" s="150">
        <f t="shared" si="154"/>
        <v>0</v>
      </c>
      <c r="BF1724" s="150">
        <f t="shared" si="155"/>
        <v>0</v>
      </c>
      <c r="BG1724" s="150">
        <f t="shared" si="156"/>
        <v>0</v>
      </c>
      <c r="BH1724" s="150">
        <f t="shared" si="157"/>
        <v>0</v>
      </c>
      <c r="BI1724" s="150">
        <f t="shared" si="158"/>
        <v>0</v>
      </c>
      <c r="BJ1724" s="17" t="s">
        <v>86</v>
      </c>
      <c r="BK1724" s="150">
        <f t="shared" si="159"/>
        <v>0</v>
      </c>
      <c r="BL1724" s="17" t="s">
        <v>334</v>
      </c>
      <c r="BM1724" s="149" t="s">
        <v>2469</v>
      </c>
    </row>
    <row r="1725" spans="2:65" s="1" customFormat="1" ht="16.5" customHeight="1">
      <c r="B1725" s="32"/>
      <c r="C1725" s="173" t="s">
        <v>2470</v>
      </c>
      <c r="D1725" s="173" t="s">
        <v>319</v>
      </c>
      <c r="E1725" s="174" t="s">
        <v>2471</v>
      </c>
      <c r="F1725" s="175" t="s">
        <v>2472</v>
      </c>
      <c r="G1725" s="176" t="s">
        <v>327</v>
      </c>
      <c r="H1725" s="177">
        <v>1</v>
      </c>
      <c r="I1725" s="178"/>
      <c r="J1725" s="179">
        <f t="shared" si="150"/>
        <v>0</v>
      </c>
      <c r="K1725" s="180"/>
      <c r="L1725" s="181"/>
      <c r="M1725" s="182" t="s">
        <v>1</v>
      </c>
      <c r="N1725" s="183" t="s">
        <v>39</v>
      </c>
      <c r="P1725" s="147">
        <f t="shared" si="151"/>
        <v>0</v>
      </c>
      <c r="Q1725" s="147">
        <v>1.0500000000000001E-2</v>
      </c>
      <c r="R1725" s="147">
        <f t="shared" si="152"/>
        <v>1.0500000000000001E-2</v>
      </c>
      <c r="S1725" s="147">
        <v>0</v>
      </c>
      <c r="T1725" s="148">
        <f t="shared" si="153"/>
        <v>0</v>
      </c>
      <c r="AR1725" s="149" t="s">
        <v>285</v>
      </c>
      <c r="AT1725" s="149" t="s">
        <v>319</v>
      </c>
      <c r="AU1725" s="149" t="s">
        <v>86</v>
      </c>
      <c r="AY1725" s="17" t="s">
        <v>241</v>
      </c>
      <c r="BE1725" s="150">
        <f t="shared" si="154"/>
        <v>0</v>
      </c>
      <c r="BF1725" s="150">
        <f t="shared" si="155"/>
        <v>0</v>
      </c>
      <c r="BG1725" s="150">
        <f t="shared" si="156"/>
        <v>0</v>
      </c>
      <c r="BH1725" s="150">
        <f t="shared" si="157"/>
        <v>0</v>
      </c>
      <c r="BI1725" s="150">
        <f t="shared" si="158"/>
        <v>0</v>
      </c>
      <c r="BJ1725" s="17" t="s">
        <v>86</v>
      </c>
      <c r="BK1725" s="150">
        <f t="shared" si="159"/>
        <v>0</v>
      </c>
      <c r="BL1725" s="17" t="s">
        <v>247</v>
      </c>
      <c r="BM1725" s="149" t="s">
        <v>2473</v>
      </c>
    </row>
    <row r="1726" spans="2:65" s="1" customFormat="1" ht="24.25" customHeight="1">
      <c r="B1726" s="32"/>
      <c r="C1726" s="137" t="s">
        <v>2474</v>
      </c>
      <c r="D1726" s="137" t="s">
        <v>243</v>
      </c>
      <c r="E1726" s="138" t="s">
        <v>2475</v>
      </c>
      <c r="F1726" s="139" t="s">
        <v>2476</v>
      </c>
      <c r="G1726" s="140" t="s">
        <v>327</v>
      </c>
      <c r="H1726" s="141">
        <v>1</v>
      </c>
      <c r="I1726" s="142"/>
      <c r="J1726" s="143">
        <f t="shared" si="150"/>
        <v>0</v>
      </c>
      <c r="K1726" s="144"/>
      <c r="L1726" s="32"/>
      <c r="M1726" s="145" t="s">
        <v>1</v>
      </c>
      <c r="N1726" s="146" t="s">
        <v>39</v>
      </c>
      <c r="P1726" s="147">
        <f t="shared" si="151"/>
        <v>0</v>
      </c>
      <c r="Q1726" s="147">
        <v>8.0000000000000007E-5</v>
      </c>
      <c r="R1726" s="147">
        <f t="shared" si="152"/>
        <v>8.0000000000000007E-5</v>
      </c>
      <c r="S1726" s="147">
        <v>0</v>
      </c>
      <c r="T1726" s="148">
        <f t="shared" si="153"/>
        <v>0</v>
      </c>
      <c r="AR1726" s="149" t="s">
        <v>334</v>
      </c>
      <c r="AT1726" s="149" t="s">
        <v>243</v>
      </c>
      <c r="AU1726" s="149" t="s">
        <v>86</v>
      </c>
      <c r="AY1726" s="17" t="s">
        <v>241</v>
      </c>
      <c r="BE1726" s="150">
        <f t="shared" si="154"/>
        <v>0</v>
      </c>
      <c r="BF1726" s="150">
        <f t="shared" si="155"/>
        <v>0</v>
      </c>
      <c r="BG1726" s="150">
        <f t="shared" si="156"/>
        <v>0</v>
      </c>
      <c r="BH1726" s="150">
        <f t="shared" si="157"/>
        <v>0</v>
      </c>
      <c r="BI1726" s="150">
        <f t="shared" si="158"/>
        <v>0</v>
      </c>
      <c r="BJ1726" s="17" t="s">
        <v>86</v>
      </c>
      <c r="BK1726" s="150">
        <f t="shared" si="159"/>
        <v>0</v>
      </c>
      <c r="BL1726" s="17" t="s">
        <v>334</v>
      </c>
      <c r="BM1726" s="149" t="s">
        <v>2477</v>
      </c>
    </row>
    <row r="1727" spans="2:65" s="12" customFormat="1" ht="12">
      <c r="B1727" s="151"/>
      <c r="D1727" s="152" t="s">
        <v>249</v>
      </c>
      <c r="E1727" s="153" t="s">
        <v>1</v>
      </c>
      <c r="F1727" s="154" t="s">
        <v>1253</v>
      </c>
      <c r="H1727" s="155">
        <v>1</v>
      </c>
      <c r="I1727" s="156"/>
      <c r="L1727" s="151"/>
      <c r="M1727" s="157"/>
      <c r="T1727" s="158"/>
      <c r="AT1727" s="153" t="s">
        <v>249</v>
      </c>
      <c r="AU1727" s="153" t="s">
        <v>86</v>
      </c>
      <c r="AV1727" s="12" t="s">
        <v>86</v>
      </c>
      <c r="AW1727" s="12" t="s">
        <v>30</v>
      </c>
      <c r="AX1727" s="12" t="s">
        <v>73</v>
      </c>
      <c r="AY1727" s="153" t="s">
        <v>241</v>
      </c>
    </row>
    <row r="1728" spans="2:65" s="13" customFormat="1" ht="12">
      <c r="B1728" s="159"/>
      <c r="D1728" s="152" t="s">
        <v>249</v>
      </c>
      <c r="E1728" s="160" t="s">
        <v>1</v>
      </c>
      <c r="F1728" s="161" t="s">
        <v>2478</v>
      </c>
      <c r="H1728" s="162">
        <v>1</v>
      </c>
      <c r="I1728" s="163"/>
      <c r="L1728" s="159"/>
      <c r="M1728" s="164"/>
      <c r="T1728" s="165"/>
      <c r="AT1728" s="160" t="s">
        <v>249</v>
      </c>
      <c r="AU1728" s="160" t="s">
        <v>86</v>
      </c>
      <c r="AV1728" s="13" t="s">
        <v>247</v>
      </c>
      <c r="AW1728" s="13" t="s">
        <v>30</v>
      </c>
      <c r="AX1728" s="13" t="s">
        <v>80</v>
      </c>
      <c r="AY1728" s="160" t="s">
        <v>241</v>
      </c>
    </row>
    <row r="1729" spans="2:65" s="1" customFormat="1" ht="24.25" customHeight="1">
      <c r="B1729" s="32"/>
      <c r="C1729" s="137" t="s">
        <v>2479</v>
      </c>
      <c r="D1729" s="137" t="s">
        <v>243</v>
      </c>
      <c r="E1729" s="138" t="s">
        <v>2480</v>
      </c>
      <c r="F1729" s="139" t="s">
        <v>2481</v>
      </c>
      <c r="G1729" s="140" t="s">
        <v>327</v>
      </c>
      <c r="H1729" s="141">
        <v>2</v>
      </c>
      <c r="I1729" s="142"/>
      <c r="J1729" s="143">
        <f t="shared" ref="J1729:J1742" si="160">ROUND(I1729*H1729,2)</f>
        <v>0</v>
      </c>
      <c r="K1729" s="144"/>
      <c r="L1729" s="32"/>
      <c r="M1729" s="145" t="s">
        <v>1</v>
      </c>
      <c r="N1729" s="146" t="s">
        <v>39</v>
      </c>
      <c r="P1729" s="147">
        <f t="shared" ref="P1729:P1742" si="161">O1729*H1729</f>
        <v>0</v>
      </c>
      <c r="Q1729" s="147">
        <v>0</v>
      </c>
      <c r="R1729" s="147">
        <f t="shared" ref="R1729:R1742" si="162">Q1729*H1729</f>
        <v>0</v>
      </c>
      <c r="S1729" s="147">
        <v>0</v>
      </c>
      <c r="T1729" s="148">
        <f t="shared" ref="T1729:T1742" si="163">S1729*H1729</f>
        <v>0</v>
      </c>
      <c r="AR1729" s="149" t="s">
        <v>334</v>
      </c>
      <c r="AT1729" s="149" t="s">
        <v>243</v>
      </c>
      <c r="AU1729" s="149" t="s">
        <v>86</v>
      </c>
      <c r="AY1729" s="17" t="s">
        <v>241</v>
      </c>
      <c r="BE1729" s="150">
        <f t="shared" ref="BE1729:BE1742" si="164">IF(N1729="základní",J1729,0)</f>
        <v>0</v>
      </c>
      <c r="BF1729" s="150">
        <f t="shared" ref="BF1729:BF1742" si="165">IF(N1729="snížená",J1729,0)</f>
        <v>0</v>
      </c>
      <c r="BG1729" s="150">
        <f t="shared" ref="BG1729:BG1742" si="166">IF(N1729="zákl. přenesená",J1729,0)</f>
        <v>0</v>
      </c>
      <c r="BH1729" s="150">
        <f t="shared" ref="BH1729:BH1742" si="167">IF(N1729="sníž. přenesená",J1729,0)</f>
        <v>0</v>
      </c>
      <c r="BI1729" s="150">
        <f t="shared" ref="BI1729:BI1742" si="168">IF(N1729="nulová",J1729,0)</f>
        <v>0</v>
      </c>
      <c r="BJ1729" s="17" t="s">
        <v>86</v>
      </c>
      <c r="BK1729" s="150">
        <f t="shared" ref="BK1729:BK1742" si="169">ROUND(I1729*H1729,2)</f>
        <v>0</v>
      </c>
      <c r="BL1729" s="17" t="s">
        <v>334</v>
      </c>
      <c r="BM1729" s="149" t="s">
        <v>2482</v>
      </c>
    </row>
    <row r="1730" spans="2:65" s="1" customFormat="1" ht="24.25" customHeight="1">
      <c r="B1730" s="32"/>
      <c r="C1730" s="173" t="s">
        <v>2483</v>
      </c>
      <c r="D1730" s="173" t="s">
        <v>319</v>
      </c>
      <c r="E1730" s="174" t="s">
        <v>2484</v>
      </c>
      <c r="F1730" s="175" t="s">
        <v>2485</v>
      </c>
      <c r="G1730" s="176" t="s">
        <v>246</v>
      </c>
      <c r="H1730" s="177">
        <v>5</v>
      </c>
      <c r="I1730" s="178"/>
      <c r="J1730" s="179">
        <f t="shared" si="160"/>
        <v>0</v>
      </c>
      <c r="K1730" s="180"/>
      <c r="L1730" s="181"/>
      <c r="M1730" s="182" t="s">
        <v>1</v>
      </c>
      <c r="N1730" s="183" t="s">
        <v>39</v>
      </c>
      <c r="P1730" s="147">
        <f t="shared" si="161"/>
        <v>0</v>
      </c>
      <c r="Q1730" s="147">
        <v>2.2950000000000002E-2</v>
      </c>
      <c r="R1730" s="147">
        <f t="shared" si="162"/>
        <v>0.11475</v>
      </c>
      <c r="S1730" s="147">
        <v>0</v>
      </c>
      <c r="T1730" s="148">
        <f t="shared" si="163"/>
        <v>0</v>
      </c>
      <c r="AR1730" s="149" t="s">
        <v>420</v>
      </c>
      <c r="AT1730" s="149" t="s">
        <v>319</v>
      </c>
      <c r="AU1730" s="149" t="s">
        <v>86</v>
      </c>
      <c r="AY1730" s="17" t="s">
        <v>241</v>
      </c>
      <c r="BE1730" s="150">
        <f t="shared" si="164"/>
        <v>0</v>
      </c>
      <c r="BF1730" s="150">
        <f t="shared" si="165"/>
        <v>0</v>
      </c>
      <c r="BG1730" s="150">
        <f t="shared" si="166"/>
        <v>0</v>
      </c>
      <c r="BH1730" s="150">
        <f t="shared" si="167"/>
        <v>0</v>
      </c>
      <c r="BI1730" s="150">
        <f t="shared" si="168"/>
        <v>0</v>
      </c>
      <c r="BJ1730" s="17" t="s">
        <v>86</v>
      </c>
      <c r="BK1730" s="150">
        <f t="shared" si="169"/>
        <v>0</v>
      </c>
      <c r="BL1730" s="17" t="s">
        <v>334</v>
      </c>
      <c r="BM1730" s="149" t="s">
        <v>2486</v>
      </c>
    </row>
    <row r="1731" spans="2:65" s="1" customFormat="1" ht="24.25" customHeight="1">
      <c r="B1731" s="32"/>
      <c r="C1731" s="137" t="s">
        <v>2487</v>
      </c>
      <c r="D1731" s="137" t="s">
        <v>243</v>
      </c>
      <c r="E1731" s="138" t="s">
        <v>2488</v>
      </c>
      <c r="F1731" s="139" t="s">
        <v>2489</v>
      </c>
      <c r="G1731" s="140" t="s">
        <v>327</v>
      </c>
      <c r="H1731" s="141">
        <v>10</v>
      </c>
      <c r="I1731" s="142"/>
      <c r="J1731" s="143">
        <f t="shared" si="160"/>
        <v>0</v>
      </c>
      <c r="K1731" s="144"/>
      <c r="L1731" s="32"/>
      <c r="M1731" s="145" t="s">
        <v>1</v>
      </c>
      <c r="N1731" s="146" t="s">
        <v>39</v>
      </c>
      <c r="P1731" s="147">
        <f t="shared" si="161"/>
        <v>0</v>
      </c>
      <c r="Q1731" s="147">
        <v>0</v>
      </c>
      <c r="R1731" s="147">
        <f t="shared" si="162"/>
        <v>0</v>
      </c>
      <c r="S1731" s="147">
        <v>0</v>
      </c>
      <c r="T1731" s="148">
        <f t="shared" si="163"/>
        <v>0</v>
      </c>
      <c r="AR1731" s="149" t="s">
        <v>334</v>
      </c>
      <c r="AT1731" s="149" t="s">
        <v>243</v>
      </c>
      <c r="AU1731" s="149" t="s">
        <v>86</v>
      </c>
      <c r="AY1731" s="17" t="s">
        <v>241</v>
      </c>
      <c r="BE1731" s="150">
        <f t="shared" si="164"/>
        <v>0</v>
      </c>
      <c r="BF1731" s="150">
        <f t="shared" si="165"/>
        <v>0</v>
      </c>
      <c r="BG1731" s="150">
        <f t="shared" si="166"/>
        <v>0</v>
      </c>
      <c r="BH1731" s="150">
        <f t="shared" si="167"/>
        <v>0</v>
      </c>
      <c r="BI1731" s="150">
        <f t="shared" si="168"/>
        <v>0</v>
      </c>
      <c r="BJ1731" s="17" t="s">
        <v>86</v>
      </c>
      <c r="BK1731" s="150">
        <f t="shared" si="169"/>
        <v>0</v>
      </c>
      <c r="BL1731" s="17" t="s">
        <v>334</v>
      </c>
      <c r="BM1731" s="149" t="s">
        <v>2490</v>
      </c>
    </row>
    <row r="1732" spans="2:65" s="1" customFormat="1" ht="24.25" customHeight="1">
      <c r="B1732" s="32"/>
      <c r="C1732" s="137" t="s">
        <v>2491</v>
      </c>
      <c r="D1732" s="137" t="s">
        <v>243</v>
      </c>
      <c r="E1732" s="138" t="s">
        <v>2492</v>
      </c>
      <c r="F1732" s="139" t="s">
        <v>2493</v>
      </c>
      <c r="G1732" s="140" t="s">
        <v>327</v>
      </c>
      <c r="H1732" s="141">
        <v>5</v>
      </c>
      <c r="I1732" s="142"/>
      <c r="J1732" s="143">
        <f t="shared" si="160"/>
        <v>0</v>
      </c>
      <c r="K1732" s="144"/>
      <c r="L1732" s="32"/>
      <c r="M1732" s="145" t="s">
        <v>1</v>
      </c>
      <c r="N1732" s="146" t="s">
        <v>39</v>
      </c>
      <c r="P1732" s="147">
        <f t="shared" si="161"/>
        <v>0</v>
      </c>
      <c r="Q1732" s="147">
        <v>0</v>
      </c>
      <c r="R1732" s="147">
        <f t="shared" si="162"/>
        <v>0</v>
      </c>
      <c r="S1732" s="147">
        <v>0</v>
      </c>
      <c r="T1732" s="148">
        <f t="shared" si="163"/>
        <v>0</v>
      </c>
      <c r="AR1732" s="149" t="s">
        <v>334</v>
      </c>
      <c r="AT1732" s="149" t="s">
        <v>243</v>
      </c>
      <c r="AU1732" s="149" t="s">
        <v>86</v>
      </c>
      <c r="AY1732" s="17" t="s">
        <v>241</v>
      </c>
      <c r="BE1732" s="150">
        <f t="shared" si="164"/>
        <v>0</v>
      </c>
      <c r="BF1732" s="150">
        <f t="shared" si="165"/>
        <v>0</v>
      </c>
      <c r="BG1732" s="150">
        <f t="shared" si="166"/>
        <v>0</v>
      </c>
      <c r="BH1732" s="150">
        <f t="shared" si="167"/>
        <v>0</v>
      </c>
      <c r="BI1732" s="150">
        <f t="shared" si="168"/>
        <v>0</v>
      </c>
      <c r="BJ1732" s="17" t="s">
        <v>86</v>
      </c>
      <c r="BK1732" s="150">
        <f t="shared" si="169"/>
        <v>0</v>
      </c>
      <c r="BL1732" s="17" t="s">
        <v>334</v>
      </c>
      <c r="BM1732" s="149" t="s">
        <v>2494</v>
      </c>
    </row>
    <row r="1733" spans="2:65" s="1" customFormat="1" ht="37.75" customHeight="1">
      <c r="B1733" s="32"/>
      <c r="C1733" s="173" t="s">
        <v>2495</v>
      </c>
      <c r="D1733" s="173" t="s">
        <v>319</v>
      </c>
      <c r="E1733" s="174" t="s">
        <v>2496</v>
      </c>
      <c r="F1733" s="175" t="s">
        <v>2497</v>
      </c>
      <c r="G1733" s="176" t="s">
        <v>1608</v>
      </c>
      <c r="H1733" s="177">
        <v>4</v>
      </c>
      <c r="I1733" s="178"/>
      <c r="J1733" s="179">
        <f t="shared" si="160"/>
        <v>0</v>
      </c>
      <c r="K1733" s="180"/>
      <c r="L1733" s="181"/>
      <c r="M1733" s="182" t="s">
        <v>1</v>
      </c>
      <c r="N1733" s="183" t="s">
        <v>39</v>
      </c>
      <c r="P1733" s="147">
        <f t="shared" si="161"/>
        <v>0</v>
      </c>
      <c r="Q1733" s="147">
        <v>0</v>
      </c>
      <c r="R1733" s="147">
        <f t="shared" si="162"/>
        <v>0</v>
      </c>
      <c r="S1733" s="147">
        <v>0</v>
      </c>
      <c r="T1733" s="148">
        <f t="shared" si="163"/>
        <v>0</v>
      </c>
      <c r="AR1733" s="149" t="s">
        <v>285</v>
      </c>
      <c r="AT1733" s="149" t="s">
        <v>319</v>
      </c>
      <c r="AU1733" s="149" t="s">
        <v>86</v>
      </c>
      <c r="AY1733" s="17" t="s">
        <v>241</v>
      </c>
      <c r="BE1733" s="150">
        <f t="shared" si="164"/>
        <v>0</v>
      </c>
      <c r="BF1733" s="150">
        <f t="shared" si="165"/>
        <v>0</v>
      </c>
      <c r="BG1733" s="150">
        <f t="shared" si="166"/>
        <v>0</v>
      </c>
      <c r="BH1733" s="150">
        <f t="shared" si="167"/>
        <v>0</v>
      </c>
      <c r="BI1733" s="150">
        <f t="shared" si="168"/>
        <v>0</v>
      </c>
      <c r="BJ1733" s="17" t="s">
        <v>86</v>
      </c>
      <c r="BK1733" s="150">
        <f t="shared" si="169"/>
        <v>0</v>
      </c>
      <c r="BL1733" s="17" t="s">
        <v>247</v>
      </c>
      <c r="BM1733" s="149" t="s">
        <v>2498</v>
      </c>
    </row>
    <row r="1734" spans="2:65" s="1" customFormat="1" ht="37.75" customHeight="1">
      <c r="B1734" s="32"/>
      <c r="C1734" s="173" t="s">
        <v>2499</v>
      </c>
      <c r="D1734" s="173" t="s">
        <v>319</v>
      </c>
      <c r="E1734" s="174" t="s">
        <v>2500</v>
      </c>
      <c r="F1734" s="175" t="s">
        <v>2501</v>
      </c>
      <c r="G1734" s="176" t="s">
        <v>1608</v>
      </c>
      <c r="H1734" s="177">
        <v>1</v>
      </c>
      <c r="I1734" s="178"/>
      <c r="J1734" s="179">
        <f t="shared" si="160"/>
        <v>0</v>
      </c>
      <c r="K1734" s="180"/>
      <c r="L1734" s="181"/>
      <c r="M1734" s="182" t="s">
        <v>1</v>
      </c>
      <c r="N1734" s="183" t="s">
        <v>39</v>
      </c>
      <c r="P1734" s="147">
        <f t="shared" si="161"/>
        <v>0</v>
      </c>
      <c r="Q1734" s="147">
        <v>0</v>
      </c>
      <c r="R1734" s="147">
        <f t="shared" si="162"/>
        <v>0</v>
      </c>
      <c r="S1734" s="147">
        <v>0</v>
      </c>
      <c r="T1734" s="148">
        <f t="shared" si="163"/>
        <v>0</v>
      </c>
      <c r="AR1734" s="149" t="s">
        <v>285</v>
      </c>
      <c r="AT1734" s="149" t="s">
        <v>319</v>
      </c>
      <c r="AU1734" s="149" t="s">
        <v>86</v>
      </c>
      <c r="AY1734" s="17" t="s">
        <v>241</v>
      </c>
      <c r="BE1734" s="150">
        <f t="shared" si="164"/>
        <v>0</v>
      </c>
      <c r="BF1734" s="150">
        <f t="shared" si="165"/>
        <v>0</v>
      </c>
      <c r="BG1734" s="150">
        <f t="shared" si="166"/>
        <v>0</v>
      </c>
      <c r="BH1734" s="150">
        <f t="shared" si="167"/>
        <v>0</v>
      </c>
      <c r="BI1734" s="150">
        <f t="shared" si="168"/>
        <v>0</v>
      </c>
      <c r="BJ1734" s="17" t="s">
        <v>86</v>
      </c>
      <c r="BK1734" s="150">
        <f t="shared" si="169"/>
        <v>0</v>
      </c>
      <c r="BL1734" s="17" t="s">
        <v>247</v>
      </c>
      <c r="BM1734" s="149" t="s">
        <v>2502</v>
      </c>
    </row>
    <row r="1735" spans="2:65" s="1" customFormat="1" ht="24.25" customHeight="1">
      <c r="B1735" s="32"/>
      <c r="C1735" s="137" t="s">
        <v>2503</v>
      </c>
      <c r="D1735" s="137" t="s">
        <v>243</v>
      </c>
      <c r="E1735" s="138" t="s">
        <v>2504</v>
      </c>
      <c r="F1735" s="139" t="s">
        <v>2505</v>
      </c>
      <c r="G1735" s="140" t="s">
        <v>327</v>
      </c>
      <c r="H1735" s="141">
        <v>15</v>
      </c>
      <c r="I1735" s="142"/>
      <c r="J1735" s="143">
        <f t="shared" si="160"/>
        <v>0</v>
      </c>
      <c r="K1735" s="144"/>
      <c r="L1735" s="32"/>
      <c r="M1735" s="145" t="s">
        <v>1</v>
      </c>
      <c r="N1735" s="146" t="s">
        <v>39</v>
      </c>
      <c r="P1735" s="147">
        <f t="shared" si="161"/>
        <v>0</v>
      </c>
      <c r="Q1735" s="147">
        <v>0</v>
      </c>
      <c r="R1735" s="147">
        <f t="shared" si="162"/>
        <v>0</v>
      </c>
      <c r="S1735" s="147">
        <v>0</v>
      </c>
      <c r="T1735" s="148">
        <f t="shared" si="163"/>
        <v>0</v>
      </c>
      <c r="AR1735" s="149" t="s">
        <v>334</v>
      </c>
      <c r="AT1735" s="149" t="s">
        <v>243</v>
      </c>
      <c r="AU1735" s="149" t="s">
        <v>86</v>
      </c>
      <c r="AY1735" s="17" t="s">
        <v>241</v>
      </c>
      <c r="BE1735" s="150">
        <f t="shared" si="164"/>
        <v>0</v>
      </c>
      <c r="BF1735" s="150">
        <f t="shared" si="165"/>
        <v>0</v>
      </c>
      <c r="BG1735" s="150">
        <f t="shared" si="166"/>
        <v>0</v>
      </c>
      <c r="BH1735" s="150">
        <f t="shared" si="167"/>
        <v>0</v>
      </c>
      <c r="BI1735" s="150">
        <f t="shared" si="168"/>
        <v>0</v>
      </c>
      <c r="BJ1735" s="17" t="s">
        <v>86</v>
      </c>
      <c r="BK1735" s="150">
        <f t="shared" si="169"/>
        <v>0</v>
      </c>
      <c r="BL1735" s="17" t="s">
        <v>334</v>
      </c>
      <c r="BM1735" s="149" t="s">
        <v>2506</v>
      </c>
    </row>
    <row r="1736" spans="2:65" s="1" customFormat="1" ht="37.75" customHeight="1">
      <c r="B1736" s="32"/>
      <c r="C1736" s="173" t="s">
        <v>2507</v>
      </c>
      <c r="D1736" s="173" t="s">
        <v>319</v>
      </c>
      <c r="E1736" s="174" t="s">
        <v>2508</v>
      </c>
      <c r="F1736" s="175" t="s">
        <v>2509</v>
      </c>
      <c r="G1736" s="176" t="s">
        <v>1608</v>
      </c>
      <c r="H1736" s="177">
        <v>6</v>
      </c>
      <c r="I1736" s="178"/>
      <c r="J1736" s="179">
        <f t="shared" si="160"/>
        <v>0</v>
      </c>
      <c r="K1736" s="180"/>
      <c r="L1736" s="181"/>
      <c r="M1736" s="182" t="s">
        <v>1</v>
      </c>
      <c r="N1736" s="183" t="s">
        <v>39</v>
      </c>
      <c r="P1736" s="147">
        <f t="shared" si="161"/>
        <v>0</v>
      </c>
      <c r="Q1736" s="147">
        <v>0</v>
      </c>
      <c r="R1736" s="147">
        <f t="shared" si="162"/>
        <v>0</v>
      </c>
      <c r="S1736" s="147">
        <v>0</v>
      </c>
      <c r="T1736" s="148">
        <f t="shared" si="163"/>
        <v>0</v>
      </c>
      <c r="AR1736" s="149" t="s">
        <v>285</v>
      </c>
      <c r="AT1736" s="149" t="s">
        <v>319</v>
      </c>
      <c r="AU1736" s="149" t="s">
        <v>86</v>
      </c>
      <c r="AY1736" s="17" t="s">
        <v>241</v>
      </c>
      <c r="BE1736" s="150">
        <f t="shared" si="164"/>
        <v>0</v>
      </c>
      <c r="BF1736" s="150">
        <f t="shared" si="165"/>
        <v>0</v>
      </c>
      <c r="BG1736" s="150">
        <f t="shared" si="166"/>
        <v>0</v>
      </c>
      <c r="BH1736" s="150">
        <f t="shared" si="167"/>
        <v>0</v>
      </c>
      <c r="BI1736" s="150">
        <f t="shared" si="168"/>
        <v>0</v>
      </c>
      <c r="BJ1736" s="17" t="s">
        <v>86</v>
      </c>
      <c r="BK1736" s="150">
        <f t="shared" si="169"/>
        <v>0</v>
      </c>
      <c r="BL1736" s="17" t="s">
        <v>247</v>
      </c>
      <c r="BM1736" s="149" t="s">
        <v>2510</v>
      </c>
    </row>
    <row r="1737" spans="2:65" s="1" customFormat="1" ht="37.75" customHeight="1">
      <c r="B1737" s="32"/>
      <c r="C1737" s="173" t="s">
        <v>2511</v>
      </c>
      <c r="D1737" s="173" t="s">
        <v>319</v>
      </c>
      <c r="E1737" s="174" t="s">
        <v>2512</v>
      </c>
      <c r="F1737" s="175" t="s">
        <v>2513</v>
      </c>
      <c r="G1737" s="176" t="s">
        <v>1608</v>
      </c>
      <c r="H1737" s="177">
        <v>3</v>
      </c>
      <c r="I1737" s="178"/>
      <c r="J1737" s="179">
        <f t="shared" si="160"/>
        <v>0</v>
      </c>
      <c r="K1737" s="180"/>
      <c r="L1737" s="181"/>
      <c r="M1737" s="182" t="s">
        <v>1</v>
      </c>
      <c r="N1737" s="183" t="s">
        <v>39</v>
      </c>
      <c r="P1737" s="147">
        <f t="shared" si="161"/>
        <v>0</v>
      </c>
      <c r="Q1737" s="147">
        <v>0</v>
      </c>
      <c r="R1737" s="147">
        <f t="shared" si="162"/>
        <v>0</v>
      </c>
      <c r="S1737" s="147">
        <v>0</v>
      </c>
      <c r="T1737" s="148">
        <f t="shared" si="163"/>
        <v>0</v>
      </c>
      <c r="AR1737" s="149" t="s">
        <v>285</v>
      </c>
      <c r="AT1737" s="149" t="s">
        <v>319</v>
      </c>
      <c r="AU1737" s="149" t="s">
        <v>86</v>
      </c>
      <c r="AY1737" s="17" t="s">
        <v>241</v>
      </c>
      <c r="BE1737" s="150">
        <f t="shared" si="164"/>
        <v>0</v>
      </c>
      <c r="BF1737" s="150">
        <f t="shared" si="165"/>
        <v>0</v>
      </c>
      <c r="BG1737" s="150">
        <f t="shared" si="166"/>
        <v>0</v>
      </c>
      <c r="BH1737" s="150">
        <f t="shared" si="167"/>
        <v>0</v>
      </c>
      <c r="BI1737" s="150">
        <f t="shared" si="168"/>
        <v>0</v>
      </c>
      <c r="BJ1737" s="17" t="s">
        <v>86</v>
      </c>
      <c r="BK1737" s="150">
        <f t="shared" si="169"/>
        <v>0</v>
      </c>
      <c r="BL1737" s="17" t="s">
        <v>247</v>
      </c>
      <c r="BM1737" s="149" t="s">
        <v>2514</v>
      </c>
    </row>
    <row r="1738" spans="2:65" s="1" customFormat="1" ht="62.75" customHeight="1">
      <c r="B1738" s="32"/>
      <c r="C1738" s="173" t="s">
        <v>2515</v>
      </c>
      <c r="D1738" s="173" t="s">
        <v>319</v>
      </c>
      <c r="E1738" s="174" t="s">
        <v>2516</v>
      </c>
      <c r="F1738" s="175" t="s">
        <v>2517</v>
      </c>
      <c r="G1738" s="176" t="s">
        <v>1608</v>
      </c>
      <c r="H1738" s="177">
        <v>6</v>
      </c>
      <c r="I1738" s="178"/>
      <c r="J1738" s="179">
        <f t="shared" si="160"/>
        <v>0</v>
      </c>
      <c r="K1738" s="180"/>
      <c r="L1738" s="181"/>
      <c r="M1738" s="182" t="s">
        <v>1</v>
      </c>
      <c r="N1738" s="183" t="s">
        <v>39</v>
      </c>
      <c r="P1738" s="147">
        <f t="shared" si="161"/>
        <v>0</v>
      </c>
      <c r="Q1738" s="147">
        <v>0</v>
      </c>
      <c r="R1738" s="147">
        <f t="shared" si="162"/>
        <v>0</v>
      </c>
      <c r="S1738" s="147">
        <v>0</v>
      </c>
      <c r="T1738" s="148">
        <f t="shared" si="163"/>
        <v>0</v>
      </c>
      <c r="AR1738" s="149" t="s">
        <v>285</v>
      </c>
      <c r="AT1738" s="149" t="s">
        <v>319</v>
      </c>
      <c r="AU1738" s="149" t="s">
        <v>86</v>
      </c>
      <c r="AY1738" s="17" t="s">
        <v>241</v>
      </c>
      <c r="BE1738" s="150">
        <f t="shared" si="164"/>
        <v>0</v>
      </c>
      <c r="BF1738" s="150">
        <f t="shared" si="165"/>
        <v>0</v>
      </c>
      <c r="BG1738" s="150">
        <f t="shared" si="166"/>
        <v>0</v>
      </c>
      <c r="BH1738" s="150">
        <f t="shared" si="167"/>
        <v>0</v>
      </c>
      <c r="BI1738" s="150">
        <f t="shared" si="168"/>
        <v>0</v>
      </c>
      <c r="BJ1738" s="17" t="s">
        <v>86</v>
      </c>
      <c r="BK1738" s="150">
        <f t="shared" si="169"/>
        <v>0</v>
      </c>
      <c r="BL1738" s="17" t="s">
        <v>247</v>
      </c>
      <c r="BM1738" s="149" t="s">
        <v>2518</v>
      </c>
    </row>
    <row r="1739" spans="2:65" s="1" customFormat="1" ht="16.5" customHeight="1">
      <c r="B1739" s="32"/>
      <c r="C1739" s="137" t="s">
        <v>2519</v>
      </c>
      <c r="D1739" s="137" t="s">
        <v>243</v>
      </c>
      <c r="E1739" s="138" t="s">
        <v>2520</v>
      </c>
      <c r="F1739" s="139" t="s">
        <v>2521</v>
      </c>
      <c r="G1739" s="140" t="s">
        <v>327</v>
      </c>
      <c r="H1739" s="141">
        <v>20</v>
      </c>
      <c r="I1739" s="142"/>
      <c r="J1739" s="143">
        <f t="shared" si="160"/>
        <v>0</v>
      </c>
      <c r="K1739" s="144"/>
      <c r="L1739" s="32"/>
      <c r="M1739" s="145" t="s">
        <v>1</v>
      </c>
      <c r="N1739" s="146" t="s">
        <v>39</v>
      </c>
      <c r="P1739" s="147">
        <f t="shared" si="161"/>
        <v>0</v>
      </c>
      <c r="Q1739" s="147">
        <v>0</v>
      </c>
      <c r="R1739" s="147">
        <f t="shared" si="162"/>
        <v>0</v>
      </c>
      <c r="S1739" s="147">
        <v>0</v>
      </c>
      <c r="T1739" s="148">
        <f t="shared" si="163"/>
        <v>0</v>
      </c>
      <c r="AR1739" s="149" t="s">
        <v>334</v>
      </c>
      <c r="AT1739" s="149" t="s">
        <v>243</v>
      </c>
      <c r="AU1739" s="149" t="s">
        <v>86</v>
      </c>
      <c r="AY1739" s="17" t="s">
        <v>241</v>
      </c>
      <c r="BE1739" s="150">
        <f t="shared" si="164"/>
        <v>0</v>
      </c>
      <c r="BF1739" s="150">
        <f t="shared" si="165"/>
        <v>0</v>
      </c>
      <c r="BG1739" s="150">
        <f t="shared" si="166"/>
        <v>0</v>
      </c>
      <c r="BH1739" s="150">
        <f t="shared" si="167"/>
        <v>0</v>
      </c>
      <c r="BI1739" s="150">
        <f t="shared" si="168"/>
        <v>0</v>
      </c>
      <c r="BJ1739" s="17" t="s">
        <v>86</v>
      </c>
      <c r="BK1739" s="150">
        <f t="shared" si="169"/>
        <v>0</v>
      </c>
      <c r="BL1739" s="17" t="s">
        <v>334</v>
      </c>
      <c r="BM1739" s="149" t="s">
        <v>2522</v>
      </c>
    </row>
    <row r="1740" spans="2:65" s="1" customFormat="1" ht="16.5" customHeight="1">
      <c r="B1740" s="32"/>
      <c r="C1740" s="173" t="s">
        <v>2523</v>
      </c>
      <c r="D1740" s="173" t="s">
        <v>319</v>
      </c>
      <c r="E1740" s="174" t="s">
        <v>2524</v>
      </c>
      <c r="F1740" s="175" t="s">
        <v>2525</v>
      </c>
      <c r="G1740" s="176" t="s">
        <v>327</v>
      </c>
      <c r="H1740" s="177">
        <v>13</v>
      </c>
      <c r="I1740" s="178"/>
      <c r="J1740" s="179">
        <f t="shared" si="160"/>
        <v>0</v>
      </c>
      <c r="K1740" s="180"/>
      <c r="L1740" s="181"/>
      <c r="M1740" s="182" t="s">
        <v>1</v>
      </c>
      <c r="N1740" s="183" t="s">
        <v>39</v>
      </c>
      <c r="P1740" s="147">
        <f t="shared" si="161"/>
        <v>0</v>
      </c>
      <c r="Q1740" s="147">
        <v>2.2000000000000001E-3</v>
      </c>
      <c r="R1740" s="147">
        <f t="shared" si="162"/>
        <v>2.86E-2</v>
      </c>
      <c r="S1740" s="147">
        <v>0</v>
      </c>
      <c r="T1740" s="148">
        <f t="shared" si="163"/>
        <v>0</v>
      </c>
      <c r="AR1740" s="149" t="s">
        <v>420</v>
      </c>
      <c r="AT1740" s="149" t="s">
        <v>319</v>
      </c>
      <c r="AU1740" s="149" t="s">
        <v>86</v>
      </c>
      <c r="AY1740" s="17" t="s">
        <v>241</v>
      </c>
      <c r="BE1740" s="150">
        <f t="shared" si="164"/>
        <v>0</v>
      </c>
      <c r="BF1740" s="150">
        <f t="shared" si="165"/>
        <v>0</v>
      </c>
      <c r="BG1740" s="150">
        <f t="shared" si="166"/>
        <v>0</v>
      </c>
      <c r="BH1740" s="150">
        <f t="shared" si="167"/>
        <v>0</v>
      </c>
      <c r="BI1740" s="150">
        <f t="shared" si="168"/>
        <v>0</v>
      </c>
      <c r="BJ1740" s="17" t="s">
        <v>86</v>
      </c>
      <c r="BK1740" s="150">
        <f t="shared" si="169"/>
        <v>0</v>
      </c>
      <c r="BL1740" s="17" t="s">
        <v>334</v>
      </c>
      <c r="BM1740" s="149" t="s">
        <v>2526</v>
      </c>
    </row>
    <row r="1741" spans="2:65" s="1" customFormat="1" ht="16.5" customHeight="1">
      <c r="B1741" s="32"/>
      <c r="C1741" s="173" t="s">
        <v>2527</v>
      </c>
      <c r="D1741" s="173" t="s">
        <v>319</v>
      </c>
      <c r="E1741" s="174" t="s">
        <v>2528</v>
      </c>
      <c r="F1741" s="175" t="s">
        <v>2529</v>
      </c>
      <c r="G1741" s="176" t="s">
        <v>327</v>
      </c>
      <c r="H1741" s="177">
        <v>7</v>
      </c>
      <c r="I1741" s="178"/>
      <c r="J1741" s="179">
        <f t="shared" si="160"/>
        <v>0</v>
      </c>
      <c r="K1741" s="180"/>
      <c r="L1741" s="181"/>
      <c r="M1741" s="182" t="s">
        <v>1</v>
      </c>
      <c r="N1741" s="183" t="s">
        <v>39</v>
      </c>
      <c r="P1741" s="147">
        <f t="shared" si="161"/>
        <v>0</v>
      </c>
      <c r="Q1741" s="147">
        <v>2.2000000000000001E-3</v>
      </c>
      <c r="R1741" s="147">
        <f t="shared" si="162"/>
        <v>1.54E-2</v>
      </c>
      <c r="S1741" s="147">
        <v>0</v>
      </c>
      <c r="T1741" s="148">
        <f t="shared" si="163"/>
        <v>0</v>
      </c>
      <c r="AR1741" s="149" t="s">
        <v>420</v>
      </c>
      <c r="AT1741" s="149" t="s">
        <v>319</v>
      </c>
      <c r="AU1741" s="149" t="s">
        <v>86</v>
      </c>
      <c r="AY1741" s="17" t="s">
        <v>241</v>
      </c>
      <c r="BE1741" s="150">
        <f t="shared" si="164"/>
        <v>0</v>
      </c>
      <c r="BF1741" s="150">
        <f t="shared" si="165"/>
        <v>0</v>
      </c>
      <c r="BG1741" s="150">
        <f t="shared" si="166"/>
        <v>0</v>
      </c>
      <c r="BH1741" s="150">
        <f t="shared" si="167"/>
        <v>0</v>
      </c>
      <c r="BI1741" s="150">
        <f t="shared" si="168"/>
        <v>0</v>
      </c>
      <c r="BJ1741" s="17" t="s">
        <v>86</v>
      </c>
      <c r="BK1741" s="150">
        <f t="shared" si="169"/>
        <v>0</v>
      </c>
      <c r="BL1741" s="17" t="s">
        <v>334</v>
      </c>
      <c r="BM1741" s="149" t="s">
        <v>2530</v>
      </c>
    </row>
    <row r="1742" spans="2:65" s="1" customFormat="1" ht="24.25" customHeight="1">
      <c r="B1742" s="32"/>
      <c r="C1742" s="137" t="s">
        <v>2531</v>
      </c>
      <c r="D1742" s="137" t="s">
        <v>243</v>
      </c>
      <c r="E1742" s="138" t="s">
        <v>2532</v>
      </c>
      <c r="F1742" s="139" t="s">
        <v>2533</v>
      </c>
      <c r="G1742" s="140" t="s">
        <v>299</v>
      </c>
      <c r="H1742" s="141">
        <v>12</v>
      </c>
      <c r="I1742" s="142"/>
      <c r="J1742" s="143">
        <f t="shared" si="160"/>
        <v>0</v>
      </c>
      <c r="K1742" s="144"/>
      <c r="L1742" s="32"/>
      <c r="M1742" s="145" t="s">
        <v>1</v>
      </c>
      <c r="N1742" s="146" t="s">
        <v>39</v>
      </c>
      <c r="P1742" s="147">
        <f t="shared" si="161"/>
        <v>0</v>
      </c>
      <c r="Q1742" s="147">
        <v>0</v>
      </c>
      <c r="R1742" s="147">
        <f t="shared" si="162"/>
        <v>0</v>
      </c>
      <c r="S1742" s="147">
        <v>0</v>
      </c>
      <c r="T1742" s="148">
        <f t="shared" si="163"/>
        <v>0</v>
      </c>
      <c r="AR1742" s="149" t="s">
        <v>334</v>
      </c>
      <c r="AT1742" s="149" t="s">
        <v>243</v>
      </c>
      <c r="AU1742" s="149" t="s">
        <v>86</v>
      </c>
      <c r="AY1742" s="17" t="s">
        <v>241</v>
      </c>
      <c r="BE1742" s="150">
        <f t="shared" si="164"/>
        <v>0</v>
      </c>
      <c r="BF1742" s="150">
        <f t="shared" si="165"/>
        <v>0</v>
      </c>
      <c r="BG1742" s="150">
        <f t="shared" si="166"/>
        <v>0</v>
      </c>
      <c r="BH1742" s="150">
        <f t="shared" si="167"/>
        <v>0</v>
      </c>
      <c r="BI1742" s="150">
        <f t="shared" si="168"/>
        <v>0</v>
      </c>
      <c r="BJ1742" s="17" t="s">
        <v>86</v>
      </c>
      <c r="BK1742" s="150">
        <f t="shared" si="169"/>
        <v>0</v>
      </c>
      <c r="BL1742" s="17" t="s">
        <v>334</v>
      </c>
      <c r="BM1742" s="149" t="s">
        <v>2534</v>
      </c>
    </row>
    <row r="1743" spans="2:65" s="12" customFormat="1" ht="12">
      <c r="B1743" s="151"/>
      <c r="D1743" s="152" t="s">
        <v>249</v>
      </c>
      <c r="E1743" s="153" t="s">
        <v>1</v>
      </c>
      <c r="F1743" s="154" t="s">
        <v>2281</v>
      </c>
      <c r="H1743" s="155">
        <v>12</v>
      </c>
      <c r="I1743" s="156"/>
      <c r="L1743" s="151"/>
      <c r="M1743" s="157"/>
      <c r="T1743" s="158"/>
      <c r="AT1743" s="153" t="s">
        <v>249</v>
      </c>
      <c r="AU1743" s="153" t="s">
        <v>86</v>
      </c>
      <c r="AV1743" s="12" t="s">
        <v>86</v>
      </c>
      <c r="AW1743" s="12" t="s">
        <v>30</v>
      </c>
      <c r="AX1743" s="12" t="s">
        <v>73</v>
      </c>
      <c r="AY1743" s="153" t="s">
        <v>241</v>
      </c>
    </row>
    <row r="1744" spans="2:65" s="13" customFormat="1" ht="12">
      <c r="B1744" s="159"/>
      <c r="D1744" s="152" t="s">
        <v>249</v>
      </c>
      <c r="E1744" s="160" t="s">
        <v>1</v>
      </c>
      <c r="F1744" s="161" t="s">
        <v>251</v>
      </c>
      <c r="H1744" s="162">
        <v>12</v>
      </c>
      <c r="I1744" s="163"/>
      <c r="L1744" s="159"/>
      <c r="M1744" s="164"/>
      <c r="T1744" s="165"/>
      <c r="AT1744" s="160" t="s">
        <v>249</v>
      </c>
      <c r="AU1744" s="160" t="s">
        <v>86</v>
      </c>
      <c r="AV1744" s="13" t="s">
        <v>247</v>
      </c>
      <c r="AW1744" s="13" t="s">
        <v>30</v>
      </c>
      <c r="AX1744" s="13" t="s">
        <v>80</v>
      </c>
      <c r="AY1744" s="160" t="s">
        <v>241</v>
      </c>
    </row>
    <row r="1745" spans="2:65" s="1" customFormat="1" ht="16.5" customHeight="1">
      <c r="B1745" s="32"/>
      <c r="C1745" s="173" t="s">
        <v>2535</v>
      </c>
      <c r="D1745" s="173" t="s">
        <v>319</v>
      </c>
      <c r="E1745" s="174" t="s">
        <v>2536</v>
      </c>
      <c r="F1745" s="175" t="s">
        <v>2537</v>
      </c>
      <c r="G1745" s="176" t="s">
        <v>299</v>
      </c>
      <c r="H1745" s="177">
        <v>12</v>
      </c>
      <c r="I1745" s="178"/>
      <c r="J1745" s="179">
        <f>ROUND(I1745*H1745,2)</f>
        <v>0</v>
      </c>
      <c r="K1745" s="180"/>
      <c r="L1745" s="181"/>
      <c r="M1745" s="182" t="s">
        <v>1</v>
      </c>
      <c r="N1745" s="183" t="s">
        <v>39</v>
      </c>
      <c r="P1745" s="147">
        <f>O1745*H1745</f>
        <v>0</v>
      </c>
      <c r="Q1745" s="147">
        <v>1.8E-3</v>
      </c>
      <c r="R1745" s="147">
        <f>Q1745*H1745</f>
        <v>2.1600000000000001E-2</v>
      </c>
      <c r="S1745" s="147">
        <v>0</v>
      </c>
      <c r="T1745" s="148">
        <f>S1745*H1745</f>
        <v>0</v>
      </c>
      <c r="AR1745" s="149" t="s">
        <v>420</v>
      </c>
      <c r="AT1745" s="149" t="s">
        <v>319</v>
      </c>
      <c r="AU1745" s="149" t="s">
        <v>86</v>
      </c>
      <c r="AY1745" s="17" t="s">
        <v>241</v>
      </c>
      <c r="BE1745" s="150">
        <f>IF(N1745="základní",J1745,0)</f>
        <v>0</v>
      </c>
      <c r="BF1745" s="150">
        <f>IF(N1745="snížená",J1745,0)</f>
        <v>0</v>
      </c>
      <c r="BG1745" s="150">
        <f>IF(N1745="zákl. přenesená",J1745,0)</f>
        <v>0</v>
      </c>
      <c r="BH1745" s="150">
        <f>IF(N1745="sníž. přenesená",J1745,0)</f>
        <v>0</v>
      </c>
      <c r="BI1745" s="150">
        <f>IF(N1745="nulová",J1745,0)</f>
        <v>0</v>
      </c>
      <c r="BJ1745" s="17" t="s">
        <v>86</v>
      </c>
      <c r="BK1745" s="150">
        <f>ROUND(I1745*H1745,2)</f>
        <v>0</v>
      </c>
      <c r="BL1745" s="17" t="s">
        <v>334</v>
      </c>
      <c r="BM1745" s="149" t="s">
        <v>2538</v>
      </c>
    </row>
    <row r="1746" spans="2:65" s="12" customFormat="1" ht="12">
      <c r="B1746" s="151"/>
      <c r="D1746" s="152" t="s">
        <v>249</v>
      </c>
      <c r="E1746" s="153" t="s">
        <v>1</v>
      </c>
      <c r="F1746" s="154" t="s">
        <v>2281</v>
      </c>
      <c r="H1746" s="155">
        <v>12</v>
      </c>
      <c r="I1746" s="156"/>
      <c r="L1746" s="151"/>
      <c r="M1746" s="157"/>
      <c r="T1746" s="158"/>
      <c r="AT1746" s="153" t="s">
        <v>249</v>
      </c>
      <c r="AU1746" s="153" t="s">
        <v>86</v>
      </c>
      <c r="AV1746" s="12" t="s">
        <v>86</v>
      </c>
      <c r="AW1746" s="12" t="s">
        <v>30</v>
      </c>
      <c r="AX1746" s="12" t="s">
        <v>73</v>
      </c>
      <c r="AY1746" s="153" t="s">
        <v>241</v>
      </c>
    </row>
    <row r="1747" spans="2:65" s="13" customFormat="1" ht="12">
      <c r="B1747" s="159"/>
      <c r="D1747" s="152" t="s">
        <v>249</v>
      </c>
      <c r="E1747" s="160" t="s">
        <v>1</v>
      </c>
      <c r="F1747" s="161" t="s">
        <v>251</v>
      </c>
      <c r="H1747" s="162">
        <v>12</v>
      </c>
      <c r="I1747" s="163"/>
      <c r="L1747" s="159"/>
      <c r="M1747" s="164"/>
      <c r="T1747" s="165"/>
      <c r="AT1747" s="160" t="s">
        <v>249</v>
      </c>
      <c r="AU1747" s="160" t="s">
        <v>86</v>
      </c>
      <c r="AV1747" s="13" t="s">
        <v>247</v>
      </c>
      <c r="AW1747" s="13" t="s">
        <v>30</v>
      </c>
      <c r="AX1747" s="13" t="s">
        <v>80</v>
      </c>
      <c r="AY1747" s="160" t="s">
        <v>241</v>
      </c>
    </row>
    <row r="1748" spans="2:65" s="1" customFormat="1" ht="24.25" customHeight="1">
      <c r="B1748" s="32"/>
      <c r="C1748" s="137" t="s">
        <v>2539</v>
      </c>
      <c r="D1748" s="137" t="s">
        <v>243</v>
      </c>
      <c r="E1748" s="138" t="s">
        <v>2540</v>
      </c>
      <c r="F1748" s="139" t="s">
        <v>2541</v>
      </c>
      <c r="G1748" s="140" t="s">
        <v>282</v>
      </c>
      <c r="H1748" s="141">
        <v>0.85399999999999998</v>
      </c>
      <c r="I1748" s="142"/>
      <c r="J1748" s="143">
        <f>ROUND(I1748*H1748,2)</f>
        <v>0</v>
      </c>
      <c r="K1748" s="144"/>
      <c r="L1748" s="32"/>
      <c r="M1748" s="145" t="s">
        <v>1</v>
      </c>
      <c r="N1748" s="146" t="s">
        <v>39</v>
      </c>
      <c r="P1748" s="147">
        <f>O1748*H1748</f>
        <v>0</v>
      </c>
      <c r="Q1748" s="147">
        <v>0</v>
      </c>
      <c r="R1748" s="147">
        <f>Q1748*H1748</f>
        <v>0</v>
      </c>
      <c r="S1748" s="147">
        <v>0</v>
      </c>
      <c r="T1748" s="148">
        <f>S1748*H1748</f>
        <v>0</v>
      </c>
      <c r="AR1748" s="149" t="s">
        <v>334</v>
      </c>
      <c r="AT1748" s="149" t="s">
        <v>243</v>
      </c>
      <c r="AU1748" s="149" t="s">
        <v>86</v>
      </c>
      <c r="AY1748" s="17" t="s">
        <v>241</v>
      </c>
      <c r="BE1748" s="150">
        <f>IF(N1748="základní",J1748,0)</f>
        <v>0</v>
      </c>
      <c r="BF1748" s="150">
        <f>IF(N1748="snížená",J1748,0)</f>
        <v>0</v>
      </c>
      <c r="BG1748" s="150">
        <f>IF(N1748="zákl. přenesená",J1748,0)</f>
        <v>0</v>
      </c>
      <c r="BH1748" s="150">
        <f>IF(N1748="sníž. přenesená",J1748,0)</f>
        <v>0</v>
      </c>
      <c r="BI1748" s="150">
        <f>IF(N1748="nulová",J1748,0)</f>
        <v>0</v>
      </c>
      <c r="BJ1748" s="17" t="s">
        <v>86</v>
      </c>
      <c r="BK1748" s="150">
        <f>ROUND(I1748*H1748,2)</f>
        <v>0</v>
      </c>
      <c r="BL1748" s="17" t="s">
        <v>334</v>
      </c>
      <c r="BM1748" s="149" t="s">
        <v>2542</v>
      </c>
    </row>
    <row r="1749" spans="2:65" s="11" customFormat="1" ht="22.75" customHeight="1">
      <c r="B1749" s="125"/>
      <c r="D1749" s="126" t="s">
        <v>72</v>
      </c>
      <c r="E1749" s="135" t="s">
        <v>2543</v>
      </c>
      <c r="F1749" s="135" t="s">
        <v>2544</v>
      </c>
      <c r="I1749" s="128"/>
      <c r="J1749" s="136">
        <f>BK1749</f>
        <v>0</v>
      </c>
      <c r="L1749" s="125"/>
      <c r="M1749" s="130"/>
      <c r="P1749" s="131">
        <f>SUM(P1750:P1774)</f>
        <v>0</v>
      </c>
      <c r="R1749" s="131">
        <f>SUM(R1750:R1774)</f>
        <v>0.66808555999999997</v>
      </c>
      <c r="T1749" s="132">
        <f>SUM(T1750:T1774)</f>
        <v>6.0000000000000006E-4</v>
      </c>
      <c r="AR1749" s="126" t="s">
        <v>86</v>
      </c>
      <c r="AT1749" s="133" t="s">
        <v>72</v>
      </c>
      <c r="AU1749" s="133" t="s">
        <v>80</v>
      </c>
      <c r="AY1749" s="126" t="s">
        <v>241</v>
      </c>
      <c r="BK1749" s="134">
        <f>SUM(BK1750:BK1774)</f>
        <v>0</v>
      </c>
    </row>
    <row r="1750" spans="2:65" s="1" customFormat="1" ht="24.25" customHeight="1">
      <c r="B1750" s="32"/>
      <c r="C1750" s="137" t="s">
        <v>2545</v>
      </c>
      <c r="D1750" s="137" t="s">
        <v>243</v>
      </c>
      <c r="E1750" s="138" t="s">
        <v>2546</v>
      </c>
      <c r="F1750" s="139" t="s">
        <v>2547</v>
      </c>
      <c r="G1750" s="140" t="s">
        <v>246</v>
      </c>
      <c r="H1750" s="141">
        <v>9.5549999999999997</v>
      </c>
      <c r="I1750" s="142"/>
      <c r="J1750" s="143">
        <f>ROUND(I1750*H1750,2)</f>
        <v>0</v>
      </c>
      <c r="K1750" s="144"/>
      <c r="L1750" s="32"/>
      <c r="M1750" s="145" t="s">
        <v>1</v>
      </c>
      <c r="N1750" s="146" t="s">
        <v>39</v>
      </c>
      <c r="P1750" s="147">
        <f>O1750*H1750</f>
        <v>0</v>
      </c>
      <c r="Q1750" s="147">
        <v>0</v>
      </c>
      <c r="R1750" s="147">
        <f>Q1750*H1750</f>
        <v>0</v>
      </c>
      <c r="S1750" s="147">
        <v>0</v>
      </c>
      <c r="T1750" s="148">
        <f>S1750*H1750</f>
        <v>0</v>
      </c>
      <c r="AR1750" s="149" t="s">
        <v>334</v>
      </c>
      <c r="AT1750" s="149" t="s">
        <v>243</v>
      </c>
      <c r="AU1750" s="149" t="s">
        <v>86</v>
      </c>
      <c r="AY1750" s="17" t="s">
        <v>241</v>
      </c>
      <c r="BE1750" s="150">
        <f>IF(N1750="základní",J1750,0)</f>
        <v>0</v>
      </c>
      <c r="BF1750" s="150">
        <f>IF(N1750="snížená",J1750,0)</f>
        <v>0</v>
      </c>
      <c r="BG1750" s="150">
        <f>IF(N1750="zákl. přenesená",J1750,0)</f>
        <v>0</v>
      </c>
      <c r="BH1750" s="150">
        <f>IF(N1750="sníž. přenesená",J1750,0)</f>
        <v>0</v>
      </c>
      <c r="BI1750" s="150">
        <f>IF(N1750="nulová",J1750,0)</f>
        <v>0</v>
      </c>
      <c r="BJ1750" s="17" t="s">
        <v>86</v>
      </c>
      <c r="BK1750" s="150">
        <f>ROUND(I1750*H1750,2)</f>
        <v>0</v>
      </c>
      <c r="BL1750" s="17" t="s">
        <v>334</v>
      </c>
      <c r="BM1750" s="149" t="s">
        <v>2548</v>
      </c>
    </row>
    <row r="1751" spans="2:65" s="12" customFormat="1" ht="12">
      <c r="B1751" s="151"/>
      <c r="D1751" s="152" t="s">
        <v>249</v>
      </c>
      <c r="E1751" s="153" t="s">
        <v>1</v>
      </c>
      <c r="F1751" s="154" t="s">
        <v>2549</v>
      </c>
      <c r="H1751" s="155">
        <v>9.5549999999999997</v>
      </c>
      <c r="I1751" s="156"/>
      <c r="L1751" s="151"/>
      <c r="M1751" s="157"/>
      <c r="T1751" s="158"/>
      <c r="AT1751" s="153" t="s">
        <v>249</v>
      </c>
      <c r="AU1751" s="153" t="s">
        <v>86</v>
      </c>
      <c r="AV1751" s="12" t="s">
        <v>86</v>
      </c>
      <c r="AW1751" s="12" t="s">
        <v>30</v>
      </c>
      <c r="AX1751" s="12" t="s">
        <v>73</v>
      </c>
      <c r="AY1751" s="153" t="s">
        <v>241</v>
      </c>
    </row>
    <row r="1752" spans="2:65" s="13" customFormat="1" ht="12">
      <c r="B1752" s="159"/>
      <c r="D1752" s="152" t="s">
        <v>249</v>
      </c>
      <c r="E1752" s="160" t="s">
        <v>1</v>
      </c>
      <c r="F1752" s="161" t="s">
        <v>251</v>
      </c>
      <c r="H1752" s="162">
        <v>9.5549999999999997</v>
      </c>
      <c r="I1752" s="163"/>
      <c r="L1752" s="159"/>
      <c r="M1752" s="164"/>
      <c r="T1752" s="165"/>
      <c r="AT1752" s="160" t="s">
        <v>249</v>
      </c>
      <c r="AU1752" s="160" t="s">
        <v>86</v>
      </c>
      <c r="AV1752" s="13" t="s">
        <v>247</v>
      </c>
      <c r="AW1752" s="13" t="s">
        <v>30</v>
      </c>
      <c r="AX1752" s="13" t="s">
        <v>80</v>
      </c>
      <c r="AY1752" s="160" t="s">
        <v>241</v>
      </c>
    </row>
    <row r="1753" spans="2:65" s="1" customFormat="1" ht="24.25" customHeight="1">
      <c r="B1753" s="32"/>
      <c r="C1753" s="173" t="s">
        <v>2550</v>
      </c>
      <c r="D1753" s="173" t="s">
        <v>319</v>
      </c>
      <c r="E1753" s="174" t="s">
        <v>2551</v>
      </c>
      <c r="F1753" s="175" t="s">
        <v>2552</v>
      </c>
      <c r="G1753" s="176" t="s">
        <v>246</v>
      </c>
      <c r="H1753" s="177">
        <v>9.5549999999999997</v>
      </c>
      <c r="I1753" s="178"/>
      <c r="J1753" s="179">
        <f>ROUND(I1753*H1753,2)</f>
        <v>0</v>
      </c>
      <c r="K1753" s="180"/>
      <c r="L1753" s="181"/>
      <c r="M1753" s="182" t="s">
        <v>1</v>
      </c>
      <c r="N1753" s="183" t="s">
        <v>39</v>
      </c>
      <c r="P1753" s="147">
        <f>O1753*H1753</f>
        <v>0</v>
      </c>
      <c r="Q1753" s="147">
        <v>2.5000000000000001E-2</v>
      </c>
      <c r="R1753" s="147">
        <f>Q1753*H1753</f>
        <v>0.238875</v>
      </c>
      <c r="S1753" s="147">
        <v>0</v>
      </c>
      <c r="T1753" s="148">
        <f>S1753*H1753</f>
        <v>0</v>
      </c>
      <c r="AR1753" s="149" t="s">
        <v>420</v>
      </c>
      <c r="AT1753" s="149" t="s">
        <v>319</v>
      </c>
      <c r="AU1753" s="149" t="s">
        <v>86</v>
      </c>
      <c r="AY1753" s="17" t="s">
        <v>241</v>
      </c>
      <c r="BE1753" s="150">
        <f>IF(N1753="základní",J1753,0)</f>
        <v>0</v>
      </c>
      <c r="BF1753" s="150">
        <f>IF(N1753="snížená",J1753,0)</f>
        <v>0</v>
      </c>
      <c r="BG1753" s="150">
        <f>IF(N1753="zákl. přenesená",J1753,0)</f>
        <v>0</v>
      </c>
      <c r="BH1753" s="150">
        <f>IF(N1753="sníž. přenesená",J1753,0)</f>
        <v>0</v>
      </c>
      <c r="BI1753" s="150">
        <f>IF(N1753="nulová",J1753,0)</f>
        <v>0</v>
      </c>
      <c r="BJ1753" s="17" t="s">
        <v>86</v>
      </c>
      <c r="BK1753" s="150">
        <f>ROUND(I1753*H1753,2)</f>
        <v>0</v>
      </c>
      <c r="BL1753" s="17" t="s">
        <v>334</v>
      </c>
      <c r="BM1753" s="149" t="s">
        <v>2553</v>
      </c>
    </row>
    <row r="1754" spans="2:65" s="1" customFormat="1" ht="24.25" customHeight="1">
      <c r="B1754" s="32"/>
      <c r="C1754" s="137" t="s">
        <v>2554</v>
      </c>
      <c r="D1754" s="137" t="s">
        <v>243</v>
      </c>
      <c r="E1754" s="138" t="s">
        <v>2555</v>
      </c>
      <c r="F1754" s="139" t="s">
        <v>2556</v>
      </c>
      <c r="G1754" s="140" t="s">
        <v>299</v>
      </c>
      <c r="H1754" s="141">
        <v>27.58</v>
      </c>
      <c r="I1754" s="142"/>
      <c r="J1754" s="143">
        <f>ROUND(I1754*H1754,2)</f>
        <v>0</v>
      </c>
      <c r="K1754" s="144"/>
      <c r="L1754" s="32"/>
      <c r="M1754" s="145" t="s">
        <v>1</v>
      </c>
      <c r="N1754" s="146" t="s">
        <v>39</v>
      </c>
      <c r="P1754" s="147">
        <f>O1754*H1754</f>
        <v>0</v>
      </c>
      <c r="Q1754" s="147">
        <v>6.0000000000000002E-5</v>
      </c>
      <c r="R1754" s="147">
        <f>Q1754*H1754</f>
        <v>1.6547999999999999E-3</v>
      </c>
      <c r="S1754" s="147">
        <v>0</v>
      </c>
      <c r="T1754" s="148">
        <f>S1754*H1754</f>
        <v>0</v>
      </c>
      <c r="AR1754" s="149" t="s">
        <v>334</v>
      </c>
      <c r="AT1754" s="149" t="s">
        <v>243</v>
      </c>
      <c r="AU1754" s="149" t="s">
        <v>86</v>
      </c>
      <c r="AY1754" s="17" t="s">
        <v>241</v>
      </c>
      <c r="BE1754" s="150">
        <f>IF(N1754="základní",J1754,0)</f>
        <v>0</v>
      </c>
      <c r="BF1754" s="150">
        <f>IF(N1754="snížená",J1754,0)</f>
        <v>0</v>
      </c>
      <c r="BG1754" s="150">
        <f>IF(N1754="zákl. přenesená",J1754,0)</f>
        <v>0</v>
      </c>
      <c r="BH1754" s="150">
        <f>IF(N1754="sníž. přenesená",J1754,0)</f>
        <v>0</v>
      </c>
      <c r="BI1754" s="150">
        <f>IF(N1754="nulová",J1754,0)</f>
        <v>0</v>
      </c>
      <c r="BJ1754" s="17" t="s">
        <v>86</v>
      </c>
      <c r="BK1754" s="150">
        <f>ROUND(I1754*H1754,2)</f>
        <v>0</v>
      </c>
      <c r="BL1754" s="17" t="s">
        <v>334</v>
      </c>
      <c r="BM1754" s="149" t="s">
        <v>2557</v>
      </c>
    </row>
    <row r="1755" spans="2:65" s="12" customFormat="1" ht="12">
      <c r="B1755" s="151"/>
      <c r="D1755" s="152" t="s">
        <v>249</v>
      </c>
      <c r="E1755" s="153" t="s">
        <v>1</v>
      </c>
      <c r="F1755" s="154" t="s">
        <v>731</v>
      </c>
      <c r="H1755" s="155">
        <v>15.54</v>
      </c>
      <c r="I1755" s="156"/>
      <c r="L1755" s="151"/>
      <c r="M1755" s="157"/>
      <c r="T1755" s="158"/>
      <c r="AT1755" s="153" t="s">
        <v>249</v>
      </c>
      <c r="AU1755" s="153" t="s">
        <v>86</v>
      </c>
      <c r="AV1755" s="12" t="s">
        <v>86</v>
      </c>
      <c r="AW1755" s="12" t="s">
        <v>30</v>
      </c>
      <c r="AX1755" s="12" t="s">
        <v>73</v>
      </c>
      <c r="AY1755" s="153" t="s">
        <v>241</v>
      </c>
    </row>
    <row r="1756" spans="2:65" s="12" customFormat="1" ht="12">
      <c r="B1756" s="151"/>
      <c r="D1756" s="152" t="s">
        <v>249</v>
      </c>
      <c r="E1756" s="153" t="s">
        <v>1</v>
      </c>
      <c r="F1756" s="154" t="s">
        <v>736</v>
      </c>
      <c r="H1756" s="155">
        <v>5.72</v>
      </c>
      <c r="I1756" s="156"/>
      <c r="L1756" s="151"/>
      <c r="M1756" s="157"/>
      <c r="T1756" s="158"/>
      <c r="AT1756" s="153" t="s">
        <v>249</v>
      </c>
      <c r="AU1756" s="153" t="s">
        <v>86</v>
      </c>
      <c r="AV1756" s="12" t="s">
        <v>86</v>
      </c>
      <c r="AW1756" s="12" t="s">
        <v>30</v>
      </c>
      <c r="AX1756" s="12" t="s">
        <v>73</v>
      </c>
      <c r="AY1756" s="153" t="s">
        <v>241</v>
      </c>
    </row>
    <row r="1757" spans="2:65" s="12" customFormat="1" ht="12">
      <c r="B1757" s="151"/>
      <c r="D1757" s="152" t="s">
        <v>249</v>
      </c>
      <c r="E1757" s="153" t="s">
        <v>1</v>
      </c>
      <c r="F1757" s="154" t="s">
        <v>725</v>
      </c>
      <c r="H1757" s="155">
        <v>6.32</v>
      </c>
      <c r="I1757" s="156"/>
      <c r="L1757" s="151"/>
      <c r="M1757" s="157"/>
      <c r="T1757" s="158"/>
      <c r="AT1757" s="153" t="s">
        <v>249</v>
      </c>
      <c r="AU1757" s="153" t="s">
        <v>86</v>
      </c>
      <c r="AV1757" s="12" t="s">
        <v>86</v>
      </c>
      <c r="AW1757" s="12" t="s">
        <v>30</v>
      </c>
      <c r="AX1757" s="12" t="s">
        <v>73</v>
      </c>
      <c r="AY1757" s="153" t="s">
        <v>241</v>
      </c>
    </row>
    <row r="1758" spans="2:65" s="13" customFormat="1" ht="12">
      <c r="B1758" s="159"/>
      <c r="D1758" s="152" t="s">
        <v>249</v>
      </c>
      <c r="E1758" s="160" t="s">
        <v>1</v>
      </c>
      <c r="F1758" s="161" t="s">
        <v>251</v>
      </c>
      <c r="H1758" s="162">
        <v>27.58</v>
      </c>
      <c r="I1758" s="163"/>
      <c r="L1758" s="159"/>
      <c r="M1758" s="164"/>
      <c r="T1758" s="165"/>
      <c r="AT1758" s="160" t="s">
        <v>249</v>
      </c>
      <c r="AU1758" s="160" t="s">
        <v>86</v>
      </c>
      <c r="AV1758" s="13" t="s">
        <v>247</v>
      </c>
      <c r="AW1758" s="13" t="s">
        <v>30</v>
      </c>
      <c r="AX1758" s="13" t="s">
        <v>80</v>
      </c>
      <c r="AY1758" s="160" t="s">
        <v>241</v>
      </c>
    </row>
    <row r="1759" spans="2:65" s="1" customFormat="1" ht="24.25" customHeight="1">
      <c r="B1759" s="32"/>
      <c r="C1759" s="137" t="s">
        <v>2558</v>
      </c>
      <c r="D1759" s="137" t="s">
        <v>243</v>
      </c>
      <c r="E1759" s="138" t="s">
        <v>2559</v>
      </c>
      <c r="F1759" s="139" t="s">
        <v>2560</v>
      </c>
      <c r="G1759" s="140" t="s">
        <v>299</v>
      </c>
      <c r="H1759" s="141">
        <v>27.58</v>
      </c>
      <c r="I1759" s="142"/>
      <c r="J1759" s="143">
        <f>ROUND(I1759*H1759,2)</f>
        <v>0</v>
      </c>
      <c r="K1759" s="144"/>
      <c r="L1759" s="32"/>
      <c r="M1759" s="145" t="s">
        <v>1</v>
      </c>
      <c r="N1759" s="146" t="s">
        <v>39</v>
      </c>
      <c r="P1759" s="147">
        <f>O1759*H1759</f>
        <v>0</v>
      </c>
      <c r="Q1759" s="147">
        <v>5.0000000000000002E-5</v>
      </c>
      <c r="R1759" s="147">
        <f>Q1759*H1759</f>
        <v>1.379E-3</v>
      </c>
      <c r="S1759" s="147">
        <v>0</v>
      </c>
      <c r="T1759" s="148">
        <f>S1759*H1759</f>
        <v>0</v>
      </c>
      <c r="AR1759" s="149" t="s">
        <v>334</v>
      </c>
      <c r="AT1759" s="149" t="s">
        <v>243</v>
      </c>
      <c r="AU1759" s="149" t="s">
        <v>86</v>
      </c>
      <c r="AY1759" s="17" t="s">
        <v>241</v>
      </c>
      <c r="BE1759" s="150">
        <f>IF(N1759="základní",J1759,0)</f>
        <v>0</v>
      </c>
      <c r="BF1759" s="150">
        <f>IF(N1759="snížená",J1759,0)</f>
        <v>0</v>
      </c>
      <c r="BG1759" s="150">
        <f>IF(N1759="zákl. přenesená",J1759,0)</f>
        <v>0</v>
      </c>
      <c r="BH1759" s="150">
        <f>IF(N1759="sníž. přenesená",J1759,0)</f>
        <v>0</v>
      </c>
      <c r="BI1759" s="150">
        <f>IF(N1759="nulová",J1759,0)</f>
        <v>0</v>
      </c>
      <c r="BJ1759" s="17" t="s">
        <v>86</v>
      </c>
      <c r="BK1759" s="150">
        <f>ROUND(I1759*H1759,2)</f>
        <v>0</v>
      </c>
      <c r="BL1759" s="17" t="s">
        <v>334</v>
      </c>
      <c r="BM1759" s="149" t="s">
        <v>2561</v>
      </c>
    </row>
    <row r="1760" spans="2:65" s="12" customFormat="1" ht="12">
      <c r="B1760" s="151"/>
      <c r="D1760" s="152" t="s">
        <v>249</v>
      </c>
      <c r="E1760" s="153" t="s">
        <v>1</v>
      </c>
      <c r="F1760" s="154" t="s">
        <v>731</v>
      </c>
      <c r="H1760" s="155">
        <v>15.54</v>
      </c>
      <c r="I1760" s="156"/>
      <c r="L1760" s="151"/>
      <c r="M1760" s="157"/>
      <c r="T1760" s="158"/>
      <c r="AT1760" s="153" t="s">
        <v>249</v>
      </c>
      <c r="AU1760" s="153" t="s">
        <v>86</v>
      </c>
      <c r="AV1760" s="12" t="s">
        <v>86</v>
      </c>
      <c r="AW1760" s="12" t="s">
        <v>30</v>
      </c>
      <c r="AX1760" s="12" t="s">
        <v>73</v>
      </c>
      <c r="AY1760" s="153" t="s">
        <v>241</v>
      </c>
    </row>
    <row r="1761" spans="2:65" s="12" customFormat="1" ht="12">
      <c r="B1761" s="151"/>
      <c r="D1761" s="152" t="s">
        <v>249</v>
      </c>
      <c r="E1761" s="153" t="s">
        <v>1</v>
      </c>
      <c r="F1761" s="154" t="s">
        <v>736</v>
      </c>
      <c r="H1761" s="155">
        <v>5.72</v>
      </c>
      <c r="I1761" s="156"/>
      <c r="L1761" s="151"/>
      <c r="M1761" s="157"/>
      <c r="T1761" s="158"/>
      <c r="AT1761" s="153" t="s">
        <v>249</v>
      </c>
      <c r="AU1761" s="153" t="s">
        <v>86</v>
      </c>
      <c r="AV1761" s="12" t="s">
        <v>86</v>
      </c>
      <c r="AW1761" s="12" t="s">
        <v>30</v>
      </c>
      <c r="AX1761" s="12" t="s">
        <v>73</v>
      </c>
      <c r="AY1761" s="153" t="s">
        <v>241</v>
      </c>
    </row>
    <row r="1762" spans="2:65" s="12" customFormat="1" ht="12">
      <c r="B1762" s="151"/>
      <c r="D1762" s="152" t="s">
        <v>249</v>
      </c>
      <c r="E1762" s="153" t="s">
        <v>1</v>
      </c>
      <c r="F1762" s="154" t="s">
        <v>725</v>
      </c>
      <c r="H1762" s="155">
        <v>6.32</v>
      </c>
      <c r="I1762" s="156"/>
      <c r="L1762" s="151"/>
      <c r="M1762" s="157"/>
      <c r="T1762" s="158"/>
      <c r="AT1762" s="153" t="s">
        <v>249</v>
      </c>
      <c r="AU1762" s="153" t="s">
        <v>86</v>
      </c>
      <c r="AV1762" s="12" t="s">
        <v>86</v>
      </c>
      <c r="AW1762" s="12" t="s">
        <v>30</v>
      </c>
      <c r="AX1762" s="12" t="s">
        <v>73</v>
      </c>
      <c r="AY1762" s="153" t="s">
        <v>241</v>
      </c>
    </row>
    <row r="1763" spans="2:65" s="13" customFormat="1" ht="12">
      <c r="B1763" s="159"/>
      <c r="D1763" s="152" t="s">
        <v>249</v>
      </c>
      <c r="E1763" s="160" t="s">
        <v>1</v>
      </c>
      <c r="F1763" s="161" t="s">
        <v>251</v>
      </c>
      <c r="H1763" s="162">
        <v>27.58</v>
      </c>
      <c r="I1763" s="163"/>
      <c r="L1763" s="159"/>
      <c r="M1763" s="164"/>
      <c r="T1763" s="165"/>
      <c r="AT1763" s="160" t="s">
        <v>249</v>
      </c>
      <c r="AU1763" s="160" t="s">
        <v>86</v>
      </c>
      <c r="AV1763" s="13" t="s">
        <v>247</v>
      </c>
      <c r="AW1763" s="13" t="s">
        <v>30</v>
      </c>
      <c r="AX1763" s="13" t="s">
        <v>80</v>
      </c>
      <c r="AY1763" s="160" t="s">
        <v>241</v>
      </c>
    </row>
    <row r="1764" spans="2:65" s="1" customFormat="1" ht="24.25" customHeight="1">
      <c r="B1764" s="32"/>
      <c r="C1764" s="137" t="s">
        <v>2562</v>
      </c>
      <c r="D1764" s="137" t="s">
        <v>243</v>
      </c>
      <c r="E1764" s="138" t="s">
        <v>2563</v>
      </c>
      <c r="F1764" s="139" t="s">
        <v>2564</v>
      </c>
      <c r="G1764" s="140" t="s">
        <v>246</v>
      </c>
      <c r="H1764" s="141">
        <v>14.477</v>
      </c>
      <c r="I1764" s="142"/>
      <c r="J1764" s="143">
        <f>ROUND(I1764*H1764,2)</f>
        <v>0</v>
      </c>
      <c r="K1764" s="144"/>
      <c r="L1764" s="32"/>
      <c r="M1764" s="145" t="s">
        <v>1</v>
      </c>
      <c r="N1764" s="146" t="s">
        <v>39</v>
      </c>
      <c r="P1764" s="147">
        <f>O1764*H1764</f>
        <v>0</v>
      </c>
      <c r="Q1764" s="147">
        <v>6.0999999999999997E-4</v>
      </c>
      <c r="R1764" s="147">
        <f>Q1764*H1764</f>
        <v>8.8309700000000005E-3</v>
      </c>
      <c r="S1764" s="147">
        <v>0</v>
      </c>
      <c r="T1764" s="148">
        <f>S1764*H1764</f>
        <v>0</v>
      </c>
      <c r="AR1764" s="149" t="s">
        <v>334</v>
      </c>
      <c r="AT1764" s="149" t="s">
        <v>243</v>
      </c>
      <c r="AU1764" s="149" t="s">
        <v>86</v>
      </c>
      <c r="AY1764" s="17" t="s">
        <v>241</v>
      </c>
      <c r="BE1764" s="150">
        <f>IF(N1764="základní",J1764,0)</f>
        <v>0</v>
      </c>
      <c r="BF1764" s="150">
        <f>IF(N1764="snížená",J1764,0)</f>
        <v>0</v>
      </c>
      <c r="BG1764" s="150">
        <f>IF(N1764="zákl. přenesená",J1764,0)</f>
        <v>0</v>
      </c>
      <c r="BH1764" s="150">
        <f>IF(N1764="sníž. přenesená",J1764,0)</f>
        <v>0</v>
      </c>
      <c r="BI1764" s="150">
        <f>IF(N1764="nulová",J1764,0)</f>
        <v>0</v>
      </c>
      <c r="BJ1764" s="17" t="s">
        <v>86</v>
      </c>
      <c r="BK1764" s="150">
        <f>ROUND(I1764*H1764,2)</f>
        <v>0</v>
      </c>
      <c r="BL1764" s="17" t="s">
        <v>334</v>
      </c>
      <c r="BM1764" s="149" t="s">
        <v>2565</v>
      </c>
    </row>
    <row r="1765" spans="2:65" s="12" customFormat="1" ht="12">
      <c r="B1765" s="151"/>
      <c r="D1765" s="152" t="s">
        <v>249</v>
      </c>
      <c r="E1765" s="153" t="s">
        <v>1</v>
      </c>
      <c r="F1765" s="154" t="s">
        <v>683</v>
      </c>
      <c r="H1765" s="155">
        <v>14.477</v>
      </c>
      <c r="I1765" s="156"/>
      <c r="L1765" s="151"/>
      <c r="M1765" s="157"/>
      <c r="T1765" s="158"/>
      <c r="AT1765" s="153" t="s">
        <v>249</v>
      </c>
      <c r="AU1765" s="153" t="s">
        <v>86</v>
      </c>
      <c r="AV1765" s="12" t="s">
        <v>86</v>
      </c>
      <c r="AW1765" s="12" t="s">
        <v>30</v>
      </c>
      <c r="AX1765" s="12" t="s">
        <v>73</v>
      </c>
      <c r="AY1765" s="153" t="s">
        <v>241</v>
      </c>
    </row>
    <row r="1766" spans="2:65" s="13" customFormat="1" ht="12">
      <c r="B1766" s="159"/>
      <c r="D1766" s="152" t="s">
        <v>249</v>
      </c>
      <c r="E1766" s="160" t="s">
        <v>1</v>
      </c>
      <c r="F1766" s="161" t="s">
        <v>251</v>
      </c>
      <c r="H1766" s="162">
        <v>14.477</v>
      </c>
      <c r="I1766" s="163"/>
      <c r="L1766" s="159"/>
      <c r="M1766" s="164"/>
      <c r="T1766" s="165"/>
      <c r="AT1766" s="160" t="s">
        <v>249</v>
      </c>
      <c r="AU1766" s="160" t="s">
        <v>86</v>
      </c>
      <c r="AV1766" s="13" t="s">
        <v>247</v>
      </c>
      <c r="AW1766" s="13" t="s">
        <v>30</v>
      </c>
      <c r="AX1766" s="13" t="s">
        <v>80</v>
      </c>
      <c r="AY1766" s="160" t="s">
        <v>241</v>
      </c>
    </row>
    <row r="1767" spans="2:65" s="1" customFormat="1" ht="24.25" customHeight="1">
      <c r="B1767" s="32"/>
      <c r="C1767" s="173" t="s">
        <v>2566</v>
      </c>
      <c r="D1767" s="173" t="s">
        <v>319</v>
      </c>
      <c r="E1767" s="174" t="s">
        <v>2567</v>
      </c>
      <c r="F1767" s="175" t="s">
        <v>2568</v>
      </c>
      <c r="G1767" s="176" t="s">
        <v>327</v>
      </c>
      <c r="H1767" s="177">
        <v>2</v>
      </c>
      <c r="I1767" s="178"/>
      <c r="J1767" s="179">
        <f t="shared" ref="J1767:J1774" si="170">ROUND(I1767*H1767,2)</f>
        <v>0</v>
      </c>
      <c r="K1767" s="180"/>
      <c r="L1767" s="181"/>
      <c r="M1767" s="182" t="s">
        <v>1</v>
      </c>
      <c r="N1767" s="183" t="s">
        <v>39</v>
      </c>
      <c r="P1767" s="147">
        <f t="shared" ref="P1767:P1774" si="171">O1767*H1767</f>
        <v>0</v>
      </c>
      <c r="Q1767" s="147">
        <v>0.17499999999999999</v>
      </c>
      <c r="R1767" s="147">
        <f t="shared" ref="R1767:R1774" si="172">Q1767*H1767</f>
        <v>0.35</v>
      </c>
      <c r="S1767" s="147">
        <v>0</v>
      </c>
      <c r="T1767" s="148">
        <f t="shared" ref="T1767:T1774" si="173">S1767*H1767</f>
        <v>0</v>
      </c>
      <c r="AR1767" s="149" t="s">
        <v>420</v>
      </c>
      <c r="AT1767" s="149" t="s">
        <v>319</v>
      </c>
      <c r="AU1767" s="149" t="s">
        <v>86</v>
      </c>
      <c r="AY1767" s="17" t="s">
        <v>241</v>
      </c>
      <c r="BE1767" s="150">
        <f t="shared" ref="BE1767:BE1774" si="174">IF(N1767="základní",J1767,0)</f>
        <v>0</v>
      </c>
      <c r="BF1767" s="150">
        <f t="shared" ref="BF1767:BF1774" si="175">IF(N1767="snížená",J1767,0)</f>
        <v>0</v>
      </c>
      <c r="BG1767" s="150">
        <f t="shared" ref="BG1767:BG1774" si="176">IF(N1767="zákl. přenesená",J1767,0)</f>
        <v>0</v>
      </c>
      <c r="BH1767" s="150">
        <f t="shared" ref="BH1767:BH1774" si="177">IF(N1767="sníž. přenesená",J1767,0)</f>
        <v>0</v>
      </c>
      <c r="BI1767" s="150">
        <f t="shared" ref="BI1767:BI1774" si="178">IF(N1767="nulová",J1767,0)</f>
        <v>0</v>
      </c>
      <c r="BJ1767" s="17" t="s">
        <v>86</v>
      </c>
      <c r="BK1767" s="150">
        <f t="shared" ref="BK1767:BK1774" si="179">ROUND(I1767*H1767,2)</f>
        <v>0</v>
      </c>
      <c r="BL1767" s="17" t="s">
        <v>334</v>
      </c>
      <c r="BM1767" s="149" t="s">
        <v>2569</v>
      </c>
    </row>
    <row r="1768" spans="2:65" s="1" customFormat="1" ht="24.25" customHeight="1">
      <c r="B1768" s="32"/>
      <c r="C1768" s="137" t="s">
        <v>2570</v>
      </c>
      <c r="D1768" s="137" t="s">
        <v>243</v>
      </c>
      <c r="E1768" s="138" t="s">
        <v>2571</v>
      </c>
      <c r="F1768" s="139" t="s">
        <v>2572</v>
      </c>
      <c r="G1768" s="140" t="s">
        <v>327</v>
      </c>
      <c r="H1768" s="141">
        <v>1</v>
      </c>
      <c r="I1768" s="142"/>
      <c r="J1768" s="143">
        <f t="shared" si="170"/>
        <v>0</v>
      </c>
      <c r="K1768" s="144"/>
      <c r="L1768" s="32"/>
      <c r="M1768" s="145" t="s">
        <v>1</v>
      </c>
      <c r="N1768" s="146" t="s">
        <v>39</v>
      </c>
      <c r="P1768" s="147">
        <f t="shared" si="171"/>
        <v>0</v>
      </c>
      <c r="Q1768" s="147">
        <v>0</v>
      </c>
      <c r="R1768" s="147">
        <f t="shared" si="172"/>
        <v>0</v>
      </c>
      <c r="S1768" s="147">
        <v>0</v>
      </c>
      <c r="T1768" s="148">
        <f t="shared" si="173"/>
        <v>0</v>
      </c>
      <c r="AR1768" s="149" t="s">
        <v>334</v>
      </c>
      <c r="AT1768" s="149" t="s">
        <v>243</v>
      </c>
      <c r="AU1768" s="149" t="s">
        <v>86</v>
      </c>
      <c r="AY1768" s="17" t="s">
        <v>241</v>
      </c>
      <c r="BE1768" s="150">
        <f t="shared" si="174"/>
        <v>0</v>
      </c>
      <c r="BF1768" s="150">
        <f t="shared" si="175"/>
        <v>0</v>
      </c>
      <c r="BG1768" s="150">
        <f t="shared" si="176"/>
        <v>0</v>
      </c>
      <c r="BH1768" s="150">
        <f t="shared" si="177"/>
        <v>0</v>
      </c>
      <c r="BI1768" s="150">
        <f t="shared" si="178"/>
        <v>0</v>
      </c>
      <c r="BJ1768" s="17" t="s">
        <v>86</v>
      </c>
      <c r="BK1768" s="150">
        <f t="shared" si="179"/>
        <v>0</v>
      </c>
      <c r="BL1768" s="17" t="s">
        <v>334</v>
      </c>
      <c r="BM1768" s="149" t="s">
        <v>2573</v>
      </c>
    </row>
    <row r="1769" spans="2:65" s="1" customFormat="1" ht="24.25" customHeight="1">
      <c r="B1769" s="32"/>
      <c r="C1769" s="173" t="s">
        <v>2574</v>
      </c>
      <c r="D1769" s="173" t="s">
        <v>319</v>
      </c>
      <c r="E1769" s="174" t="s">
        <v>2575</v>
      </c>
      <c r="F1769" s="175" t="s">
        <v>2576</v>
      </c>
      <c r="G1769" s="176" t="s">
        <v>327</v>
      </c>
      <c r="H1769" s="177">
        <v>1</v>
      </c>
      <c r="I1769" s="178"/>
      <c r="J1769" s="179">
        <f t="shared" si="170"/>
        <v>0</v>
      </c>
      <c r="K1769" s="180"/>
      <c r="L1769" s="181"/>
      <c r="M1769" s="182" t="s">
        <v>1</v>
      </c>
      <c r="N1769" s="183" t="s">
        <v>39</v>
      </c>
      <c r="P1769" s="147">
        <f t="shared" si="171"/>
        <v>0</v>
      </c>
      <c r="Q1769" s="147">
        <v>3.8289999999999998E-2</v>
      </c>
      <c r="R1769" s="147">
        <f t="shared" si="172"/>
        <v>3.8289999999999998E-2</v>
      </c>
      <c r="S1769" s="147">
        <v>0</v>
      </c>
      <c r="T1769" s="148">
        <f t="shared" si="173"/>
        <v>0</v>
      </c>
      <c r="AR1769" s="149" t="s">
        <v>420</v>
      </c>
      <c r="AT1769" s="149" t="s">
        <v>319</v>
      </c>
      <c r="AU1769" s="149" t="s">
        <v>86</v>
      </c>
      <c r="AY1769" s="17" t="s">
        <v>241</v>
      </c>
      <c r="BE1769" s="150">
        <f t="shared" si="174"/>
        <v>0</v>
      </c>
      <c r="BF1769" s="150">
        <f t="shared" si="175"/>
        <v>0</v>
      </c>
      <c r="BG1769" s="150">
        <f t="shared" si="176"/>
        <v>0</v>
      </c>
      <c r="BH1769" s="150">
        <f t="shared" si="177"/>
        <v>0</v>
      </c>
      <c r="BI1769" s="150">
        <f t="shared" si="178"/>
        <v>0</v>
      </c>
      <c r="BJ1769" s="17" t="s">
        <v>86</v>
      </c>
      <c r="BK1769" s="150">
        <f t="shared" si="179"/>
        <v>0</v>
      </c>
      <c r="BL1769" s="17" t="s">
        <v>334</v>
      </c>
      <c r="BM1769" s="149" t="s">
        <v>2577</v>
      </c>
    </row>
    <row r="1770" spans="2:65" s="1" customFormat="1" ht="33" customHeight="1">
      <c r="B1770" s="32"/>
      <c r="C1770" s="137" t="s">
        <v>2578</v>
      </c>
      <c r="D1770" s="137" t="s">
        <v>243</v>
      </c>
      <c r="E1770" s="138" t="s">
        <v>2579</v>
      </c>
      <c r="F1770" s="139" t="s">
        <v>2580</v>
      </c>
      <c r="G1770" s="140" t="s">
        <v>327</v>
      </c>
      <c r="H1770" s="141">
        <v>1</v>
      </c>
      <c r="I1770" s="142"/>
      <c r="J1770" s="143">
        <f t="shared" si="170"/>
        <v>0</v>
      </c>
      <c r="K1770" s="144"/>
      <c r="L1770" s="32"/>
      <c r="M1770" s="145" t="s">
        <v>1</v>
      </c>
      <c r="N1770" s="146" t="s">
        <v>39</v>
      </c>
      <c r="P1770" s="147">
        <f t="shared" si="171"/>
        <v>0</v>
      </c>
      <c r="Q1770" s="147">
        <v>0</v>
      </c>
      <c r="R1770" s="147">
        <f t="shared" si="172"/>
        <v>0</v>
      </c>
      <c r="S1770" s="147">
        <v>0</v>
      </c>
      <c r="T1770" s="148">
        <f t="shared" si="173"/>
        <v>0</v>
      </c>
      <c r="AR1770" s="149" t="s">
        <v>334</v>
      </c>
      <c r="AT1770" s="149" t="s">
        <v>243</v>
      </c>
      <c r="AU1770" s="149" t="s">
        <v>86</v>
      </c>
      <c r="AY1770" s="17" t="s">
        <v>241</v>
      </c>
      <c r="BE1770" s="150">
        <f t="shared" si="174"/>
        <v>0</v>
      </c>
      <c r="BF1770" s="150">
        <f t="shared" si="175"/>
        <v>0</v>
      </c>
      <c r="BG1770" s="150">
        <f t="shared" si="176"/>
        <v>0</v>
      </c>
      <c r="BH1770" s="150">
        <f t="shared" si="177"/>
        <v>0</v>
      </c>
      <c r="BI1770" s="150">
        <f t="shared" si="178"/>
        <v>0</v>
      </c>
      <c r="BJ1770" s="17" t="s">
        <v>86</v>
      </c>
      <c r="BK1770" s="150">
        <f t="shared" si="179"/>
        <v>0</v>
      </c>
      <c r="BL1770" s="17" t="s">
        <v>334</v>
      </c>
      <c r="BM1770" s="149" t="s">
        <v>2581</v>
      </c>
    </row>
    <row r="1771" spans="2:65" s="1" customFormat="1" ht="24.25" customHeight="1">
      <c r="B1771" s="32"/>
      <c r="C1771" s="173" t="s">
        <v>2582</v>
      </c>
      <c r="D1771" s="173" t="s">
        <v>319</v>
      </c>
      <c r="E1771" s="174" t="s">
        <v>2583</v>
      </c>
      <c r="F1771" s="175" t="s">
        <v>2584</v>
      </c>
      <c r="G1771" s="176" t="s">
        <v>327</v>
      </c>
      <c r="H1771" s="177">
        <v>0.751</v>
      </c>
      <c r="I1771" s="178"/>
      <c r="J1771" s="179">
        <f t="shared" si="170"/>
        <v>0</v>
      </c>
      <c r="K1771" s="180"/>
      <c r="L1771" s="181"/>
      <c r="M1771" s="182" t="s">
        <v>1</v>
      </c>
      <c r="N1771" s="183" t="s">
        <v>39</v>
      </c>
      <c r="P1771" s="147">
        <f t="shared" si="171"/>
        <v>0</v>
      </c>
      <c r="Q1771" s="147">
        <v>3.8289999999999998E-2</v>
      </c>
      <c r="R1771" s="147">
        <f t="shared" si="172"/>
        <v>2.875579E-2</v>
      </c>
      <c r="S1771" s="147">
        <v>0</v>
      </c>
      <c r="T1771" s="148">
        <f t="shared" si="173"/>
        <v>0</v>
      </c>
      <c r="AR1771" s="149" t="s">
        <v>420</v>
      </c>
      <c r="AT1771" s="149" t="s">
        <v>319</v>
      </c>
      <c r="AU1771" s="149" t="s">
        <v>86</v>
      </c>
      <c r="AY1771" s="17" t="s">
        <v>241</v>
      </c>
      <c r="BE1771" s="150">
        <f t="shared" si="174"/>
        <v>0</v>
      </c>
      <c r="BF1771" s="150">
        <f t="shared" si="175"/>
        <v>0</v>
      </c>
      <c r="BG1771" s="150">
        <f t="shared" si="176"/>
        <v>0</v>
      </c>
      <c r="BH1771" s="150">
        <f t="shared" si="177"/>
        <v>0</v>
      </c>
      <c r="BI1771" s="150">
        <f t="shared" si="178"/>
        <v>0</v>
      </c>
      <c r="BJ1771" s="17" t="s">
        <v>86</v>
      </c>
      <c r="BK1771" s="150">
        <f t="shared" si="179"/>
        <v>0</v>
      </c>
      <c r="BL1771" s="17" t="s">
        <v>334</v>
      </c>
      <c r="BM1771" s="149" t="s">
        <v>2585</v>
      </c>
    </row>
    <row r="1772" spans="2:65" s="1" customFormat="1" ht="16.5" customHeight="1">
      <c r="B1772" s="32"/>
      <c r="C1772" s="137" t="s">
        <v>2586</v>
      </c>
      <c r="D1772" s="137" t="s">
        <v>243</v>
      </c>
      <c r="E1772" s="138" t="s">
        <v>2587</v>
      </c>
      <c r="F1772" s="139" t="s">
        <v>2588</v>
      </c>
      <c r="G1772" s="140" t="s">
        <v>327</v>
      </c>
      <c r="H1772" s="141">
        <v>6</v>
      </c>
      <c r="I1772" s="142"/>
      <c r="J1772" s="143">
        <f t="shared" si="170"/>
        <v>0</v>
      </c>
      <c r="K1772" s="144"/>
      <c r="L1772" s="32"/>
      <c r="M1772" s="145" t="s">
        <v>1</v>
      </c>
      <c r="N1772" s="146" t="s">
        <v>39</v>
      </c>
      <c r="P1772" s="147">
        <f t="shared" si="171"/>
        <v>0</v>
      </c>
      <c r="Q1772" s="147">
        <v>5.0000000000000002E-5</v>
      </c>
      <c r="R1772" s="147">
        <f t="shared" si="172"/>
        <v>3.0000000000000003E-4</v>
      </c>
      <c r="S1772" s="147">
        <v>1E-4</v>
      </c>
      <c r="T1772" s="148">
        <f t="shared" si="173"/>
        <v>6.0000000000000006E-4</v>
      </c>
      <c r="AR1772" s="149" t="s">
        <v>334</v>
      </c>
      <c r="AT1772" s="149" t="s">
        <v>243</v>
      </c>
      <c r="AU1772" s="149" t="s">
        <v>86</v>
      </c>
      <c r="AY1772" s="17" t="s">
        <v>241</v>
      </c>
      <c r="BE1772" s="150">
        <f t="shared" si="174"/>
        <v>0</v>
      </c>
      <c r="BF1772" s="150">
        <f t="shared" si="175"/>
        <v>0</v>
      </c>
      <c r="BG1772" s="150">
        <f t="shared" si="176"/>
        <v>0</v>
      </c>
      <c r="BH1772" s="150">
        <f t="shared" si="177"/>
        <v>0</v>
      </c>
      <c r="BI1772" s="150">
        <f t="shared" si="178"/>
        <v>0</v>
      </c>
      <c r="BJ1772" s="17" t="s">
        <v>86</v>
      </c>
      <c r="BK1772" s="150">
        <f t="shared" si="179"/>
        <v>0</v>
      </c>
      <c r="BL1772" s="17" t="s">
        <v>334</v>
      </c>
      <c r="BM1772" s="149" t="s">
        <v>2589</v>
      </c>
    </row>
    <row r="1773" spans="2:65" s="1" customFormat="1" ht="33" customHeight="1">
      <c r="B1773" s="32"/>
      <c r="C1773" s="137" t="s">
        <v>2590</v>
      </c>
      <c r="D1773" s="137" t="s">
        <v>243</v>
      </c>
      <c r="E1773" s="138" t="s">
        <v>2591</v>
      </c>
      <c r="F1773" s="139" t="s">
        <v>2592</v>
      </c>
      <c r="G1773" s="140" t="s">
        <v>1608</v>
      </c>
      <c r="H1773" s="141">
        <v>1</v>
      </c>
      <c r="I1773" s="142"/>
      <c r="J1773" s="143">
        <f t="shared" si="170"/>
        <v>0</v>
      </c>
      <c r="K1773" s="144"/>
      <c r="L1773" s="32"/>
      <c r="M1773" s="145" t="s">
        <v>1</v>
      </c>
      <c r="N1773" s="146" t="s">
        <v>39</v>
      </c>
      <c r="P1773" s="147">
        <f t="shared" si="171"/>
        <v>0</v>
      </c>
      <c r="Q1773" s="147">
        <v>0</v>
      </c>
      <c r="R1773" s="147">
        <f t="shared" si="172"/>
        <v>0</v>
      </c>
      <c r="S1773" s="147">
        <v>0</v>
      </c>
      <c r="T1773" s="148">
        <f t="shared" si="173"/>
        <v>0</v>
      </c>
      <c r="AR1773" s="149" t="s">
        <v>334</v>
      </c>
      <c r="AT1773" s="149" t="s">
        <v>243</v>
      </c>
      <c r="AU1773" s="149" t="s">
        <v>86</v>
      </c>
      <c r="AY1773" s="17" t="s">
        <v>241</v>
      </c>
      <c r="BE1773" s="150">
        <f t="shared" si="174"/>
        <v>0</v>
      </c>
      <c r="BF1773" s="150">
        <f t="shared" si="175"/>
        <v>0</v>
      </c>
      <c r="BG1773" s="150">
        <f t="shared" si="176"/>
        <v>0</v>
      </c>
      <c r="BH1773" s="150">
        <f t="shared" si="177"/>
        <v>0</v>
      </c>
      <c r="BI1773" s="150">
        <f t="shared" si="178"/>
        <v>0</v>
      </c>
      <c r="BJ1773" s="17" t="s">
        <v>86</v>
      </c>
      <c r="BK1773" s="150">
        <f t="shared" si="179"/>
        <v>0</v>
      </c>
      <c r="BL1773" s="17" t="s">
        <v>334</v>
      </c>
      <c r="BM1773" s="149" t="s">
        <v>2593</v>
      </c>
    </row>
    <row r="1774" spans="2:65" s="1" customFormat="1" ht="24.25" customHeight="1">
      <c r="B1774" s="32"/>
      <c r="C1774" s="137" t="s">
        <v>2594</v>
      </c>
      <c r="D1774" s="137" t="s">
        <v>243</v>
      </c>
      <c r="E1774" s="138" t="s">
        <v>2595</v>
      </c>
      <c r="F1774" s="139" t="s">
        <v>2596</v>
      </c>
      <c r="G1774" s="140" t="s">
        <v>282</v>
      </c>
      <c r="H1774" s="141">
        <v>0.66800000000000004</v>
      </c>
      <c r="I1774" s="142"/>
      <c r="J1774" s="143">
        <f t="shared" si="170"/>
        <v>0</v>
      </c>
      <c r="K1774" s="144"/>
      <c r="L1774" s="32"/>
      <c r="M1774" s="145" t="s">
        <v>1</v>
      </c>
      <c r="N1774" s="146" t="s">
        <v>39</v>
      </c>
      <c r="P1774" s="147">
        <f t="shared" si="171"/>
        <v>0</v>
      </c>
      <c r="Q1774" s="147">
        <v>0</v>
      </c>
      <c r="R1774" s="147">
        <f t="shared" si="172"/>
        <v>0</v>
      </c>
      <c r="S1774" s="147">
        <v>0</v>
      </c>
      <c r="T1774" s="148">
        <f t="shared" si="173"/>
        <v>0</v>
      </c>
      <c r="AR1774" s="149" t="s">
        <v>334</v>
      </c>
      <c r="AT1774" s="149" t="s">
        <v>243</v>
      </c>
      <c r="AU1774" s="149" t="s">
        <v>86</v>
      </c>
      <c r="AY1774" s="17" t="s">
        <v>241</v>
      </c>
      <c r="BE1774" s="150">
        <f t="shared" si="174"/>
        <v>0</v>
      </c>
      <c r="BF1774" s="150">
        <f t="shared" si="175"/>
        <v>0</v>
      </c>
      <c r="BG1774" s="150">
        <f t="shared" si="176"/>
        <v>0</v>
      </c>
      <c r="BH1774" s="150">
        <f t="shared" si="177"/>
        <v>0</v>
      </c>
      <c r="BI1774" s="150">
        <f t="shared" si="178"/>
        <v>0</v>
      </c>
      <c r="BJ1774" s="17" t="s">
        <v>86</v>
      </c>
      <c r="BK1774" s="150">
        <f t="shared" si="179"/>
        <v>0</v>
      </c>
      <c r="BL1774" s="17" t="s">
        <v>334</v>
      </c>
      <c r="BM1774" s="149" t="s">
        <v>2597</v>
      </c>
    </row>
    <row r="1775" spans="2:65" s="11" customFormat="1" ht="22.75" customHeight="1">
      <c r="B1775" s="125"/>
      <c r="D1775" s="126" t="s">
        <v>72</v>
      </c>
      <c r="E1775" s="135" t="s">
        <v>2598</v>
      </c>
      <c r="F1775" s="135" t="s">
        <v>2599</v>
      </c>
      <c r="I1775" s="128"/>
      <c r="J1775" s="136">
        <f>BK1775</f>
        <v>0</v>
      </c>
      <c r="L1775" s="125"/>
      <c r="M1775" s="130"/>
      <c r="P1775" s="131">
        <f>SUM(P1776:P1885)</f>
        <v>0</v>
      </c>
      <c r="R1775" s="131">
        <f>SUM(R1776:R1885)</f>
        <v>3.4745809199999997</v>
      </c>
      <c r="T1775" s="132">
        <f>SUM(T1776:T1885)</f>
        <v>0</v>
      </c>
      <c r="AR1775" s="126" t="s">
        <v>86</v>
      </c>
      <c r="AT1775" s="133" t="s">
        <v>72</v>
      </c>
      <c r="AU1775" s="133" t="s">
        <v>80</v>
      </c>
      <c r="AY1775" s="126" t="s">
        <v>241</v>
      </c>
      <c r="BK1775" s="134">
        <f>SUM(BK1776:BK1885)</f>
        <v>0</v>
      </c>
    </row>
    <row r="1776" spans="2:65" s="1" customFormat="1" ht="16.5" customHeight="1">
      <c r="B1776" s="32"/>
      <c r="C1776" s="137" t="s">
        <v>2600</v>
      </c>
      <c r="D1776" s="137" t="s">
        <v>243</v>
      </c>
      <c r="E1776" s="138" t="s">
        <v>2601</v>
      </c>
      <c r="F1776" s="139" t="s">
        <v>2602</v>
      </c>
      <c r="G1776" s="140" t="s">
        <v>246</v>
      </c>
      <c r="H1776" s="141">
        <v>107.72</v>
      </c>
      <c r="I1776" s="142"/>
      <c r="J1776" s="143">
        <f>ROUND(I1776*H1776,2)</f>
        <v>0</v>
      </c>
      <c r="K1776" s="144"/>
      <c r="L1776" s="32"/>
      <c r="M1776" s="145" t="s">
        <v>1</v>
      </c>
      <c r="N1776" s="146" t="s">
        <v>39</v>
      </c>
      <c r="P1776" s="147">
        <f>O1776*H1776</f>
        <v>0</v>
      </c>
      <c r="Q1776" s="147">
        <v>2.9999999999999997E-4</v>
      </c>
      <c r="R1776" s="147">
        <f>Q1776*H1776</f>
        <v>3.2315999999999998E-2</v>
      </c>
      <c r="S1776" s="147">
        <v>0</v>
      </c>
      <c r="T1776" s="148">
        <f>S1776*H1776</f>
        <v>0</v>
      </c>
      <c r="AR1776" s="149" t="s">
        <v>334</v>
      </c>
      <c r="AT1776" s="149" t="s">
        <v>243</v>
      </c>
      <c r="AU1776" s="149" t="s">
        <v>86</v>
      </c>
      <c r="AY1776" s="17" t="s">
        <v>241</v>
      </c>
      <c r="BE1776" s="150">
        <f>IF(N1776="základní",J1776,0)</f>
        <v>0</v>
      </c>
      <c r="BF1776" s="150">
        <f>IF(N1776="snížená",J1776,0)</f>
        <v>0</v>
      </c>
      <c r="BG1776" s="150">
        <f>IF(N1776="zákl. přenesená",J1776,0)</f>
        <v>0</v>
      </c>
      <c r="BH1776" s="150">
        <f>IF(N1776="sníž. přenesená",J1776,0)</f>
        <v>0</v>
      </c>
      <c r="BI1776" s="150">
        <f>IF(N1776="nulová",J1776,0)</f>
        <v>0</v>
      </c>
      <c r="BJ1776" s="17" t="s">
        <v>86</v>
      </c>
      <c r="BK1776" s="150">
        <f>ROUND(I1776*H1776,2)</f>
        <v>0</v>
      </c>
      <c r="BL1776" s="17" t="s">
        <v>334</v>
      </c>
      <c r="BM1776" s="149" t="s">
        <v>2603</v>
      </c>
    </row>
    <row r="1777" spans="2:65" s="12" customFormat="1" ht="12">
      <c r="B1777" s="151"/>
      <c r="D1777" s="152" t="s">
        <v>249</v>
      </c>
      <c r="E1777" s="153" t="s">
        <v>1</v>
      </c>
      <c r="F1777" s="154" t="s">
        <v>868</v>
      </c>
      <c r="H1777" s="155">
        <v>13.77</v>
      </c>
      <c r="I1777" s="156"/>
      <c r="L1777" s="151"/>
      <c r="M1777" s="157"/>
      <c r="T1777" s="158"/>
      <c r="AT1777" s="153" t="s">
        <v>249</v>
      </c>
      <c r="AU1777" s="153" t="s">
        <v>86</v>
      </c>
      <c r="AV1777" s="12" t="s">
        <v>86</v>
      </c>
      <c r="AW1777" s="12" t="s">
        <v>30</v>
      </c>
      <c r="AX1777" s="12" t="s">
        <v>73</v>
      </c>
      <c r="AY1777" s="153" t="s">
        <v>241</v>
      </c>
    </row>
    <row r="1778" spans="2:65" s="12" customFormat="1" ht="12">
      <c r="B1778" s="151"/>
      <c r="D1778" s="152" t="s">
        <v>249</v>
      </c>
      <c r="E1778" s="153" t="s">
        <v>1</v>
      </c>
      <c r="F1778" s="154" t="s">
        <v>869</v>
      </c>
      <c r="H1778" s="155">
        <v>9.7200000000000006</v>
      </c>
      <c r="I1778" s="156"/>
      <c r="L1778" s="151"/>
      <c r="M1778" s="157"/>
      <c r="T1778" s="158"/>
      <c r="AT1778" s="153" t="s">
        <v>249</v>
      </c>
      <c r="AU1778" s="153" t="s">
        <v>86</v>
      </c>
      <c r="AV1778" s="12" t="s">
        <v>86</v>
      </c>
      <c r="AW1778" s="12" t="s">
        <v>30</v>
      </c>
      <c r="AX1778" s="12" t="s">
        <v>73</v>
      </c>
      <c r="AY1778" s="153" t="s">
        <v>241</v>
      </c>
    </row>
    <row r="1779" spans="2:65" s="12" customFormat="1" ht="12">
      <c r="B1779" s="151"/>
      <c r="D1779" s="152" t="s">
        <v>249</v>
      </c>
      <c r="E1779" s="153" t="s">
        <v>1</v>
      </c>
      <c r="F1779" s="154" t="s">
        <v>870</v>
      </c>
      <c r="H1779" s="155">
        <v>2.36</v>
      </c>
      <c r="I1779" s="156"/>
      <c r="L1779" s="151"/>
      <c r="M1779" s="157"/>
      <c r="T1779" s="158"/>
      <c r="AT1779" s="153" t="s">
        <v>249</v>
      </c>
      <c r="AU1779" s="153" t="s">
        <v>86</v>
      </c>
      <c r="AV1779" s="12" t="s">
        <v>86</v>
      </c>
      <c r="AW1779" s="12" t="s">
        <v>30</v>
      </c>
      <c r="AX1779" s="12" t="s">
        <v>73</v>
      </c>
      <c r="AY1779" s="153" t="s">
        <v>241</v>
      </c>
    </row>
    <row r="1780" spans="2:65" s="12" customFormat="1" ht="12">
      <c r="B1780" s="151"/>
      <c r="D1780" s="152" t="s">
        <v>249</v>
      </c>
      <c r="E1780" s="153" t="s">
        <v>1</v>
      </c>
      <c r="F1780" s="154" t="s">
        <v>871</v>
      </c>
      <c r="H1780" s="155">
        <v>8.4600000000000009</v>
      </c>
      <c r="I1780" s="156"/>
      <c r="L1780" s="151"/>
      <c r="M1780" s="157"/>
      <c r="T1780" s="158"/>
      <c r="AT1780" s="153" t="s">
        <v>249</v>
      </c>
      <c r="AU1780" s="153" t="s">
        <v>86</v>
      </c>
      <c r="AV1780" s="12" t="s">
        <v>86</v>
      </c>
      <c r="AW1780" s="12" t="s">
        <v>30</v>
      </c>
      <c r="AX1780" s="12" t="s">
        <v>73</v>
      </c>
      <c r="AY1780" s="153" t="s">
        <v>241</v>
      </c>
    </row>
    <row r="1781" spans="2:65" s="12" customFormat="1" ht="12">
      <c r="B1781" s="151"/>
      <c r="D1781" s="152" t="s">
        <v>249</v>
      </c>
      <c r="E1781" s="153" t="s">
        <v>1</v>
      </c>
      <c r="F1781" s="154" t="s">
        <v>873</v>
      </c>
      <c r="H1781" s="155">
        <v>6.57</v>
      </c>
      <c r="I1781" s="156"/>
      <c r="L1781" s="151"/>
      <c r="M1781" s="157"/>
      <c r="T1781" s="158"/>
      <c r="AT1781" s="153" t="s">
        <v>249</v>
      </c>
      <c r="AU1781" s="153" t="s">
        <v>86</v>
      </c>
      <c r="AV1781" s="12" t="s">
        <v>86</v>
      </c>
      <c r="AW1781" s="12" t="s">
        <v>30</v>
      </c>
      <c r="AX1781" s="12" t="s">
        <v>73</v>
      </c>
      <c r="AY1781" s="153" t="s">
        <v>241</v>
      </c>
    </row>
    <row r="1782" spans="2:65" s="12" customFormat="1" ht="12">
      <c r="B1782" s="151"/>
      <c r="D1782" s="152" t="s">
        <v>249</v>
      </c>
      <c r="E1782" s="153" t="s">
        <v>1</v>
      </c>
      <c r="F1782" s="154" t="s">
        <v>874</v>
      </c>
      <c r="H1782" s="155">
        <v>6.74</v>
      </c>
      <c r="I1782" s="156"/>
      <c r="L1782" s="151"/>
      <c r="M1782" s="157"/>
      <c r="T1782" s="158"/>
      <c r="AT1782" s="153" t="s">
        <v>249</v>
      </c>
      <c r="AU1782" s="153" t="s">
        <v>86</v>
      </c>
      <c r="AV1782" s="12" t="s">
        <v>86</v>
      </c>
      <c r="AW1782" s="12" t="s">
        <v>30</v>
      </c>
      <c r="AX1782" s="12" t="s">
        <v>73</v>
      </c>
      <c r="AY1782" s="153" t="s">
        <v>241</v>
      </c>
    </row>
    <row r="1783" spans="2:65" s="12" customFormat="1" ht="12">
      <c r="B1783" s="151"/>
      <c r="D1783" s="152" t="s">
        <v>249</v>
      </c>
      <c r="E1783" s="153" t="s">
        <v>1</v>
      </c>
      <c r="F1783" s="154" t="s">
        <v>877</v>
      </c>
      <c r="H1783" s="155">
        <v>6.74</v>
      </c>
      <c r="I1783" s="156"/>
      <c r="L1783" s="151"/>
      <c r="M1783" s="157"/>
      <c r="T1783" s="158"/>
      <c r="AT1783" s="153" t="s">
        <v>249</v>
      </c>
      <c r="AU1783" s="153" t="s">
        <v>86</v>
      </c>
      <c r="AV1783" s="12" t="s">
        <v>86</v>
      </c>
      <c r="AW1783" s="12" t="s">
        <v>30</v>
      </c>
      <c r="AX1783" s="12" t="s">
        <v>73</v>
      </c>
      <c r="AY1783" s="153" t="s">
        <v>241</v>
      </c>
    </row>
    <row r="1784" spans="2:65" s="12" customFormat="1" ht="12">
      <c r="B1784" s="151"/>
      <c r="D1784" s="152" t="s">
        <v>249</v>
      </c>
      <c r="E1784" s="153" t="s">
        <v>1</v>
      </c>
      <c r="F1784" s="154" t="s">
        <v>878</v>
      </c>
      <c r="H1784" s="155">
        <v>6.74</v>
      </c>
      <c r="I1784" s="156"/>
      <c r="L1784" s="151"/>
      <c r="M1784" s="157"/>
      <c r="T1784" s="158"/>
      <c r="AT1784" s="153" t="s">
        <v>249</v>
      </c>
      <c r="AU1784" s="153" t="s">
        <v>86</v>
      </c>
      <c r="AV1784" s="12" t="s">
        <v>86</v>
      </c>
      <c r="AW1784" s="12" t="s">
        <v>30</v>
      </c>
      <c r="AX1784" s="12" t="s">
        <v>73</v>
      </c>
      <c r="AY1784" s="153" t="s">
        <v>241</v>
      </c>
    </row>
    <row r="1785" spans="2:65" s="12" customFormat="1" ht="12">
      <c r="B1785" s="151"/>
      <c r="D1785" s="152" t="s">
        <v>249</v>
      </c>
      <c r="E1785" s="153" t="s">
        <v>1</v>
      </c>
      <c r="F1785" s="154" t="s">
        <v>881</v>
      </c>
      <c r="H1785" s="155">
        <v>17.23</v>
      </c>
      <c r="I1785" s="156"/>
      <c r="L1785" s="151"/>
      <c r="M1785" s="157"/>
      <c r="T1785" s="158"/>
      <c r="AT1785" s="153" t="s">
        <v>249</v>
      </c>
      <c r="AU1785" s="153" t="s">
        <v>86</v>
      </c>
      <c r="AV1785" s="12" t="s">
        <v>86</v>
      </c>
      <c r="AW1785" s="12" t="s">
        <v>30</v>
      </c>
      <c r="AX1785" s="12" t="s">
        <v>73</v>
      </c>
      <c r="AY1785" s="153" t="s">
        <v>241</v>
      </c>
    </row>
    <row r="1786" spans="2:65" s="12" customFormat="1" ht="12">
      <c r="B1786" s="151"/>
      <c r="D1786" s="152" t="s">
        <v>249</v>
      </c>
      <c r="E1786" s="153" t="s">
        <v>1</v>
      </c>
      <c r="F1786" s="154" t="s">
        <v>882</v>
      </c>
      <c r="H1786" s="155">
        <v>6.74</v>
      </c>
      <c r="I1786" s="156"/>
      <c r="L1786" s="151"/>
      <c r="M1786" s="157"/>
      <c r="T1786" s="158"/>
      <c r="AT1786" s="153" t="s">
        <v>249</v>
      </c>
      <c r="AU1786" s="153" t="s">
        <v>86</v>
      </c>
      <c r="AV1786" s="12" t="s">
        <v>86</v>
      </c>
      <c r="AW1786" s="12" t="s">
        <v>30</v>
      </c>
      <c r="AX1786" s="12" t="s">
        <v>73</v>
      </c>
      <c r="AY1786" s="153" t="s">
        <v>241</v>
      </c>
    </row>
    <row r="1787" spans="2:65" s="12" customFormat="1" ht="12">
      <c r="B1787" s="151"/>
      <c r="D1787" s="152" t="s">
        <v>249</v>
      </c>
      <c r="E1787" s="153" t="s">
        <v>1</v>
      </c>
      <c r="F1787" s="154" t="s">
        <v>883</v>
      </c>
      <c r="H1787" s="155">
        <v>6.74</v>
      </c>
      <c r="I1787" s="156"/>
      <c r="L1787" s="151"/>
      <c r="M1787" s="157"/>
      <c r="T1787" s="158"/>
      <c r="AT1787" s="153" t="s">
        <v>249</v>
      </c>
      <c r="AU1787" s="153" t="s">
        <v>86</v>
      </c>
      <c r="AV1787" s="12" t="s">
        <v>86</v>
      </c>
      <c r="AW1787" s="12" t="s">
        <v>30</v>
      </c>
      <c r="AX1787" s="12" t="s">
        <v>73</v>
      </c>
      <c r="AY1787" s="153" t="s">
        <v>241</v>
      </c>
    </row>
    <row r="1788" spans="2:65" s="12" customFormat="1" ht="12">
      <c r="B1788" s="151"/>
      <c r="D1788" s="152" t="s">
        <v>249</v>
      </c>
      <c r="E1788" s="153" t="s">
        <v>1</v>
      </c>
      <c r="F1788" s="154" t="s">
        <v>886</v>
      </c>
      <c r="H1788" s="155">
        <v>7.83</v>
      </c>
      <c r="I1788" s="156"/>
      <c r="L1788" s="151"/>
      <c r="M1788" s="157"/>
      <c r="T1788" s="158"/>
      <c r="AT1788" s="153" t="s">
        <v>249</v>
      </c>
      <c r="AU1788" s="153" t="s">
        <v>86</v>
      </c>
      <c r="AV1788" s="12" t="s">
        <v>86</v>
      </c>
      <c r="AW1788" s="12" t="s">
        <v>30</v>
      </c>
      <c r="AX1788" s="12" t="s">
        <v>73</v>
      </c>
      <c r="AY1788" s="153" t="s">
        <v>241</v>
      </c>
    </row>
    <row r="1789" spans="2:65" s="12" customFormat="1" ht="12">
      <c r="B1789" s="151"/>
      <c r="D1789" s="152" t="s">
        <v>249</v>
      </c>
      <c r="E1789" s="153" t="s">
        <v>1</v>
      </c>
      <c r="F1789" s="154" t="s">
        <v>887</v>
      </c>
      <c r="H1789" s="155">
        <v>2.37</v>
      </c>
      <c r="I1789" s="156"/>
      <c r="L1789" s="151"/>
      <c r="M1789" s="157"/>
      <c r="T1789" s="158"/>
      <c r="AT1789" s="153" t="s">
        <v>249</v>
      </c>
      <c r="AU1789" s="153" t="s">
        <v>86</v>
      </c>
      <c r="AV1789" s="12" t="s">
        <v>86</v>
      </c>
      <c r="AW1789" s="12" t="s">
        <v>30</v>
      </c>
      <c r="AX1789" s="12" t="s">
        <v>73</v>
      </c>
      <c r="AY1789" s="153" t="s">
        <v>241</v>
      </c>
    </row>
    <row r="1790" spans="2:65" s="12" customFormat="1" ht="12">
      <c r="B1790" s="151"/>
      <c r="D1790" s="152" t="s">
        <v>249</v>
      </c>
      <c r="E1790" s="153" t="s">
        <v>1</v>
      </c>
      <c r="F1790" s="154" t="s">
        <v>888</v>
      </c>
      <c r="H1790" s="155">
        <v>5.71</v>
      </c>
      <c r="I1790" s="156"/>
      <c r="L1790" s="151"/>
      <c r="M1790" s="157"/>
      <c r="T1790" s="158"/>
      <c r="AT1790" s="153" t="s">
        <v>249</v>
      </c>
      <c r="AU1790" s="153" t="s">
        <v>86</v>
      </c>
      <c r="AV1790" s="12" t="s">
        <v>86</v>
      </c>
      <c r="AW1790" s="12" t="s">
        <v>30</v>
      </c>
      <c r="AX1790" s="12" t="s">
        <v>73</v>
      </c>
      <c r="AY1790" s="153" t="s">
        <v>241</v>
      </c>
    </row>
    <row r="1791" spans="2:65" s="13" customFormat="1" ht="12">
      <c r="B1791" s="159"/>
      <c r="D1791" s="152" t="s">
        <v>249</v>
      </c>
      <c r="E1791" s="160" t="s">
        <v>1</v>
      </c>
      <c r="F1791" s="161" t="s">
        <v>251</v>
      </c>
      <c r="H1791" s="162">
        <v>107.72</v>
      </c>
      <c r="I1791" s="163"/>
      <c r="L1791" s="159"/>
      <c r="M1791" s="164"/>
      <c r="T1791" s="165"/>
      <c r="AT1791" s="160" t="s">
        <v>249</v>
      </c>
      <c r="AU1791" s="160" t="s">
        <v>86</v>
      </c>
      <c r="AV1791" s="13" t="s">
        <v>247</v>
      </c>
      <c r="AW1791" s="13" t="s">
        <v>30</v>
      </c>
      <c r="AX1791" s="13" t="s">
        <v>80</v>
      </c>
      <c r="AY1791" s="160" t="s">
        <v>241</v>
      </c>
    </row>
    <row r="1792" spans="2:65" s="1" customFormat="1" ht="24.25" customHeight="1">
      <c r="B1792" s="32"/>
      <c r="C1792" s="137" t="s">
        <v>2604</v>
      </c>
      <c r="D1792" s="137" t="s">
        <v>243</v>
      </c>
      <c r="E1792" s="138" t="s">
        <v>2605</v>
      </c>
      <c r="F1792" s="139" t="s">
        <v>2606</v>
      </c>
      <c r="G1792" s="140" t="s">
        <v>299</v>
      </c>
      <c r="H1792" s="141">
        <v>45.74</v>
      </c>
      <c r="I1792" s="142"/>
      <c r="J1792" s="143">
        <f>ROUND(I1792*H1792,2)</f>
        <v>0</v>
      </c>
      <c r="K1792" s="144"/>
      <c r="L1792" s="32"/>
      <c r="M1792" s="145" t="s">
        <v>1</v>
      </c>
      <c r="N1792" s="146" t="s">
        <v>39</v>
      </c>
      <c r="P1792" s="147">
        <f>O1792*H1792</f>
        <v>0</v>
      </c>
      <c r="Q1792" s="147">
        <v>4.2999999999999999E-4</v>
      </c>
      <c r="R1792" s="147">
        <f>Q1792*H1792</f>
        <v>1.96682E-2</v>
      </c>
      <c r="S1792" s="147">
        <v>0</v>
      </c>
      <c r="T1792" s="148">
        <f>S1792*H1792</f>
        <v>0</v>
      </c>
      <c r="AR1792" s="149" t="s">
        <v>334</v>
      </c>
      <c r="AT1792" s="149" t="s">
        <v>243</v>
      </c>
      <c r="AU1792" s="149" t="s">
        <v>86</v>
      </c>
      <c r="AY1792" s="17" t="s">
        <v>241</v>
      </c>
      <c r="BE1792" s="150">
        <f>IF(N1792="základní",J1792,0)</f>
        <v>0</v>
      </c>
      <c r="BF1792" s="150">
        <f>IF(N1792="snížená",J1792,0)</f>
        <v>0</v>
      </c>
      <c r="BG1792" s="150">
        <f>IF(N1792="zákl. přenesená",J1792,0)</f>
        <v>0</v>
      </c>
      <c r="BH1792" s="150">
        <f>IF(N1792="sníž. přenesená",J1792,0)</f>
        <v>0</v>
      </c>
      <c r="BI1792" s="150">
        <f>IF(N1792="nulová",J1792,0)</f>
        <v>0</v>
      </c>
      <c r="BJ1792" s="17" t="s">
        <v>86</v>
      </c>
      <c r="BK1792" s="150">
        <f>ROUND(I1792*H1792,2)</f>
        <v>0</v>
      </c>
      <c r="BL1792" s="17" t="s">
        <v>334</v>
      </c>
      <c r="BM1792" s="149" t="s">
        <v>2607</v>
      </c>
    </row>
    <row r="1793" spans="2:65" s="15" customFormat="1" ht="12">
      <c r="B1793" s="184"/>
      <c r="D1793" s="152" t="s">
        <v>249</v>
      </c>
      <c r="E1793" s="185" t="s">
        <v>1</v>
      </c>
      <c r="F1793" s="186" t="s">
        <v>2608</v>
      </c>
      <c r="H1793" s="185" t="s">
        <v>1</v>
      </c>
      <c r="I1793" s="187"/>
      <c r="L1793" s="184"/>
      <c r="M1793" s="188"/>
      <c r="T1793" s="189"/>
      <c r="AT1793" s="185" t="s">
        <v>249</v>
      </c>
      <c r="AU1793" s="185" t="s">
        <v>86</v>
      </c>
      <c r="AV1793" s="15" t="s">
        <v>80</v>
      </c>
      <c r="AW1793" s="15" t="s">
        <v>30</v>
      </c>
      <c r="AX1793" s="15" t="s">
        <v>73</v>
      </c>
      <c r="AY1793" s="185" t="s">
        <v>241</v>
      </c>
    </row>
    <row r="1794" spans="2:65" s="12" customFormat="1" ht="12">
      <c r="B1794" s="151"/>
      <c r="D1794" s="152" t="s">
        <v>249</v>
      </c>
      <c r="E1794" s="153" t="s">
        <v>1</v>
      </c>
      <c r="F1794" s="154" t="s">
        <v>2609</v>
      </c>
      <c r="H1794" s="155">
        <v>14.85</v>
      </c>
      <c r="I1794" s="156"/>
      <c r="L1794" s="151"/>
      <c r="M1794" s="157"/>
      <c r="T1794" s="158"/>
      <c r="AT1794" s="153" t="s">
        <v>249</v>
      </c>
      <c r="AU1794" s="153" t="s">
        <v>86</v>
      </c>
      <c r="AV1794" s="12" t="s">
        <v>86</v>
      </c>
      <c r="AW1794" s="12" t="s">
        <v>30</v>
      </c>
      <c r="AX1794" s="12" t="s">
        <v>73</v>
      </c>
      <c r="AY1794" s="153" t="s">
        <v>241</v>
      </c>
    </row>
    <row r="1795" spans="2:65" s="12" customFormat="1" ht="12">
      <c r="B1795" s="151"/>
      <c r="D1795" s="152" t="s">
        <v>249</v>
      </c>
      <c r="E1795" s="153" t="s">
        <v>1</v>
      </c>
      <c r="F1795" s="154" t="s">
        <v>2610</v>
      </c>
      <c r="H1795" s="155">
        <v>-4.45</v>
      </c>
      <c r="I1795" s="156"/>
      <c r="L1795" s="151"/>
      <c r="M1795" s="157"/>
      <c r="T1795" s="158"/>
      <c r="AT1795" s="153" t="s">
        <v>249</v>
      </c>
      <c r="AU1795" s="153" t="s">
        <v>86</v>
      </c>
      <c r="AV1795" s="12" t="s">
        <v>86</v>
      </c>
      <c r="AW1795" s="12" t="s">
        <v>30</v>
      </c>
      <c r="AX1795" s="12" t="s">
        <v>73</v>
      </c>
      <c r="AY1795" s="153" t="s">
        <v>241</v>
      </c>
    </row>
    <row r="1796" spans="2:65" s="15" customFormat="1" ht="12">
      <c r="B1796" s="184"/>
      <c r="D1796" s="152" t="s">
        <v>249</v>
      </c>
      <c r="E1796" s="185" t="s">
        <v>1</v>
      </c>
      <c r="F1796" s="186" t="s">
        <v>2611</v>
      </c>
      <c r="H1796" s="185" t="s">
        <v>1</v>
      </c>
      <c r="I1796" s="187"/>
      <c r="L1796" s="184"/>
      <c r="M1796" s="188"/>
      <c r="T1796" s="189"/>
      <c r="AT1796" s="185" t="s">
        <v>249</v>
      </c>
      <c r="AU1796" s="185" t="s">
        <v>86</v>
      </c>
      <c r="AV1796" s="15" t="s">
        <v>80</v>
      </c>
      <c r="AW1796" s="15" t="s">
        <v>30</v>
      </c>
      <c r="AX1796" s="15" t="s">
        <v>73</v>
      </c>
      <c r="AY1796" s="185" t="s">
        <v>241</v>
      </c>
    </row>
    <row r="1797" spans="2:65" s="12" customFormat="1" ht="12">
      <c r="B1797" s="151"/>
      <c r="D1797" s="152" t="s">
        <v>249</v>
      </c>
      <c r="E1797" s="153" t="s">
        <v>1</v>
      </c>
      <c r="F1797" s="154" t="s">
        <v>2612</v>
      </c>
      <c r="H1797" s="155">
        <v>12.14</v>
      </c>
      <c r="I1797" s="156"/>
      <c r="L1797" s="151"/>
      <c r="M1797" s="157"/>
      <c r="T1797" s="158"/>
      <c r="AT1797" s="153" t="s">
        <v>249</v>
      </c>
      <c r="AU1797" s="153" t="s">
        <v>86</v>
      </c>
      <c r="AV1797" s="12" t="s">
        <v>86</v>
      </c>
      <c r="AW1797" s="12" t="s">
        <v>30</v>
      </c>
      <c r="AX1797" s="12" t="s">
        <v>73</v>
      </c>
      <c r="AY1797" s="153" t="s">
        <v>241</v>
      </c>
    </row>
    <row r="1798" spans="2:65" s="12" customFormat="1" ht="12">
      <c r="B1798" s="151"/>
      <c r="D1798" s="152" t="s">
        <v>249</v>
      </c>
      <c r="E1798" s="153" t="s">
        <v>1</v>
      </c>
      <c r="F1798" s="154" t="s">
        <v>2613</v>
      </c>
      <c r="H1798" s="155">
        <v>-1.5</v>
      </c>
      <c r="I1798" s="156"/>
      <c r="L1798" s="151"/>
      <c r="M1798" s="157"/>
      <c r="T1798" s="158"/>
      <c r="AT1798" s="153" t="s">
        <v>249</v>
      </c>
      <c r="AU1798" s="153" t="s">
        <v>86</v>
      </c>
      <c r="AV1798" s="12" t="s">
        <v>86</v>
      </c>
      <c r="AW1798" s="12" t="s">
        <v>30</v>
      </c>
      <c r="AX1798" s="12" t="s">
        <v>73</v>
      </c>
      <c r="AY1798" s="153" t="s">
        <v>241</v>
      </c>
    </row>
    <row r="1799" spans="2:65" s="15" customFormat="1" ht="12">
      <c r="B1799" s="184"/>
      <c r="D1799" s="152" t="s">
        <v>249</v>
      </c>
      <c r="E1799" s="185" t="s">
        <v>1</v>
      </c>
      <c r="F1799" s="186" t="s">
        <v>2614</v>
      </c>
      <c r="H1799" s="185" t="s">
        <v>1</v>
      </c>
      <c r="I1799" s="187"/>
      <c r="L1799" s="184"/>
      <c r="M1799" s="188"/>
      <c r="T1799" s="189"/>
      <c r="AT1799" s="185" t="s">
        <v>249</v>
      </c>
      <c r="AU1799" s="185" t="s">
        <v>86</v>
      </c>
      <c r="AV1799" s="15" t="s">
        <v>80</v>
      </c>
      <c r="AW1799" s="15" t="s">
        <v>30</v>
      </c>
      <c r="AX1799" s="15" t="s">
        <v>73</v>
      </c>
      <c r="AY1799" s="185" t="s">
        <v>241</v>
      </c>
    </row>
    <row r="1800" spans="2:65" s="12" customFormat="1" ht="12">
      <c r="B1800" s="151"/>
      <c r="D1800" s="152" t="s">
        <v>249</v>
      </c>
      <c r="E1800" s="153" t="s">
        <v>1</v>
      </c>
      <c r="F1800" s="154" t="s">
        <v>2615</v>
      </c>
      <c r="H1800" s="155">
        <v>10.25</v>
      </c>
      <c r="I1800" s="156"/>
      <c r="L1800" s="151"/>
      <c r="M1800" s="157"/>
      <c r="T1800" s="158"/>
      <c r="AT1800" s="153" t="s">
        <v>249</v>
      </c>
      <c r="AU1800" s="153" t="s">
        <v>86</v>
      </c>
      <c r="AV1800" s="12" t="s">
        <v>86</v>
      </c>
      <c r="AW1800" s="12" t="s">
        <v>30</v>
      </c>
      <c r="AX1800" s="12" t="s">
        <v>73</v>
      </c>
      <c r="AY1800" s="153" t="s">
        <v>241</v>
      </c>
    </row>
    <row r="1801" spans="2:65" s="12" customFormat="1" ht="12">
      <c r="B1801" s="151"/>
      <c r="D1801" s="152" t="s">
        <v>249</v>
      </c>
      <c r="E1801" s="153" t="s">
        <v>1</v>
      </c>
      <c r="F1801" s="154" t="s">
        <v>2616</v>
      </c>
      <c r="H1801" s="155">
        <v>-0.7</v>
      </c>
      <c r="I1801" s="156"/>
      <c r="L1801" s="151"/>
      <c r="M1801" s="157"/>
      <c r="T1801" s="158"/>
      <c r="AT1801" s="153" t="s">
        <v>249</v>
      </c>
      <c r="AU1801" s="153" t="s">
        <v>86</v>
      </c>
      <c r="AV1801" s="12" t="s">
        <v>86</v>
      </c>
      <c r="AW1801" s="12" t="s">
        <v>30</v>
      </c>
      <c r="AX1801" s="12" t="s">
        <v>73</v>
      </c>
      <c r="AY1801" s="153" t="s">
        <v>241</v>
      </c>
    </row>
    <row r="1802" spans="2:65" s="15" customFormat="1" ht="12">
      <c r="B1802" s="184"/>
      <c r="D1802" s="152" t="s">
        <v>249</v>
      </c>
      <c r="E1802" s="185" t="s">
        <v>1</v>
      </c>
      <c r="F1802" s="186" t="s">
        <v>2617</v>
      </c>
      <c r="H1802" s="185" t="s">
        <v>1</v>
      </c>
      <c r="I1802" s="187"/>
      <c r="L1802" s="184"/>
      <c r="M1802" s="188"/>
      <c r="T1802" s="189"/>
      <c r="AT1802" s="185" t="s">
        <v>249</v>
      </c>
      <c r="AU1802" s="185" t="s">
        <v>86</v>
      </c>
      <c r="AV1802" s="15" t="s">
        <v>80</v>
      </c>
      <c r="AW1802" s="15" t="s">
        <v>30</v>
      </c>
      <c r="AX1802" s="15" t="s">
        <v>73</v>
      </c>
      <c r="AY1802" s="185" t="s">
        <v>241</v>
      </c>
    </row>
    <row r="1803" spans="2:65" s="12" customFormat="1" ht="12">
      <c r="B1803" s="151"/>
      <c r="D1803" s="152" t="s">
        <v>249</v>
      </c>
      <c r="E1803" s="153" t="s">
        <v>1</v>
      </c>
      <c r="F1803" s="154" t="s">
        <v>2618</v>
      </c>
      <c r="H1803" s="155">
        <v>17.05</v>
      </c>
      <c r="I1803" s="156"/>
      <c r="L1803" s="151"/>
      <c r="M1803" s="157"/>
      <c r="T1803" s="158"/>
      <c r="AT1803" s="153" t="s">
        <v>249</v>
      </c>
      <c r="AU1803" s="153" t="s">
        <v>86</v>
      </c>
      <c r="AV1803" s="12" t="s">
        <v>86</v>
      </c>
      <c r="AW1803" s="12" t="s">
        <v>30</v>
      </c>
      <c r="AX1803" s="12" t="s">
        <v>73</v>
      </c>
      <c r="AY1803" s="153" t="s">
        <v>241</v>
      </c>
    </row>
    <row r="1804" spans="2:65" s="12" customFormat="1" ht="12">
      <c r="B1804" s="151"/>
      <c r="D1804" s="152" t="s">
        <v>249</v>
      </c>
      <c r="E1804" s="153" t="s">
        <v>1</v>
      </c>
      <c r="F1804" s="154" t="s">
        <v>2619</v>
      </c>
      <c r="H1804" s="155">
        <v>-1.9</v>
      </c>
      <c r="I1804" s="156"/>
      <c r="L1804" s="151"/>
      <c r="M1804" s="157"/>
      <c r="T1804" s="158"/>
      <c r="AT1804" s="153" t="s">
        <v>249</v>
      </c>
      <c r="AU1804" s="153" t="s">
        <v>86</v>
      </c>
      <c r="AV1804" s="12" t="s">
        <v>86</v>
      </c>
      <c r="AW1804" s="12" t="s">
        <v>30</v>
      </c>
      <c r="AX1804" s="12" t="s">
        <v>73</v>
      </c>
      <c r="AY1804" s="153" t="s">
        <v>241</v>
      </c>
    </row>
    <row r="1805" spans="2:65" s="13" customFormat="1" ht="12">
      <c r="B1805" s="159"/>
      <c r="D1805" s="152" t="s">
        <v>249</v>
      </c>
      <c r="E1805" s="160" t="s">
        <v>1</v>
      </c>
      <c r="F1805" s="161" t="s">
        <v>251</v>
      </c>
      <c r="H1805" s="162">
        <v>45.74</v>
      </c>
      <c r="I1805" s="163"/>
      <c r="L1805" s="159"/>
      <c r="M1805" s="164"/>
      <c r="T1805" s="165"/>
      <c r="AT1805" s="160" t="s">
        <v>249</v>
      </c>
      <c r="AU1805" s="160" t="s">
        <v>86</v>
      </c>
      <c r="AV1805" s="13" t="s">
        <v>247</v>
      </c>
      <c r="AW1805" s="13" t="s">
        <v>30</v>
      </c>
      <c r="AX1805" s="13" t="s">
        <v>80</v>
      </c>
      <c r="AY1805" s="160" t="s">
        <v>241</v>
      </c>
    </row>
    <row r="1806" spans="2:65" s="1" customFormat="1" ht="24.25" customHeight="1">
      <c r="B1806" s="32"/>
      <c r="C1806" s="173" t="s">
        <v>2620</v>
      </c>
      <c r="D1806" s="173" t="s">
        <v>319</v>
      </c>
      <c r="E1806" s="174" t="s">
        <v>2621</v>
      </c>
      <c r="F1806" s="175" t="s">
        <v>2622</v>
      </c>
      <c r="G1806" s="176" t="s">
        <v>299</v>
      </c>
      <c r="H1806" s="177">
        <v>50.314</v>
      </c>
      <c r="I1806" s="178"/>
      <c r="J1806" s="179">
        <f>ROUND(I1806*H1806,2)</f>
        <v>0</v>
      </c>
      <c r="K1806" s="180"/>
      <c r="L1806" s="181"/>
      <c r="M1806" s="182" t="s">
        <v>1</v>
      </c>
      <c r="N1806" s="183" t="s">
        <v>39</v>
      </c>
      <c r="P1806" s="147">
        <f>O1806*H1806</f>
        <v>0</v>
      </c>
      <c r="Q1806" s="147">
        <v>1.98E-3</v>
      </c>
      <c r="R1806" s="147">
        <f>Q1806*H1806</f>
        <v>9.9621719999999997E-2</v>
      </c>
      <c r="S1806" s="147">
        <v>0</v>
      </c>
      <c r="T1806" s="148">
        <f>S1806*H1806</f>
        <v>0</v>
      </c>
      <c r="AR1806" s="149" t="s">
        <v>420</v>
      </c>
      <c r="AT1806" s="149" t="s">
        <v>319</v>
      </c>
      <c r="AU1806" s="149" t="s">
        <v>86</v>
      </c>
      <c r="AY1806" s="17" t="s">
        <v>241</v>
      </c>
      <c r="BE1806" s="150">
        <f>IF(N1806="základní",J1806,0)</f>
        <v>0</v>
      </c>
      <c r="BF1806" s="150">
        <f>IF(N1806="snížená",J1806,0)</f>
        <v>0</v>
      </c>
      <c r="BG1806" s="150">
        <f>IF(N1806="zákl. přenesená",J1806,0)</f>
        <v>0</v>
      </c>
      <c r="BH1806" s="150">
        <f>IF(N1806="sníž. přenesená",J1806,0)</f>
        <v>0</v>
      </c>
      <c r="BI1806" s="150">
        <f>IF(N1806="nulová",J1806,0)</f>
        <v>0</v>
      </c>
      <c r="BJ1806" s="17" t="s">
        <v>86</v>
      </c>
      <c r="BK1806" s="150">
        <f>ROUND(I1806*H1806,2)</f>
        <v>0</v>
      </c>
      <c r="BL1806" s="17" t="s">
        <v>334</v>
      </c>
      <c r="BM1806" s="149" t="s">
        <v>2623</v>
      </c>
    </row>
    <row r="1807" spans="2:65" s="12" customFormat="1" ht="12">
      <c r="B1807" s="151"/>
      <c r="D1807" s="152" t="s">
        <v>249</v>
      </c>
      <c r="E1807" s="153" t="s">
        <v>1</v>
      </c>
      <c r="F1807" s="154" t="s">
        <v>2624</v>
      </c>
      <c r="H1807" s="155">
        <v>50.314</v>
      </c>
      <c r="I1807" s="156"/>
      <c r="L1807" s="151"/>
      <c r="M1807" s="157"/>
      <c r="T1807" s="158"/>
      <c r="AT1807" s="153" t="s">
        <v>249</v>
      </c>
      <c r="AU1807" s="153" t="s">
        <v>86</v>
      </c>
      <c r="AV1807" s="12" t="s">
        <v>86</v>
      </c>
      <c r="AW1807" s="12" t="s">
        <v>30</v>
      </c>
      <c r="AX1807" s="12" t="s">
        <v>73</v>
      </c>
      <c r="AY1807" s="153" t="s">
        <v>241</v>
      </c>
    </row>
    <row r="1808" spans="2:65" s="13" customFormat="1" ht="12">
      <c r="B1808" s="159"/>
      <c r="D1808" s="152" t="s">
        <v>249</v>
      </c>
      <c r="E1808" s="160" t="s">
        <v>1</v>
      </c>
      <c r="F1808" s="161" t="s">
        <v>251</v>
      </c>
      <c r="H1808" s="162">
        <v>50.314</v>
      </c>
      <c r="I1808" s="163"/>
      <c r="L1808" s="159"/>
      <c r="M1808" s="164"/>
      <c r="T1808" s="165"/>
      <c r="AT1808" s="160" t="s">
        <v>249</v>
      </c>
      <c r="AU1808" s="160" t="s">
        <v>86</v>
      </c>
      <c r="AV1808" s="13" t="s">
        <v>247</v>
      </c>
      <c r="AW1808" s="13" t="s">
        <v>30</v>
      </c>
      <c r="AX1808" s="13" t="s">
        <v>80</v>
      </c>
      <c r="AY1808" s="160" t="s">
        <v>241</v>
      </c>
    </row>
    <row r="1809" spans="2:65" s="1" customFormat="1" ht="33" customHeight="1">
      <c r="B1809" s="32"/>
      <c r="C1809" s="137" t="s">
        <v>2625</v>
      </c>
      <c r="D1809" s="137" t="s">
        <v>243</v>
      </c>
      <c r="E1809" s="138" t="s">
        <v>2626</v>
      </c>
      <c r="F1809" s="139" t="s">
        <v>2627</v>
      </c>
      <c r="G1809" s="140" t="s">
        <v>246</v>
      </c>
      <c r="H1809" s="141">
        <v>107.72</v>
      </c>
      <c r="I1809" s="142"/>
      <c r="J1809" s="143">
        <f>ROUND(I1809*H1809,2)</f>
        <v>0</v>
      </c>
      <c r="K1809" s="144"/>
      <c r="L1809" s="32"/>
      <c r="M1809" s="145" t="s">
        <v>1</v>
      </c>
      <c r="N1809" s="146" t="s">
        <v>39</v>
      </c>
      <c r="P1809" s="147">
        <f>O1809*H1809</f>
        <v>0</v>
      </c>
      <c r="Q1809" s="147">
        <v>6.0000000000000001E-3</v>
      </c>
      <c r="R1809" s="147">
        <f>Q1809*H1809</f>
        <v>0.64632000000000001</v>
      </c>
      <c r="S1809" s="147">
        <v>0</v>
      </c>
      <c r="T1809" s="148">
        <f>S1809*H1809</f>
        <v>0</v>
      </c>
      <c r="AR1809" s="149" t="s">
        <v>334</v>
      </c>
      <c r="AT1809" s="149" t="s">
        <v>243</v>
      </c>
      <c r="AU1809" s="149" t="s">
        <v>86</v>
      </c>
      <c r="AY1809" s="17" t="s">
        <v>241</v>
      </c>
      <c r="BE1809" s="150">
        <f>IF(N1809="základní",J1809,0)</f>
        <v>0</v>
      </c>
      <c r="BF1809" s="150">
        <f>IF(N1809="snížená",J1809,0)</f>
        <v>0</v>
      </c>
      <c r="BG1809" s="150">
        <f>IF(N1809="zákl. přenesená",J1809,0)</f>
        <v>0</v>
      </c>
      <c r="BH1809" s="150">
        <f>IF(N1809="sníž. přenesená",J1809,0)</f>
        <v>0</v>
      </c>
      <c r="BI1809" s="150">
        <f>IF(N1809="nulová",J1809,0)</f>
        <v>0</v>
      </c>
      <c r="BJ1809" s="17" t="s">
        <v>86</v>
      </c>
      <c r="BK1809" s="150">
        <f>ROUND(I1809*H1809,2)</f>
        <v>0</v>
      </c>
      <c r="BL1809" s="17" t="s">
        <v>334</v>
      </c>
      <c r="BM1809" s="149" t="s">
        <v>2628</v>
      </c>
    </row>
    <row r="1810" spans="2:65" s="12" customFormat="1" ht="12">
      <c r="B1810" s="151"/>
      <c r="D1810" s="152" t="s">
        <v>249</v>
      </c>
      <c r="E1810" s="153" t="s">
        <v>1</v>
      </c>
      <c r="F1810" s="154" t="s">
        <v>868</v>
      </c>
      <c r="H1810" s="155">
        <v>13.77</v>
      </c>
      <c r="I1810" s="156"/>
      <c r="L1810" s="151"/>
      <c r="M1810" s="157"/>
      <c r="T1810" s="158"/>
      <c r="AT1810" s="153" t="s">
        <v>249</v>
      </c>
      <c r="AU1810" s="153" t="s">
        <v>86</v>
      </c>
      <c r="AV1810" s="12" t="s">
        <v>86</v>
      </c>
      <c r="AW1810" s="12" t="s">
        <v>30</v>
      </c>
      <c r="AX1810" s="12" t="s">
        <v>73</v>
      </c>
      <c r="AY1810" s="153" t="s">
        <v>241</v>
      </c>
    </row>
    <row r="1811" spans="2:65" s="12" customFormat="1" ht="12">
      <c r="B1811" s="151"/>
      <c r="D1811" s="152" t="s">
        <v>249</v>
      </c>
      <c r="E1811" s="153" t="s">
        <v>1</v>
      </c>
      <c r="F1811" s="154" t="s">
        <v>869</v>
      </c>
      <c r="H1811" s="155">
        <v>9.7200000000000006</v>
      </c>
      <c r="I1811" s="156"/>
      <c r="L1811" s="151"/>
      <c r="M1811" s="157"/>
      <c r="T1811" s="158"/>
      <c r="AT1811" s="153" t="s">
        <v>249</v>
      </c>
      <c r="AU1811" s="153" t="s">
        <v>86</v>
      </c>
      <c r="AV1811" s="12" t="s">
        <v>86</v>
      </c>
      <c r="AW1811" s="12" t="s">
        <v>30</v>
      </c>
      <c r="AX1811" s="12" t="s">
        <v>73</v>
      </c>
      <c r="AY1811" s="153" t="s">
        <v>241</v>
      </c>
    </row>
    <row r="1812" spans="2:65" s="12" customFormat="1" ht="12">
      <c r="B1812" s="151"/>
      <c r="D1812" s="152" t="s">
        <v>249</v>
      </c>
      <c r="E1812" s="153" t="s">
        <v>1</v>
      </c>
      <c r="F1812" s="154" t="s">
        <v>870</v>
      </c>
      <c r="H1812" s="155">
        <v>2.36</v>
      </c>
      <c r="I1812" s="156"/>
      <c r="L1812" s="151"/>
      <c r="M1812" s="157"/>
      <c r="T1812" s="158"/>
      <c r="AT1812" s="153" t="s">
        <v>249</v>
      </c>
      <c r="AU1812" s="153" t="s">
        <v>86</v>
      </c>
      <c r="AV1812" s="12" t="s">
        <v>86</v>
      </c>
      <c r="AW1812" s="12" t="s">
        <v>30</v>
      </c>
      <c r="AX1812" s="12" t="s">
        <v>73</v>
      </c>
      <c r="AY1812" s="153" t="s">
        <v>241</v>
      </c>
    </row>
    <row r="1813" spans="2:65" s="12" customFormat="1" ht="12">
      <c r="B1813" s="151"/>
      <c r="D1813" s="152" t="s">
        <v>249</v>
      </c>
      <c r="E1813" s="153" t="s">
        <v>1</v>
      </c>
      <c r="F1813" s="154" t="s">
        <v>871</v>
      </c>
      <c r="H1813" s="155">
        <v>8.4600000000000009</v>
      </c>
      <c r="I1813" s="156"/>
      <c r="L1813" s="151"/>
      <c r="M1813" s="157"/>
      <c r="T1813" s="158"/>
      <c r="AT1813" s="153" t="s">
        <v>249</v>
      </c>
      <c r="AU1813" s="153" t="s">
        <v>86</v>
      </c>
      <c r="AV1813" s="12" t="s">
        <v>86</v>
      </c>
      <c r="AW1813" s="12" t="s">
        <v>30</v>
      </c>
      <c r="AX1813" s="12" t="s">
        <v>73</v>
      </c>
      <c r="AY1813" s="153" t="s">
        <v>241</v>
      </c>
    </row>
    <row r="1814" spans="2:65" s="12" customFormat="1" ht="12">
      <c r="B1814" s="151"/>
      <c r="D1814" s="152" t="s">
        <v>249</v>
      </c>
      <c r="E1814" s="153" t="s">
        <v>1</v>
      </c>
      <c r="F1814" s="154" t="s">
        <v>873</v>
      </c>
      <c r="H1814" s="155">
        <v>6.57</v>
      </c>
      <c r="I1814" s="156"/>
      <c r="L1814" s="151"/>
      <c r="M1814" s="157"/>
      <c r="T1814" s="158"/>
      <c r="AT1814" s="153" t="s">
        <v>249</v>
      </c>
      <c r="AU1814" s="153" t="s">
        <v>86</v>
      </c>
      <c r="AV1814" s="12" t="s">
        <v>86</v>
      </c>
      <c r="AW1814" s="12" t="s">
        <v>30</v>
      </c>
      <c r="AX1814" s="12" t="s">
        <v>73</v>
      </c>
      <c r="AY1814" s="153" t="s">
        <v>241</v>
      </c>
    </row>
    <row r="1815" spans="2:65" s="12" customFormat="1" ht="12">
      <c r="B1815" s="151"/>
      <c r="D1815" s="152" t="s">
        <v>249</v>
      </c>
      <c r="E1815" s="153" t="s">
        <v>1</v>
      </c>
      <c r="F1815" s="154" t="s">
        <v>874</v>
      </c>
      <c r="H1815" s="155">
        <v>6.74</v>
      </c>
      <c r="I1815" s="156"/>
      <c r="L1815" s="151"/>
      <c r="M1815" s="157"/>
      <c r="T1815" s="158"/>
      <c r="AT1815" s="153" t="s">
        <v>249</v>
      </c>
      <c r="AU1815" s="153" t="s">
        <v>86</v>
      </c>
      <c r="AV1815" s="12" t="s">
        <v>86</v>
      </c>
      <c r="AW1815" s="12" t="s">
        <v>30</v>
      </c>
      <c r="AX1815" s="12" t="s">
        <v>73</v>
      </c>
      <c r="AY1815" s="153" t="s">
        <v>241</v>
      </c>
    </row>
    <row r="1816" spans="2:65" s="12" customFormat="1" ht="12">
      <c r="B1816" s="151"/>
      <c r="D1816" s="152" t="s">
        <v>249</v>
      </c>
      <c r="E1816" s="153" t="s">
        <v>1</v>
      </c>
      <c r="F1816" s="154" t="s">
        <v>877</v>
      </c>
      <c r="H1816" s="155">
        <v>6.74</v>
      </c>
      <c r="I1816" s="156"/>
      <c r="L1816" s="151"/>
      <c r="M1816" s="157"/>
      <c r="T1816" s="158"/>
      <c r="AT1816" s="153" t="s">
        <v>249</v>
      </c>
      <c r="AU1816" s="153" t="s">
        <v>86</v>
      </c>
      <c r="AV1816" s="12" t="s">
        <v>86</v>
      </c>
      <c r="AW1816" s="12" t="s">
        <v>30</v>
      </c>
      <c r="AX1816" s="12" t="s">
        <v>73</v>
      </c>
      <c r="AY1816" s="153" t="s">
        <v>241</v>
      </c>
    </row>
    <row r="1817" spans="2:65" s="12" customFormat="1" ht="12">
      <c r="B1817" s="151"/>
      <c r="D1817" s="152" t="s">
        <v>249</v>
      </c>
      <c r="E1817" s="153" t="s">
        <v>1</v>
      </c>
      <c r="F1817" s="154" t="s">
        <v>878</v>
      </c>
      <c r="H1817" s="155">
        <v>6.74</v>
      </c>
      <c r="I1817" s="156"/>
      <c r="L1817" s="151"/>
      <c r="M1817" s="157"/>
      <c r="T1817" s="158"/>
      <c r="AT1817" s="153" t="s">
        <v>249</v>
      </c>
      <c r="AU1817" s="153" t="s">
        <v>86</v>
      </c>
      <c r="AV1817" s="12" t="s">
        <v>86</v>
      </c>
      <c r="AW1817" s="12" t="s">
        <v>30</v>
      </c>
      <c r="AX1817" s="12" t="s">
        <v>73</v>
      </c>
      <c r="AY1817" s="153" t="s">
        <v>241</v>
      </c>
    </row>
    <row r="1818" spans="2:65" s="12" customFormat="1" ht="12">
      <c r="B1818" s="151"/>
      <c r="D1818" s="152" t="s">
        <v>249</v>
      </c>
      <c r="E1818" s="153" t="s">
        <v>1</v>
      </c>
      <c r="F1818" s="154" t="s">
        <v>881</v>
      </c>
      <c r="H1818" s="155">
        <v>17.23</v>
      </c>
      <c r="I1818" s="156"/>
      <c r="L1818" s="151"/>
      <c r="M1818" s="157"/>
      <c r="T1818" s="158"/>
      <c r="AT1818" s="153" t="s">
        <v>249</v>
      </c>
      <c r="AU1818" s="153" t="s">
        <v>86</v>
      </c>
      <c r="AV1818" s="12" t="s">
        <v>86</v>
      </c>
      <c r="AW1818" s="12" t="s">
        <v>30</v>
      </c>
      <c r="AX1818" s="12" t="s">
        <v>73</v>
      </c>
      <c r="AY1818" s="153" t="s">
        <v>241</v>
      </c>
    </row>
    <row r="1819" spans="2:65" s="12" customFormat="1" ht="12">
      <c r="B1819" s="151"/>
      <c r="D1819" s="152" t="s">
        <v>249</v>
      </c>
      <c r="E1819" s="153" t="s">
        <v>1</v>
      </c>
      <c r="F1819" s="154" t="s">
        <v>882</v>
      </c>
      <c r="H1819" s="155">
        <v>6.74</v>
      </c>
      <c r="I1819" s="156"/>
      <c r="L1819" s="151"/>
      <c r="M1819" s="157"/>
      <c r="T1819" s="158"/>
      <c r="AT1819" s="153" t="s">
        <v>249</v>
      </c>
      <c r="AU1819" s="153" t="s">
        <v>86</v>
      </c>
      <c r="AV1819" s="12" t="s">
        <v>86</v>
      </c>
      <c r="AW1819" s="12" t="s">
        <v>30</v>
      </c>
      <c r="AX1819" s="12" t="s">
        <v>73</v>
      </c>
      <c r="AY1819" s="153" t="s">
        <v>241</v>
      </c>
    </row>
    <row r="1820" spans="2:65" s="12" customFormat="1" ht="12">
      <c r="B1820" s="151"/>
      <c r="D1820" s="152" t="s">
        <v>249</v>
      </c>
      <c r="E1820" s="153" t="s">
        <v>1</v>
      </c>
      <c r="F1820" s="154" t="s">
        <v>883</v>
      </c>
      <c r="H1820" s="155">
        <v>6.74</v>
      </c>
      <c r="I1820" s="156"/>
      <c r="L1820" s="151"/>
      <c r="M1820" s="157"/>
      <c r="T1820" s="158"/>
      <c r="AT1820" s="153" t="s">
        <v>249</v>
      </c>
      <c r="AU1820" s="153" t="s">
        <v>86</v>
      </c>
      <c r="AV1820" s="12" t="s">
        <v>86</v>
      </c>
      <c r="AW1820" s="12" t="s">
        <v>30</v>
      </c>
      <c r="AX1820" s="12" t="s">
        <v>73</v>
      </c>
      <c r="AY1820" s="153" t="s">
        <v>241</v>
      </c>
    </row>
    <row r="1821" spans="2:65" s="12" customFormat="1" ht="12">
      <c r="B1821" s="151"/>
      <c r="D1821" s="152" t="s">
        <v>249</v>
      </c>
      <c r="E1821" s="153" t="s">
        <v>1</v>
      </c>
      <c r="F1821" s="154" t="s">
        <v>886</v>
      </c>
      <c r="H1821" s="155">
        <v>7.83</v>
      </c>
      <c r="I1821" s="156"/>
      <c r="L1821" s="151"/>
      <c r="M1821" s="157"/>
      <c r="T1821" s="158"/>
      <c r="AT1821" s="153" t="s">
        <v>249</v>
      </c>
      <c r="AU1821" s="153" t="s">
        <v>86</v>
      </c>
      <c r="AV1821" s="12" t="s">
        <v>86</v>
      </c>
      <c r="AW1821" s="12" t="s">
        <v>30</v>
      </c>
      <c r="AX1821" s="12" t="s">
        <v>73</v>
      </c>
      <c r="AY1821" s="153" t="s">
        <v>241</v>
      </c>
    </row>
    <row r="1822" spans="2:65" s="12" customFormat="1" ht="12">
      <c r="B1822" s="151"/>
      <c r="D1822" s="152" t="s">
        <v>249</v>
      </c>
      <c r="E1822" s="153" t="s">
        <v>1</v>
      </c>
      <c r="F1822" s="154" t="s">
        <v>887</v>
      </c>
      <c r="H1822" s="155">
        <v>2.37</v>
      </c>
      <c r="I1822" s="156"/>
      <c r="L1822" s="151"/>
      <c r="M1822" s="157"/>
      <c r="T1822" s="158"/>
      <c r="AT1822" s="153" t="s">
        <v>249</v>
      </c>
      <c r="AU1822" s="153" t="s">
        <v>86</v>
      </c>
      <c r="AV1822" s="12" t="s">
        <v>86</v>
      </c>
      <c r="AW1822" s="12" t="s">
        <v>30</v>
      </c>
      <c r="AX1822" s="12" t="s">
        <v>73</v>
      </c>
      <c r="AY1822" s="153" t="s">
        <v>241</v>
      </c>
    </row>
    <row r="1823" spans="2:65" s="12" customFormat="1" ht="12">
      <c r="B1823" s="151"/>
      <c r="D1823" s="152" t="s">
        <v>249</v>
      </c>
      <c r="E1823" s="153" t="s">
        <v>1</v>
      </c>
      <c r="F1823" s="154" t="s">
        <v>888</v>
      </c>
      <c r="H1823" s="155">
        <v>5.71</v>
      </c>
      <c r="I1823" s="156"/>
      <c r="L1823" s="151"/>
      <c r="M1823" s="157"/>
      <c r="T1823" s="158"/>
      <c r="AT1823" s="153" t="s">
        <v>249</v>
      </c>
      <c r="AU1823" s="153" t="s">
        <v>86</v>
      </c>
      <c r="AV1823" s="12" t="s">
        <v>86</v>
      </c>
      <c r="AW1823" s="12" t="s">
        <v>30</v>
      </c>
      <c r="AX1823" s="12" t="s">
        <v>73</v>
      </c>
      <c r="AY1823" s="153" t="s">
        <v>241</v>
      </c>
    </row>
    <row r="1824" spans="2:65" s="13" customFormat="1" ht="12">
      <c r="B1824" s="159"/>
      <c r="D1824" s="152" t="s">
        <v>249</v>
      </c>
      <c r="E1824" s="160" t="s">
        <v>1</v>
      </c>
      <c r="F1824" s="161" t="s">
        <v>251</v>
      </c>
      <c r="H1824" s="162">
        <v>107.72</v>
      </c>
      <c r="I1824" s="163"/>
      <c r="L1824" s="159"/>
      <c r="M1824" s="164"/>
      <c r="T1824" s="165"/>
      <c r="AT1824" s="160" t="s">
        <v>249</v>
      </c>
      <c r="AU1824" s="160" t="s">
        <v>86</v>
      </c>
      <c r="AV1824" s="13" t="s">
        <v>247</v>
      </c>
      <c r="AW1824" s="13" t="s">
        <v>30</v>
      </c>
      <c r="AX1824" s="13" t="s">
        <v>80</v>
      </c>
      <c r="AY1824" s="160" t="s">
        <v>241</v>
      </c>
    </row>
    <row r="1825" spans="2:65" s="1" customFormat="1" ht="24.25" customHeight="1">
      <c r="B1825" s="32"/>
      <c r="C1825" s="173" t="s">
        <v>2629</v>
      </c>
      <c r="D1825" s="173" t="s">
        <v>319</v>
      </c>
      <c r="E1825" s="174" t="s">
        <v>2630</v>
      </c>
      <c r="F1825" s="175" t="s">
        <v>2631</v>
      </c>
      <c r="G1825" s="176" t="s">
        <v>246</v>
      </c>
      <c r="H1825" s="177">
        <v>118.492</v>
      </c>
      <c r="I1825" s="178"/>
      <c r="J1825" s="179">
        <f>ROUND(I1825*H1825,2)</f>
        <v>0</v>
      </c>
      <c r="K1825" s="180"/>
      <c r="L1825" s="181"/>
      <c r="M1825" s="182" t="s">
        <v>1</v>
      </c>
      <c r="N1825" s="183" t="s">
        <v>39</v>
      </c>
      <c r="P1825" s="147">
        <f>O1825*H1825</f>
        <v>0</v>
      </c>
      <c r="Q1825" s="147">
        <v>2.1999999999999999E-2</v>
      </c>
      <c r="R1825" s="147">
        <f>Q1825*H1825</f>
        <v>2.606824</v>
      </c>
      <c r="S1825" s="147">
        <v>0</v>
      </c>
      <c r="T1825" s="148">
        <f>S1825*H1825</f>
        <v>0</v>
      </c>
      <c r="AR1825" s="149" t="s">
        <v>420</v>
      </c>
      <c r="AT1825" s="149" t="s">
        <v>319</v>
      </c>
      <c r="AU1825" s="149" t="s">
        <v>86</v>
      </c>
      <c r="AY1825" s="17" t="s">
        <v>241</v>
      </c>
      <c r="BE1825" s="150">
        <f>IF(N1825="základní",J1825,0)</f>
        <v>0</v>
      </c>
      <c r="BF1825" s="150">
        <f>IF(N1825="snížená",J1825,0)</f>
        <v>0</v>
      </c>
      <c r="BG1825" s="150">
        <f>IF(N1825="zákl. přenesená",J1825,0)</f>
        <v>0</v>
      </c>
      <c r="BH1825" s="150">
        <f>IF(N1825="sníž. přenesená",J1825,0)</f>
        <v>0</v>
      </c>
      <c r="BI1825" s="150">
        <f>IF(N1825="nulová",J1825,0)</f>
        <v>0</v>
      </c>
      <c r="BJ1825" s="17" t="s">
        <v>86</v>
      </c>
      <c r="BK1825" s="150">
        <f>ROUND(I1825*H1825,2)</f>
        <v>0</v>
      </c>
      <c r="BL1825" s="17" t="s">
        <v>334</v>
      </c>
      <c r="BM1825" s="149" t="s">
        <v>2632</v>
      </c>
    </row>
    <row r="1826" spans="2:65" s="12" customFormat="1" ht="12">
      <c r="B1826" s="151"/>
      <c r="D1826" s="152" t="s">
        <v>249</v>
      </c>
      <c r="E1826" s="153" t="s">
        <v>1</v>
      </c>
      <c r="F1826" s="154" t="s">
        <v>2633</v>
      </c>
      <c r="H1826" s="155">
        <v>118.492</v>
      </c>
      <c r="I1826" s="156"/>
      <c r="L1826" s="151"/>
      <c r="M1826" s="157"/>
      <c r="T1826" s="158"/>
      <c r="AT1826" s="153" t="s">
        <v>249</v>
      </c>
      <c r="AU1826" s="153" t="s">
        <v>86</v>
      </c>
      <c r="AV1826" s="12" t="s">
        <v>86</v>
      </c>
      <c r="AW1826" s="12" t="s">
        <v>30</v>
      </c>
      <c r="AX1826" s="12" t="s">
        <v>80</v>
      </c>
      <c r="AY1826" s="153" t="s">
        <v>241</v>
      </c>
    </row>
    <row r="1827" spans="2:65" s="1" customFormat="1" ht="24.25" customHeight="1">
      <c r="B1827" s="32"/>
      <c r="C1827" s="137" t="s">
        <v>2634</v>
      </c>
      <c r="D1827" s="137" t="s">
        <v>243</v>
      </c>
      <c r="E1827" s="138" t="s">
        <v>2635</v>
      </c>
      <c r="F1827" s="139" t="s">
        <v>2636</v>
      </c>
      <c r="G1827" s="140" t="s">
        <v>246</v>
      </c>
      <c r="H1827" s="141">
        <v>4.7300000000000004</v>
      </c>
      <c r="I1827" s="142"/>
      <c r="J1827" s="143">
        <f>ROUND(I1827*H1827,2)</f>
        <v>0</v>
      </c>
      <c r="K1827" s="144"/>
      <c r="L1827" s="32"/>
      <c r="M1827" s="145" t="s">
        <v>1</v>
      </c>
      <c r="N1827" s="146" t="s">
        <v>39</v>
      </c>
      <c r="P1827" s="147">
        <f>O1827*H1827</f>
        <v>0</v>
      </c>
      <c r="Q1827" s="147">
        <v>0</v>
      </c>
      <c r="R1827" s="147">
        <f>Q1827*H1827</f>
        <v>0</v>
      </c>
      <c r="S1827" s="147">
        <v>0</v>
      </c>
      <c r="T1827" s="148">
        <f>S1827*H1827</f>
        <v>0</v>
      </c>
      <c r="AR1827" s="149" t="s">
        <v>334</v>
      </c>
      <c r="AT1827" s="149" t="s">
        <v>243</v>
      </c>
      <c r="AU1827" s="149" t="s">
        <v>86</v>
      </c>
      <c r="AY1827" s="17" t="s">
        <v>241</v>
      </c>
      <c r="BE1827" s="150">
        <f>IF(N1827="základní",J1827,0)</f>
        <v>0</v>
      </c>
      <c r="BF1827" s="150">
        <f>IF(N1827="snížená",J1827,0)</f>
        <v>0</v>
      </c>
      <c r="BG1827" s="150">
        <f>IF(N1827="zákl. přenesená",J1827,0)</f>
        <v>0</v>
      </c>
      <c r="BH1827" s="150">
        <f>IF(N1827="sníž. přenesená",J1827,0)</f>
        <v>0</v>
      </c>
      <c r="BI1827" s="150">
        <f>IF(N1827="nulová",J1827,0)</f>
        <v>0</v>
      </c>
      <c r="BJ1827" s="17" t="s">
        <v>86</v>
      </c>
      <c r="BK1827" s="150">
        <f>ROUND(I1827*H1827,2)</f>
        <v>0</v>
      </c>
      <c r="BL1827" s="17" t="s">
        <v>334</v>
      </c>
      <c r="BM1827" s="149" t="s">
        <v>2637</v>
      </c>
    </row>
    <row r="1828" spans="2:65" s="12" customFormat="1" ht="12">
      <c r="B1828" s="151"/>
      <c r="D1828" s="152" t="s">
        <v>249</v>
      </c>
      <c r="E1828" s="153" t="s">
        <v>1</v>
      </c>
      <c r="F1828" s="154" t="s">
        <v>870</v>
      </c>
      <c r="H1828" s="155">
        <v>2.36</v>
      </c>
      <c r="I1828" s="156"/>
      <c r="L1828" s="151"/>
      <c r="M1828" s="157"/>
      <c r="T1828" s="158"/>
      <c r="AT1828" s="153" t="s">
        <v>249</v>
      </c>
      <c r="AU1828" s="153" t="s">
        <v>86</v>
      </c>
      <c r="AV1828" s="12" t="s">
        <v>86</v>
      </c>
      <c r="AW1828" s="12" t="s">
        <v>30</v>
      </c>
      <c r="AX1828" s="12" t="s">
        <v>73</v>
      </c>
      <c r="AY1828" s="153" t="s">
        <v>241</v>
      </c>
    </row>
    <row r="1829" spans="2:65" s="12" customFormat="1" ht="12">
      <c r="B1829" s="151"/>
      <c r="D1829" s="152" t="s">
        <v>249</v>
      </c>
      <c r="E1829" s="153" t="s">
        <v>1</v>
      </c>
      <c r="F1829" s="154" t="s">
        <v>887</v>
      </c>
      <c r="H1829" s="155">
        <v>2.37</v>
      </c>
      <c r="I1829" s="156"/>
      <c r="L1829" s="151"/>
      <c r="M1829" s="157"/>
      <c r="T1829" s="158"/>
      <c r="AT1829" s="153" t="s">
        <v>249</v>
      </c>
      <c r="AU1829" s="153" t="s">
        <v>86</v>
      </c>
      <c r="AV1829" s="12" t="s">
        <v>86</v>
      </c>
      <c r="AW1829" s="12" t="s">
        <v>30</v>
      </c>
      <c r="AX1829" s="12" t="s">
        <v>73</v>
      </c>
      <c r="AY1829" s="153" t="s">
        <v>241</v>
      </c>
    </row>
    <row r="1830" spans="2:65" s="13" customFormat="1" ht="12">
      <c r="B1830" s="159"/>
      <c r="D1830" s="152" t="s">
        <v>249</v>
      </c>
      <c r="E1830" s="160" t="s">
        <v>1</v>
      </c>
      <c r="F1830" s="161" t="s">
        <v>251</v>
      </c>
      <c r="H1830" s="162">
        <v>4.7300000000000004</v>
      </c>
      <c r="I1830" s="163"/>
      <c r="L1830" s="159"/>
      <c r="M1830" s="164"/>
      <c r="T1830" s="165"/>
      <c r="AT1830" s="160" t="s">
        <v>249</v>
      </c>
      <c r="AU1830" s="160" t="s">
        <v>86</v>
      </c>
      <c r="AV1830" s="13" t="s">
        <v>247</v>
      </c>
      <c r="AW1830" s="13" t="s">
        <v>30</v>
      </c>
      <c r="AX1830" s="13" t="s">
        <v>80</v>
      </c>
      <c r="AY1830" s="160" t="s">
        <v>241</v>
      </c>
    </row>
    <row r="1831" spans="2:65" s="1" customFormat="1" ht="24.25" customHeight="1">
      <c r="B1831" s="32"/>
      <c r="C1831" s="137" t="s">
        <v>2638</v>
      </c>
      <c r="D1831" s="137" t="s">
        <v>243</v>
      </c>
      <c r="E1831" s="138" t="s">
        <v>2639</v>
      </c>
      <c r="F1831" s="139" t="s">
        <v>2640</v>
      </c>
      <c r="G1831" s="140" t="s">
        <v>246</v>
      </c>
      <c r="H1831" s="141">
        <v>43.89</v>
      </c>
      <c r="I1831" s="142"/>
      <c r="J1831" s="143">
        <f>ROUND(I1831*H1831,2)</f>
        <v>0</v>
      </c>
      <c r="K1831" s="144"/>
      <c r="L1831" s="32"/>
      <c r="M1831" s="145" t="s">
        <v>1</v>
      </c>
      <c r="N1831" s="146" t="s">
        <v>39</v>
      </c>
      <c r="P1831" s="147">
        <f>O1831*H1831</f>
        <v>0</v>
      </c>
      <c r="Q1831" s="147">
        <v>1.5E-3</v>
      </c>
      <c r="R1831" s="147">
        <f>Q1831*H1831</f>
        <v>6.5835000000000005E-2</v>
      </c>
      <c r="S1831" s="147">
        <v>0</v>
      </c>
      <c r="T1831" s="148">
        <f>S1831*H1831</f>
        <v>0</v>
      </c>
      <c r="AR1831" s="149" t="s">
        <v>334</v>
      </c>
      <c r="AT1831" s="149" t="s">
        <v>243</v>
      </c>
      <c r="AU1831" s="149" t="s">
        <v>86</v>
      </c>
      <c r="AY1831" s="17" t="s">
        <v>241</v>
      </c>
      <c r="BE1831" s="150">
        <f>IF(N1831="základní",J1831,0)</f>
        <v>0</v>
      </c>
      <c r="BF1831" s="150">
        <f>IF(N1831="snížená",J1831,0)</f>
        <v>0</v>
      </c>
      <c r="BG1831" s="150">
        <f>IF(N1831="zákl. přenesená",J1831,0)</f>
        <v>0</v>
      </c>
      <c r="BH1831" s="150">
        <f>IF(N1831="sníž. přenesená",J1831,0)</f>
        <v>0</v>
      </c>
      <c r="BI1831" s="150">
        <f>IF(N1831="nulová",J1831,0)</f>
        <v>0</v>
      </c>
      <c r="BJ1831" s="17" t="s">
        <v>86</v>
      </c>
      <c r="BK1831" s="150">
        <f>ROUND(I1831*H1831,2)</f>
        <v>0</v>
      </c>
      <c r="BL1831" s="17" t="s">
        <v>334</v>
      </c>
      <c r="BM1831" s="149" t="s">
        <v>2641</v>
      </c>
    </row>
    <row r="1832" spans="2:65" s="12" customFormat="1" ht="12">
      <c r="B1832" s="151"/>
      <c r="D1832" s="152" t="s">
        <v>249</v>
      </c>
      <c r="E1832" s="153" t="s">
        <v>1</v>
      </c>
      <c r="F1832" s="154" t="s">
        <v>870</v>
      </c>
      <c r="H1832" s="155">
        <v>2.36</v>
      </c>
      <c r="I1832" s="156"/>
      <c r="L1832" s="151"/>
      <c r="M1832" s="157"/>
      <c r="T1832" s="158"/>
      <c r="AT1832" s="153" t="s">
        <v>249</v>
      </c>
      <c r="AU1832" s="153" t="s">
        <v>86</v>
      </c>
      <c r="AV1832" s="12" t="s">
        <v>86</v>
      </c>
      <c r="AW1832" s="12" t="s">
        <v>30</v>
      </c>
      <c r="AX1832" s="12" t="s">
        <v>73</v>
      </c>
      <c r="AY1832" s="153" t="s">
        <v>241</v>
      </c>
    </row>
    <row r="1833" spans="2:65" s="12" customFormat="1" ht="12">
      <c r="B1833" s="151"/>
      <c r="D1833" s="152" t="s">
        <v>249</v>
      </c>
      <c r="E1833" s="153" t="s">
        <v>1</v>
      </c>
      <c r="F1833" s="154" t="s">
        <v>874</v>
      </c>
      <c r="H1833" s="155">
        <v>6.74</v>
      </c>
      <c r="I1833" s="156"/>
      <c r="L1833" s="151"/>
      <c r="M1833" s="157"/>
      <c r="T1833" s="158"/>
      <c r="AT1833" s="153" t="s">
        <v>249</v>
      </c>
      <c r="AU1833" s="153" t="s">
        <v>86</v>
      </c>
      <c r="AV1833" s="12" t="s">
        <v>86</v>
      </c>
      <c r="AW1833" s="12" t="s">
        <v>30</v>
      </c>
      <c r="AX1833" s="12" t="s">
        <v>73</v>
      </c>
      <c r="AY1833" s="153" t="s">
        <v>241</v>
      </c>
    </row>
    <row r="1834" spans="2:65" s="12" customFormat="1" ht="12">
      <c r="B1834" s="151"/>
      <c r="D1834" s="152" t="s">
        <v>249</v>
      </c>
      <c r="E1834" s="153" t="s">
        <v>1</v>
      </c>
      <c r="F1834" s="154" t="s">
        <v>877</v>
      </c>
      <c r="H1834" s="155">
        <v>6.74</v>
      </c>
      <c r="I1834" s="156"/>
      <c r="L1834" s="151"/>
      <c r="M1834" s="157"/>
      <c r="T1834" s="158"/>
      <c r="AT1834" s="153" t="s">
        <v>249</v>
      </c>
      <c r="AU1834" s="153" t="s">
        <v>86</v>
      </c>
      <c r="AV1834" s="12" t="s">
        <v>86</v>
      </c>
      <c r="AW1834" s="12" t="s">
        <v>30</v>
      </c>
      <c r="AX1834" s="12" t="s">
        <v>73</v>
      </c>
      <c r="AY1834" s="153" t="s">
        <v>241</v>
      </c>
    </row>
    <row r="1835" spans="2:65" s="12" customFormat="1" ht="12">
      <c r="B1835" s="151"/>
      <c r="D1835" s="152" t="s">
        <v>249</v>
      </c>
      <c r="E1835" s="153" t="s">
        <v>1</v>
      </c>
      <c r="F1835" s="154" t="s">
        <v>878</v>
      </c>
      <c r="H1835" s="155">
        <v>6.74</v>
      </c>
      <c r="I1835" s="156"/>
      <c r="L1835" s="151"/>
      <c r="M1835" s="157"/>
      <c r="T1835" s="158"/>
      <c r="AT1835" s="153" t="s">
        <v>249</v>
      </c>
      <c r="AU1835" s="153" t="s">
        <v>86</v>
      </c>
      <c r="AV1835" s="12" t="s">
        <v>86</v>
      </c>
      <c r="AW1835" s="12" t="s">
        <v>30</v>
      </c>
      <c r="AX1835" s="12" t="s">
        <v>73</v>
      </c>
      <c r="AY1835" s="153" t="s">
        <v>241</v>
      </c>
    </row>
    <row r="1836" spans="2:65" s="12" customFormat="1" ht="12">
      <c r="B1836" s="151"/>
      <c r="D1836" s="152" t="s">
        <v>249</v>
      </c>
      <c r="E1836" s="153" t="s">
        <v>1</v>
      </c>
      <c r="F1836" s="154" t="s">
        <v>882</v>
      </c>
      <c r="H1836" s="155">
        <v>6.74</v>
      </c>
      <c r="I1836" s="156"/>
      <c r="L1836" s="151"/>
      <c r="M1836" s="157"/>
      <c r="T1836" s="158"/>
      <c r="AT1836" s="153" t="s">
        <v>249</v>
      </c>
      <c r="AU1836" s="153" t="s">
        <v>86</v>
      </c>
      <c r="AV1836" s="12" t="s">
        <v>86</v>
      </c>
      <c r="AW1836" s="12" t="s">
        <v>30</v>
      </c>
      <c r="AX1836" s="12" t="s">
        <v>73</v>
      </c>
      <c r="AY1836" s="153" t="s">
        <v>241</v>
      </c>
    </row>
    <row r="1837" spans="2:65" s="12" customFormat="1" ht="12">
      <c r="B1837" s="151"/>
      <c r="D1837" s="152" t="s">
        <v>249</v>
      </c>
      <c r="E1837" s="153" t="s">
        <v>1</v>
      </c>
      <c r="F1837" s="154" t="s">
        <v>883</v>
      </c>
      <c r="H1837" s="155">
        <v>6.74</v>
      </c>
      <c r="I1837" s="156"/>
      <c r="L1837" s="151"/>
      <c r="M1837" s="157"/>
      <c r="T1837" s="158"/>
      <c r="AT1837" s="153" t="s">
        <v>249</v>
      </c>
      <c r="AU1837" s="153" t="s">
        <v>86</v>
      </c>
      <c r="AV1837" s="12" t="s">
        <v>86</v>
      </c>
      <c r="AW1837" s="12" t="s">
        <v>30</v>
      </c>
      <c r="AX1837" s="12" t="s">
        <v>73</v>
      </c>
      <c r="AY1837" s="153" t="s">
        <v>241</v>
      </c>
    </row>
    <row r="1838" spans="2:65" s="12" customFormat="1" ht="12">
      <c r="B1838" s="151"/>
      <c r="D1838" s="152" t="s">
        <v>249</v>
      </c>
      <c r="E1838" s="153" t="s">
        <v>1</v>
      </c>
      <c r="F1838" s="154" t="s">
        <v>886</v>
      </c>
      <c r="H1838" s="155">
        <v>7.83</v>
      </c>
      <c r="I1838" s="156"/>
      <c r="L1838" s="151"/>
      <c r="M1838" s="157"/>
      <c r="T1838" s="158"/>
      <c r="AT1838" s="153" t="s">
        <v>249</v>
      </c>
      <c r="AU1838" s="153" t="s">
        <v>86</v>
      </c>
      <c r="AV1838" s="12" t="s">
        <v>86</v>
      </c>
      <c r="AW1838" s="12" t="s">
        <v>30</v>
      </c>
      <c r="AX1838" s="12" t="s">
        <v>73</v>
      </c>
      <c r="AY1838" s="153" t="s">
        <v>241</v>
      </c>
    </row>
    <row r="1839" spans="2:65" s="13" customFormat="1" ht="12">
      <c r="B1839" s="159"/>
      <c r="D1839" s="152" t="s">
        <v>249</v>
      </c>
      <c r="E1839" s="160" t="s">
        <v>1</v>
      </c>
      <c r="F1839" s="161" t="s">
        <v>251</v>
      </c>
      <c r="H1839" s="162">
        <v>43.89</v>
      </c>
      <c r="I1839" s="163"/>
      <c r="L1839" s="159"/>
      <c r="M1839" s="164"/>
      <c r="T1839" s="165"/>
      <c r="AT1839" s="160" t="s">
        <v>249</v>
      </c>
      <c r="AU1839" s="160" t="s">
        <v>86</v>
      </c>
      <c r="AV1839" s="13" t="s">
        <v>247</v>
      </c>
      <c r="AW1839" s="13" t="s">
        <v>30</v>
      </c>
      <c r="AX1839" s="13" t="s">
        <v>80</v>
      </c>
      <c r="AY1839" s="160" t="s">
        <v>241</v>
      </c>
    </row>
    <row r="1840" spans="2:65" s="1" customFormat="1" ht="16.5" customHeight="1">
      <c r="B1840" s="32"/>
      <c r="C1840" s="137" t="s">
        <v>2642</v>
      </c>
      <c r="D1840" s="137" t="s">
        <v>243</v>
      </c>
      <c r="E1840" s="138" t="s">
        <v>2643</v>
      </c>
      <c r="F1840" s="139" t="s">
        <v>2644</v>
      </c>
      <c r="G1840" s="140" t="s">
        <v>299</v>
      </c>
      <c r="H1840" s="141">
        <v>133.19999999999999</v>
      </c>
      <c r="I1840" s="142"/>
      <c r="J1840" s="143">
        <f>ROUND(I1840*H1840,2)</f>
        <v>0</v>
      </c>
      <c r="K1840" s="144"/>
      <c r="L1840" s="32"/>
      <c r="M1840" s="145" t="s">
        <v>1</v>
      </c>
      <c r="N1840" s="146" t="s">
        <v>39</v>
      </c>
      <c r="P1840" s="147">
        <f>O1840*H1840</f>
        <v>0</v>
      </c>
      <c r="Q1840" s="147">
        <v>3.0000000000000001E-5</v>
      </c>
      <c r="R1840" s="147">
        <f>Q1840*H1840</f>
        <v>3.9959999999999996E-3</v>
      </c>
      <c r="S1840" s="147">
        <v>0</v>
      </c>
      <c r="T1840" s="148">
        <f>S1840*H1840</f>
        <v>0</v>
      </c>
      <c r="AR1840" s="149" t="s">
        <v>334</v>
      </c>
      <c r="AT1840" s="149" t="s">
        <v>243</v>
      </c>
      <c r="AU1840" s="149" t="s">
        <v>86</v>
      </c>
      <c r="AY1840" s="17" t="s">
        <v>241</v>
      </c>
      <c r="BE1840" s="150">
        <f>IF(N1840="základní",J1840,0)</f>
        <v>0</v>
      </c>
      <c r="BF1840" s="150">
        <f>IF(N1840="snížená",J1840,0)</f>
        <v>0</v>
      </c>
      <c r="BG1840" s="150">
        <f>IF(N1840="zákl. přenesená",J1840,0)</f>
        <v>0</v>
      </c>
      <c r="BH1840" s="150">
        <f>IF(N1840="sníž. přenesená",J1840,0)</f>
        <v>0</v>
      </c>
      <c r="BI1840" s="150">
        <f>IF(N1840="nulová",J1840,0)</f>
        <v>0</v>
      </c>
      <c r="BJ1840" s="17" t="s">
        <v>86</v>
      </c>
      <c r="BK1840" s="150">
        <f>ROUND(I1840*H1840,2)</f>
        <v>0</v>
      </c>
      <c r="BL1840" s="17" t="s">
        <v>334</v>
      </c>
      <c r="BM1840" s="149" t="s">
        <v>2645</v>
      </c>
    </row>
    <row r="1841" spans="2:51" s="15" customFormat="1" ht="12">
      <c r="B1841" s="184"/>
      <c r="D1841" s="152" t="s">
        <v>249</v>
      </c>
      <c r="E1841" s="185" t="s">
        <v>1</v>
      </c>
      <c r="F1841" s="186" t="s">
        <v>2608</v>
      </c>
      <c r="H1841" s="185" t="s">
        <v>1</v>
      </c>
      <c r="I1841" s="187"/>
      <c r="L1841" s="184"/>
      <c r="M1841" s="188"/>
      <c r="T1841" s="189"/>
      <c r="AT1841" s="185" t="s">
        <v>249</v>
      </c>
      <c r="AU1841" s="185" t="s">
        <v>86</v>
      </c>
      <c r="AV1841" s="15" t="s">
        <v>80</v>
      </c>
      <c r="AW1841" s="15" t="s">
        <v>30</v>
      </c>
      <c r="AX1841" s="15" t="s">
        <v>73</v>
      </c>
      <c r="AY1841" s="185" t="s">
        <v>241</v>
      </c>
    </row>
    <row r="1842" spans="2:51" s="12" customFormat="1" ht="12">
      <c r="B1842" s="151"/>
      <c r="D1842" s="152" t="s">
        <v>249</v>
      </c>
      <c r="E1842" s="153" t="s">
        <v>1</v>
      </c>
      <c r="F1842" s="154" t="s">
        <v>2609</v>
      </c>
      <c r="H1842" s="155">
        <v>14.85</v>
      </c>
      <c r="I1842" s="156"/>
      <c r="L1842" s="151"/>
      <c r="M1842" s="157"/>
      <c r="T1842" s="158"/>
      <c r="AT1842" s="153" t="s">
        <v>249</v>
      </c>
      <c r="AU1842" s="153" t="s">
        <v>86</v>
      </c>
      <c r="AV1842" s="12" t="s">
        <v>86</v>
      </c>
      <c r="AW1842" s="12" t="s">
        <v>30</v>
      </c>
      <c r="AX1842" s="12" t="s">
        <v>73</v>
      </c>
      <c r="AY1842" s="153" t="s">
        <v>241</v>
      </c>
    </row>
    <row r="1843" spans="2:51" s="12" customFormat="1" ht="12">
      <c r="B1843" s="151"/>
      <c r="D1843" s="152" t="s">
        <v>249</v>
      </c>
      <c r="E1843" s="153" t="s">
        <v>1</v>
      </c>
      <c r="F1843" s="154" t="s">
        <v>2610</v>
      </c>
      <c r="H1843" s="155">
        <v>-4.45</v>
      </c>
      <c r="I1843" s="156"/>
      <c r="L1843" s="151"/>
      <c r="M1843" s="157"/>
      <c r="T1843" s="158"/>
      <c r="AT1843" s="153" t="s">
        <v>249</v>
      </c>
      <c r="AU1843" s="153" t="s">
        <v>86</v>
      </c>
      <c r="AV1843" s="12" t="s">
        <v>86</v>
      </c>
      <c r="AW1843" s="12" t="s">
        <v>30</v>
      </c>
      <c r="AX1843" s="12" t="s">
        <v>73</v>
      </c>
      <c r="AY1843" s="153" t="s">
        <v>241</v>
      </c>
    </row>
    <row r="1844" spans="2:51" s="15" customFormat="1" ht="12">
      <c r="B1844" s="184"/>
      <c r="D1844" s="152" t="s">
        <v>249</v>
      </c>
      <c r="E1844" s="185" t="s">
        <v>1</v>
      </c>
      <c r="F1844" s="186" t="s">
        <v>2646</v>
      </c>
      <c r="H1844" s="185" t="s">
        <v>1</v>
      </c>
      <c r="I1844" s="187"/>
      <c r="L1844" s="184"/>
      <c r="M1844" s="188"/>
      <c r="T1844" s="189"/>
      <c r="AT1844" s="185" t="s">
        <v>249</v>
      </c>
      <c r="AU1844" s="185" t="s">
        <v>86</v>
      </c>
      <c r="AV1844" s="15" t="s">
        <v>80</v>
      </c>
      <c r="AW1844" s="15" t="s">
        <v>30</v>
      </c>
      <c r="AX1844" s="15" t="s">
        <v>73</v>
      </c>
      <c r="AY1844" s="185" t="s">
        <v>241</v>
      </c>
    </row>
    <row r="1845" spans="2:51" s="12" customFormat="1" ht="12">
      <c r="B1845" s="151"/>
      <c r="D1845" s="152" t="s">
        <v>249</v>
      </c>
      <c r="E1845" s="153" t="s">
        <v>1</v>
      </c>
      <c r="F1845" s="154" t="s">
        <v>2647</v>
      </c>
      <c r="H1845" s="155">
        <v>14.16</v>
      </c>
      <c r="I1845" s="156"/>
      <c r="L1845" s="151"/>
      <c r="M1845" s="157"/>
      <c r="T1845" s="158"/>
      <c r="AT1845" s="153" t="s">
        <v>249</v>
      </c>
      <c r="AU1845" s="153" t="s">
        <v>86</v>
      </c>
      <c r="AV1845" s="12" t="s">
        <v>86</v>
      </c>
      <c r="AW1845" s="12" t="s">
        <v>30</v>
      </c>
      <c r="AX1845" s="12" t="s">
        <v>73</v>
      </c>
      <c r="AY1845" s="153" t="s">
        <v>241</v>
      </c>
    </row>
    <row r="1846" spans="2:51" s="12" customFormat="1" ht="12">
      <c r="B1846" s="151"/>
      <c r="D1846" s="152" t="s">
        <v>249</v>
      </c>
      <c r="E1846" s="153" t="s">
        <v>1</v>
      </c>
      <c r="F1846" s="154" t="s">
        <v>2648</v>
      </c>
      <c r="H1846" s="155">
        <v>-1</v>
      </c>
      <c r="I1846" s="156"/>
      <c r="L1846" s="151"/>
      <c r="M1846" s="157"/>
      <c r="T1846" s="158"/>
      <c r="AT1846" s="153" t="s">
        <v>249</v>
      </c>
      <c r="AU1846" s="153" t="s">
        <v>86</v>
      </c>
      <c r="AV1846" s="12" t="s">
        <v>86</v>
      </c>
      <c r="AW1846" s="12" t="s">
        <v>30</v>
      </c>
      <c r="AX1846" s="12" t="s">
        <v>73</v>
      </c>
      <c r="AY1846" s="153" t="s">
        <v>241</v>
      </c>
    </row>
    <row r="1847" spans="2:51" s="15" customFormat="1" ht="12">
      <c r="B1847" s="184"/>
      <c r="D1847" s="152" t="s">
        <v>249</v>
      </c>
      <c r="E1847" s="185" t="s">
        <v>1</v>
      </c>
      <c r="F1847" s="186" t="s">
        <v>2649</v>
      </c>
      <c r="H1847" s="185" t="s">
        <v>1</v>
      </c>
      <c r="I1847" s="187"/>
      <c r="L1847" s="184"/>
      <c r="M1847" s="188"/>
      <c r="T1847" s="189"/>
      <c r="AT1847" s="185" t="s">
        <v>249</v>
      </c>
      <c r="AU1847" s="185" t="s">
        <v>86</v>
      </c>
      <c r="AV1847" s="15" t="s">
        <v>80</v>
      </c>
      <c r="AW1847" s="15" t="s">
        <v>30</v>
      </c>
      <c r="AX1847" s="15" t="s">
        <v>73</v>
      </c>
      <c r="AY1847" s="185" t="s">
        <v>241</v>
      </c>
    </row>
    <row r="1848" spans="2:51" s="12" customFormat="1" ht="12">
      <c r="B1848" s="151"/>
      <c r="D1848" s="152" t="s">
        <v>249</v>
      </c>
      <c r="E1848" s="153" t="s">
        <v>1</v>
      </c>
      <c r="F1848" s="154" t="s">
        <v>2650</v>
      </c>
      <c r="H1848" s="155">
        <v>6.1</v>
      </c>
      <c r="I1848" s="156"/>
      <c r="L1848" s="151"/>
      <c r="M1848" s="157"/>
      <c r="T1848" s="158"/>
      <c r="AT1848" s="153" t="s">
        <v>249</v>
      </c>
      <c r="AU1848" s="153" t="s">
        <v>86</v>
      </c>
      <c r="AV1848" s="12" t="s">
        <v>86</v>
      </c>
      <c r="AW1848" s="12" t="s">
        <v>30</v>
      </c>
      <c r="AX1848" s="12" t="s">
        <v>73</v>
      </c>
      <c r="AY1848" s="153" t="s">
        <v>241</v>
      </c>
    </row>
    <row r="1849" spans="2:51" s="12" customFormat="1" ht="12">
      <c r="B1849" s="151"/>
      <c r="D1849" s="152" t="s">
        <v>249</v>
      </c>
      <c r="E1849" s="153" t="s">
        <v>1</v>
      </c>
      <c r="F1849" s="154" t="s">
        <v>2616</v>
      </c>
      <c r="H1849" s="155">
        <v>-0.7</v>
      </c>
      <c r="I1849" s="156"/>
      <c r="L1849" s="151"/>
      <c r="M1849" s="157"/>
      <c r="T1849" s="158"/>
      <c r="AT1849" s="153" t="s">
        <v>249</v>
      </c>
      <c r="AU1849" s="153" t="s">
        <v>86</v>
      </c>
      <c r="AV1849" s="12" t="s">
        <v>86</v>
      </c>
      <c r="AW1849" s="12" t="s">
        <v>30</v>
      </c>
      <c r="AX1849" s="12" t="s">
        <v>73</v>
      </c>
      <c r="AY1849" s="153" t="s">
        <v>241</v>
      </c>
    </row>
    <row r="1850" spans="2:51" s="15" customFormat="1" ht="12">
      <c r="B1850" s="184"/>
      <c r="D1850" s="152" t="s">
        <v>249</v>
      </c>
      <c r="E1850" s="185" t="s">
        <v>1</v>
      </c>
      <c r="F1850" s="186" t="s">
        <v>2611</v>
      </c>
      <c r="H1850" s="185" t="s">
        <v>1</v>
      </c>
      <c r="I1850" s="187"/>
      <c r="L1850" s="184"/>
      <c r="M1850" s="188"/>
      <c r="T1850" s="189"/>
      <c r="AT1850" s="185" t="s">
        <v>249</v>
      </c>
      <c r="AU1850" s="185" t="s">
        <v>86</v>
      </c>
      <c r="AV1850" s="15" t="s">
        <v>80</v>
      </c>
      <c r="AW1850" s="15" t="s">
        <v>30</v>
      </c>
      <c r="AX1850" s="15" t="s">
        <v>73</v>
      </c>
      <c r="AY1850" s="185" t="s">
        <v>241</v>
      </c>
    </row>
    <row r="1851" spans="2:51" s="12" customFormat="1" ht="12">
      <c r="B1851" s="151"/>
      <c r="D1851" s="152" t="s">
        <v>249</v>
      </c>
      <c r="E1851" s="153" t="s">
        <v>1</v>
      </c>
      <c r="F1851" s="154" t="s">
        <v>2612</v>
      </c>
      <c r="H1851" s="155">
        <v>12.14</v>
      </c>
      <c r="I1851" s="156"/>
      <c r="L1851" s="151"/>
      <c r="M1851" s="157"/>
      <c r="T1851" s="158"/>
      <c r="AT1851" s="153" t="s">
        <v>249</v>
      </c>
      <c r="AU1851" s="153" t="s">
        <v>86</v>
      </c>
      <c r="AV1851" s="12" t="s">
        <v>86</v>
      </c>
      <c r="AW1851" s="12" t="s">
        <v>30</v>
      </c>
      <c r="AX1851" s="12" t="s">
        <v>73</v>
      </c>
      <c r="AY1851" s="153" t="s">
        <v>241</v>
      </c>
    </row>
    <row r="1852" spans="2:51" s="12" customFormat="1" ht="12">
      <c r="B1852" s="151"/>
      <c r="D1852" s="152" t="s">
        <v>249</v>
      </c>
      <c r="E1852" s="153" t="s">
        <v>1</v>
      </c>
      <c r="F1852" s="154" t="s">
        <v>2613</v>
      </c>
      <c r="H1852" s="155">
        <v>-1.5</v>
      </c>
      <c r="I1852" s="156"/>
      <c r="L1852" s="151"/>
      <c r="M1852" s="157"/>
      <c r="T1852" s="158"/>
      <c r="AT1852" s="153" t="s">
        <v>249</v>
      </c>
      <c r="AU1852" s="153" t="s">
        <v>86</v>
      </c>
      <c r="AV1852" s="12" t="s">
        <v>86</v>
      </c>
      <c r="AW1852" s="12" t="s">
        <v>30</v>
      </c>
      <c r="AX1852" s="12" t="s">
        <v>73</v>
      </c>
      <c r="AY1852" s="153" t="s">
        <v>241</v>
      </c>
    </row>
    <row r="1853" spans="2:51" s="15" customFormat="1" ht="12">
      <c r="B1853" s="184"/>
      <c r="D1853" s="152" t="s">
        <v>249</v>
      </c>
      <c r="E1853" s="185" t="s">
        <v>1</v>
      </c>
      <c r="F1853" s="186" t="s">
        <v>2614</v>
      </c>
      <c r="H1853" s="185" t="s">
        <v>1</v>
      </c>
      <c r="I1853" s="187"/>
      <c r="L1853" s="184"/>
      <c r="M1853" s="188"/>
      <c r="T1853" s="189"/>
      <c r="AT1853" s="185" t="s">
        <v>249</v>
      </c>
      <c r="AU1853" s="185" t="s">
        <v>86</v>
      </c>
      <c r="AV1853" s="15" t="s">
        <v>80</v>
      </c>
      <c r="AW1853" s="15" t="s">
        <v>30</v>
      </c>
      <c r="AX1853" s="15" t="s">
        <v>73</v>
      </c>
      <c r="AY1853" s="185" t="s">
        <v>241</v>
      </c>
    </row>
    <row r="1854" spans="2:51" s="12" customFormat="1" ht="12">
      <c r="B1854" s="151"/>
      <c r="D1854" s="152" t="s">
        <v>249</v>
      </c>
      <c r="E1854" s="153" t="s">
        <v>1</v>
      </c>
      <c r="F1854" s="154" t="s">
        <v>2615</v>
      </c>
      <c r="H1854" s="155">
        <v>10.25</v>
      </c>
      <c r="I1854" s="156"/>
      <c r="L1854" s="151"/>
      <c r="M1854" s="157"/>
      <c r="T1854" s="158"/>
      <c r="AT1854" s="153" t="s">
        <v>249</v>
      </c>
      <c r="AU1854" s="153" t="s">
        <v>86</v>
      </c>
      <c r="AV1854" s="12" t="s">
        <v>86</v>
      </c>
      <c r="AW1854" s="12" t="s">
        <v>30</v>
      </c>
      <c r="AX1854" s="12" t="s">
        <v>73</v>
      </c>
      <c r="AY1854" s="153" t="s">
        <v>241</v>
      </c>
    </row>
    <row r="1855" spans="2:51" s="12" customFormat="1" ht="12">
      <c r="B1855" s="151"/>
      <c r="D1855" s="152" t="s">
        <v>249</v>
      </c>
      <c r="E1855" s="153" t="s">
        <v>1</v>
      </c>
      <c r="F1855" s="154" t="s">
        <v>2616</v>
      </c>
      <c r="H1855" s="155">
        <v>-0.7</v>
      </c>
      <c r="I1855" s="156"/>
      <c r="L1855" s="151"/>
      <c r="M1855" s="157"/>
      <c r="T1855" s="158"/>
      <c r="AT1855" s="153" t="s">
        <v>249</v>
      </c>
      <c r="AU1855" s="153" t="s">
        <v>86</v>
      </c>
      <c r="AV1855" s="12" t="s">
        <v>86</v>
      </c>
      <c r="AW1855" s="12" t="s">
        <v>30</v>
      </c>
      <c r="AX1855" s="12" t="s">
        <v>73</v>
      </c>
      <c r="AY1855" s="153" t="s">
        <v>241</v>
      </c>
    </row>
    <row r="1856" spans="2:51" s="15" customFormat="1" ht="12">
      <c r="B1856" s="184"/>
      <c r="D1856" s="152" t="s">
        <v>249</v>
      </c>
      <c r="E1856" s="185" t="s">
        <v>1</v>
      </c>
      <c r="F1856" s="186" t="s">
        <v>2651</v>
      </c>
      <c r="H1856" s="185" t="s">
        <v>1</v>
      </c>
      <c r="I1856" s="187"/>
      <c r="L1856" s="184"/>
      <c r="M1856" s="188"/>
      <c r="T1856" s="189"/>
      <c r="AT1856" s="185" t="s">
        <v>249</v>
      </c>
      <c r="AU1856" s="185" t="s">
        <v>86</v>
      </c>
      <c r="AV1856" s="15" t="s">
        <v>80</v>
      </c>
      <c r="AW1856" s="15" t="s">
        <v>30</v>
      </c>
      <c r="AX1856" s="15" t="s">
        <v>73</v>
      </c>
      <c r="AY1856" s="185" t="s">
        <v>241</v>
      </c>
    </row>
    <row r="1857" spans="2:51" s="12" customFormat="1" ht="12">
      <c r="B1857" s="151"/>
      <c r="D1857" s="152" t="s">
        <v>249</v>
      </c>
      <c r="E1857" s="153" t="s">
        <v>1</v>
      </c>
      <c r="F1857" s="154" t="s">
        <v>2652</v>
      </c>
      <c r="H1857" s="155">
        <v>10.25</v>
      </c>
      <c r="I1857" s="156"/>
      <c r="L1857" s="151"/>
      <c r="M1857" s="157"/>
      <c r="T1857" s="158"/>
      <c r="AT1857" s="153" t="s">
        <v>249</v>
      </c>
      <c r="AU1857" s="153" t="s">
        <v>86</v>
      </c>
      <c r="AV1857" s="12" t="s">
        <v>86</v>
      </c>
      <c r="AW1857" s="12" t="s">
        <v>30</v>
      </c>
      <c r="AX1857" s="12" t="s">
        <v>73</v>
      </c>
      <c r="AY1857" s="153" t="s">
        <v>241</v>
      </c>
    </row>
    <row r="1858" spans="2:51" s="12" customFormat="1" ht="12">
      <c r="B1858" s="151"/>
      <c r="D1858" s="152" t="s">
        <v>249</v>
      </c>
      <c r="E1858" s="153" t="s">
        <v>1</v>
      </c>
      <c r="F1858" s="154" t="s">
        <v>2653</v>
      </c>
      <c r="H1858" s="155">
        <v>-0.9</v>
      </c>
      <c r="I1858" s="156"/>
      <c r="L1858" s="151"/>
      <c r="M1858" s="157"/>
      <c r="T1858" s="158"/>
      <c r="AT1858" s="153" t="s">
        <v>249</v>
      </c>
      <c r="AU1858" s="153" t="s">
        <v>86</v>
      </c>
      <c r="AV1858" s="12" t="s">
        <v>86</v>
      </c>
      <c r="AW1858" s="12" t="s">
        <v>30</v>
      </c>
      <c r="AX1858" s="12" t="s">
        <v>73</v>
      </c>
      <c r="AY1858" s="153" t="s">
        <v>241</v>
      </c>
    </row>
    <row r="1859" spans="2:51" s="15" customFormat="1" ht="12">
      <c r="B1859" s="184"/>
      <c r="D1859" s="152" t="s">
        <v>249</v>
      </c>
      <c r="E1859" s="185" t="s">
        <v>1</v>
      </c>
      <c r="F1859" s="186" t="s">
        <v>2654</v>
      </c>
      <c r="H1859" s="185" t="s">
        <v>1</v>
      </c>
      <c r="I1859" s="187"/>
      <c r="L1859" s="184"/>
      <c r="M1859" s="188"/>
      <c r="T1859" s="189"/>
      <c r="AT1859" s="185" t="s">
        <v>249</v>
      </c>
      <c r="AU1859" s="185" t="s">
        <v>86</v>
      </c>
      <c r="AV1859" s="15" t="s">
        <v>80</v>
      </c>
      <c r="AW1859" s="15" t="s">
        <v>30</v>
      </c>
      <c r="AX1859" s="15" t="s">
        <v>73</v>
      </c>
      <c r="AY1859" s="185" t="s">
        <v>241</v>
      </c>
    </row>
    <row r="1860" spans="2:51" s="12" customFormat="1" ht="12">
      <c r="B1860" s="151"/>
      <c r="D1860" s="152" t="s">
        <v>249</v>
      </c>
      <c r="E1860" s="153" t="s">
        <v>1</v>
      </c>
      <c r="F1860" s="154" t="s">
        <v>2652</v>
      </c>
      <c r="H1860" s="155">
        <v>10.25</v>
      </c>
      <c r="I1860" s="156"/>
      <c r="L1860" s="151"/>
      <c r="M1860" s="157"/>
      <c r="T1860" s="158"/>
      <c r="AT1860" s="153" t="s">
        <v>249</v>
      </c>
      <c r="AU1860" s="153" t="s">
        <v>86</v>
      </c>
      <c r="AV1860" s="12" t="s">
        <v>86</v>
      </c>
      <c r="AW1860" s="12" t="s">
        <v>30</v>
      </c>
      <c r="AX1860" s="12" t="s">
        <v>73</v>
      </c>
      <c r="AY1860" s="153" t="s">
        <v>241</v>
      </c>
    </row>
    <row r="1861" spans="2:51" s="12" customFormat="1" ht="12">
      <c r="B1861" s="151"/>
      <c r="D1861" s="152" t="s">
        <v>249</v>
      </c>
      <c r="E1861" s="153" t="s">
        <v>1</v>
      </c>
      <c r="F1861" s="154" t="s">
        <v>2653</v>
      </c>
      <c r="H1861" s="155">
        <v>-0.9</v>
      </c>
      <c r="I1861" s="156"/>
      <c r="L1861" s="151"/>
      <c r="M1861" s="157"/>
      <c r="T1861" s="158"/>
      <c r="AT1861" s="153" t="s">
        <v>249</v>
      </c>
      <c r="AU1861" s="153" t="s">
        <v>86</v>
      </c>
      <c r="AV1861" s="12" t="s">
        <v>86</v>
      </c>
      <c r="AW1861" s="12" t="s">
        <v>30</v>
      </c>
      <c r="AX1861" s="12" t="s">
        <v>73</v>
      </c>
      <c r="AY1861" s="153" t="s">
        <v>241</v>
      </c>
    </row>
    <row r="1862" spans="2:51" s="15" customFormat="1" ht="12">
      <c r="B1862" s="184"/>
      <c r="D1862" s="152" t="s">
        <v>249</v>
      </c>
      <c r="E1862" s="185" t="s">
        <v>1</v>
      </c>
      <c r="F1862" s="186" t="s">
        <v>2655</v>
      </c>
      <c r="H1862" s="185" t="s">
        <v>1</v>
      </c>
      <c r="I1862" s="187"/>
      <c r="L1862" s="184"/>
      <c r="M1862" s="188"/>
      <c r="T1862" s="189"/>
      <c r="AT1862" s="185" t="s">
        <v>249</v>
      </c>
      <c r="AU1862" s="185" t="s">
        <v>86</v>
      </c>
      <c r="AV1862" s="15" t="s">
        <v>80</v>
      </c>
      <c r="AW1862" s="15" t="s">
        <v>30</v>
      </c>
      <c r="AX1862" s="15" t="s">
        <v>73</v>
      </c>
      <c r="AY1862" s="185" t="s">
        <v>241</v>
      </c>
    </row>
    <row r="1863" spans="2:51" s="12" customFormat="1" ht="12">
      <c r="B1863" s="151"/>
      <c r="D1863" s="152" t="s">
        <v>249</v>
      </c>
      <c r="E1863" s="153" t="s">
        <v>1</v>
      </c>
      <c r="F1863" s="154" t="s">
        <v>2652</v>
      </c>
      <c r="H1863" s="155">
        <v>10.25</v>
      </c>
      <c r="I1863" s="156"/>
      <c r="L1863" s="151"/>
      <c r="M1863" s="157"/>
      <c r="T1863" s="158"/>
      <c r="AT1863" s="153" t="s">
        <v>249</v>
      </c>
      <c r="AU1863" s="153" t="s">
        <v>86</v>
      </c>
      <c r="AV1863" s="12" t="s">
        <v>86</v>
      </c>
      <c r="AW1863" s="12" t="s">
        <v>30</v>
      </c>
      <c r="AX1863" s="12" t="s">
        <v>73</v>
      </c>
      <c r="AY1863" s="153" t="s">
        <v>241</v>
      </c>
    </row>
    <row r="1864" spans="2:51" s="12" customFormat="1" ht="12">
      <c r="B1864" s="151"/>
      <c r="D1864" s="152" t="s">
        <v>249</v>
      </c>
      <c r="E1864" s="153" t="s">
        <v>1</v>
      </c>
      <c r="F1864" s="154" t="s">
        <v>2653</v>
      </c>
      <c r="H1864" s="155">
        <v>-0.9</v>
      </c>
      <c r="I1864" s="156"/>
      <c r="L1864" s="151"/>
      <c r="M1864" s="157"/>
      <c r="T1864" s="158"/>
      <c r="AT1864" s="153" t="s">
        <v>249</v>
      </c>
      <c r="AU1864" s="153" t="s">
        <v>86</v>
      </c>
      <c r="AV1864" s="12" t="s">
        <v>86</v>
      </c>
      <c r="AW1864" s="12" t="s">
        <v>30</v>
      </c>
      <c r="AX1864" s="12" t="s">
        <v>73</v>
      </c>
      <c r="AY1864" s="153" t="s">
        <v>241</v>
      </c>
    </row>
    <row r="1865" spans="2:51" s="15" customFormat="1" ht="12">
      <c r="B1865" s="184"/>
      <c r="D1865" s="152" t="s">
        <v>249</v>
      </c>
      <c r="E1865" s="185" t="s">
        <v>1</v>
      </c>
      <c r="F1865" s="186" t="s">
        <v>2617</v>
      </c>
      <c r="H1865" s="185" t="s">
        <v>1</v>
      </c>
      <c r="I1865" s="187"/>
      <c r="L1865" s="184"/>
      <c r="M1865" s="188"/>
      <c r="T1865" s="189"/>
      <c r="AT1865" s="185" t="s">
        <v>249</v>
      </c>
      <c r="AU1865" s="185" t="s">
        <v>86</v>
      </c>
      <c r="AV1865" s="15" t="s">
        <v>80</v>
      </c>
      <c r="AW1865" s="15" t="s">
        <v>30</v>
      </c>
      <c r="AX1865" s="15" t="s">
        <v>73</v>
      </c>
      <c r="AY1865" s="185" t="s">
        <v>241</v>
      </c>
    </row>
    <row r="1866" spans="2:51" s="12" customFormat="1" ht="12">
      <c r="B1866" s="151"/>
      <c r="D1866" s="152" t="s">
        <v>249</v>
      </c>
      <c r="E1866" s="153" t="s">
        <v>1</v>
      </c>
      <c r="F1866" s="154" t="s">
        <v>2618</v>
      </c>
      <c r="H1866" s="155">
        <v>17.05</v>
      </c>
      <c r="I1866" s="156"/>
      <c r="L1866" s="151"/>
      <c r="M1866" s="157"/>
      <c r="T1866" s="158"/>
      <c r="AT1866" s="153" t="s">
        <v>249</v>
      </c>
      <c r="AU1866" s="153" t="s">
        <v>86</v>
      </c>
      <c r="AV1866" s="12" t="s">
        <v>86</v>
      </c>
      <c r="AW1866" s="12" t="s">
        <v>30</v>
      </c>
      <c r="AX1866" s="12" t="s">
        <v>73</v>
      </c>
      <c r="AY1866" s="153" t="s">
        <v>241</v>
      </c>
    </row>
    <row r="1867" spans="2:51" s="12" customFormat="1" ht="12">
      <c r="B1867" s="151"/>
      <c r="D1867" s="152" t="s">
        <v>249</v>
      </c>
      <c r="E1867" s="153" t="s">
        <v>1</v>
      </c>
      <c r="F1867" s="154" t="s">
        <v>2619</v>
      </c>
      <c r="H1867" s="155">
        <v>-1.9</v>
      </c>
      <c r="I1867" s="156"/>
      <c r="L1867" s="151"/>
      <c r="M1867" s="157"/>
      <c r="T1867" s="158"/>
      <c r="AT1867" s="153" t="s">
        <v>249</v>
      </c>
      <c r="AU1867" s="153" t="s">
        <v>86</v>
      </c>
      <c r="AV1867" s="12" t="s">
        <v>86</v>
      </c>
      <c r="AW1867" s="12" t="s">
        <v>30</v>
      </c>
      <c r="AX1867" s="12" t="s">
        <v>73</v>
      </c>
      <c r="AY1867" s="153" t="s">
        <v>241</v>
      </c>
    </row>
    <row r="1868" spans="2:51" s="15" customFormat="1" ht="12">
      <c r="B1868" s="184"/>
      <c r="D1868" s="152" t="s">
        <v>249</v>
      </c>
      <c r="E1868" s="185" t="s">
        <v>1</v>
      </c>
      <c r="F1868" s="186" t="s">
        <v>2656</v>
      </c>
      <c r="H1868" s="185" t="s">
        <v>1</v>
      </c>
      <c r="I1868" s="187"/>
      <c r="L1868" s="184"/>
      <c r="M1868" s="188"/>
      <c r="T1868" s="189"/>
      <c r="AT1868" s="185" t="s">
        <v>249</v>
      </c>
      <c r="AU1868" s="185" t="s">
        <v>86</v>
      </c>
      <c r="AV1868" s="15" t="s">
        <v>80</v>
      </c>
      <c r="AW1868" s="15" t="s">
        <v>30</v>
      </c>
      <c r="AX1868" s="15" t="s">
        <v>73</v>
      </c>
      <c r="AY1868" s="185" t="s">
        <v>241</v>
      </c>
    </row>
    <row r="1869" spans="2:51" s="12" customFormat="1" ht="12">
      <c r="B1869" s="151"/>
      <c r="D1869" s="152" t="s">
        <v>249</v>
      </c>
      <c r="E1869" s="153" t="s">
        <v>1</v>
      </c>
      <c r="F1869" s="154" t="s">
        <v>2652</v>
      </c>
      <c r="H1869" s="155">
        <v>10.25</v>
      </c>
      <c r="I1869" s="156"/>
      <c r="L1869" s="151"/>
      <c r="M1869" s="157"/>
      <c r="T1869" s="158"/>
      <c r="AT1869" s="153" t="s">
        <v>249</v>
      </c>
      <c r="AU1869" s="153" t="s">
        <v>86</v>
      </c>
      <c r="AV1869" s="12" t="s">
        <v>86</v>
      </c>
      <c r="AW1869" s="12" t="s">
        <v>30</v>
      </c>
      <c r="AX1869" s="12" t="s">
        <v>73</v>
      </c>
      <c r="AY1869" s="153" t="s">
        <v>241</v>
      </c>
    </row>
    <row r="1870" spans="2:51" s="12" customFormat="1" ht="12">
      <c r="B1870" s="151"/>
      <c r="D1870" s="152" t="s">
        <v>249</v>
      </c>
      <c r="E1870" s="153" t="s">
        <v>1</v>
      </c>
      <c r="F1870" s="154" t="s">
        <v>2653</v>
      </c>
      <c r="H1870" s="155">
        <v>-0.9</v>
      </c>
      <c r="I1870" s="156"/>
      <c r="L1870" s="151"/>
      <c r="M1870" s="157"/>
      <c r="T1870" s="158"/>
      <c r="AT1870" s="153" t="s">
        <v>249</v>
      </c>
      <c r="AU1870" s="153" t="s">
        <v>86</v>
      </c>
      <c r="AV1870" s="12" t="s">
        <v>86</v>
      </c>
      <c r="AW1870" s="12" t="s">
        <v>30</v>
      </c>
      <c r="AX1870" s="12" t="s">
        <v>73</v>
      </c>
      <c r="AY1870" s="153" t="s">
        <v>241</v>
      </c>
    </row>
    <row r="1871" spans="2:51" s="15" customFormat="1" ht="12">
      <c r="B1871" s="184"/>
      <c r="D1871" s="152" t="s">
        <v>249</v>
      </c>
      <c r="E1871" s="185" t="s">
        <v>1</v>
      </c>
      <c r="F1871" s="186" t="s">
        <v>2657</v>
      </c>
      <c r="H1871" s="185" t="s">
        <v>1</v>
      </c>
      <c r="I1871" s="187"/>
      <c r="L1871" s="184"/>
      <c r="M1871" s="188"/>
      <c r="T1871" s="189"/>
      <c r="AT1871" s="185" t="s">
        <v>249</v>
      </c>
      <c r="AU1871" s="185" t="s">
        <v>86</v>
      </c>
      <c r="AV1871" s="15" t="s">
        <v>80</v>
      </c>
      <c r="AW1871" s="15" t="s">
        <v>30</v>
      </c>
      <c r="AX1871" s="15" t="s">
        <v>73</v>
      </c>
      <c r="AY1871" s="185" t="s">
        <v>241</v>
      </c>
    </row>
    <row r="1872" spans="2:51" s="12" customFormat="1" ht="12">
      <c r="B1872" s="151"/>
      <c r="D1872" s="152" t="s">
        <v>249</v>
      </c>
      <c r="E1872" s="153" t="s">
        <v>1</v>
      </c>
      <c r="F1872" s="154" t="s">
        <v>2652</v>
      </c>
      <c r="H1872" s="155">
        <v>10.25</v>
      </c>
      <c r="I1872" s="156"/>
      <c r="L1872" s="151"/>
      <c r="M1872" s="157"/>
      <c r="T1872" s="158"/>
      <c r="AT1872" s="153" t="s">
        <v>249</v>
      </c>
      <c r="AU1872" s="153" t="s">
        <v>86</v>
      </c>
      <c r="AV1872" s="12" t="s">
        <v>86</v>
      </c>
      <c r="AW1872" s="12" t="s">
        <v>30</v>
      </c>
      <c r="AX1872" s="12" t="s">
        <v>73</v>
      </c>
      <c r="AY1872" s="153" t="s">
        <v>241</v>
      </c>
    </row>
    <row r="1873" spans="2:65" s="12" customFormat="1" ht="12">
      <c r="B1873" s="151"/>
      <c r="D1873" s="152" t="s">
        <v>249</v>
      </c>
      <c r="E1873" s="153" t="s">
        <v>1</v>
      </c>
      <c r="F1873" s="154" t="s">
        <v>2653</v>
      </c>
      <c r="H1873" s="155">
        <v>-0.9</v>
      </c>
      <c r="I1873" s="156"/>
      <c r="L1873" s="151"/>
      <c r="M1873" s="157"/>
      <c r="T1873" s="158"/>
      <c r="AT1873" s="153" t="s">
        <v>249</v>
      </c>
      <c r="AU1873" s="153" t="s">
        <v>86</v>
      </c>
      <c r="AV1873" s="12" t="s">
        <v>86</v>
      </c>
      <c r="AW1873" s="12" t="s">
        <v>30</v>
      </c>
      <c r="AX1873" s="12" t="s">
        <v>73</v>
      </c>
      <c r="AY1873" s="153" t="s">
        <v>241</v>
      </c>
    </row>
    <row r="1874" spans="2:65" s="15" customFormat="1" ht="12">
      <c r="B1874" s="184"/>
      <c r="D1874" s="152" t="s">
        <v>249</v>
      </c>
      <c r="E1874" s="185" t="s">
        <v>1</v>
      </c>
      <c r="F1874" s="186" t="s">
        <v>2658</v>
      </c>
      <c r="H1874" s="185" t="s">
        <v>1</v>
      </c>
      <c r="I1874" s="187"/>
      <c r="L1874" s="184"/>
      <c r="M1874" s="188"/>
      <c r="T1874" s="189"/>
      <c r="AT1874" s="185" t="s">
        <v>249</v>
      </c>
      <c r="AU1874" s="185" t="s">
        <v>86</v>
      </c>
      <c r="AV1874" s="15" t="s">
        <v>80</v>
      </c>
      <c r="AW1874" s="15" t="s">
        <v>30</v>
      </c>
      <c r="AX1874" s="15" t="s">
        <v>73</v>
      </c>
      <c r="AY1874" s="185" t="s">
        <v>241</v>
      </c>
    </row>
    <row r="1875" spans="2:65" s="12" customFormat="1" ht="12">
      <c r="B1875" s="151"/>
      <c r="D1875" s="152" t="s">
        <v>249</v>
      </c>
      <c r="E1875" s="153" t="s">
        <v>1</v>
      </c>
      <c r="F1875" s="154" t="s">
        <v>2659</v>
      </c>
      <c r="H1875" s="155">
        <v>11.1</v>
      </c>
      <c r="I1875" s="156"/>
      <c r="L1875" s="151"/>
      <c r="M1875" s="157"/>
      <c r="T1875" s="158"/>
      <c r="AT1875" s="153" t="s">
        <v>249</v>
      </c>
      <c r="AU1875" s="153" t="s">
        <v>86</v>
      </c>
      <c r="AV1875" s="12" t="s">
        <v>86</v>
      </c>
      <c r="AW1875" s="12" t="s">
        <v>30</v>
      </c>
      <c r="AX1875" s="12" t="s">
        <v>73</v>
      </c>
      <c r="AY1875" s="153" t="s">
        <v>241</v>
      </c>
    </row>
    <row r="1876" spans="2:65" s="12" customFormat="1" ht="12">
      <c r="B1876" s="151"/>
      <c r="D1876" s="152" t="s">
        <v>249</v>
      </c>
      <c r="E1876" s="153" t="s">
        <v>1</v>
      </c>
      <c r="F1876" s="154" t="s">
        <v>2653</v>
      </c>
      <c r="H1876" s="155">
        <v>-0.9</v>
      </c>
      <c r="I1876" s="156"/>
      <c r="L1876" s="151"/>
      <c r="M1876" s="157"/>
      <c r="T1876" s="158"/>
      <c r="AT1876" s="153" t="s">
        <v>249</v>
      </c>
      <c r="AU1876" s="153" t="s">
        <v>86</v>
      </c>
      <c r="AV1876" s="12" t="s">
        <v>86</v>
      </c>
      <c r="AW1876" s="12" t="s">
        <v>30</v>
      </c>
      <c r="AX1876" s="12" t="s">
        <v>73</v>
      </c>
      <c r="AY1876" s="153" t="s">
        <v>241</v>
      </c>
    </row>
    <row r="1877" spans="2:65" s="15" customFormat="1" ht="12">
      <c r="B1877" s="184"/>
      <c r="D1877" s="152" t="s">
        <v>249</v>
      </c>
      <c r="E1877" s="185" t="s">
        <v>1</v>
      </c>
      <c r="F1877" s="186" t="s">
        <v>2660</v>
      </c>
      <c r="H1877" s="185" t="s">
        <v>1</v>
      </c>
      <c r="I1877" s="187"/>
      <c r="L1877" s="184"/>
      <c r="M1877" s="188"/>
      <c r="T1877" s="189"/>
      <c r="AT1877" s="185" t="s">
        <v>249</v>
      </c>
      <c r="AU1877" s="185" t="s">
        <v>86</v>
      </c>
      <c r="AV1877" s="15" t="s">
        <v>80</v>
      </c>
      <c r="AW1877" s="15" t="s">
        <v>30</v>
      </c>
      <c r="AX1877" s="15" t="s">
        <v>73</v>
      </c>
      <c r="AY1877" s="185" t="s">
        <v>241</v>
      </c>
    </row>
    <row r="1878" spans="2:65" s="12" customFormat="1" ht="12">
      <c r="B1878" s="151"/>
      <c r="D1878" s="152" t="s">
        <v>249</v>
      </c>
      <c r="E1878" s="153" t="s">
        <v>1</v>
      </c>
      <c r="F1878" s="154" t="s">
        <v>2661</v>
      </c>
      <c r="H1878" s="155">
        <v>6.5</v>
      </c>
      <c r="I1878" s="156"/>
      <c r="L1878" s="151"/>
      <c r="M1878" s="157"/>
      <c r="T1878" s="158"/>
      <c r="AT1878" s="153" t="s">
        <v>249</v>
      </c>
      <c r="AU1878" s="153" t="s">
        <v>86</v>
      </c>
      <c r="AV1878" s="12" t="s">
        <v>86</v>
      </c>
      <c r="AW1878" s="12" t="s">
        <v>30</v>
      </c>
      <c r="AX1878" s="12" t="s">
        <v>73</v>
      </c>
      <c r="AY1878" s="153" t="s">
        <v>241</v>
      </c>
    </row>
    <row r="1879" spans="2:65" s="12" customFormat="1" ht="12">
      <c r="B1879" s="151"/>
      <c r="D1879" s="152" t="s">
        <v>249</v>
      </c>
      <c r="E1879" s="153" t="s">
        <v>1</v>
      </c>
      <c r="F1879" s="154" t="s">
        <v>2616</v>
      </c>
      <c r="H1879" s="155">
        <v>-0.7</v>
      </c>
      <c r="I1879" s="156"/>
      <c r="L1879" s="151"/>
      <c r="M1879" s="157"/>
      <c r="T1879" s="158"/>
      <c r="AT1879" s="153" t="s">
        <v>249</v>
      </c>
      <c r="AU1879" s="153" t="s">
        <v>86</v>
      </c>
      <c r="AV1879" s="12" t="s">
        <v>86</v>
      </c>
      <c r="AW1879" s="12" t="s">
        <v>30</v>
      </c>
      <c r="AX1879" s="12" t="s">
        <v>73</v>
      </c>
      <c r="AY1879" s="153" t="s">
        <v>241</v>
      </c>
    </row>
    <row r="1880" spans="2:65" s="15" customFormat="1" ht="12">
      <c r="B1880" s="184"/>
      <c r="D1880" s="152" t="s">
        <v>249</v>
      </c>
      <c r="E1880" s="185" t="s">
        <v>1</v>
      </c>
      <c r="F1880" s="186" t="s">
        <v>2662</v>
      </c>
      <c r="H1880" s="185" t="s">
        <v>1</v>
      </c>
      <c r="I1880" s="187"/>
      <c r="L1880" s="184"/>
      <c r="M1880" s="188"/>
      <c r="T1880" s="189"/>
      <c r="AT1880" s="185" t="s">
        <v>249</v>
      </c>
      <c r="AU1880" s="185" t="s">
        <v>86</v>
      </c>
      <c r="AV1880" s="15" t="s">
        <v>80</v>
      </c>
      <c r="AW1880" s="15" t="s">
        <v>30</v>
      </c>
      <c r="AX1880" s="15" t="s">
        <v>73</v>
      </c>
      <c r="AY1880" s="185" t="s">
        <v>241</v>
      </c>
    </row>
    <row r="1881" spans="2:65" s="12" customFormat="1" ht="12">
      <c r="B1881" s="151"/>
      <c r="D1881" s="152" t="s">
        <v>249</v>
      </c>
      <c r="E1881" s="153" t="s">
        <v>1</v>
      </c>
      <c r="F1881" s="154" t="s">
        <v>2663</v>
      </c>
      <c r="H1881" s="155">
        <v>6.85</v>
      </c>
      <c r="I1881" s="156"/>
      <c r="L1881" s="151"/>
      <c r="M1881" s="157"/>
      <c r="T1881" s="158"/>
      <c r="AT1881" s="153" t="s">
        <v>249</v>
      </c>
      <c r="AU1881" s="153" t="s">
        <v>86</v>
      </c>
      <c r="AV1881" s="12" t="s">
        <v>86</v>
      </c>
      <c r="AW1881" s="12" t="s">
        <v>30</v>
      </c>
      <c r="AX1881" s="12" t="s">
        <v>73</v>
      </c>
      <c r="AY1881" s="153" t="s">
        <v>241</v>
      </c>
    </row>
    <row r="1882" spans="2:65" s="12" customFormat="1" ht="12">
      <c r="B1882" s="151"/>
      <c r="D1882" s="152" t="s">
        <v>249</v>
      </c>
      <c r="E1882" s="153" t="s">
        <v>1</v>
      </c>
      <c r="F1882" s="154" t="s">
        <v>2616</v>
      </c>
      <c r="H1882" s="155">
        <v>-0.7</v>
      </c>
      <c r="I1882" s="156"/>
      <c r="L1882" s="151"/>
      <c r="M1882" s="157"/>
      <c r="T1882" s="158"/>
      <c r="AT1882" s="153" t="s">
        <v>249</v>
      </c>
      <c r="AU1882" s="153" t="s">
        <v>86</v>
      </c>
      <c r="AV1882" s="12" t="s">
        <v>86</v>
      </c>
      <c r="AW1882" s="12" t="s">
        <v>30</v>
      </c>
      <c r="AX1882" s="12" t="s">
        <v>73</v>
      </c>
      <c r="AY1882" s="153" t="s">
        <v>241</v>
      </c>
    </row>
    <row r="1883" spans="2:65" s="13" customFormat="1" ht="12">
      <c r="B1883" s="159"/>
      <c r="D1883" s="152" t="s">
        <v>249</v>
      </c>
      <c r="E1883" s="160" t="s">
        <v>1</v>
      </c>
      <c r="F1883" s="161" t="s">
        <v>251</v>
      </c>
      <c r="H1883" s="162">
        <v>133.19999999999996</v>
      </c>
      <c r="I1883" s="163"/>
      <c r="L1883" s="159"/>
      <c r="M1883" s="164"/>
      <c r="T1883" s="165"/>
      <c r="AT1883" s="160" t="s">
        <v>249</v>
      </c>
      <c r="AU1883" s="160" t="s">
        <v>86</v>
      </c>
      <c r="AV1883" s="13" t="s">
        <v>247</v>
      </c>
      <c r="AW1883" s="13" t="s">
        <v>30</v>
      </c>
      <c r="AX1883" s="13" t="s">
        <v>80</v>
      </c>
      <c r="AY1883" s="160" t="s">
        <v>241</v>
      </c>
    </row>
    <row r="1884" spans="2:65" s="12" customFormat="1" ht="12">
      <c r="B1884" s="151"/>
      <c r="D1884" s="152" t="s">
        <v>249</v>
      </c>
      <c r="E1884" s="153" t="s">
        <v>1</v>
      </c>
      <c r="F1884" s="154" t="s">
        <v>437</v>
      </c>
      <c r="H1884" s="155">
        <v>35</v>
      </c>
      <c r="I1884" s="156"/>
      <c r="L1884" s="151"/>
      <c r="M1884" s="157"/>
      <c r="T1884" s="158"/>
      <c r="AT1884" s="153" t="s">
        <v>249</v>
      </c>
      <c r="AU1884" s="153" t="s">
        <v>86</v>
      </c>
      <c r="AV1884" s="12" t="s">
        <v>86</v>
      </c>
      <c r="AW1884" s="12" t="s">
        <v>30</v>
      </c>
      <c r="AX1884" s="12" t="s">
        <v>73</v>
      </c>
      <c r="AY1884" s="153" t="s">
        <v>241</v>
      </c>
    </row>
    <row r="1885" spans="2:65" s="1" customFormat="1" ht="24.25" customHeight="1">
      <c r="B1885" s="32"/>
      <c r="C1885" s="137" t="s">
        <v>2664</v>
      </c>
      <c r="D1885" s="137" t="s">
        <v>243</v>
      </c>
      <c r="E1885" s="138" t="s">
        <v>2665</v>
      </c>
      <c r="F1885" s="139" t="s">
        <v>2666</v>
      </c>
      <c r="G1885" s="140" t="s">
        <v>282</v>
      </c>
      <c r="H1885" s="141">
        <v>3.4750000000000001</v>
      </c>
      <c r="I1885" s="142"/>
      <c r="J1885" s="143">
        <f>ROUND(I1885*H1885,2)</f>
        <v>0</v>
      </c>
      <c r="K1885" s="144"/>
      <c r="L1885" s="32"/>
      <c r="M1885" s="145" t="s">
        <v>1</v>
      </c>
      <c r="N1885" s="146" t="s">
        <v>39</v>
      </c>
      <c r="P1885" s="147">
        <f>O1885*H1885</f>
        <v>0</v>
      </c>
      <c r="Q1885" s="147">
        <v>0</v>
      </c>
      <c r="R1885" s="147">
        <f>Q1885*H1885</f>
        <v>0</v>
      </c>
      <c r="S1885" s="147">
        <v>0</v>
      </c>
      <c r="T1885" s="148">
        <f>S1885*H1885</f>
        <v>0</v>
      </c>
      <c r="AR1885" s="149" t="s">
        <v>334</v>
      </c>
      <c r="AT1885" s="149" t="s">
        <v>243</v>
      </c>
      <c r="AU1885" s="149" t="s">
        <v>86</v>
      </c>
      <c r="AY1885" s="17" t="s">
        <v>241</v>
      </c>
      <c r="BE1885" s="150">
        <f>IF(N1885="základní",J1885,0)</f>
        <v>0</v>
      </c>
      <c r="BF1885" s="150">
        <f>IF(N1885="snížená",J1885,0)</f>
        <v>0</v>
      </c>
      <c r="BG1885" s="150">
        <f>IF(N1885="zákl. přenesená",J1885,0)</f>
        <v>0</v>
      </c>
      <c r="BH1885" s="150">
        <f>IF(N1885="sníž. přenesená",J1885,0)</f>
        <v>0</v>
      </c>
      <c r="BI1885" s="150">
        <f>IF(N1885="nulová",J1885,0)</f>
        <v>0</v>
      </c>
      <c r="BJ1885" s="17" t="s">
        <v>86</v>
      </c>
      <c r="BK1885" s="150">
        <f>ROUND(I1885*H1885,2)</f>
        <v>0</v>
      </c>
      <c r="BL1885" s="17" t="s">
        <v>334</v>
      </c>
      <c r="BM1885" s="149" t="s">
        <v>2667</v>
      </c>
    </row>
    <row r="1886" spans="2:65" s="11" customFormat="1" ht="22.75" customHeight="1">
      <c r="B1886" s="125"/>
      <c r="D1886" s="126" t="s">
        <v>72</v>
      </c>
      <c r="E1886" s="135" t="s">
        <v>2668</v>
      </c>
      <c r="F1886" s="135" t="s">
        <v>2669</v>
      </c>
      <c r="I1886" s="128"/>
      <c r="J1886" s="136">
        <f>BK1886</f>
        <v>0</v>
      </c>
      <c r="L1886" s="125"/>
      <c r="M1886" s="130"/>
      <c r="P1886" s="131">
        <f>SUM(P1887:P1957)</f>
        <v>0</v>
      </c>
      <c r="R1886" s="131">
        <f>SUM(R1887:R1957)</f>
        <v>0.53075289999999997</v>
      </c>
      <c r="T1886" s="132">
        <f>SUM(T1887:T1957)</f>
        <v>0</v>
      </c>
      <c r="AR1886" s="126" t="s">
        <v>86</v>
      </c>
      <c r="AT1886" s="133" t="s">
        <v>72</v>
      </c>
      <c r="AU1886" s="133" t="s">
        <v>80</v>
      </c>
      <c r="AY1886" s="126" t="s">
        <v>241</v>
      </c>
      <c r="BK1886" s="134">
        <f>SUM(BK1887:BK1957)</f>
        <v>0</v>
      </c>
    </row>
    <row r="1887" spans="2:65" s="1" customFormat="1" ht="21.75" customHeight="1">
      <c r="B1887" s="32"/>
      <c r="C1887" s="137" t="s">
        <v>2670</v>
      </c>
      <c r="D1887" s="137" t="s">
        <v>243</v>
      </c>
      <c r="E1887" s="138" t="s">
        <v>2671</v>
      </c>
      <c r="F1887" s="139" t="s">
        <v>2672</v>
      </c>
      <c r="G1887" s="140" t="s">
        <v>246</v>
      </c>
      <c r="H1887" s="141">
        <v>162.33000000000001</v>
      </c>
      <c r="I1887" s="142"/>
      <c r="J1887" s="143">
        <f>ROUND(I1887*H1887,2)</f>
        <v>0</v>
      </c>
      <c r="K1887" s="144"/>
      <c r="L1887" s="32"/>
      <c r="M1887" s="145" t="s">
        <v>1</v>
      </c>
      <c r="N1887" s="146" t="s">
        <v>39</v>
      </c>
      <c r="P1887" s="147">
        <f>O1887*H1887</f>
        <v>0</v>
      </c>
      <c r="Q1887" s="147">
        <v>0</v>
      </c>
      <c r="R1887" s="147">
        <f>Q1887*H1887</f>
        <v>0</v>
      </c>
      <c r="S1887" s="147">
        <v>0</v>
      </c>
      <c r="T1887" s="148">
        <f>S1887*H1887</f>
        <v>0</v>
      </c>
      <c r="AR1887" s="149" t="s">
        <v>334</v>
      </c>
      <c r="AT1887" s="149" t="s">
        <v>243</v>
      </c>
      <c r="AU1887" s="149" t="s">
        <v>86</v>
      </c>
      <c r="AY1887" s="17" t="s">
        <v>241</v>
      </c>
      <c r="BE1887" s="150">
        <f>IF(N1887="základní",J1887,0)</f>
        <v>0</v>
      </c>
      <c r="BF1887" s="150">
        <f>IF(N1887="snížená",J1887,0)</f>
        <v>0</v>
      </c>
      <c r="BG1887" s="150">
        <f>IF(N1887="zákl. přenesená",J1887,0)</f>
        <v>0</v>
      </c>
      <c r="BH1887" s="150">
        <f>IF(N1887="sníž. přenesená",J1887,0)</f>
        <v>0</v>
      </c>
      <c r="BI1887" s="150">
        <f>IF(N1887="nulová",J1887,0)</f>
        <v>0</v>
      </c>
      <c r="BJ1887" s="17" t="s">
        <v>86</v>
      </c>
      <c r="BK1887" s="150">
        <f>ROUND(I1887*H1887,2)</f>
        <v>0</v>
      </c>
      <c r="BL1887" s="17" t="s">
        <v>334</v>
      </c>
      <c r="BM1887" s="149" t="s">
        <v>2673</v>
      </c>
    </row>
    <row r="1888" spans="2:65" s="12" customFormat="1" ht="12">
      <c r="B1888" s="151"/>
      <c r="D1888" s="152" t="s">
        <v>249</v>
      </c>
      <c r="E1888" s="153" t="s">
        <v>1</v>
      </c>
      <c r="F1888" s="154" t="s">
        <v>872</v>
      </c>
      <c r="H1888" s="155">
        <v>56.34</v>
      </c>
      <c r="I1888" s="156"/>
      <c r="L1888" s="151"/>
      <c r="M1888" s="157"/>
      <c r="T1888" s="158"/>
      <c r="AT1888" s="153" t="s">
        <v>249</v>
      </c>
      <c r="AU1888" s="153" t="s">
        <v>86</v>
      </c>
      <c r="AV1888" s="12" t="s">
        <v>86</v>
      </c>
      <c r="AW1888" s="12" t="s">
        <v>30</v>
      </c>
      <c r="AX1888" s="12" t="s">
        <v>73</v>
      </c>
      <c r="AY1888" s="153" t="s">
        <v>241</v>
      </c>
    </row>
    <row r="1889" spans="2:65" s="12" customFormat="1" ht="12">
      <c r="B1889" s="151"/>
      <c r="D1889" s="152" t="s">
        <v>249</v>
      </c>
      <c r="E1889" s="153" t="s">
        <v>1</v>
      </c>
      <c r="F1889" s="154" t="s">
        <v>875</v>
      </c>
      <c r="H1889" s="155">
        <v>17.23</v>
      </c>
      <c r="I1889" s="156"/>
      <c r="L1889" s="151"/>
      <c r="M1889" s="157"/>
      <c r="T1889" s="158"/>
      <c r="AT1889" s="153" t="s">
        <v>249</v>
      </c>
      <c r="AU1889" s="153" t="s">
        <v>86</v>
      </c>
      <c r="AV1889" s="12" t="s">
        <v>86</v>
      </c>
      <c r="AW1889" s="12" t="s">
        <v>30</v>
      </c>
      <c r="AX1889" s="12" t="s">
        <v>73</v>
      </c>
      <c r="AY1889" s="153" t="s">
        <v>241</v>
      </c>
    </row>
    <row r="1890" spans="2:65" s="12" customFormat="1" ht="12">
      <c r="B1890" s="151"/>
      <c r="D1890" s="152" t="s">
        <v>249</v>
      </c>
      <c r="E1890" s="153" t="s">
        <v>1</v>
      </c>
      <c r="F1890" s="154" t="s">
        <v>876</v>
      </c>
      <c r="H1890" s="155">
        <v>17.23</v>
      </c>
      <c r="I1890" s="156"/>
      <c r="L1890" s="151"/>
      <c r="M1890" s="157"/>
      <c r="T1890" s="158"/>
      <c r="AT1890" s="153" t="s">
        <v>249</v>
      </c>
      <c r="AU1890" s="153" t="s">
        <v>86</v>
      </c>
      <c r="AV1890" s="12" t="s">
        <v>86</v>
      </c>
      <c r="AW1890" s="12" t="s">
        <v>30</v>
      </c>
      <c r="AX1890" s="12" t="s">
        <v>73</v>
      </c>
      <c r="AY1890" s="153" t="s">
        <v>241</v>
      </c>
    </row>
    <row r="1891" spans="2:65" s="12" customFormat="1" ht="12">
      <c r="B1891" s="151"/>
      <c r="D1891" s="152" t="s">
        <v>249</v>
      </c>
      <c r="E1891" s="153" t="s">
        <v>1</v>
      </c>
      <c r="F1891" s="154" t="s">
        <v>879</v>
      </c>
      <c r="H1891" s="155">
        <v>17.23</v>
      </c>
      <c r="I1891" s="156"/>
      <c r="L1891" s="151"/>
      <c r="M1891" s="157"/>
      <c r="T1891" s="158"/>
      <c r="AT1891" s="153" t="s">
        <v>249</v>
      </c>
      <c r="AU1891" s="153" t="s">
        <v>86</v>
      </c>
      <c r="AV1891" s="12" t="s">
        <v>86</v>
      </c>
      <c r="AW1891" s="12" t="s">
        <v>30</v>
      </c>
      <c r="AX1891" s="12" t="s">
        <v>73</v>
      </c>
      <c r="AY1891" s="153" t="s">
        <v>241</v>
      </c>
    </row>
    <row r="1892" spans="2:65" s="12" customFormat="1" ht="12">
      <c r="B1892" s="151"/>
      <c r="D1892" s="152" t="s">
        <v>249</v>
      </c>
      <c r="E1892" s="153" t="s">
        <v>1</v>
      </c>
      <c r="F1892" s="154" t="s">
        <v>880</v>
      </c>
      <c r="H1892" s="155">
        <v>19.84</v>
      </c>
      <c r="I1892" s="156"/>
      <c r="L1892" s="151"/>
      <c r="M1892" s="157"/>
      <c r="T1892" s="158"/>
      <c r="AT1892" s="153" t="s">
        <v>249</v>
      </c>
      <c r="AU1892" s="153" t="s">
        <v>86</v>
      </c>
      <c r="AV1892" s="12" t="s">
        <v>86</v>
      </c>
      <c r="AW1892" s="12" t="s">
        <v>30</v>
      </c>
      <c r="AX1892" s="12" t="s">
        <v>73</v>
      </c>
      <c r="AY1892" s="153" t="s">
        <v>241</v>
      </c>
    </row>
    <row r="1893" spans="2:65" s="12" customFormat="1" ht="12">
      <c r="B1893" s="151"/>
      <c r="D1893" s="152" t="s">
        <v>249</v>
      </c>
      <c r="E1893" s="153" t="s">
        <v>1</v>
      </c>
      <c r="F1893" s="154" t="s">
        <v>884</v>
      </c>
      <c r="H1893" s="155">
        <v>17.23</v>
      </c>
      <c r="I1893" s="156"/>
      <c r="L1893" s="151"/>
      <c r="M1893" s="157"/>
      <c r="T1893" s="158"/>
      <c r="AT1893" s="153" t="s">
        <v>249</v>
      </c>
      <c r="AU1893" s="153" t="s">
        <v>86</v>
      </c>
      <c r="AV1893" s="12" t="s">
        <v>86</v>
      </c>
      <c r="AW1893" s="12" t="s">
        <v>30</v>
      </c>
      <c r="AX1893" s="12" t="s">
        <v>73</v>
      </c>
      <c r="AY1893" s="153" t="s">
        <v>241</v>
      </c>
    </row>
    <row r="1894" spans="2:65" s="12" customFormat="1" ht="12">
      <c r="B1894" s="151"/>
      <c r="D1894" s="152" t="s">
        <v>249</v>
      </c>
      <c r="E1894" s="153" t="s">
        <v>1</v>
      </c>
      <c r="F1894" s="154" t="s">
        <v>885</v>
      </c>
      <c r="H1894" s="155">
        <v>17.23</v>
      </c>
      <c r="I1894" s="156"/>
      <c r="L1894" s="151"/>
      <c r="M1894" s="157"/>
      <c r="T1894" s="158"/>
      <c r="AT1894" s="153" t="s">
        <v>249</v>
      </c>
      <c r="AU1894" s="153" t="s">
        <v>86</v>
      </c>
      <c r="AV1894" s="12" t="s">
        <v>86</v>
      </c>
      <c r="AW1894" s="12" t="s">
        <v>30</v>
      </c>
      <c r="AX1894" s="12" t="s">
        <v>73</v>
      </c>
      <c r="AY1894" s="153" t="s">
        <v>241</v>
      </c>
    </row>
    <row r="1895" spans="2:65" s="13" customFormat="1" ht="12">
      <c r="B1895" s="159"/>
      <c r="D1895" s="152" t="s">
        <v>249</v>
      </c>
      <c r="E1895" s="160" t="s">
        <v>1</v>
      </c>
      <c r="F1895" s="161" t="s">
        <v>251</v>
      </c>
      <c r="H1895" s="162">
        <v>162.33000000000001</v>
      </c>
      <c r="I1895" s="163"/>
      <c r="L1895" s="159"/>
      <c r="M1895" s="164"/>
      <c r="T1895" s="165"/>
      <c r="AT1895" s="160" t="s">
        <v>249</v>
      </c>
      <c r="AU1895" s="160" t="s">
        <v>86</v>
      </c>
      <c r="AV1895" s="13" t="s">
        <v>247</v>
      </c>
      <c r="AW1895" s="13" t="s">
        <v>30</v>
      </c>
      <c r="AX1895" s="13" t="s">
        <v>80</v>
      </c>
      <c r="AY1895" s="160" t="s">
        <v>241</v>
      </c>
    </row>
    <row r="1896" spans="2:65" s="1" customFormat="1" ht="16.5" customHeight="1">
      <c r="B1896" s="32"/>
      <c r="C1896" s="137" t="s">
        <v>2674</v>
      </c>
      <c r="D1896" s="137" t="s">
        <v>243</v>
      </c>
      <c r="E1896" s="138" t="s">
        <v>2675</v>
      </c>
      <c r="F1896" s="139" t="s">
        <v>2676</v>
      </c>
      <c r="G1896" s="140" t="s">
        <v>246</v>
      </c>
      <c r="H1896" s="141">
        <v>162.33000000000001</v>
      </c>
      <c r="I1896" s="142"/>
      <c r="J1896" s="143">
        <f>ROUND(I1896*H1896,2)</f>
        <v>0</v>
      </c>
      <c r="K1896" s="144"/>
      <c r="L1896" s="32"/>
      <c r="M1896" s="145" t="s">
        <v>1</v>
      </c>
      <c r="N1896" s="146" t="s">
        <v>39</v>
      </c>
      <c r="P1896" s="147">
        <f>O1896*H1896</f>
        <v>0</v>
      </c>
      <c r="Q1896" s="147">
        <v>0</v>
      </c>
      <c r="R1896" s="147">
        <f>Q1896*H1896</f>
        <v>0</v>
      </c>
      <c r="S1896" s="147">
        <v>0</v>
      </c>
      <c r="T1896" s="148">
        <f>S1896*H1896</f>
        <v>0</v>
      </c>
      <c r="AR1896" s="149" t="s">
        <v>334</v>
      </c>
      <c r="AT1896" s="149" t="s">
        <v>243</v>
      </c>
      <c r="AU1896" s="149" t="s">
        <v>86</v>
      </c>
      <c r="AY1896" s="17" t="s">
        <v>241</v>
      </c>
      <c r="BE1896" s="150">
        <f>IF(N1896="základní",J1896,0)</f>
        <v>0</v>
      </c>
      <c r="BF1896" s="150">
        <f>IF(N1896="snížená",J1896,0)</f>
        <v>0</v>
      </c>
      <c r="BG1896" s="150">
        <f>IF(N1896="zákl. přenesená",J1896,0)</f>
        <v>0</v>
      </c>
      <c r="BH1896" s="150">
        <f>IF(N1896="sníž. přenesená",J1896,0)</f>
        <v>0</v>
      </c>
      <c r="BI1896" s="150">
        <f>IF(N1896="nulová",J1896,0)</f>
        <v>0</v>
      </c>
      <c r="BJ1896" s="17" t="s">
        <v>86</v>
      </c>
      <c r="BK1896" s="150">
        <f>ROUND(I1896*H1896,2)</f>
        <v>0</v>
      </c>
      <c r="BL1896" s="17" t="s">
        <v>334</v>
      </c>
      <c r="BM1896" s="149" t="s">
        <v>2677</v>
      </c>
    </row>
    <row r="1897" spans="2:65" s="12" customFormat="1" ht="12">
      <c r="B1897" s="151"/>
      <c r="D1897" s="152" t="s">
        <v>249</v>
      </c>
      <c r="E1897" s="153" t="s">
        <v>1</v>
      </c>
      <c r="F1897" s="154" t="s">
        <v>872</v>
      </c>
      <c r="H1897" s="155">
        <v>56.34</v>
      </c>
      <c r="I1897" s="156"/>
      <c r="L1897" s="151"/>
      <c r="M1897" s="157"/>
      <c r="T1897" s="158"/>
      <c r="AT1897" s="153" t="s">
        <v>249</v>
      </c>
      <c r="AU1897" s="153" t="s">
        <v>86</v>
      </c>
      <c r="AV1897" s="12" t="s">
        <v>86</v>
      </c>
      <c r="AW1897" s="12" t="s">
        <v>30</v>
      </c>
      <c r="AX1897" s="12" t="s">
        <v>73</v>
      </c>
      <c r="AY1897" s="153" t="s">
        <v>241</v>
      </c>
    </row>
    <row r="1898" spans="2:65" s="12" customFormat="1" ht="12">
      <c r="B1898" s="151"/>
      <c r="D1898" s="152" t="s">
        <v>249</v>
      </c>
      <c r="E1898" s="153" t="s">
        <v>1</v>
      </c>
      <c r="F1898" s="154" t="s">
        <v>875</v>
      </c>
      <c r="H1898" s="155">
        <v>17.23</v>
      </c>
      <c r="I1898" s="156"/>
      <c r="L1898" s="151"/>
      <c r="M1898" s="157"/>
      <c r="T1898" s="158"/>
      <c r="AT1898" s="153" t="s">
        <v>249</v>
      </c>
      <c r="AU1898" s="153" t="s">
        <v>86</v>
      </c>
      <c r="AV1898" s="12" t="s">
        <v>86</v>
      </c>
      <c r="AW1898" s="12" t="s">
        <v>30</v>
      </c>
      <c r="AX1898" s="12" t="s">
        <v>73</v>
      </c>
      <c r="AY1898" s="153" t="s">
        <v>241</v>
      </c>
    </row>
    <row r="1899" spans="2:65" s="12" customFormat="1" ht="12">
      <c r="B1899" s="151"/>
      <c r="D1899" s="152" t="s">
        <v>249</v>
      </c>
      <c r="E1899" s="153" t="s">
        <v>1</v>
      </c>
      <c r="F1899" s="154" t="s">
        <v>876</v>
      </c>
      <c r="H1899" s="155">
        <v>17.23</v>
      </c>
      <c r="I1899" s="156"/>
      <c r="L1899" s="151"/>
      <c r="M1899" s="157"/>
      <c r="T1899" s="158"/>
      <c r="AT1899" s="153" t="s">
        <v>249</v>
      </c>
      <c r="AU1899" s="153" t="s">
        <v>86</v>
      </c>
      <c r="AV1899" s="12" t="s">
        <v>86</v>
      </c>
      <c r="AW1899" s="12" t="s">
        <v>30</v>
      </c>
      <c r="AX1899" s="12" t="s">
        <v>73</v>
      </c>
      <c r="AY1899" s="153" t="s">
        <v>241</v>
      </c>
    </row>
    <row r="1900" spans="2:65" s="12" customFormat="1" ht="12">
      <c r="B1900" s="151"/>
      <c r="D1900" s="152" t="s">
        <v>249</v>
      </c>
      <c r="E1900" s="153" t="s">
        <v>1</v>
      </c>
      <c r="F1900" s="154" t="s">
        <v>879</v>
      </c>
      <c r="H1900" s="155">
        <v>17.23</v>
      </c>
      <c r="I1900" s="156"/>
      <c r="L1900" s="151"/>
      <c r="M1900" s="157"/>
      <c r="T1900" s="158"/>
      <c r="AT1900" s="153" t="s">
        <v>249</v>
      </c>
      <c r="AU1900" s="153" t="s">
        <v>86</v>
      </c>
      <c r="AV1900" s="12" t="s">
        <v>86</v>
      </c>
      <c r="AW1900" s="12" t="s">
        <v>30</v>
      </c>
      <c r="AX1900" s="12" t="s">
        <v>73</v>
      </c>
      <c r="AY1900" s="153" t="s">
        <v>241</v>
      </c>
    </row>
    <row r="1901" spans="2:65" s="12" customFormat="1" ht="12">
      <c r="B1901" s="151"/>
      <c r="D1901" s="152" t="s">
        <v>249</v>
      </c>
      <c r="E1901" s="153" t="s">
        <v>1</v>
      </c>
      <c r="F1901" s="154" t="s">
        <v>880</v>
      </c>
      <c r="H1901" s="155">
        <v>19.84</v>
      </c>
      <c r="I1901" s="156"/>
      <c r="L1901" s="151"/>
      <c r="M1901" s="157"/>
      <c r="T1901" s="158"/>
      <c r="AT1901" s="153" t="s">
        <v>249</v>
      </c>
      <c r="AU1901" s="153" t="s">
        <v>86</v>
      </c>
      <c r="AV1901" s="12" t="s">
        <v>86</v>
      </c>
      <c r="AW1901" s="12" t="s">
        <v>30</v>
      </c>
      <c r="AX1901" s="12" t="s">
        <v>73</v>
      </c>
      <c r="AY1901" s="153" t="s">
        <v>241</v>
      </c>
    </row>
    <row r="1902" spans="2:65" s="12" customFormat="1" ht="12">
      <c r="B1902" s="151"/>
      <c r="D1902" s="152" t="s">
        <v>249</v>
      </c>
      <c r="E1902" s="153" t="s">
        <v>1</v>
      </c>
      <c r="F1902" s="154" t="s">
        <v>884</v>
      </c>
      <c r="H1902" s="155">
        <v>17.23</v>
      </c>
      <c r="I1902" s="156"/>
      <c r="L1902" s="151"/>
      <c r="M1902" s="157"/>
      <c r="T1902" s="158"/>
      <c r="AT1902" s="153" t="s">
        <v>249</v>
      </c>
      <c r="AU1902" s="153" t="s">
        <v>86</v>
      </c>
      <c r="AV1902" s="12" t="s">
        <v>86</v>
      </c>
      <c r="AW1902" s="12" t="s">
        <v>30</v>
      </c>
      <c r="AX1902" s="12" t="s">
        <v>73</v>
      </c>
      <c r="AY1902" s="153" t="s">
        <v>241</v>
      </c>
    </row>
    <row r="1903" spans="2:65" s="12" customFormat="1" ht="12">
      <c r="B1903" s="151"/>
      <c r="D1903" s="152" t="s">
        <v>249</v>
      </c>
      <c r="E1903" s="153" t="s">
        <v>1</v>
      </c>
      <c r="F1903" s="154" t="s">
        <v>885</v>
      </c>
      <c r="H1903" s="155">
        <v>17.23</v>
      </c>
      <c r="I1903" s="156"/>
      <c r="L1903" s="151"/>
      <c r="M1903" s="157"/>
      <c r="T1903" s="158"/>
      <c r="AT1903" s="153" t="s">
        <v>249</v>
      </c>
      <c r="AU1903" s="153" t="s">
        <v>86</v>
      </c>
      <c r="AV1903" s="12" t="s">
        <v>86</v>
      </c>
      <c r="AW1903" s="12" t="s">
        <v>30</v>
      </c>
      <c r="AX1903" s="12" t="s">
        <v>73</v>
      </c>
      <c r="AY1903" s="153" t="s">
        <v>241</v>
      </c>
    </row>
    <row r="1904" spans="2:65" s="13" customFormat="1" ht="12">
      <c r="B1904" s="159"/>
      <c r="D1904" s="152" t="s">
        <v>249</v>
      </c>
      <c r="E1904" s="160" t="s">
        <v>1</v>
      </c>
      <c r="F1904" s="161" t="s">
        <v>251</v>
      </c>
      <c r="H1904" s="162">
        <v>162.33000000000001</v>
      </c>
      <c r="I1904" s="163"/>
      <c r="L1904" s="159"/>
      <c r="M1904" s="164"/>
      <c r="T1904" s="165"/>
      <c r="AT1904" s="160" t="s">
        <v>249</v>
      </c>
      <c r="AU1904" s="160" t="s">
        <v>86</v>
      </c>
      <c r="AV1904" s="13" t="s">
        <v>247</v>
      </c>
      <c r="AW1904" s="13" t="s">
        <v>30</v>
      </c>
      <c r="AX1904" s="13" t="s">
        <v>80</v>
      </c>
      <c r="AY1904" s="160" t="s">
        <v>241</v>
      </c>
    </row>
    <row r="1905" spans="2:65" s="1" customFormat="1" ht="24.25" customHeight="1">
      <c r="B1905" s="32"/>
      <c r="C1905" s="137" t="s">
        <v>2678</v>
      </c>
      <c r="D1905" s="137" t="s">
        <v>243</v>
      </c>
      <c r="E1905" s="138" t="s">
        <v>2679</v>
      </c>
      <c r="F1905" s="139" t="s">
        <v>2680</v>
      </c>
      <c r="G1905" s="140" t="s">
        <v>246</v>
      </c>
      <c r="H1905" s="141">
        <v>162.33000000000001</v>
      </c>
      <c r="I1905" s="142"/>
      <c r="J1905" s="143">
        <f>ROUND(I1905*H1905,2)</f>
        <v>0</v>
      </c>
      <c r="K1905" s="144"/>
      <c r="L1905" s="32"/>
      <c r="M1905" s="145" t="s">
        <v>1</v>
      </c>
      <c r="N1905" s="146" t="s">
        <v>39</v>
      </c>
      <c r="P1905" s="147">
        <f>O1905*H1905</f>
        <v>0</v>
      </c>
      <c r="Q1905" s="147">
        <v>3.0000000000000001E-5</v>
      </c>
      <c r="R1905" s="147">
        <f>Q1905*H1905</f>
        <v>4.8699000000000008E-3</v>
      </c>
      <c r="S1905" s="147">
        <v>0</v>
      </c>
      <c r="T1905" s="148">
        <f>S1905*H1905</f>
        <v>0</v>
      </c>
      <c r="AR1905" s="149" t="s">
        <v>334</v>
      </c>
      <c r="AT1905" s="149" t="s">
        <v>243</v>
      </c>
      <c r="AU1905" s="149" t="s">
        <v>86</v>
      </c>
      <c r="AY1905" s="17" t="s">
        <v>241</v>
      </c>
      <c r="BE1905" s="150">
        <f>IF(N1905="základní",J1905,0)</f>
        <v>0</v>
      </c>
      <c r="BF1905" s="150">
        <f>IF(N1905="snížená",J1905,0)</f>
        <v>0</v>
      </c>
      <c r="BG1905" s="150">
        <f>IF(N1905="zákl. přenesená",J1905,0)</f>
        <v>0</v>
      </c>
      <c r="BH1905" s="150">
        <f>IF(N1905="sníž. přenesená",J1905,0)</f>
        <v>0</v>
      </c>
      <c r="BI1905" s="150">
        <f>IF(N1905="nulová",J1905,0)</f>
        <v>0</v>
      </c>
      <c r="BJ1905" s="17" t="s">
        <v>86</v>
      </c>
      <c r="BK1905" s="150">
        <f>ROUND(I1905*H1905,2)</f>
        <v>0</v>
      </c>
      <c r="BL1905" s="17" t="s">
        <v>334</v>
      </c>
      <c r="BM1905" s="149" t="s">
        <v>2681</v>
      </c>
    </row>
    <row r="1906" spans="2:65" s="12" customFormat="1" ht="12">
      <c r="B1906" s="151"/>
      <c r="D1906" s="152" t="s">
        <v>249</v>
      </c>
      <c r="E1906" s="153" t="s">
        <v>1</v>
      </c>
      <c r="F1906" s="154" t="s">
        <v>872</v>
      </c>
      <c r="H1906" s="155">
        <v>56.34</v>
      </c>
      <c r="I1906" s="156"/>
      <c r="L1906" s="151"/>
      <c r="M1906" s="157"/>
      <c r="T1906" s="158"/>
      <c r="AT1906" s="153" t="s">
        <v>249</v>
      </c>
      <c r="AU1906" s="153" t="s">
        <v>86</v>
      </c>
      <c r="AV1906" s="12" t="s">
        <v>86</v>
      </c>
      <c r="AW1906" s="12" t="s">
        <v>30</v>
      </c>
      <c r="AX1906" s="12" t="s">
        <v>73</v>
      </c>
      <c r="AY1906" s="153" t="s">
        <v>241</v>
      </c>
    </row>
    <row r="1907" spans="2:65" s="12" customFormat="1" ht="12">
      <c r="B1907" s="151"/>
      <c r="D1907" s="152" t="s">
        <v>249</v>
      </c>
      <c r="E1907" s="153" t="s">
        <v>1</v>
      </c>
      <c r="F1907" s="154" t="s">
        <v>875</v>
      </c>
      <c r="H1907" s="155">
        <v>17.23</v>
      </c>
      <c r="I1907" s="156"/>
      <c r="L1907" s="151"/>
      <c r="M1907" s="157"/>
      <c r="T1907" s="158"/>
      <c r="AT1907" s="153" t="s">
        <v>249</v>
      </c>
      <c r="AU1907" s="153" t="s">
        <v>86</v>
      </c>
      <c r="AV1907" s="12" t="s">
        <v>86</v>
      </c>
      <c r="AW1907" s="12" t="s">
        <v>30</v>
      </c>
      <c r="AX1907" s="12" t="s">
        <v>73</v>
      </c>
      <c r="AY1907" s="153" t="s">
        <v>241</v>
      </c>
    </row>
    <row r="1908" spans="2:65" s="12" customFormat="1" ht="12">
      <c r="B1908" s="151"/>
      <c r="D1908" s="152" t="s">
        <v>249</v>
      </c>
      <c r="E1908" s="153" t="s">
        <v>1</v>
      </c>
      <c r="F1908" s="154" t="s">
        <v>876</v>
      </c>
      <c r="H1908" s="155">
        <v>17.23</v>
      </c>
      <c r="I1908" s="156"/>
      <c r="L1908" s="151"/>
      <c r="M1908" s="157"/>
      <c r="T1908" s="158"/>
      <c r="AT1908" s="153" t="s">
        <v>249</v>
      </c>
      <c r="AU1908" s="153" t="s">
        <v>86</v>
      </c>
      <c r="AV1908" s="12" t="s">
        <v>86</v>
      </c>
      <c r="AW1908" s="12" t="s">
        <v>30</v>
      </c>
      <c r="AX1908" s="12" t="s">
        <v>73</v>
      </c>
      <c r="AY1908" s="153" t="s">
        <v>241</v>
      </c>
    </row>
    <row r="1909" spans="2:65" s="12" customFormat="1" ht="12">
      <c r="B1909" s="151"/>
      <c r="D1909" s="152" t="s">
        <v>249</v>
      </c>
      <c r="E1909" s="153" t="s">
        <v>1</v>
      </c>
      <c r="F1909" s="154" t="s">
        <v>879</v>
      </c>
      <c r="H1909" s="155">
        <v>17.23</v>
      </c>
      <c r="I1909" s="156"/>
      <c r="L1909" s="151"/>
      <c r="M1909" s="157"/>
      <c r="T1909" s="158"/>
      <c r="AT1909" s="153" t="s">
        <v>249</v>
      </c>
      <c r="AU1909" s="153" t="s">
        <v>86</v>
      </c>
      <c r="AV1909" s="12" t="s">
        <v>86</v>
      </c>
      <c r="AW1909" s="12" t="s">
        <v>30</v>
      </c>
      <c r="AX1909" s="12" t="s">
        <v>73</v>
      </c>
      <c r="AY1909" s="153" t="s">
        <v>241</v>
      </c>
    </row>
    <row r="1910" spans="2:65" s="12" customFormat="1" ht="12">
      <c r="B1910" s="151"/>
      <c r="D1910" s="152" t="s">
        <v>249</v>
      </c>
      <c r="E1910" s="153" t="s">
        <v>1</v>
      </c>
      <c r="F1910" s="154" t="s">
        <v>880</v>
      </c>
      <c r="H1910" s="155">
        <v>19.84</v>
      </c>
      <c r="I1910" s="156"/>
      <c r="L1910" s="151"/>
      <c r="M1910" s="157"/>
      <c r="T1910" s="158"/>
      <c r="AT1910" s="153" t="s">
        <v>249</v>
      </c>
      <c r="AU1910" s="153" t="s">
        <v>86</v>
      </c>
      <c r="AV1910" s="12" t="s">
        <v>86</v>
      </c>
      <c r="AW1910" s="12" t="s">
        <v>30</v>
      </c>
      <c r="AX1910" s="12" t="s">
        <v>73</v>
      </c>
      <c r="AY1910" s="153" t="s">
        <v>241</v>
      </c>
    </row>
    <row r="1911" spans="2:65" s="12" customFormat="1" ht="12">
      <c r="B1911" s="151"/>
      <c r="D1911" s="152" t="s">
        <v>249</v>
      </c>
      <c r="E1911" s="153" t="s">
        <v>1</v>
      </c>
      <c r="F1911" s="154" t="s">
        <v>884</v>
      </c>
      <c r="H1911" s="155">
        <v>17.23</v>
      </c>
      <c r="I1911" s="156"/>
      <c r="L1911" s="151"/>
      <c r="M1911" s="157"/>
      <c r="T1911" s="158"/>
      <c r="AT1911" s="153" t="s">
        <v>249</v>
      </c>
      <c r="AU1911" s="153" t="s">
        <v>86</v>
      </c>
      <c r="AV1911" s="12" t="s">
        <v>86</v>
      </c>
      <c r="AW1911" s="12" t="s">
        <v>30</v>
      </c>
      <c r="AX1911" s="12" t="s">
        <v>73</v>
      </c>
      <c r="AY1911" s="153" t="s">
        <v>241</v>
      </c>
    </row>
    <row r="1912" spans="2:65" s="12" customFormat="1" ht="12">
      <c r="B1912" s="151"/>
      <c r="D1912" s="152" t="s">
        <v>249</v>
      </c>
      <c r="E1912" s="153" t="s">
        <v>1</v>
      </c>
      <c r="F1912" s="154" t="s">
        <v>885</v>
      </c>
      <c r="H1912" s="155">
        <v>17.23</v>
      </c>
      <c r="I1912" s="156"/>
      <c r="L1912" s="151"/>
      <c r="M1912" s="157"/>
      <c r="T1912" s="158"/>
      <c r="AT1912" s="153" t="s">
        <v>249</v>
      </c>
      <c r="AU1912" s="153" t="s">
        <v>86</v>
      </c>
      <c r="AV1912" s="12" t="s">
        <v>86</v>
      </c>
      <c r="AW1912" s="12" t="s">
        <v>30</v>
      </c>
      <c r="AX1912" s="12" t="s">
        <v>73</v>
      </c>
      <c r="AY1912" s="153" t="s">
        <v>241</v>
      </c>
    </row>
    <row r="1913" spans="2:65" s="13" customFormat="1" ht="12">
      <c r="B1913" s="159"/>
      <c r="D1913" s="152" t="s">
        <v>249</v>
      </c>
      <c r="E1913" s="160" t="s">
        <v>1</v>
      </c>
      <c r="F1913" s="161" t="s">
        <v>251</v>
      </c>
      <c r="H1913" s="162">
        <v>162.33000000000001</v>
      </c>
      <c r="I1913" s="163"/>
      <c r="L1913" s="159"/>
      <c r="M1913" s="164"/>
      <c r="T1913" s="165"/>
      <c r="AT1913" s="160" t="s">
        <v>249</v>
      </c>
      <c r="AU1913" s="160" t="s">
        <v>86</v>
      </c>
      <c r="AV1913" s="13" t="s">
        <v>247</v>
      </c>
      <c r="AW1913" s="13" t="s">
        <v>30</v>
      </c>
      <c r="AX1913" s="13" t="s">
        <v>80</v>
      </c>
      <c r="AY1913" s="160" t="s">
        <v>241</v>
      </c>
    </row>
    <row r="1914" spans="2:65" s="1" customFormat="1" ht="16.5" customHeight="1">
      <c r="B1914" s="32"/>
      <c r="C1914" s="137" t="s">
        <v>2682</v>
      </c>
      <c r="D1914" s="137" t="s">
        <v>243</v>
      </c>
      <c r="E1914" s="138" t="s">
        <v>2683</v>
      </c>
      <c r="F1914" s="139" t="s">
        <v>2684</v>
      </c>
      <c r="G1914" s="140" t="s">
        <v>246</v>
      </c>
      <c r="H1914" s="141">
        <v>162.33000000000001</v>
      </c>
      <c r="I1914" s="142"/>
      <c r="J1914" s="143">
        <f>ROUND(I1914*H1914,2)</f>
        <v>0</v>
      </c>
      <c r="K1914" s="144"/>
      <c r="L1914" s="32"/>
      <c r="M1914" s="145" t="s">
        <v>1</v>
      </c>
      <c r="N1914" s="146" t="s">
        <v>39</v>
      </c>
      <c r="P1914" s="147">
        <f>O1914*H1914</f>
        <v>0</v>
      </c>
      <c r="Q1914" s="147">
        <v>2.9999999999999997E-4</v>
      </c>
      <c r="R1914" s="147">
        <f>Q1914*H1914</f>
        <v>4.8698999999999999E-2</v>
      </c>
      <c r="S1914" s="147">
        <v>0</v>
      </c>
      <c r="T1914" s="148">
        <f>S1914*H1914</f>
        <v>0</v>
      </c>
      <c r="AR1914" s="149" t="s">
        <v>334</v>
      </c>
      <c r="AT1914" s="149" t="s">
        <v>243</v>
      </c>
      <c r="AU1914" s="149" t="s">
        <v>86</v>
      </c>
      <c r="AY1914" s="17" t="s">
        <v>241</v>
      </c>
      <c r="BE1914" s="150">
        <f>IF(N1914="základní",J1914,0)</f>
        <v>0</v>
      </c>
      <c r="BF1914" s="150">
        <f>IF(N1914="snížená",J1914,0)</f>
        <v>0</v>
      </c>
      <c r="BG1914" s="150">
        <f>IF(N1914="zákl. přenesená",J1914,0)</f>
        <v>0</v>
      </c>
      <c r="BH1914" s="150">
        <f>IF(N1914="sníž. přenesená",J1914,0)</f>
        <v>0</v>
      </c>
      <c r="BI1914" s="150">
        <f>IF(N1914="nulová",J1914,0)</f>
        <v>0</v>
      </c>
      <c r="BJ1914" s="17" t="s">
        <v>86</v>
      </c>
      <c r="BK1914" s="150">
        <f>ROUND(I1914*H1914,2)</f>
        <v>0</v>
      </c>
      <c r="BL1914" s="17" t="s">
        <v>334</v>
      </c>
      <c r="BM1914" s="149" t="s">
        <v>2685</v>
      </c>
    </row>
    <row r="1915" spans="2:65" s="12" customFormat="1" ht="12">
      <c r="B1915" s="151"/>
      <c r="D1915" s="152" t="s">
        <v>249</v>
      </c>
      <c r="E1915" s="153" t="s">
        <v>1</v>
      </c>
      <c r="F1915" s="154" t="s">
        <v>872</v>
      </c>
      <c r="H1915" s="155">
        <v>56.34</v>
      </c>
      <c r="I1915" s="156"/>
      <c r="L1915" s="151"/>
      <c r="M1915" s="157"/>
      <c r="T1915" s="158"/>
      <c r="AT1915" s="153" t="s">
        <v>249</v>
      </c>
      <c r="AU1915" s="153" t="s">
        <v>86</v>
      </c>
      <c r="AV1915" s="12" t="s">
        <v>86</v>
      </c>
      <c r="AW1915" s="12" t="s">
        <v>30</v>
      </c>
      <c r="AX1915" s="12" t="s">
        <v>73</v>
      </c>
      <c r="AY1915" s="153" t="s">
        <v>241</v>
      </c>
    </row>
    <row r="1916" spans="2:65" s="12" customFormat="1" ht="12">
      <c r="B1916" s="151"/>
      <c r="D1916" s="152" t="s">
        <v>249</v>
      </c>
      <c r="E1916" s="153" t="s">
        <v>1</v>
      </c>
      <c r="F1916" s="154" t="s">
        <v>875</v>
      </c>
      <c r="H1916" s="155">
        <v>17.23</v>
      </c>
      <c r="I1916" s="156"/>
      <c r="L1916" s="151"/>
      <c r="M1916" s="157"/>
      <c r="T1916" s="158"/>
      <c r="AT1916" s="153" t="s">
        <v>249</v>
      </c>
      <c r="AU1916" s="153" t="s">
        <v>86</v>
      </c>
      <c r="AV1916" s="12" t="s">
        <v>86</v>
      </c>
      <c r="AW1916" s="12" t="s">
        <v>30</v>
      </c>
      <c r="AX1916" s="12" t="s">
        <v>73</v>
      </c>
      <c r="AY1916" s="153" t="s">
        <v>241</v>
      </c>
    </row>
    <row r="1917" spans="2:65" s="12" customFormat="1" ht="12">
      <c r="B1917" s="151"/>
      <c r="D1917" s="152" t="s">
        <v>249</v>
      </c>
      <c r="E1917" s="153" t="s">
        <v>1</v>
      </c>
      <c r="F1917" s="154" t="s">
        <v>876</v>
      </c>
      <c r="H1917" s="155">
        <v>17.23</v>
      </c>
      <c r="I1917" s="156"/>
      <c r="L1917" s="151"/>
      <c r="M1917" s="157"/>
      <c r="T1917" s="158"/>
      <c r="AT1917" s="153" t="s">
        <v>249</v>
      </c>
      <c r="AU1917" s="153" t="s">
        <v>86</v>
      </c>
      <c r="AV1917" s="12" t="s">
        <v>86</v>
      </c>
      <c r="AW1917" s="12" t="s">
        <v>30</v>
      </c>
      <c r="AX1917" s="12" t="s">
        <v>73</v>
      </c>
      <c r="AY1917" s="153" t="s">
        <v>241</v>
      </c>
    </row>
    <row r="1918" spans="2:65" s="12" customFormat="1" ht="12">
      <c r="B1918" s="151"/>
      <c r="D1918" s="152" t="s">
        <v>249</v>
      </c>
      <c r="E1918" s="153" t="s">
        <v>1</v>
      </c>
      <c r="F1918" s="154" t="s">
        <v>879</v>
      </c>
      <c r="H1918" s="155">
        <v>17.23</v>
      </c>
      <c r="I1918" s="156"/>
      <c r="L1918" s="151"/>
      <c r="M1918" s="157"/>
      <c r="T1918" s="158"/>
      <c r="AT1918" s="153" t="s">
        <v>249</v>
      </c>
      <c r="AU1918" s="153" t="s">
        <v>86</v>
      </c>
      <c r="AV1918" s="12" t="s">
        <v>86</v>
      </c>
      <c r="AW1918" s="12" t="s">
        <v>30</v>
      </c>
      <c r="AX1918" s="12" t="s">
        <v>73</v>
      </c>
      <c r="AY1918" s="153" t="s">
        <v>241</v>
      </c>
    </row>
    <row r="1919" spans="2:65" s="12" customFormat="1" ht="12">
      <c r="B1919" s="151"/>
      <c r="D1919" s="152" t="s">
        <v>249</v>
      </c>
      <c r="E1919" s="153" t="s">
        <v>1</v>
      </c>
      <c r="F1919" s="154" t="s">
        <v>880</v>
      </c>
      <c r="H1919" s="155">
        <v>19.84</v>
      </c>
      <c r="I1919" s="156"/>
      <c r="L1919" s="151"/>
      <c r="M1919" s="157"/>
      <c r="T1919" s="158"/>
      <c r="AT1919" s="153" t="s">
        <v>249</v>
      </c>
      <c r="AU1919" s="153" t="s">
        <v>86</v>
      </c>
      <c r="AV1919" s="12" t="s">
        <v>86</v>
      </c>
      <c r="AW1919" s="12" t="s">
        <v>30</v>
      </c>
      <c r="AX1919" s="12" t="s">
        <v>73</v>
      </c>
      <c r="AY1919" s="153" t="s">
        <v>241</v>
      </c>
    </row>
    <row r="1920" spans="2:65" s="12" customFormat="1" ht="12">
      <c r="B1920" s="151"/>
      <c r="D1920" s="152" t="s">
        <v>249</v>
      </c>
      <c r="E1920" s="153" t="s">
        <v>1</v>
      </c>
      <c r="F1920" s="154" t="s">
        <v>884</v>
      </c>
      <c r="H1920" s="155">
        <v>17.23</v>
      </c>
      <c r="I1920" s="156"/>
      <c r="L1920" s="151"/>
      <c r="M1920" s="157"/>
      <c r="T1920" s="158"/>
      <c r="AT1920" s="153" t="s">
        <v>249</v>
      </c>
      <c r="AU1920" s="153" t="s">
        <v>86</v>
      </c>
      <c r="AV1920" s="12" t="s">
        <v>86</v>
      </c>
      <c r="AW1920" s="12" t="s">
        <v>30</v>
      </c>
      <c r="AX1920" s="12" t="s">
        <v>73</v>
      </c>
      <c r="AY1920" s="153" t="s">
        <v>241</v>
      </c>
    </row>
    <row r="1921" spans="2:65" s="12" customFormat="1" ht="12">
      <c r="B1921" s="151"/>
      <c r="D1921" s="152" t="s">
        <v>249</v>
      </c>
      <c r="E1921" s="153" t="s">
        <v>1</v>
      </c>
      <c r="F1921" s="154" t="s">
        <v>885</v>
      </c>
      <c r="H1921" s="155">
        <v>17.23</v>
      </c>
      <c r="I1921" s="156"/>
      <c r="L1921" s="151"/>
      <c r="M1921" s="157"/>
      <c r="T1921" s="158"/>
      <c r="AT1921" s="153" t="s">
        <v>249</v>
      </c>
      <c r="AU1921" s="153" t="s">
        <v>86</v>
      </c>
      <c r="AV1921" s="12" t="s">
        <v>86</v>
      </c>
      <c r="AW1921" s="12" t="s">
        <v>30</v>
      </c>
      <c r="AX1921" s="12" t="s">
        <v>73</v>
      </c>
      <c r="AY1921" s="153" t="s">
        <v>241</v>
      </c>
    </row>
    <row r="1922" spans="2:65" s="13" customFormat="1" ht="12">
      <c r="B1922" s="159"/>
      <c r="D1922" s="152" t="s">
        <v>249</v>
      </c>
      <c r="E1922" s="160" t="s">
        <v>1</v>
      </c>
      <c r="F1922" s="161" t="s">
        <v>251</v>
      </c>
      <c r="H1922" s="162">
        <v>162.33000000000001</v>
      </c>
      <c r="I1922" s="163"/>
      <c r="L1922" s="159"/>
      <c r="M1922" s="164"/>
      <c r="T1922" s="165"/>
      <c r="AT1922" s="160" t="s">
        <v>249</v>
      </c>
      <c r="AU1922" s="160" t="s">
        <v>86</v>
      </c>
      <c r="AV1922" s="13" t="s">
        <v>247</v>
      </c>
      <c r="AW1922" s="13" t="s">
        <v>30</v>
      </c>
      <c r="AX1922" s="13" t="s">
        <v>80</v>
      </c>
      <c r="AY1922" s="160" t="s">
        <v>241</v>
      </c>
    </row>
    <row r="1923" spans="2:65" s="1" customFormat="1" ht="55.5" customHeight="1">
      <c r="B1923" s="32"/>
      <c r="C1923" s="173" t="s">
        <v>2686</v>
      </c>
      <c r="D1923" s="173" t="s">
        <v>319</v>
      </c>
      <c r="E1923" s="174" t="s">
        <v>2687</v>
      </c>
      <c r="F1923" s="175" t="s">
        <v>2688</v>
      </c>
      <c r="G1923" s="176" t="s">
        <v>246</v>
      </c>
      <c r="H1923" s="177">
        <v>170.447</v>
      </c>
      <c r="I1923" s="178"/>
      <c r="J1923" s="179">
        <f>ROUND(I1923*H1923,2)</f>
        <v>0</v>
      </c>
      <c r="K1923" s="180"/>
      <c r="L1923" s="181"/>
      <c r="M1923" s="182" t="s">
        <v>1</v>
      </c>
      <c r="N1923" s="183" t="s">
        <v>39</v>
      </c>
      <c r="P1923" s="147">
        <f>O1923*H1923</f>
        <v>0</v>
      </c>
      <c r="Q1923" s="147">
        <v>2.5999999999999999E-3</v>
      </c>
      <c r="R1923" s="147">
        <f>Q1923*H1923</f>
        <v>0.44316220000000001</v>
      </c>
      <c r="S1923" s="147">
        <v>0</v>
      </c>
      <c r="T1923" s="148">
        <f>S1923*H1923</f>
        <v>0</v>
      </c>
      <c r="AR1923" s="149" t="s">
        <v>420</v>
      </c>
      <c r="AT1923" s="149" t="s">
        <v>319</v>
      </c>
      <c r="AU1923" s="149" t="s">
        <v>86</v>
      </c>
      <c r="AY1923" s="17" t="s">
        <v>241</v>
      </c>
      <c r="BE1923" s="150">
        <f>IF(N1923="základní",J1923,0)</f>
        <v>0</v>
      </c>
      <c r="BF1923" s="150">
        <f>IF(N1923="snížená",J1923,0)</f>
        <v>0</v>
      </c>
      <c r="BG1923" s="150">
        <f>IF(N1923="zákl. přenesená",J1923,0)</f>
        <v>0</v>
      </c>
      <c r="BH1923" s="150">
        <f>IF(N1923="sníž. přenesená",J1923,0)</f>
        <v>0</v>
      </c>
      <c r="BI1923" s="150">
        <f>IF(N1923="nulová",J1923,0)</f>
        <v>0</v>
      </c>
      <c r="BJ1923" s="17" t="s">
        <v>86</v>
      </c>
      <c r="BK1923" s="150">
        <f>ROUND(I1923*H1923,2)</f>
        <v>0</v>
      </c>
      <c r="BL1923" s="17" t="s">
        <v>334</v>
      </c>
      <c r="BM1923" s="149" t="s">
        <v>2689</v>
      </c>
    </row>
    <row r="1924" spans="2:65" s="12" customFormat="1" ht="12">
      <c r="B1924" s="151"/>
      <c r="D1924" s="152" t="s">
        <v>249</v>
      </c>
      <c r="E1924" s="153" t="s">
        <v>1</v>
      </c>
      <c r="F1924" s="154" t="s">
        <v>2690</v>
      </c>
      <c r="H1924" s="155">
        <v>170.447</v>
      </c>
      <c r="I1924" s="156"/>
      <c r="L1924" s="151"/>
      <c r="M1924" s="157"/>
      <c r="T1924" s="158"/>
      <c r="AT1924" s="153" t="s">
        <v>249</v>
      </c>
      <c r="AU1924" s="153" t="s">
        <v>86</v>
      </c>
      <c r="AV1924" s="12" t="s">
        <v>86</v>
      </c>
      <c r="AW1924" s="12" t="s">
        <v>30</v>
      </c>
      <c r="AX1924" s="12" t="s">
        <v>73</v>
      </c>
      <c r="AY1924" s="153" t="s">
        <v>241</v>
      </c>
    </row>
    <row r="1925" spans="2:65" s="13" customFormat="1" ht="12">
      <c r="B1925" s="159"/>
      <c r="D1925" s="152" t="s">
        <v>249</v>
      </c>
      <c r="E1925" s="160" t="s">
        <v>1</v>
      </c>
      <c r="F1925" s="161" t="s">
        <v>251</v>
      </c>
      <c r="H1925" s="162">
        <v>170.447</v>
      </c>
      <c r="I1925" s="163"/>
      <c r="L1925" s="159"/>
      <c r="M1925" s="164"/>
      <c r="T1925" s="165"/>
      <c r="AT1925" s="160" t="s">
        <v>249</v>
      </c>
      <c r="AU1925" s="160" t="s">
        <v>86</v>
      </c>
      <c r="AV1925" s="13" t="s">
        <v>247</v>
      </c>
      <c r="AW1925" s="13" t="s">
        <v>30</v>
      </c>
      <c r="AX1925" s="13" t="s">
        <v>80</v>
      </c>
      <c r="AY1925" s="160" t="s">
        <v>241</v>
      </c>
    </row>
    <row r="1926" spans="2:65" s="1" customFormat="1" ht="16.5" customHeight="1">
      <c r="B1926" s="32"/>
      <c r="C1926" s="137" t="s">
        <v>2691</v>
      </c>
      <c r="D1926" s="137" t="s">
        <v>243</v>
      </c>
      <c r="E1926" s="138" t="s">
        <v>2692</v>
      </c>
      <c r="F1926" s="139" t="s">
        <v>2693</v>
      </c>
      <c r="G1926" s="140" t="s">
        <v>299</v>
      </c>
      <c r="H1926" s="141">
        <v>126.75</v>
      </c>
      <c r="I1926" s="142"/>
      <c r="J1926" s="143">
        <f>ROUND(I1926*H1926,2)</f>
        <v>0</v>
      </c>
      <c r="K1926" s="144"/>
      <c r="L1926" s="32"/>
      <c r="M1926" s="145" t="s">
        <v>1</v>
      </c>
      <c r="N1926" s="146" t="s">
        <v>39</v>
      </c>
      <c r="P1926" s="147">
        <f>O1926*H1926</f>
        <v>0</v>
      </c>
      <c r="Q1926" s="147">
        <v>1.0000000000000001E-5</v>
      </c>
      <c r="R1926" s="147">
        <f>Q1926*H1926</f>
        <v>1.2675000000000002E-3</v>
      </c>
      <c r="S1926" s="147">
        <v>0</v>
      </c>
      <c r="T1926" s="148">
        <f>S1926*H1926</f>
        <v>0</v>
      </c>
      <c r="AR1926" s="149" t="s">
        <v>334</v>
      </c>
      <c r="AT1926" s="149" t="s">
        <v>243</v>
      </c>
      <c r="AU1926" s="149" t="s">
        <v>86</v>
      </c>
      <c r="AY1926" s="17" t="s">
        <v>241</v>
      </c>
      <c r="BE1926" s="150">
        <f>IF(N1926="základní",J1926,0)</f>
        <v>0</v>
      </c>
      <c r="BF1926" s="150">
        <f>IF(N1926="snížená",J1926,0)</f>
        <v>0</v>
      </c>
      <c r="BG1926" s="150">
        <f>IF(N1926="zákl. přenesená",J1926,0)</f>
        <v>0</v>
      </c>
      <c r="BH1926" s="150">
        <f>IF(N1926="sníž. přenesená",J1926,0)</f>
        <v>0</v>
      </c>
      <c r="BI1926" s="150">
        <f>IF(N1926="nulová",J1926,0)</f>
        <v>0</v>
      </c>
      <c r="BJ1926" s="17" t="s">
        <v>86</v>
      </c>
      <c r="BK1926" s="150">
        <f>ROUND(I1926*H1926,2)</f>
        <v>0</v>
      </c>
      <c r="BL1926" s="17" t="s">
        <v>334</v>
      </c>
      <c r="BM1926" s="149" t="s">
        <v>2694</v>
      </c>
    </row>
    <row r="1927" spans="2:65" s="15" customFormat="1" ht="12">
      <c r="B1927" s="184"/>
      <c r="D1927" s="152" t="s">
        <v>249</v>
      </c>
      <c r="E1927" s="185" t="s">
        <v>1</v>
      </c>
      <c r="F1927" s="186" t="s">
        <v>2695</v>
      </c>
      <c r="H1927" s="185" t="s">
        <v>1</v>
      </c>
      <c r="I1927" s="187"/>
      <c r="L1927" s="184"/>
      <c r="M1927" s="188"/>
      <c r="T1927" s="189"/>
      <c r="AT1927" s="185" t="s">
        <v>249</v>
      </c>
      <c r="AU1927" s="185" t="s">
        <v>86</v>
      </c>
      <c r="AV1927" s="15" t="s">
        <v>80</v>
      </c>
      <c r="AW1927" s="15" t="s">
        <v>30</v>
      </c>
      <c r="AX1927" s="15" t="s">
        <v>73</v>
      </c>
      <c r="AY1927" s="185" t="s">
        <v>241</v>
      </c>
    </row>
    <row r="1928" spans="2:65" s="12" customFormat="1" ht="12">
      <c r="B1928" s="151"/>
      <c r="D1928" s="152" t="s">
        <v>249</v>
      </c>
      <c r="E1928" s="153" t="s">
        <v>1</v>
      </c>
      <c r="F1928" s="154" t="s">
        <v>2696</v>
      </c>
      <c r="H1928" s="155">
        <v>34.1</v>
      </c>
      <c r="I1928" s="156"/>
      <c r="L1928" s="151"/>
      <c r="M1928" s="157"/>
      <c r="T1928" s="158"/>
      <c r="AT1928" s="153" t="s">
        <v>249</v>
      </c>
      <c r="AU1928" s="153" t="s">
        <v>86</v>
      </c>
      <c r="AV1928" s="12" t="s">
        <v>86</v>
      </c>
      <c r="AW1928" s="12" t="s">
        <v>30</v>
      </c>
      <c r="AX1928" s="12" t="s">
        <v>73</v>
      </c>
      <c r="AY1928" s="153" t="s">
        <v>241</v>
      </c>
    </row>
    <row r="1929" spans="2:65" s="12" customFormat="1" ht="12">
      <c r="B1929" s="151"/>
      <c r="D1929" s="152" t="s">
        <v>249</v>
      </c>
      <c r="E1929" s="153" t="s">
        <v>1</v>
      </c>
      <c r="F1929" s="154" t="s">
        <v>2697</v>
      </c>
      <c r="H1929" s="155">
        <v>-3.4</v>
      </c>
      <c r="I1929" s="156"/>
      <c r="L1929" s="151"/>
      <c r="M1929" s="157"/>
      <c r="T1929" s="158"/>
      <c r="AT1929" s="153" t="s">
        <v>249</v>
      </c>
      <c r="AU1929" s="153" t="s">
        <v>86</v>
      </c>
      <c r="AV1929" s="12" t="s">
        <v>86</v>
      </c>
      <c r="AW1929" s="12" t="s">
        <v>30</v>
      </c>
      <c r="AX1929" s="12" t="s">
        <v>73</v>
      </c>
      <c r="AY1929" s="153" t="s">
        <v>241</v>
      </c>
    </row>
    <row r="1930" spans="2:65" s="15" customFormat="1" ht="12">
      <c r="B1930" s="184"/>
      <c r="D1930" s="152" t="s">
        <v>249</v>
      </c>
      <c r="E1930" s="185" t="s">
        <v>1</v>
      </c>
      <c r="F1930" s="186" t="s">
        <v>2698</v>
      </c>
      <c r="H1930" s="185" t="s">
        <v>1</v>
      </c>
      <c r="I1930" s="187"/>
      <c r="L1930" s="184"/>
      <c r="M1930" s="188"/>
      <c r="T1930" s="189"/>
      <c r="AT1930" s="185" t="s">
        <v>249</v>
      </c>
      <c r="AU1930" s="185" t="s">
        <v>86</v>
      </c>
      <c r="AV1930" s="15" t="s">
        <v>80</v>
      </c>
      <c r="AW1930" s="15" t="s">
        <v>30</v>
      </c>
      <c r="AX1930" s="15" t="s">
        <v>73</v>
      </c>
      <c r="AY1930" s="185" t="s">
        <v>241</v>
      </c>
    </row>
    <row r="1931" spans="2:65" s="12" customFormat="1" ht="12">
      <c r="B1931" s="151"/>
      <c r="D1931" s="152" t="s">
        <v>249</v>
      </c>
      <c r="E1931" s="153" t="s">
        <v>1</v>
      </c>
      <c r="F1931" s="154" t="s">
        <v>2618</v>
      </c>
      <c r="H1931" s="155">
        <v>17.05</v>
      </c>
      <c r="I1931" s="156"/>
      <c r="L1931" s="151"/>
      <c r="M1931" s="157"/>
      <c r="T1931" s="158"/>
      <c r="AT1931" s="153" t="s">
        <v>249</v>
      </c>
      <c r="AU1931" s="153" t="s">
        <v>86</v>
      </c>
      <c r="AV1931" s="12" t="s">
        <v>86</v>
      </c>
      <c r="AW1931" s="12" t="s">
        <v>30</v>
      </c>
      <c r="AX1931" s="12" t="s">
        <v>73</v>
      </c>
      <c r="AY1931" s="153" t="s">
        <v>241</v>
      </c>
    </row>
    <row r="1932" spans="2:65" s="12" customFormat="1" ht="12">
      <c r="B1932" s="151"/>
      <c r="D1932" s="152" t="s">
        <v>249</v>
      </c>
      <c r="E1932" s="153" t="s">
        <v>1</v>
      </c>
      <c r="F1932" s="154" t="s">
        <v>2619</v>
      </c>
      <c r="H1932" s="155">
        <v>-1.9</v>
      </c>
      <c r="I1932" s="156"/>
      <c r="L1932" s="151"/>
      <c r="M1932" s="157"/>
      <c r="T1932" s="158"/>
      <c r="AT1932" s="153" t="s">
        <v>249</v>
      </c>
      <c r="AU1932" s="153" t="s">
        <v>86</v>
      </c>
      <c r="AV1932" s="12" t="s">
        <v>86</v>
      </c>
      <c r="AW1932" s="12" t="s">
        <v>30</v>
      </c>
      <c r="AX1932" s="12" t="s">
        <v>73</v>
      </c>
      <c r="AY1932" s="153" t="s">
        <v>241</v>
      </c>
    </row>
    <row r="1933" spans="2:65" s="15" customFormat="1" ht="12">
      <c r="B1933" s="184"/>
      <c r="D1933" s="152" t="s">
        <v>249</v>
      </c>
      <c r="E1933" s="185" t="s">
        <v>1</v>
      </c>
      <c r="F1933" s="186" t="s">
        <v>2699</v>
      </c>
      <c r="H1933" s="185" t="s">
        <v>1</v>
      </c>
      <c r="I1933" s="187"/>
      <c r="L1933" s="184"/>
      <c r="M1933" s="188"/>
      <c r="T1933" s="189"/>
      <c r="AT1933" s="185" t="s">
        <v>249</v>
      </c>
      <c r="AU1933" s="185" t="s">
        <v>86</v>
      </c>
      <c r="AV1933" s="15" t="s">
        <v>80</v>
      </c>
      <c r="AW1933" s="15" t="s">
        <v>30</v>
      </c>
      <c r="AX1933" s="15" t="s">
        <v>73</v>
      </c>
      <c r="AY1933" s="185" t="s">
        <v>241</v>
      </c>
    </row>
    <row r="1934" spans="2:65" s="12" customFormat="1" ht="12">
      <c r="B1934" s="151"/>
      <c r="D1934" s="152" t="s">
        <v>249</v>
      </c>
      <c r="E1934" s="153" t="s">
        <v>1</v>
      </c>
      <c r="F1934" s="154" t="s">
        <v>2618</v>
      </c>
      <c r="H1934" s="155">
        <v>17.05</v>
      </c>
      <c r="I1934" s="156"/>
      <c r="L1934" s="151"/>
      <c r="M1934" s="157"/>
      <c r="T1934" s="158"/>
      <c r="AT1934" s="153" t="s">
        <v>249</v>
      </c>
      <c r="AU1934" s="153" t="s">
        <v>86</v>
      </c>
      <c r="AV1934" s="12" t="s">
        <v>86</v>
      </c>
      <c r="AW1934" s="12" t="s">
        <v>30</v>
      </c>
      <c r="AX1934" s="12" t="s">
        <v>73</v>
      </c>
      <c r="AY1934" s="153" t="s">
        <v>241</v>
      </c>
    </row>
    <row r="1935" spans="2:65" s="12" customFormat="1" ht="12">
      <c r="B1935" s="151"/>
      <c r="D1935" s="152" t="s">
        <v>249</v>
      </c>
      <c r="E1935" s="153" t="s">
        <v>1</v>
      </c>
      <c r="F1935" s="154" t="s">
        <v>2619</v>
      </c>
      <c r="H1935" s="155">
        <v>-1.9</v>
      </c>
      <c r="I1935" s="156"/>
      <c r="L1935" s="151"/>
      <c r="M1935" s="157"/>
      <c r="T1935" s="158"/>
      <c r="AT1935" s="153" t="s">
        <v>249</v>
      </c>
      <c r="AU1935" s="153" t="s">
        <v>86</v>
      </c>
      <c r="AV1935" s="12" t="s">
        <v>86</v>
      </c>
      <c r="AW1935" s="12" t="s">
        <v>30</v>
      </c>
      <c r="AX1935" s="12" t="s">
        <v>73</v>
      </c>
      <c r="AY1935" s="153" t="s">
        <v>241</v>
      </c>
    </row>
    <row r="1936" spans="2:65" s="15" customFormat="1" ht="12">
      <c r="B1936" s="184"/>
      <c r="D1936" s="152" t="s">
        <v>249</v>
      </c>
      <c r="E1936" s="185" t="s">
        <v>1</v>
      </c>
      <c r="F1936" s="186" t="s">
        <v>2700</v>
      </c>
      <c r="H1936" s="185" t="s">
        <v>1</v>
      </c>
      <c r="I1936" s="187"/>
      <c r="L1936" s="184"/>
      <c r="M1936" s="188"/>
      <c r="T1936" s="189"/>
      <c r="AT1936" s="185" t="s">
        <v>249</v>
      </c>
      <c r="AU1936" s="185" t="s">
        <v>86</v>
      </c>
      <c r="AV1936" s="15" t="s">
        <v>80</v>
      </c>
      <c r="AW1936" s="15" t="s">
        <v>30</v>
      </c>
      <c r="AX1936" s="15" t="s">
        <v>73</v>
      </c>
      <c r="AY1936" s="185" t="s">
        <v>241</v>
      </c>
    </row>
    <row r="1937" spans="2:65" s="12" customFormat="1" ht="12">
      <c r="B1937" s="151"/>
      <c r="D1937" s="152" t="s">
        <v>249</v>
      </c>
      <c r="E1937" s="153" t="s">
        <v>1</v>
      </c>
      <c r="F1937" s="154" t="s">
        <v>2618</v>
      </c>
      <c r="H1937" s="155">
        <v>17.05</v>
      </c>
      <c r="I1937" s="156"/>
      <c r="L1937" s="151"/>
      <c r="M1937" s="157"/>
      <c r="T1937" s="158"/>
      <c r="AT1937" s="153" t="s">
        <v>249</v>
      </c>
      <c r="AU1937" s="153" t="s">
        <v>86</v>
      </c>
      <c r="AV1937" s="12" t="s">
        <v>86</v>
      </c>
      <c r="AW1937" s="12" t="s">
        <v>30</v>
      </c>
      <c r="AX1937" s="12" t="s">
        <v>73</v>
      </c>
      <c r="AY1937" s="153" t="s">
        <v>241</v>
      </c>
    </row>
    <row r="1938" spans="2:65" s="12" customFormat="1" ht="12">
      <c r="B1938" s="151"/>
      <c r="D1938" s="152" t="s">
        <v>249</v>
      </c>
      <c r="E1938" s="153" t="s">
        <v>1</v>
      </c>
      <c r="F1938" s="154" t="s">
        <v>2619</v>
      </c>
      <c r="H1938" s="155">
        <v>-1.9</v>
      </c>
      <c r="I1938" s="156"/>
      <c r="L1938" s="151"/>
      <c r="M1938" s="157"/>
      <c r="T1938" s="158"/>
      <c r="AT1938" s="153" t="s">
        <v>249</v>
      </c>
      <c r="AU1938" s="153" t="s">
        <v>86</v>
      </c>
      <c r="AV1938" s="12" t="s">
        <v>86</v>
      </c>
      <c r="AW1938" s="12" t="s">
        <v>30</v>
      </c>
      <c r="AX1938" s="12" t="s">
        <v>73</v>
      </c>
      <c r="AY1938" s="153" t="s">
        <v>241</v>
      </c>
    </row>
    <row r="1939" spans="2:65" s="15" customFormat="1" ht="12">
      <c r="B1939" s="184"/>
      <c r="D1939" s="152" t="s">
        <v>249</v>
      </c>
      <c r="E1939" s="185" t="s">
        <v>1</v>
      </c>
      <c r="F1939" s="186" t="s">
        <v>2701</v>
      </c>
      <c r="H1939" s="185" t="s">
        <v>1</v>
      </c>
      <c r="I1939" s="187"/>
      <c r="L1939" s="184"/>
      <c r="M1939" s="188"/>
      <c r="T1939" s="189"/>
      <c r="AT1939" s="185" t="s">
        <v>249</v>
      </c>
      <c r="AU1939" s="185" t="s">
        <v>86</v>
      </c>
      <c r="AV1939" s="15" t="s">
        <v>80</v>
      </c>
      <c r="AW1939" s="15" t="s">
        <v>30</v>
      </c>
      <c r="AX1939" s="15" t="s">
        <v>73</v>
      </c>
      <c r="AY1939" s="185" t="s">
        <v>241</v>
      </c>
    </row>
    <row r="1940" spans="2:65" s="12" customFormat="1" ht="12">
      <c r="B1940" s="151"/>
      <c r="D1940" s="152" t="s">
        <v>249</v>
      </c>
      <c r="E1940" s="153" t="s">
        <v>1</v>
      </c>
      <c r="F1940" s="154" t="s">
        <v>2702</v>
      </c>
      <c r="H1940" s="155">
        <v>28.35</v>
      </c>
      <c r="I1940" s="156"/>
      <c r="L1940" s="151"/>
      <c r="M1940" s="157"/>
      <c r="T1940" s="158"/>
      <c r="AT1940" s="153" t="s">
        <v>249</v>
      </c>
      <c r="AU1940" s="153" t="s">
        <v>86</v>
      </c>
      <c r="AV1940" s="12" t="s">
        <v>86</v>
      </c>
      <c r="AW1940" s="12" t="s">
        <v>30</v>
      </c>
      <c r="AX1940" s="12" t="s">
        <v>73</v>
      </c>
      <c r="AY1940" s="153" t="s">
        <v>241</v>
      </c>
    </row>
    <row r="1941" spans="2:65" s="12" customFormat="1" ht="12">
      <c r="B1941" s="151"/>
      <c r="D1941" s="152" t="s">
        <v>249</v>
      </c>
      <c r="E1941" s="153" t="s">
        <v>1</v>
      </c>
      <c r="F1941" s="154" t="s">
        <v>2703</v>
      </c>
      <c r="H1941" s="155">
        <v>-8.0500000000000007</v>
      </c>
      <c r="I1941" s="156"/>
      <c r="L1941" s="151"/>
      <c r="M1941" s="157"/>
      <c r="T1941" s="158"/>
      <c r="AT1941" s="153" t="s">
        <v>249</v>
      </c>
      <c r="AU1941" s="153" t="s">
        <v>86</v>
      </c>
      <c r="AV1941" s="12" t="s">
        <v>86</v>
      </c>
      <c r="AW1941" s="12" t="s">
        <v>30</v>
      </c>
      <c r="AX1941" s="12" t="s">
        <v>73</v>
      </c>
      <c r="AY1941" s="153" t="s">
        <v>241</v>
      </c>
    </row>
    <row r="1942" spans="2:65" s="15" customFormat="1" ht="12">
      <c r="B1942" s="184"/>
      <c r="D1942" s="152" t="s">
        <v>249</v>
      </c>
      <c r="E1942" s="185" t="s">
        <v>1</v>
      </c>
      <c r="F1942" s="186" t="s">
        <v>2704</v>
      </c>
      <c r="H1942" s="185" t="s">
        <v>1</v>
      </c>
      <c r="I1942" s="187"/>
      <c r="L1942" s="184"/>
      <c r="M1942" s="188"/>
      <c r="T1942" s="189"/>
      <c r="AT1942" s="185" t="s">
        <v>249</v>
      </c>
      <c r="AU1942" s="185" t="s">
        <v>86</v>
      </c>
      <c r="AV1942" s="15" t="s">
        <v>80</v>
      </c>
      <c r="AW1942" s="15" t="s">
        <v>30</v>
      </c>
      <c r="AX1942" s="15" t="s">
        <v>73</v>
      </c>
      <c r="AY1942" s="185" t="s">
        <v>241</v>
      </c>
    </row>
    <row r="1943" spans="2:65" s="12" customFormat="1" ht="12">
      <c r="B1943" s="151"/>
      <c r="D1943" s="152" t="s">
        <v>249</v>
      </c>
      <c r="E1943" s="153" t="s">
        <v>1</v>
      </c>
      <c r="F1943" s="154" t="s">
        <v>2618</v>
      </c>
      <c r="H1943" s="155">
        <v>17.05</v>
      </c>
      <c r="I1943" s="156"/>
      <c r="L1943" s="151"/>
      <c r="M1943" s="157"/>
      <c r="T1943" s="158"/>
      <c r="AT1943" s="153" t="s">
        <v>249</v>
      </c>
      <c r="AU1943" s="153" t="s">
        <v>86</v>
      </c>
      <c r="AV1943" s="12" t="s">
        <v>86</v>
      </c>
      <c r="AW1943" s="12" t="s">
        <v>30</v>
      </c>
      <c r="AX1943" s="12" t="s">
        <v>73</v>
      </c>
      <c r="AY1943" s="153" t="s">
        <v>241</v>
      </c>
    </row>
    <row r="1944" spans="2:65" s="12" customFormat="1" ht="12">
      <c r="B1944" s="151"/>
      <c r="D1944" s="152" t="s">
        <v>249</v>
      </c>
      <c r="E1944" s="153" t="s">
        <v>1</v>
      </c>
      <c r="F1944" s="154" t="s">
        <v>2619</v>
      </c>
      <c r="H1944" s="155">
        <v>-1.9</v>
      </c>
      <c r="I1944" s="156"/>
      <c r="L1944" s="151"/>
      <c r="M1944" s="157"/>
      <c r="T1944" s="158"/>
      <c r="AT1944" s="153" t="s">
        <v>249</v>
      </c>
      <c r="AU1944" s="153" t="s">
        <v>86</v>
      </c>
      <c r="AV1944" s="12" t="s">
        <v>86</v>
      </c>
      <c r="AW1944" s="12" t="s">
        <v>30</v>
      </c>
      <c r="AX1944" s="12" t="s">
        <v>73</v>
      </c>
      <c r="AY1944" s="153" t="s">
        <v>241</v>
      </c>
    </row>
    <row r="1945" spans="2:65" s="15" customFormat="1" ht="12">
      <c r="B1945" s="184"/>
      <c r="D1945" s="152" t="s">
        <v>249</v>
      </c>
      <c r="E1945" s="185" t="s">
        <v>1</v>
      </c>
      <c r="F1945" s="186" t="s">
        <v>2705</v>
      </c>
      <c r="H1945" s="185" t="s">
        <v>1</v>
      </c>
      <c r="I1945" s="187"/>
      <c r="L1945" s="184"/>
      <c r="M1945" s="188"/>
      <c r="T1945" s="189"/>
      <c r="AT1945" s="185" t="s">
        <v>249</v>
      </c>
      <c r="AU1945" s="185" t="s">
        <v>86</v>
      </c>
      <c r="AV1945" s="15" t="s">
        <v>80</v>
      </c>
      <c r="AW1945" s="15" t="s">
        <v>30</v>
      </c>
      <c r="AX1945" s="15" t="s">
        <v>73</v>
      </c>
      <c r="AY1945" s="185" t="s">
        <v>241</v>
      </c>
    </row>
    <row r="1946" spans="2:65" s="12" customFormat="1" ht="12">
      <c r="B1946" s="151"/>
      <c r="D1946" s="152" t="s">
        <v>249</v>
      </c>
      <c r="E1946" s="153" t="s">
        <v>1</v>
      </c>
      <c r="F1946" s="154" t="s">
        <v>2618</v>
      </c>
      <c r="H1946" s="155">
        <v>17.05</v>
      </c>
      <c r="I1946" s="156"/>
      <c r="L1946" s="151"/>
      <c r="M1946" s="157"/>
      <c r="T1946" s="158"/>
      <c r="AT1946" s="153" t="s">
        <v>249</v>
      </c>
      <c r="AU1946" s="153" t="s">
        <v>86</v>
      </c>
      <c r="AV1946" s="12" t="s">
        <v>86</v>
      </c>
      <c r="AW1946" s="12" t="s">
        <v>30</v>
      </c>
      <c r="AX1946" s="12" t="s">
        <v>73</v>
      </c>
      <c r="AY1946" s="153" t="s">
        <v>241</v>
      </c>
    </row>
    <row r="1947" spans="2:65" s="12" customFormat="1" ht="12">
      <c r="B1947" s="151"/>
      <c r="D1947" s="152" t="s">
        <v>249</v>
      </c>
      <c r="E1947" s="153" t="s">
        <v>1</v>
      </c>
      <c r="F1947" s="154" t="s">
        <v>2619</v>
      </c>
      <c r="H1947" s="155">
        <v>-1.9</v>
      </c>
      <c r="I1947" s="156"/>
      <c r="L1947" s="151"/>
      <c r="M1947" s="157"/>
      <c r="T1947" s="158"/>
      <c r="AT1947" s="153" t="s">
        <v>249</v>
      </c>
      <c r="AU1947" s="153" t="s">
        <v>86</v>
      </c>
      <c r="AV1947" s="12" t="s">
        <v>86</v>
      </c>
      <c r="AW1947" s="12" t="s">
        <v>30</v>
      </c>
      <c r="AX1947" s="12" t="s">
        <v>73</v>
      </c>
      <c r="AY1947" s="153" t="s">
        <v>241</v>
      </c>
    </row>
    <row r="1948" spans="2:65" s="13" customFormat="1" ht="12">
      <c r="B1948" s="159"/>
      <c r="D1948" s="152" t="s">
        <v>249</v>
      </c>
      <c r="E1948" s="160" t="s">
        <v>1</v>
      </c>
      <c r="F1948" s="161" t="s">
        <v>251</v>
      </c>
      <c r="H1948" s="162">
        <v>126.75</v>
      </c>
      <c r="I1948" s="163"/>
      <c r="L1948" s="159"/>
      <c r="M1948" s="164"/>
      <c r="T1948" s="165"/>
      <c r="AT1948" s="160" t="s">
        <v>249</v>
      </c>
      <c r="AU1948" s="160" t="s">
        <v>86</v>
      </c>
      <c r="AV1948" s="13" t="s">
        <v>247</v>
      </c>
      <c r="AW1948" s="13" t="s">
        <v>30</v>
      </c>
      <c r="AX1948" s="13" t="s">
        <v>80</v>
      </c>
      <c r="AY1948" s="160" t="s">
        <v>241</v>
      </c>
    </row>
    <row r="1949" spans="2:65" s="1" customFormat="1" ht="16.5" customHeight="1">
      <c r="B1949" s="32"/>
      <c r="C1949" s="173" t="s">
        <v>2706</v>
      </c>
      <c r="D1949" s="173" t="s">
        <v>319</v>
      </c>
      <c r="E1949" s="174" t="s">
        <v>2707</v>
      </c>
      <c r="F1949" s="175" t="s">
        <v>2708</v>
      </c>
      <c r="G1949" s="176" t="s">
        <v>299</v>
      </c>
      <c r="H1949" s="177">
        <v>139.42500000000001</v>
      </c>
      <c r="I1949" s="178"/>
      <c r="J1949" s="179">
        <f>ROUND(I1949*H1949,2)</f>
        <v>0</v>
      </c>
      <c r="K1949" s="180"/>
      <c r="L1949" s="181"/>
      <c r="M1949" s="182" t="s">
        <v>1</v>
      </c>
      <c r="N1949" s="183" t="s">
        <v>39</v>
      </c>
      <c r="P1949" s="147">
        <f>O1949*H1949</f>
        <v>0</v>
      </c>
      <c r="Q1949" s="147">
        <v>2.2000000000000001E-4</v>
      </c>
      <c r="R1949" s="147">
        <f>Q1949*H1949</f>
        <v>3.0673500000000003E-2</v>
      </c>
      <c r="S1949" s="147">
        <v>0</v>
      </c>
      <c r="T1949" s="148">
        <f>S1949*H1949</f>
        <v>0</v>
      </c>
      <c r="AR1949" s="149" t="s">
        <v>420</v>
      </c>
      <c r="AT1949" s="149" t="s">
        <v>319</v>
      </c>
      <c r="AU1949" s="149" t="s">
        <v>86</v>
      </c>
      <c r="AY1949" s="17" t="s">
        <v>241</v>
      </c>
      <c r="BE1949" s="150">
        <f>IF(N1949="základní",J1949,0)</f>
        <v>0</v>
      </c>
      <c r="BF1949" s="150">
        <f>IF(N1949="snížená",J1949,0)</f>
        <v>0</v>
      </c>
      <c r="BG1949" s="150">
        <f>IF(N1949="zákl. přenesená",J1949,0)</f>
        <v>0</v>
      </c>
      <c r="BH1949" s="150">
        <f>IF(N1949="sníž. přenesená",J1949,0)</f>
        <v>0</v>
      </c>
      <c r="BI1949" s="150">
        <f>IF(N1949="nulová",J1949,0)</f>
        <v>0</v>
      </c>
      <c r="BJ1949" s="17" t="s">
        <v>86</v>
      </c>
      <c r="BK1949" s="150">
        <f>ROUND(I1949*H1949,2)</f>
        <v>0</v>
      </c>
      <c r="BL1949" s="17" t="s">
        <v>334</v>
      </c>
      <c r="BM1949" s="149" t="s">
        <v>2709</v>
      </c>
    </row>
    <row r="1950" spans="2:65" s="12" customFormat="1" ht="12">
      <c r="B1950" s="151"/>
      <c r="D1950" s="152" t="s">
        <v>249</v>
      </c>
      <c r="E1950" s="153" t="s">
        <v>1</v>
      </c>
      <c r="F1950" s="154" t="s">
        <v>2710</v>
      </c>
      <c r="H1950" s="155">
        <v>139.42500000000001</v>
      </c>
      <c r="I1950" s="156"/>
      <c r="L1950" s="151"/>
      <c r="M1950" s="157"/>
      <c r="T1950" s="158"/>
      <c r="AT1950" s="153" t="s">
        <v>249</v>
      </c>
      <c r="AU1950" s="153" t="s">
        <v>86</v>
      </c>
      <c r="AV1950" s="12" t="s">
        <v>86</v>
      </c>
      <c r="AW1950" s="12" t="s">
        <v>30</v>
      </c>
      <c r="AX1950" s="12" t="s">
        <v>73</v>
      </c>
      <c r="AY1950" s="153" t="s">
        <v>241</v>
      </c>
    </row>
    <row r="1951" spans="2:65" s="13" customFormat="1" ht="12">
      <c r="B1951" s="159"/>
      <c r="D1951" s="152" t="s">
        <v>249</v>
      </c>
      <c r="E1951" s="160" t="s">
        <v>1</v>
      </c>
      <c r="F1951" s="161" t="s">
        <v>251</v>
      </c>
      <c r="H1951" s="162">
        <v>139.42500000000001</v>
      </c>
      <c r="I1951" s="163"/>
      <c r="L1951" s="159"/>
      <c r="M1951" s="164"/>
      <c r="T1951" s="165"/>
      <c r="AT1951" s="160" t="s">
        <v>249</v>
      </c>
      <c r="AU1951" s="160" t="s">
        <v>86</v>
      </c>
      <c r="AV1951" s="13" t="s">
        <v>247</v>
      </c>
      <c r="AW1951" s="13" t="s">
        <v>30</v>
      </c>
      <c r="AX1951" s="13" t="s">
        <v>80</v>
      </c>
      <c r="AY1951" s="160" t="s">
        <v>241</v>
      </c>
    </row>
    <row r="1952" spans="2:65" s="1" customFormat="1" ht="16.5" customHeight="1">
      <c r="B1952" s="32"/>
      <c r="C1952" s="137" t="s">
        <v>2711</v>
      </c>
      <c r="D1952" s="137" t="s">
        <v>243</v>
      </c>
      <c r="E1952" s="138" t="s">
        <v>2712</v>
      </c>
      <c r="F1952" s="139" t="s">
        <v>2713</v>
      </c>
      <c r="G1952" s="140" t="s">
        <v>299</v>
      </c>
      <c r="H1952" s="141">
        <v>12</v>
      </c>
      <c r="I1952" s="142"/>
      <c r="J1952" s="143">
        <f>ROUND(I1952*H1952,2)</f>
        <v>0</v>
      </c>
      <c r="K1952" s="144"/>
      <c r="L1952" s="32"/>
      <c r="M1952" s="145" t="s">
        <v>1</v>
      </c>
      <c r="N1952" s="146" t="s">
        <v>39</v>
      </c>
      <c r="P1952" s="147">
        <f>O1952*H1952</f>
        <v>0</v>
      </c>
      <c r="Q1952" s="147">
        <v>0</v>
      </c>
      <c r="R1952" s="147">
        <f>Q1952*H1952</f>
        <v>0</v>
      </c>
      <c r="S1952" s="147">
        <v>0</v>
      </c>
      <c r="T1952" s="148">
        <f>S1952*H1952</f>
        <v>0</v>
      </c>
      <c r="AR1952" s="149" t="s">
        <v>334</v>
      </c>
      <c r="AT1952" s="149" t="s">
        <v>243</v>
      </c>
      <c r="AU1952" s="149" t="s">
        <v>86</v>
      </c>
      <c r="AY1952" s="17" t="s">
        <v>241</v>
      </c>
      <c r="BE1952" s="150">
        <f>IF(N1952="základní",J1952,0)</f>
        <v>0</v>
      </c>
      <c r="BF1952" s="150">
        <f>IF(N1952="snížená",J1952,0)</f>
        <v>0</v>
      </c>
      <c r="BG1952" s="150">
        <f>IF(N1952="zákl. přenesená",J1952,0)</f>
        <v>0</v>
      </c>
      <c r="BH1952" s="150">
        <f>IF(N1952="sníž. přenesená",J1952,0)</f>
        <v>0</v>
      </c>
      <c r="BI1952" s="150">
        <f>IF(N1952="nulová",J1952,0)</f>
        <v>0</v>
      </c>
      <c r="BJ1952" s="17" t="s">
        <v>86</v>
      </c>
      <c r="BK1952" s="150">
        <f>ROUND(I1952*H1952,2)</f>
        <v>0</v>
      </c>
      <c r="BL1952" s="17" t="s">
        <v>334</v>
      </c>
      <c r="BM1952" s="149" t="s">
        <v>2714</v>
      </c>
    </row>
    <row r="1953" spans="2:65" s="12" customFormat="1" ht="12">
      <c r="B1953" s="151"/>
      <c r="D1953" s="152" t="s">
        <v>249</v>
      </c>
      <c r="E1953" s="153" t="s">
        <v>1</v>
      </c>
      <c r="F1953" s="154" t="s">
        <v>2715</v>
      </c>
      <c r="H1953" s="155">
        <v>12</v>
      </c>
      <c r="I1953" s="156"/>
      <c r="L1953" s="151"/>
      <c r="M1953" s="157"/>
      <c r="T1953" s="158"/>
      <c r="AT1953" s="153" t="s">
        <v>249</v>
      </c>
      <c r="AU1953" s="153" t="s">
        <v>86</v>
      </c>
      <c r="AV1953" s="12" t="s">
        <v>86</v>
      </c>
      <c r="AW1953" s="12" t="s">
        <v>30</v>
      </c>
      <c r="AX1953" s="12" t="s">
        <v>73</v>
      </c>
      <c r="AY1953" s="153" t="s">
        <v>241</v>
      </c>
    </row>
    <row r="1954" spans="2:65" s="13" customFormat="1" ht="12">
      <c r="B1954" s="159"/>
      <c r="D1954" s="152" t="s">
        <v>249</v>
      </c>
      <c r="E1954" s="160" t="s">
        <v>1</v>
      </c>
      <c r="F1954" s="161" t="s">
        <v>2716</v>
      </c>
      <c r="H1954" s="162">
        <v>12</v>
      </c>
      <c r="I1954" s="163"/>
      <c r="L1954" s="159"/>
      <c r="M1954" s="164"/>
      <c r="T1954" s="165"/>
      <c r="AT1954" s="160" t="s">
        <v>249</v>
      </c>
      <c r="AU1954" s="160" t="s">
        <v>86</v>
      </c>
      <c r="AV1954" s="13" t="s">
        <v>247</v>
      </c>
      <c r="AW1954" s="13" t="s">
        <v>30</v>
      </c>
      <c r="AX1954" s="13" t="s">
        <v>80</v>
      </c>
      <c r="AY1954" s="160" t="s">
        <v>241</v>
      </c>
    </row>
    <row r="1955" spans="2:65" s="1" customFormat="1" ht="16.5" customHeight="1">
      <c r="B1955" s="32"/>
      <c r="C1955" s="173" t="s">
        <v>2717</v>
      </c>
      <c r="D1955" s="173" t="s">
        <v>319</v>
      </c>
      <c r="E1955" s="174" t="s">
        <v>2718</v>
      </c>
      <c r="F1955" s="175" t="s">
        <v>2719</v>
      </c>
      <c r="G1955" s="176" t="s">
        <v>299</v>
      </c>
      <c r="H1955" s="177">
        <v>12.24</v>
      </c>
      <c r="I1955" s="178"/>
      <c r="J1955" s="179">
        <f>ROUND(I1955*H1955,2)</f>
        <v>0</v>
      </c>
      <c r="K1955" s="180"/>
      <c r="L1955" s="181"/>
      <c r="M1955" s="182" t="s">
        <v>1</v>
      </c>
      <c r="N1955" s="183" t="s">
        <v>39</v>
      </c>
      <c r="P1955" s="147">
        <f>O1955*H1955</f>
        <v>0</v>
      </c>
      <c r="Q1955" s="147">
        <v>1.7000000000000001E-4</v>
      </c>
      <c r="R1955" s="147">
        <f>Q1955*H1955</f>
        <v>2.0808000000000003E-3</v>
      </c>
      <c r="S1955" s="147">
        <v>0</v>
      </c>
      <c r="T1955" s="148">
        <f>S1955*H1955</f>
        <v>0</v>
      </c>
      <c r="AR1955" s="149" t="s">
        <v>420</v>
      </c>
      <c r="AT1955" s="149" t="s">
        <v>319</v>
      </c>
      <c r="AU1955" s="149" t="s">
        <v>86</v>
      </c>
      <c r="AY1955" s="17" t="s">
        <v>241</v>
      </c>
      <c r="BE1955" s="150">
        <f>IF(N1955="základní",J1955,0)</f>
        <v>0</v>
      </c>
      <c r="BF1955" s="150">
        <f>IF(N1955="snížená",J1955,0)</f>
        <v>0</v>
      </c>
      <c r="BG1955" s="150">
        <f>IF(N1955="zákl. přenesená",J1955,0)</f>
        <v>0</v>
      </c>
      <c r="BH1955" s="150">
        <f>IF(N1955="sníž. přenesená",J1955,0)</f>
        <v>0</v>
      </c>
      <c r="BI1955" s="150">
        <f>IF(N1955="nulová",J1955,0)</f>
        <v>0</v>
      </c>
      <c r="BJ1955" s="17" t="s">
        <v>86</v>
      </c>
      <c r="BK1955" s="150">
        <f>ROUND(I1955*H1955,2)</f>
        <v>0</v>
      </c>
      <c r="BL1955" s="17" t="s">
        <v>334</v>
      </c>
      <c r="BM1955" s="149" t="s">
        <v>2720</v>
      </c>
    </row>
    <row r="1956" spans="2:65" s="12" customFormat="1" ht="12">
      <c r="B1956" s="151"/>
      <c r="D1956" s="152" t="s">
        <v>249</v>
      </c>
      <c r="E1956" s="153" t="s">
        <v>1</v>
      </c>
      <c r="F1956" s="154" t="s">
        <v>2721</v>
      </c>
      <c r="H1956" s="155">
        <v>12.24</v>
      </c>
      <c r="I1956" s="156"/>
      <c r="L1956" s="151"/>
      <c r="M1956" s="157"/>
      <c r="T1956" s="158"/>
      <c r="AT1956" s="153" t="s">
        <v>249</v>
      </c>
      <c r="AU1956" s="153" t="s">
        <v>86</v>
      </c>
      <c r="AV1956" s="12" t="s">
        <v>86</v>
      </c>
      <c r="AW1956" s="12" t="s">
        <v>30</v>
      </c>
      <c r="AX1956" s="12" t="s">
        <v>80</v>
      </c>
      <c r="AY1956" s="153" t="s">
        <v>241</v>
      </c>
    </row>
    <row r="1957" spans="2:65" s="1" customFormat="1" ht="24.25" customHeight="1">
      <c r="B1957" s="32"/>
      <c r="C1957" s="137" t="s">
        <v>2722</v>
      </c>
      <c r="D1957" s="137" t="s">
        <v>243</v>
      </c>
      <c r="E1957" s="138" t="s">
        <v>2723</v>
      </c>
      <c r="F1957" s="139" t="s">
        <v>2724</v>
      </c>
      <c r="G1957" s="140" t="s">
        <v>282</v>
      </c>
      <c r="H1957" s="141">
        <v>0.53100000000000003</v>
      </c>
      <c r="I1957" s="142"/>
      <c r="J1957" s="143">
        <f>ROUND(I1957*H1957,2)</f>
        <v>0</v>
      </c>
      <c r="K1957" s="144"/>
      <c r="L1957" s="32"/>
      <c r="M1957" s="145" t="s">
        <v>1</v>
      </c>
      <c r="N1957" s="146" t="s">
        <v>39</v>
      </c>
      <c r="P1957" s="147">
        <f>O1957*H1957</f>
        <v>0</v>
      </c>
      <c r="Q1957" s="147">
        <v>0</v>
      </c>
      <c r="R1957" s="147">
        <f>Q1957*H1957</f>
        <v>0</v>
      </c>
      <c r="S1957" s="147">
        <v>0</v>
      </c>
      <c r="T1957" s="148">
        <f>S1957*H1957</f>
        <v>0</v>
      </c>
      <c r="AR1957" s="149" t="s">
        <v>334</v>
      </c>
      <c r="AT1957" s="149" t="s">
        <v>243</v>
      </c>
      <c r="AU1957" s="149" t="s">
        <v>86</v>
      </c>
      <c r="AY1957" s="17" t="s">
        <v>241</v>
      </c>
      <c r="BE1957" s="150">
        <f>IF(N1957="základní",J1957,0)</f>
        <v>0</v>
      </c>
      <c r="BF1957" s="150">
        <f>IF(N1957="snížená",J1957,0)</f>
        <v>0</v>
      </c>
      <c r="BG1957" s="150">
        <f>IF(N1957="zákl. přenesená",J1957,0)</f>
        <v>0</v>
      </c>
      <c r="BH1957" s="150">
        <f>IF(N1957="sníž. přenesená",J1957,0)</f>
        <v>0</v>
      </c>
      <c r="BI1957" s="150">
        <f>IF(N1957="nulová",J1957,0)</f>
        <v>0</v>
      </c>
      <c r="BJ1957" s="17" t="s">
        <v>86</v>
      </c>
      <c r="BK1957" s="150">
        <f>ROUND(I1957*H1957,2)</f>
        <v>0</v>
      </c>
      <c r="BL1957" s="17" t="s">
        <v>334</v>
      </c>
      <c r="BM1957" s="149" t="s">
        <v>2725</v>
      </c>
    </row>
    <row r="1958" spans="2:65" s="11" customFormat="1" ht="22.75" customHeight="1">
      <c r="B1958" s="125"/>
      <c r="D1958" s="126" t="s">
        <v>72</v>
      </c>
      <c r="E1958" s="135" t="s">
        <v>2726</v>
      </c>
      <c r="F1958" s="135" t="s">
        <v>2727</v>
      </c>
      <c r="I1958" s="128"/>
      <c r="J1958" s="136">
        <f>BK1958</f>
        <v>0</v>
      </c>
      <c r="L1958" s="125"/>
      <c r="M1958" s="130"/>
      <c r="P1958" s="131">
        <f>SUM(P1959:P2102)</f>
        <v>0</v>
      </c>
      <c r="R1958" s="131">
        <f>SUM(R1959:R2102)</f>
        <v>6.7322202000000004</v>
      </c>
      <c r="T1958" s="132">
        <f>SUM(T1959:T2102)</f>
        <v>0</v>
      </c>
      <c r="AR1958" s="126" t="s">
        <v>86</v>
      </c>
      <c r="AT1958" s="133" t="s">
        <v>72</v>
      </c>
      <c r="AU1958" s="133" t="s">
        <v>80</v>
      </c>
      <c r="AY1958" s="126" t="s">
        <v>241</v>
      </c>
      <c r="BK1958" s="134">
        <f>SUM(BK1959:BK2102)</f>
        <v>0</v>
      </c>
    </row>
    <row r="1959" spans="2:65" s="1" customFormat="1" ht="24.25" customHeight="1">
      <c r="B1959" s="32"/>
      <c r="C1959" s="137" t="s">
        <v>1187</v>
      </c>
      <c r="D1959" s="137" t="s">
        <v>243</v>
      </c>
      <c r="E1959" s="138" t="s">
        <v>2728</v>
      </c>
      <c r="F1959" s="139" t="s">
        <v>2729</v>
      </c>
      <c r="G1959" s="140" t="s">
        <v>246</v>
      </c>
      <c r="H1959" s="141">
        <v>175.01300000000001</v>
      </c>
      <c r="I1959" s="142"/>
      <c r="J1959" s="143">
        <f>ROUND(I1959*H1959,2)</f>
        <v>0</v>
      </c>
      <c r="K1959" s="144"/>
      <c r="L1959" s="32"/>
      <c r="M1959" s="145" t="s">
        <v>1</v>
      </c>
      <c r="N1959" s="146" t="s">
        <v>39</v>
      </c>
      <c r="P1959" s="147">
        <f>O1959*H1959</f>
        <v>0</v>
      </c>
      <c r="Q1959" s="147">
        <v>1.5E-3</v>
      </c>
      <c r="R1959" s="147">
        <f>Q1959*H1959</f>
        <v>0.26251950000000002</v>
      </c>
      <c r="S1959" s="147">
        <v>0</v>
      </c>
      <c r="T1959" s="148">
        <f>S1959*H1959</f>
        <v>0</v>
      </c>
      <c r="AR1959" s="149" t="s">
        <v>334</v>
      </c>
      <c r="AT1959" s="149" t="s">
        <v>243</v>
      </c>
      <c r="AU1959" s="149" t="s">
        <v>86</v>
      </c>
      <c r="AY1959" s="17" t="s">
        <v>241</v>
      </c>
      <c r="BE1959" s="150">
        <f>IF(N1959="základní",J1959,0)</f>
        <v>0</v>
      </c>
      <c r="BF1959" s="150">
        <f>IF(N1959="snížená",J1959,0)</f>
        <v>0</v>
      </c>
      <c r="BG1959" s="150">
        <f>IF(N1959="zákl. přenesená",J1959,0)</f>
        <v>0</v>
      </c>
      <c r="BH1959" s="150">
        <f>IF(N1959="sníž. přenesená",J1959,0)</f>
        <v>0</v>
      </c>
      <c r="BI1959" s="150">
        <f>IF(N1959="nulová",J1959,0)</f>
        <v>0</v>
      </c>
      <c r="BJ1959" s="17" t="s">
        <v>86</v>
      </c>
      <c r="BK1959" s="150">
        <f>ROUND(I1959*H1959,2)</f>
        <v>0</v>
      </c>
      <c r="BL1959" s="17" t="s">
        <v>334</v>
      </c>
      <c r="BM1959" s="149" t="s">
        <v>2730</v>
      </c>
    </row>
    <row r="1960" spans="2:65" s="15" customFormat="1" ht="12">
      <c r="B1960" s="184"/>
      <c r="D1960" s="152" t="s">
        <v>249</v>
      </c>
      <c r="E1960" s="185" t="s">
        <v>1</v>
      </c>
      <c r="F1960" s="186" t="s">
        <v>2731</v>
      </c>
      <c r="H1960" s="185" t="s">
        <v>1</v>
      </c>
      <c r="I1960" s="187"/>
      <c r="L1960" s="184"/>
      <c r="M1960" s="188"/>
      <c r="T1960" s="189"/>
      <c r="AT1960" s="185" t="s">
        <v>249</v>
      </c>
      <c r="AU1960" s="185" t="s">
        <v>86</v>
      </c>
      <c r="AV1960" s="15" t="s">
        <v>80</v>
      </c>
      <c r="AW1960" s="15" t="s">
        <v>30</v>
      </c>
      <c r="AX1960" s="15" t="s">
        <v>73</v>
      </c>
      <c r="AY1960" s="185" t="s">
        <v>241</v>
      </c>
    </row>
    <row r="1961" spans="2:65" s="12" customFormat="1" ht="12">
      <c r="B1961" s="151"/>
      <c r="D1961" s="152" t="s">
        <v>249</v>
      </c>
      <c r="E1961" s="153" t="s">
        <v>1</v>
      </c>
      <c r="F1961" s="154" t="s">
        <v>2732</v>
      </c>
      <c r="H1961" s="155">
        <v>16.684000000000001</v>
      </c>
      <c r="I1961" s="156"/>
      <c r="L1961" s="151"/>
      <c r="M1961" s="157"/>
      <c r="T1961" s="158"/>
      <c r="AT1961" s="153" t="s">
        <v>249</v>
      </c>
      <c r="AU1961" s="153" t="s">
        <v>86</v>
      </c>
      <c r="AV1961" s="12" t="s">
        <v>86</v>
      </c>
      <c r="AW1961" s="12" t="s">
        <v>30</v>
      </c>
      <c r="AX1961" s="12" t="s">
        <v>73</v>
      </c>
      <c r="AY1961" s="153" t="s">
        <v>241</v>
      </c>
    </row>
    <row r="1962" spans="2:65" s="12" customFormat="1" ht="12">
      <c r="B1962" s="151"/>
      <c r="D1962" s="152" t="s">
        <v>249</v>
      </c>
      <c r="E1962" s="153" t="s">
        <v>1</v>
      </c>
      <c r="F1962" s="154" t="s">
        <v>642</v>
      </c>
      <c r="H1962" s="155">
        <v>-1.4</v>
      </c>
      <c r="I1962" s="156"/>
      <c r="L1962" s="151"/>
      <c r="M1962" s="157"/>
      <c r="T1962" s="158"/>
      <c r="AT1962" s="153" t="s">
        <v>249</v>
      </c>
      <c r="AU1962" s="153" t="s">
        <v>86</v>
      </c>
      <c r="AV1962" s="12" t="s">
        <v>86</v>
      </c>
      <c r="AW1962" s="12" t="s">
        <v>30</v>
      </c>
      <c r="AX1962" s="12" t="s">
        <v>73</v>
      </c>
      <c r="AY1962" s="153" t="s">
        <v>241</v>
      </c>
    </row>
    <row r="1963" spans="2:65" s="15" customFormat="1" ht="12">
      <c r="B1963" s="184"/>
      <c r="D1963" s="152" t="s">
        <v>249</v>
      </c>
      <c r="E1963" s="185" t="s">
        <v>1</v>
      </c>
      <c r="F1963" s="186" t="s">
        <v>2651</v>
      </c>
      <c r="H1963" s="185" t="s">
        <v>1</v>
      </c>
      <c r="I1963" s="187"/>
      <c r="L1963" s="184"/>
      <c r="M1963" s="188"/>
      <c r="T1963" s="189"/>
      <c r="AT1963" s="185" t="s">
        <v>249</v>
      </c>
      <c r="AU1963" s="185" t="s">
        <v>86</v>
      </c>
      <c r="AV1963" s="15" t="s">
        <v>80</v>
      </c>
      <c r="AW1963" s="15" t="s">
        <v>30</v>
      </c>
      <c r="AX1963" s="15" t="s">
        <v>73</v>
      </c>
      <c r="AY1963" s="185" t="s">
        <v>241</v>
      </c>
    </row>
    <row r="1964" spans="2:65" s="12" customFormat="1" ht="12">
      <c r="B1964" s="151"/>
      <c r="D1964" s="152" t="s">
        <v>249</v>
      </c>
      <c r="E1964" s="153" t="s">
        <v>1</v>
      </c>
      <c r="F1964" s="154" t="s">
        <v>2733</v>
      </c>
      <c r="H1964" s="155">
        <v>28.033999999999999</v>
      </c>
      <c r="I1964" s="156"/>
      <c r="L1964" s="151"/>
      <c r="M1964" s="157"/>
      <c r="T1964" s="158"/>
      <c r="AT1964" s="153" t="s">
        <v>249</v>
      </c>
      <c r="AU1964" s="153" t="s">
        <v>86</v>
      </c>
      <c r="AV1964" s="12" t="s">
        <v>86</v>
      </c>
      <c r="AW1964" s="12" t="s">
        <v>30</v>
      </c>
      <c r="AX1964" s="12" t="s">
        <v>73</v>
      </c>
      <c r="AY1964" s="153" t="s">
        <v>241</v>
      </c>
    </row>
    <row r="1965" spans="2:65" s="12" customFormat="1" ht="12">
      <c r="B1965" s="151"/>
      <c r="D1965" s="152" t="s">
        <v>249</v>
      </c>
      <c r="E1965" s="153" t="s">
        <v>1</v>
      </c>
      <c r="F1965" s="154" t="s">
        <v>652</v>
      </c>
      <c r="H1965" s="155">
        <v>-1.8</v>
      </c>
      <c r="I1965" s="156"/>
      <c r="L1965" s="151"/>
      <c r="M1965" s="157"/>
      <c r="T1965" s="158"/>
      <c r="AT1965" s="153" t="s">
        <v>249</v>
      </c>
      <c r="AU1965" s="153" t="s">
        <v>86</v>
      </c>
      <c r="AV1965" s="12" t="s">
        <v>86</v>
      </c>
      <c r="AW1965" s="12" t="s">
        <v>30</v>
      </c>
      <c r="AX1965" s="12" t="s">
        <v>73</v>
      </c>
      <c r="AY1965" s="153" t="s">
        <v>241</v>
      </c>
    </row>
    <row r="1966" spans="2:65" s="15" customFormat="1" ht="12">
      <c r="B1966" s="184"/>
      <c r="D1966" s="152" t="s">
        <v>249</v>
      </c>
      <c r="E1966" s="185" t="s">
        <v>1</v>
      </c>
      <c r="F1966" s="186" t="s">
        <v>2654</v>
      </c>
      <c r="H1966" s="185" t="s">
        <v>1</v>
      </c>
      <c r="I1966" s="187"/>
      <c r="L1966" s="184"/>
      <c r="M1966" s="188"/>
      <c r="T1966" s="189"/>
      <c r="AT1966" s="185" t="s">
        <v>249</v>
      </c>
      <c r="AU1966" s="185" t="s">
        <v>86</v>
      </c>
      <c r="AV1966" s="15" t="s">
        <v>80</v>
      </c>
      <c r="AW1966" s="15" t="s">
        <v>30</v>
      </c>
      <c r="AX1966" s="15" t="s">
        <v>73</v>
      </c>
      <c r="AY1966" s="185" t="s">
        <v>241</v>
      </c>
    </row>
    <row r="1967" spans="2:65" s="12" customFormat="1" ht="12">
      <c r="B1967" s="151"/>
      <c r="D1967" s="152" t="s">
        <v>249</v>
      </c>
      <c r="E1967" s="153" t="s">
        <v>1</v>
      </c>
      <c r="F1967" s="154" t="s">
        <v>2733</v>
      </c>
      <c r="H1967" s="155">
        <v>28.033999999999999</v>
      </c>
      <c r="I1967" s="156"/>
      <c r="L1967" s="151"/>
      <c r="M1967" s="157"/>
      <c r="T1967" s="158"/>
      <c r="AT1967" s="153" t="s">
        <v>249</v>
      </c>
      <c r="AU1967" s="153" t="s">
        <v>86</v>
      </c>
      <c r="AV1967" s="12" t="s">
        <v>86</v>
      </c>
      <c r="AW1967" s="12" t="s">
        <v>30</v>
      </c>
      <c r="AX1967" s="12" t="s">
        <v>73</v>
      </c>
      <c r="AY1967" s="153" t="s">
        <v>241</v>
      </c>
    </row>
    <row r="1968" spans="2:65" s="12" customFormat="1" ht="12">
      <c r="B1968" s="151"/>
      <c r="D1968" s="152" t="s">
        <v>249</v>
      </c>
      <c r="E1968" s="153" t="s">
        <v>1</v>
      </c>
      <c r="F1968" s="154" t="s">
        <v>652</v>
      </c>
      <c r="H1968" s="155">
        <v>-1.8</v>
      </c>
      <c r="I1968" s="156"/>
      <c r="L1968" s="151"/>
      <c r="M1968" s="157"/>
      <c r="T1968" s="158"/>
      <c r="AT1968" s="153" t="s">
        <v>249</v>
      </c>
      <c r="AU1968" s="153" t="s">
        <v>86</v>
      </c>
      <c r="AV1968" s="12" t="s">
        <v>86</v>
      </c>
      <c r="AW1968" s="12" t="s">
        <v>30</v>
      </c>
      <c r="AX1968" s="12" t="s">
        <v>73</v>
      </c>
      <c r="AY1968" s="153" t="s">
        <v>241</v>
      </c>
    </row>
    <row r="1969" spans="2:65" s="15" customFormat="1" ht="12">
      <c r="B1969" s="184"/>
      <c r="D1969" s="152" t="s">
        <v>249</v>
      </c>
      <c r="E1969" s="185" t="s">
        <v>1</v>
      </c>
      <c r="F1969" s="186" t="s">
        <v>2655</v>
      </c>
      <c r="H1969" s="185" t="s">
        <v>1</v>
      </c>
      <c r="I1969" s="187"/>
      <c r="L1969" s="184"/>
      <c r="M1969" s="188"/>
      <c r="T1969" s="189"/>
      <c r="AT1969" s="185" t="s">
        <v>249</v>
      </c>
      <c r="AU1969" s="185" t="s">
        <v>86</v>
      </c>
      <c r="AV1969" s="15" t="s">
        <v>80</v>
      </c>
      <c r="AW1969" s="15" t="s">
        <v>30</v>
      </c>
      <c r="AX1969" s="15" t="s">
        <v>73</v>
      </c>
      <c r="AY1969" s="185" t="s">
        <v>241</v>
      </c>
    </row>
    <row r="1970" spans="2:65" s="12" customFormat="1" ht="12">
      <c r="B1970" s="151"/>
      <c r="D1970" s="152" t="s">
        <v>249</v>
      </c>
      <c r="E1970" s="153" t="s">
        <v>1</v>
      </c>
      <c r="F1970" s="154" t="s">
        <v>2733</v>
      </c>
      <c r="H1970" s="155">
        <v>28.033999999999999</v>
      </c>
      <c r="I1970" s="156"/>
      <c r="L1970" s="151"/>
      <c r="M1970" s="157"/>
      <c r="T1970" s="158"/>
      <c r="AT1970" s="153" t="s">
        <v>249</v>
      </c>
      <c r="AU1970" s="153" t="s">
        <v>86</v>
      </c>
      <c r="AV1970" s="12" t="s">
        <v>86</v>
      </c>
      <c r="AW1970" s="12" t="s">
        <v>30</v>
      </c>
      <c r="AX1970" s="12" t="s">
        <v>73</v>
      </c>
      <c r="AY1970" s="153" t="s">
        <v>241</v>
      </c>
    </row>
    <row r="1971" spans="2:65" s="12" customFormat="1" ht="12">
      <c r="B1971" s="151"/>
      <c r="D1971" s="152" t="s">
        <v>249</v>
      </c>
      <c r="E1971" s="153" t="s">
        <v>1</v>
      </c>
      <c r="F1971" s="154" t="s">
        <v>652</v>
      </c>
      <c r="H1971" s="155">
        <v>-1.8</v>
      </c>
      <c r="I1971" s="156"/>
      <c r="L1971" s="151"/>
      <c r="M1971" s="157"/>
      <c r="T1971" s="158"/>
      <c r="AT1971" s="153" t="s">
        <v>249</v>
      </c>
      <c r="AU1971" s="153" t="s">
        <v>86</v>
      </c>
      <c r="AV1971" s="12" t="s">
        <v>86</v>
      </c>
      <c r="AW1971" s="12" t="s">
        <v>30</v>
      </c>
      <c r="AX1971" s="12" t="s">
        <v>73</v>
      </c>
      <c r="AY1971" s="153" t="s">
        <v>241</v>
      </c>
    </row>
    <row r="1972" spans="2:65" s="15" customFormat="1" ht="12">
      <c r="B1972" s="184"/>
      <c r="D1972" s="152" t="s">
        <v>249</v>
      </c>
      <c r="E1972" s="185" t="s">
        <v>1</v>
      </c>
      <c r="F1972" s="186" t="s">
        <v>2656</v>
      </c>
      <c r="H1972" s="185" t="s">
        <v>1</v>
      </c>
      <c r="I1972" s="187"/>
      <c r="L1972" s="184"/>
      <c r="M1972" s="188"/>
      <c r="T1972" s="189"/>
      <c r="AT1972" s="185" t="s">
        <v>249</v>
      </c>
      <c r="AU1972" s="185" t="s">
        <v>86</v>
      </c>
      <c r="AV1972" s="15" t="s">
        <v>80</v>
      </c>
      <c r="AW1972" s="15" t="s">
        <v>30</v>
      </c>
      <c r="AX1972" s="15" t="s">
        <v>73</v>
      </c>
      <c r="AY1972" s="185" t="s">
        <v>241</v>
      </c>
    </row>
    <row r="1973" spans="2:65" s="12" customFormat="1" ht="12">
      <c r="B1973" s="151"/>
      <c r="D1973" s="152" t="s">
        <v>249</v>
      </c>
      <c r="E1973" s="153" t="s">
        <v>1</v>
      </c>
      <c r="F1973" s="154" t="s">
        <v>2733</v>
      </c>
      <c r="H1973" s="155">
        <v>28.033999999999999</v>
      </c>
      <c r="I1973" s="156"/>
      <c r="L1973" s="151"/>
      <c r="M1973" s="157"/>
      <c r="T1973" s="158"/>
      <c r="AT1973" s="153" t="s">
        <v>249</v>
      </c>
      <c r="AU1973" s="153" t="s">
        <v>86</v>
      </c>
      <c r="AV1973" s="12" t="s">
        <v>86</v>
      </c>
      <c r="AW1973" s="12" t="s">
        <v>30</v>
      </c>
      <c r="AX1973" s="12" t="s">
        <v>73</v>
      </c>
      <c r="AY1973" s="153" t="s">
        <v>241</v>
      </c>
    </row>
    <row r="1974" spans="2:65" s="12" customFormat="1" ht="12">
      <c r="B1974" s="151"/>
      <c r="D1974" s="152" t="s">
        <v>249</v>
      </c>
      <c r="E1974" s="153" t="s">
        <v>1</v>
      </c>
      <c r="F1974" s="154" t="s">
        <v>652</v>
      </c>
      <c r="H1974" s="155">
        <v>-1.8</v>
      </c>
      <c r="I1974" s="156"/>
      <c r="L1974" s="151"/>
      <c r="M1974" s="157"/>
      <c r="T1974" s="158"/>
      <c r="AT1974" s="153" t="s">
        <v>249</v>
      </c>
      <c r="AU1974" s="153" t="s">
        <v>86</v>
      </c>
      <c r="AV1974" s="12" t="s">
        <v>86</v>
      </c>
      <c r="AW1974" s="12" t="s">
        <v>30</v>
      </c>
      <c r="AX1974" s="12" t="s">
        <v>73</v>
      </c>
      <c r="AY1974" s="153" t="s">
        <v>241</v>
      </c>
    </row>
    <row r="1975" spans="2:65" s="15" customFormat="1" ht="12">
      <c r="B1975" s="184"/>
      <c r="D1975" s="152" t="s">
        <v>249</v>
      </c>
      <c r="E1975" s="185" t="s">
        <v>1</v>
      </c>
      <c r="F1975" s="186" t="s">
        <v>2657</v>
      </c>
      <c r="H1975" s="185" t="s">
        <v>1</v>
      </c>
      <c r="I1975" s="187"/>
      <c r="L1975" s="184"/>
      <c r="M1975" s="188"/>
      <c r="T1975" s="189"/>
      <c r="AT1975" s="185" t="s">
        <v>249</v>
      </c>
      <c r="AU1975" s="185" t="s">
        <v>86</v>
      </c>
      <c r="AV1975" s="15" t="s">
        <v>80</v>
      </c>
      <c r="AW1975" s="15" t="s">
        <v>30</v>
      </c>
      <c r="AX1975" s="15" t="s">
        <v>73</v>
      </c>
      <c r="AY1975" s="185" t="s">
        <v>241</v>
      </c>
    </row>
    <row r="1976" spans="2:65" s="12" customFormat="1" ht="12">
      <c r="B1976" s="151"/>
      <c r="D1976" s="152" t="s">
        <v>249</v>
      </c>
      <c r="E1976" s="153" t="s">
        <v>1</v>
      </c>
      <c r="F1976" s="154" t="s">
        <v>2733</v>
      </c>
      <c r="H1976" s="155">
        <v>28.033999999999999</v>
      </c>
      <c r="I1976" s="156"/>
      <c r="L1976" s="151"/>
      <c r="M1976" s="157"/>
      <c r="T1976" s="158"/>
      <c r="AT1976" s="153" t="s">
        <v>249</v>
      </c>
      <c r="AU1976" s="153" t="s">
        <v>86</v>
      </c>
      <c r="AV1976" s="12" t="s">
        <v>86</v>
      </c>
      <c r="AW1976" s="12" t="s">
        <v>30</v>
      </c>
      <c r="AX1976" s="12" t="s">
        <v>73</v>
      </c>
      <c r="AY1976" s="153" t="s">
        <v>241</v>
      </c>
    </row>
    <row r="1977" spans="2:65" s="12" customFormat="1" ht="12">
      <c r="B1977" s="151"/>
      <c r="D1977" s="152" t="s">
        <v>249</v>
      </c>
      <c r="E1977" s="153" t="s">
        <v>1</v>
      </c>
      <c r="F1977" s="154" t="s">
        <v>652</v>
      </c>
      <c r="H1977" s="155">
        <v>-1.8</v>
      </c>
      <c r="I1977" s="156"/>
      <c r="L1977" s="151"/>
      <c r="M1977" s="157"/>
      <c r="T1977" s="158"/>
      <c r="AT1977" s="153" t="s">
        <v>249</v>
      </c>
      <c r="AU1977" s="153" t="s">
        <v>86</v>
      </c>
      <c r="AV1977" s="12" t="s">
        <v>86</v>
      </c>
      <c r="AW1977" s="12" t="s">
        <v>30</v>
      </c>
      <c r="AX1977" s="12" t="s">
        <v>73</v>
      </c>
      <c r="AY1977" s="153" t="s">
        <v>241</v>
      </c>
    </row>
    <row r="1978" spans="2:65" s="15" customFormat="1" ht="12">
      <c r="B1978" s="184"/>
      <c r="D1978" s="152" t="s">
        <v>249</v>
      </c>
      <c r="E1978" s="185" t="s">
        <v>1</v>
      </c>
      <c r="F1978" s="186" t="s">
        <v>2658</v>
      </c>
      <c r="H1978" s="185" t="s">
        <v>1</v>
      </c>
      <c r="I1978" s="187"/>
      <c r="L1978" s="184"/>
      <c r="M1978" s="188"/>
      <c r="T1978" s="189"/>
      <c r="AT1978" s="185" t="s">
        <v>249</v>
      </c>
      <c r="AU1978" s="185" t="s">
        <v>86</v>
      </c>
      <c r="AV1978" s="15" t="s">
        <v>80</v>
      </c>
      <c r="AW1978" s="15" t="s">
        <v>30</v>
      </c>
      <c r="AX1978" s="15" t="s">
        <v>73</v>
      </c>
      <c r="AY1978" s="185" t="s">
        <v>241</v>
      </c>
    </row>
    <row r="1979" spans="2:65" s="12" customFormat="1" ht="12">
      <c r="B1979" s="151"/>
      <c r="D1979" s="152" t="s">
        <v>249</v>
      </c>
      <c r="E1979" s="153" t="s">
        <v>1</v>
      </c>
      <c r="F1979" s="154" t="s">
        <v>2734</v>
      </c>
      <c r="H1979" s="155">
        <v>30.359000000000002</v>
      </c>
      <c r="I1979" s="156"/>
      <c r="L1979" s="151"/>
      <c r="M1979" s="157"/>
      <c r="T1979" s="158"/>
      <c r="AT1979" s="153" t="s">
        <v>249</v>
      </c>
      <c r="AU1979" s="153" t="s">
        <v>86</v>
      </c>
      <c r="AV1979" s="12" t="s">
        <v>86</v>
      </c>
      <c r="AW1979" s="12" t="s">
        <v>30</v>
      </c>
      <c r="AX1979" s="12" t="s">
        <v>73</v>
      </c>
      <c r="AY1979" s="153" t="s">
        <v>241</v>
      </c>
    </row>
    <row r="1980" spans="2:65" s="12" customFormat="1" ht="12">
      <c r="B1980" s="151"/>
      <c r="D1980" s="152" t="s">
        <v>249</v>
      </c>
      <c r="E1980" s="153" t="s">
        <v>1</v>
      </c>
      <c r="F1980" s="154" t="s">
        <v>652</v>
      </c>
      <c r="H1980" s="155">
        <v>-1.8</v>
      </c>
      <c r="I1980" s="156"/>
      <c r="L1980" s="151"/>
      <c r="M1980" s="157"/>
      <c r="T1980" s="158"/>
      <c r="AT1980" s="153" t="s">
        <v>249</v>
      </c>
      <c r="AU1980" s="153" t="s">
        <v>86</v>
      </c>
      <c r="AV1980" s="12" t="s">
        <v>86</v>
      </c>
      <c r="AW1980" s="12" t="s">
        <v>30</v>
      </c>
      <c r="AX1980" s="12" t="s">
        <v>73</v>
      </c>
      <c r="AY1980" s="153" t="s">
        <v>241</v>
      </c>
    </row>
    <row r="1981" spans="2:65" s="13" customFormat="1" ht="12">
      <c r="B1981" s="159"/>
      <c r="D1981" s="152" t="s">
        <v>249</v>
      </c>
      <c r="E1981" s="160" t="s">
        <v>1</v>
      </c>
      <c r="F1981" s="161" t="s">
        <v>251</v>
      </c>
      <c r="H1981" s="162">
        <v>175.01300000000001</v>
      </c>
      <c r="I1981" s="163"/>
      <c r="L1981" s="159"/>
      <c r="M1981" s="164"/>
      <c r="T1981" s="165"/>
      <c r="AT1981" s="160" t="s">
        <v>249</v>
      </c>
      <c r="AU1981" s="160" t="s">
        <v>86</v>
      </c>
      <c r="AV1981" s="13" t="s">
        <v>247</v>
      </c>
      <c r="AW1981" s="13" t="s">
        <v>30</v>
      </c>
      <c r="AX1981" s="13" t="s">
        <v>80</v>
      </c>
      <c r="AY1981" s="160" t="s">
        <v>241</v>
      </c>
    </row>
    <row r="1982" spans="2:65" s="1" customFormat="1" ht="21.75" customHeight="1">
      <c r="B1982" s="32"/>
      <c r="C1982" s="137" t="s">
        <v>2735</v>
      </c>
      <c r="D1982" s="137" t="s">
        <v>243</v>
      </c>
      <c r="E1982" s="138" t="s">
        <v>2736</v>
      </c>
      <c r="F1982" s="139" t="s">
        <v>2737</v>
      </c>
      <c r="G1982" s="140" t="s">
        <v>327</v>
      </c>
      <c r="H1982" s="141">
        <v>21.88</v>
      </c>
      <c r="I1982" s="142"/>
      <c r="J1982" s="143">
        <f>ROUND(I1982*H1982,2)</f>
        <v>0</v>
      </c>
      <c r="K1982" s="144"/>
      <c r="L1982" s="32"/>
      <c r="M1982" s="145" t="s">
        <v>1</v>
      </c>
      <c r="N1982" s="146" t="s">
        <v>39</v>
      </c>
      <c r="P1982" s="147">
        <f>O1982*H1982</f>
        <v>0</v>
      </c>
      <c r="Q1982" s="147">
        <v>2.1000000000000001E-4</v>
      </c>
      <c r="R1982" s="147">
        <f>Q1982*H1982</f>
        <v>4.5947999999999996E-3</v>
      </c>
      <c r="S1982" s="147">
        <v>0</v>
      </c>
      <c r="T1982" s="148">
        <f>S1982*H1982</f>
        <v>0</v>
      </c>
      <c r="AR1982" s="149" t="s">
        <v>334</v>
      </c>
      <c r="AT1982" s="149" t="s">
        <v>243</v>
      </c>
      <c r="AU1982" s="149" t="s">
        <v>86</v>
      </c>
      <c r="AY1982" s="17" t="s">
        <v>241</v>
      </c>
      <c r="BE1982" s="150">
        <f>IF(N1982="základní",J1982,0)</f>
        <v>0</v>
      </c>
      <c r="BF1982" s="150">
        <f>IF(N1982="snížená",J1982,0)</f>
        <v>0</v>
      </c>
      <c r="BG1982" s="150">
        <f>IF(N1982="zákl. přenesená",J1982,0)</f>
        <v>0</v>
      </c>
      <c r="BH1982" s="150">
        <f>IF(N1982="sníž. přenesená",J1982,0)</f>
        <v>0</v>
      </c>
      <c r="BI1982" s="150">
        <f>IF(N1982="nulová",J1982,0)</f>
        <v>0</v>
      </c>
      <c r="BJ1982" s="17" t="s">
        <v>86</v>
      </c>
      <c r="BK1982" s="150">
        <f>ROUND(I1982*H1982,2)</f>
        <v>0</v>
      </c>
      <c r="BL1982" s="17" t="s">
        <v>334</v>
      </c>
      <c r="BM1982" s="149" t="s">
        <v>2738</v>
      </c>
    </row>
    <row r="1983" spans="2:65" s="12" customFormat="1" ht="12">
      <c r="B1983" s="151"/>
      <c r="D1983" s="152" t="s">
        <v>249</v>
      </c>
      <c r="E1983" s="153" t="s">
        <v>1</v>
      </c>
      <c r="F1983" s="154" t="s">
        <v>2739</v>
      </c>
      <c r="H1983" s="155">
        <v>10.94</v>
      </c>
      <c r="I1983" s="156"/>
      <c r="L1983" s="151"/>
      <c r="M1983" s="157"/>
      <c r="T1983" s="158"/>
      <c r="AT1983" s="153" t="s">
        <v>249</v>
      </c>
      <c r="AU1983" s="153" t="s">
        <v>86</v>
      </c>
      <c r="AV1983" s="12" t="s">
        <v>86</v>
      </c>
      <c r="AW1983" s="12" t="s">
        <v>30</v>
      </c>
      <c r="AX1983" s="12" t="s">
        <v>73</v>
      </c>
      <c r="AY1983" s="153" t="s">
        <v>241</v>
      </c>
    </row>
    <row r="1984" spans="2:65" s="12" customFormat="1" ht="12">
      <c r="B1984" s="151"/>
      <c r="D1984" s="152" t="s">
        <v>249</v>
      </c>
      <c r="E1984" s="153" t="s">
        <v>1</v>
      </c>
      <c r="F1984" s="154" t="s">
        <v>2740</v>
      </c>
      <c r="H1984" s="155">
        <v>10.94</v>
      </c>
      <c r="I1984" s="156"/>
      <c r="L1984" s="151"/>
      <c r="M1984" s="157"/>
      <c r="T1984" s="158"/>
      <c r="AT1984" s="153" t="s">
        <v>249</v>
      </c>
      <c r="AU1984" s="153" t="s">
        <v>86</v>
      </c>
      <c r="AV1984" s="12" t="s">
        <v>86</v>
      </c>
      <c r="AW1984" s="12" t="s">
        <v>30</v>
      </c>
      <c r="AX1984" s="12" t="s">
        <v>73</v>
      </c>
      <c r="AY1984" s="153" t="s">
        <v>241</v>
      </c>
    </row>
    <row r="1985" spans="2:65" s="12" customFormat="1" ht="12">
      <c r="B1985" s="151"/>
      <c r="D1985" s="152" t="s">
        <v>249</v>
      </c>
      <c r="E1985" s="153" t="s">
        <v>1</v>
      </c>
      <c r="F1985" s="154" t="s">
        <v>2741</v>
      </c>
      <c r="H1985" s="155">
        <v>10.94</v>
      </c>
      <c r="I1985" s="156"/>
      <c r="L1985" s="151"/>
      <c r="M1985" s="157"/>
      <c r="T1985" s="158"/>
      <c r="AT1985" s="153" t="s">
        <v>249</v>
      </c>
      <c r="AU1985" s="153" t="s">
        <v>86</v>
      </c>
      <c r="AV1985" s="12" t="s">
        <v>86</v>
      </c>
      <c r="AW1985" s="12" t="s">
        <v>30</v>
      </c>
      <c r="AX1985" s="12" t="s">
        <v>73</v>
      </c>
      <c r="AY1985" s="153" t="s">
        <v>241</v>
      </c>
    </row>
    <row r="1986" spans="2:65" s="12" customFormat="1" ht="12">
      <c r="B1986" s="151"/>
      <c r="D1986" s="152" t="s">
        <v>249</v>
      </c>
      <c r="E1986" s="153" t="s">
        <v>1</v>
      </c>
      <c r="F1986" s="154" t="s">
        <v>2742</v>
      </c>
      <c r="H1986" s="155">
        <v>10.94</v>
      </c>
      <c r="I1986" s="156"/>
      <c r="L1986" s="151"/>
      <c r="M1986" s="157"/>
      <c r="T1986" s="158"/>
      <c r="AT1986" s="153" t="s">
        <v>249</v>
      </c>
      <c r="AU1986" s="153" t="s">
        <v>86</v>
      </c>
      <c r="AV1986" s="12" t="s">
        <v>86</v>
      </c>
      <c r="AW1986" s="12" t="s">
        <v>30</v>
      </c>
      <c r="AX1986" s="12" t="s">
        <v>73</v>
      </c>
      <c r="AY1986" s="153" t="s">
        <v>241</v>
      </c>
    </row>
    <row r="1987" spans="2:65" s="12" customFormat="1" ht="12">
      <c r="B1987" s="151"/>
      <c r="D1987" s="152" t="s">
        <v>249</v>
      </c>
      <c r="E1987" s="153" t="s">
        <v>1</v>
      </c>
      <c r="F1987" s="154" t="s">
        <v>2743</v>
      </c>
      <c r="H1987" s="155">
        <v>10.94</v>
      </c>
      <c r="I1987" s="156"/>
      <c r="L1987" s="151"/>
      <c r="M1987" s="157"/>
      <c r="T1987" s="158"/>
      <c r="AT1987" s="153" t="s">
        <v>249</v>
      </c>
      <c r="AU1987" s="153" t="s">
        <v>86</v>
      </c>
      <c r="AV1987" s="12" t="s">
        <v>86</v>
      </c>
      <c r="AW1987" s="12" t="s">
        <v>30</v>
      </c>
      <c r="AX1987" s="12" t="s">
        <v>73</v>
      </c>
      <c r="AY1987" s="153" t="s">
        <v>241</v>
      </c>
    </row>
    <row r="1988" spans="2:65" s="12" customFormat="1" ht="12">
      <c r="B1988" s="151"/>
      <c r="D1988" s="152" t="s">
        <v>249</v>
      </c>
      <c r="E1988" s="153" t="s">
        <v>1</v>
      </c>
      <c r="F1988" s="154" t="s">
        <v>2744</v>
      </c>
      <c r="H1988" s="155">
        <v>10.94</v>
      </c>
      <c r="I1988" s="156"/>
      <c r="L1988" s="151"/>
      <c r="M1988" s="157"/>
      <c r="T1988" s="158"/>
      <c r="AT1988" s="153" t="s">
        <v>249</v>
      </c>
      <c r="AU1988" s="153" t="s">
        <v>86</v>
      </c>
      <c r="AV1988" s="12" t="s">
        <v>86</v>
      </c>
      <c r="AW1988" s="12" t="s">
        <v>30</v>
      </c>
      <c r="AX1988" s="12" t="s">
        <v>73</v>
      </c>
      <c r="AY1988" s="153" t="s">
        <v>241</v>
      </c>
    </row>
    <row r="1989" spans="2:65" s="12" customFormat="1" ht="12">
      <c r="B1989" s="151"/>
      <c r="D1989" s="152" t="s">
        <v>249</v>
      </c>
      <c r="E1989" s="153" t="s">
        <v>1</v>
      </c>
      <c r="F1989" s="154" t="s">
        <v>2745</v>
      </c>
      <c r="H1989" s="155">
        <v>10.94</v>
      </c>
      <c r="I1989" s="156"/>
      <c r="L1989" s="151"/>
      <c r="M1989" s="157"/>
      <c r="T1989" s="158"/>
      <c r="AT1989" s="153" t="s">
        <v>249</v>
      </c>
      <c r="AU1989" s="153" t="s">
        <v>86</v>
      </c>
      <c r="AV1989" s="12" t="s">
        <v>86</v>
      </c>
      <c r="AW1989" s="12" t="s">
        <v>30</v>
      </c>
      <c r="AX1989" s="12" t="s">
        <v>73</v>
      </c>
      <c r="AY1989" s="153" t="s">
        <v>241</v>
      </c>
    </row>
    <row r="1990" spans="2:65" s="13" customFormat="1" ht="12">
      <c r="B1990" s="159"/>
      <c r="D1990" s="152" t="s">
        <v>249</v>
      </c>
      <c r="E1990" s="160" t="s">
        <v>1</v>
      </c>
      <c r="F1990" s="161" t="s">
        <v>2746</v>
      </c>
      <c r="H1990" s="162">
        <v>76.58</v>
      </c>
      <c r="I1990" s="163"/>
      <c r="L1990" s="159"/>
      <c r="M1990" s="164"/>
      <c r="T1990" s="165"/>
      <c r="AT1990" s="160" t="s">
        <v>249</v>
      </c>
      <c r="AU1990" s="160" t="s">
        <v>86</v>
      </c>
      <c r="AV1990" s="13" t="s">
        <v>247</v>
      </c>
      <c r="AW1990" s="13" t="s">
        <v>30</v>
      </c>
      <c r="AX1990" s="13" t="s">
        <v>73</v>
      </c>
      <c r="AY1990" s="160" t="s">
        <v>241</v>
      </c>
    </row>
    <row r="1991" spans="2:65" s="12" customFormat="1" ht="12">
      <c r="B1991" s="151"/>
      <c r="D1991" s="152" t="s">
        <v>249</v>
      </c>
      <c r="E1991" s="153" t="s">
        <v>1</v>
      </c>
      <c r="F1991" s="154" t="s">
        <v>2747</v>
      </c>
      <c r="H1991" s="155">
        <v>21.88</v>
      </c>
      <c r="I1991" s="156"/>
      <c r="L1991" s="151"/>
      <c r="M1991" s="157"/>
      <c r="T1991" s="158"/>
      <c r="AT1991" s="153" t="s">
        <v>249</v>
      </c>
      <c r="AU1991" s="153" t="s">
        <v>86</v>
      </c>
      <c r="AV1991" s="12" t="s">
        <v>86</v>
      </c>
      <c r="AW1991" s="12" t="s">
        <v>30</v>
      </c>
      <c r="AX1991" s="12" t="s">
        <v>73</v>
      </c>
      <c r="AY1991" s="153" t="s">
        <v>241</v>
      </c>
    </row>
    <row r="1992" spans="2:65" s="13" customFormat="1" ht="12">
      <c r="B1992" s="159"/>
      <c r="D1992" s="152" t="s">
        <v>249</v>
      </c>
      <c r="E1992" s="160" t="s">
        <v>1</v>
      </c>
      <c r="F1992" s="161" t="s">
        <v>2748</v>
      </c>
      <c r="H1992" s="162">
        <v>21.88</v>
      </c>
      <c r="I1992" s="163"/>
      <c r="L1992" s="159"/>
      <c r="M1992" s="164"/>
      <c r="T1992" s="165"/>
      <c r="AT1992" s="160" t="s">
        <v>249</v>
      </c>
      <c r="AU1992" s="160" t="s">
        <v>86</v>
      </c>
      <c r="AV1992" s="13" t="s">
        <v>247</v>
      </c>
      <c r="AW1992" s="13" t="s">
        <v>30</v>
      </c>
      <c r="AX1992" s="13" t="s">
        <v>80</v>
      </c>
      <c r="AY1992" s="160" t="s">
        <v>241</v>
      </c>
    </row>
    <row r="1993" spans="2:65" s="1" customFormat="1" ht="24.25" customHeight="1">
      <c r="B1993" s="32"/>
      <c r="C1993" s="137" t="s">
        <v>2749</v>
      </c>
      <c r="D1993" s="137" t="s">
        <v>243</v>
      </c>
      <c r="E1993" s="138" t="s">
        <v>2750</v>
      </c>
      <c r="F1993" s="139" t="s">
        <v>2751</v>
      </c>
      <c r="G1993" s="140" t="s">
        <v>299</v>
      </c>
      <c r="H1993" s="141">
        <v>62.35</v>
      </c>
      <c r="I1993" s="142"/>
      <c r="J1993" s="143">
        <f>ROUND(I1993*H1993,2)</f>
        <v>0</v>
      </c>
      <c r="K1993" s="144"/>
      <c r="L1993" s="32"/>
      <c r="M1993" s="145" t="s">
        <v>1</v>
      </c>
      <c r="N1993" s="146" t="s">
        <v>39</v>
      </c>
      <c r="P1993" s="147">
        <f>O1993*H1993</f>
        <v>0</v>
      </c>
      <c r="Q1993" s="147">
        <v>3.2000000000000003E-4</v>
      </c>
      <c r="R1993" s="147">
        <f>Q1993*H1993</f>
        <v>1.9952000000000001E-2</v>
      </c>
      <c r="S1993" s="147">
        <v>0</v>
      </c>
      <c r="T1993" s="148">
        <f>S1993*H1993</f>
        <v>0</v>
      </c>
      <c r="AR1993" s="149" t="s">
        <v>334</v>
      </c>
      <c r="AT1993" s="149" t="s">
        <v>243</v>
      </c>
      <c r="AU1993" s="149" t="s">
        <v>86</v>
      </c>
      <c r="AY1993" s="17" t="s">
        <v>241</v>
      </c>
      <c r="BE1993" s="150">
        <f>IF(N1993="základní",J1993,0)</f>
        <v>0</v>
      </c>
      <c r="BF1993" s="150">
        <f>IF(N1993="snížená",J1993,0)</f>
        <v>0</v>
      </c>
      <c r="BG1993" s="150">
        <f>IF(N1993="zákl. přenesená",J1993,0)</f>
        <v>0</v>
      </c>
      <c r="BH1993" s="150">
        <f>IF(N1993="sníž. přenesená",J1993,0)</f>
        <v>0</v>
      </c>
      <c r="BI1993" s="150">
        <f>IF(N1993="nulová",J1993,0)</f>
        <v>0</v>
      </c>
      <c r="BJ1993" s="17" t="s">
        <v>86</v>
      </c>
      <c r="BK1993" s="150">
        <f>ROUND(I1993*H1993,2)</f>
        <v>0</v>
      </c>
      <c r="BL1993" s="17" t="s">
        <v>334</v>
      </c>
      <c r="BM1993" s="149" t="s">
        <v>2752</v>
      </c>
    </row>
    <row r="1994" spans="2:65" s="15" customFormat="1" ht="12">
      <c r="B1994" s="184"/>
      <c r="D1994" s="152" t="s">
        <v>249</v>
      </c>
      <c r="E1994" s="185" t="s">
        <v>1</v>
      </c>
      <c r="F1994" s="186" t="s">
        <v>2649</v>
      </c>
      <c r="H1994" s="185" t="s">
        <v>1</v>
      </c>
      <c r="I1994" s="187"/>
      <c r="L1994" s="184"/>
      <c r="M1994" s="188"/>
      <c r="T1994" s="189"/>
      <c r="AT1994" s="185" t="s">
        <v>249</v>
      </c>
      <c r="AU1994" s="185" t="s">
        <v>86</v>
      </c>
      <c r="AV1994" s="15" t="s">
        <v>80</v>
      </c>
      <c r="AW1994" s="15" t="s">
        <v>30</v>
      </c>
      <c r="AX1994" s="15" t="s">
        <v>73</v>
      </c>
      <c r="AY1994" s="185" t="s">
        <v>241</v>
      </c>
    </row>
    <row r="1995" spans="2:65" s="12" customFormat="1" ht="12">
      <c r="B1995" s="151"/>
      <c r="D1995" s="152" t="s">
        <v>249</v>
      </c>
      <c r="E1995" s="153" t="s">
        <v>1</v>
      </c>
      <c r="F1995" s="154" t="s">
        <v>2650</v>
      </c>
      <c r="H1995" s="155">
        <v>6.1</v>
      </c>
      <c r="I1995" s="156"/>
      <c r="L1995" s="151"/>
      <c r="M1995" s="157"/>
      <c r="T1995" s="158"/>
      <c r="AT1995" s="153" t="s">
        <v>249</v>
      </c>
      <c r="AU1995" s="153" t="s">
        <v>86</v>
      </c>
      <c r="AV1995" s="12" t="s">
        <v>86</v>
      </c>
      <c r="AW1995" s="12" t="s">
        <v>30</v>
      </c>
      <c r="AX1995" s="12" t="s">
        <v>73</v>
      </c>
      <c r="AY1995" s="153" t="s">
        <v>241</v>
      </c>
    </row>
    <row r="1996" spans="2:65" s="12" customFormat="1" ht="12">
      <c r="B1996" s="151"/>
      <c r="D1996" s="152" t="s">
        <v>249</v>
      </c>
      <c r="E1996" s="153" t="s">
        <v>1</v>
      </c>
      <c r="F1996" s="154" t="s">
        <v>2616</v>
      </c>
      <c r="H1996" s="155">
        <v>-0.7</v>
      </c>
      <c r="I1996" s="156"/>
      <c r="L1996" s="151"/>
      <c r="M1996" s="157"/>
      <c r="T1996" s="158"/>
      <c r="AT1996" s="153" t="s">
        <v>249</v>
      </c>
      <c r="AU1996" s="153" t="s">
        <v>86</v>
      </c>
      <c r="AV1996" s="12" t="s">
        <v>86</v>
      </c>
      <c r="AW1996" s="12" t="s">
        <v>30</v>
      </c>
      <c r="AX1996" s="12" t="s">
        <v>73</v>
      </c>
      <c r="AY1996" s="153" t="s">
        <v>241</v>
      </c>
    </row>
    <row r="1997" spans="2:65" s="15" customFormat="1" ht="12">
      <c r="B1997" s="184"/>
      <c r="D1997" s="152" t="s">
        <v>249</v>
      </c>
      <c r="E1997" s="185" t="s">
        <v>1</v>
      </c>
      <c r="F1997" s="186" t="s">
        <v>2651</v>
      </c>
      <c r="H1997" s="185" t="s">
        <v>1</v>
      </c>
      <c r="I1997" s="187"/>
      <c r="L1997" s="184"/>
      <c r="M1997" s="188"/>
      <c r="T1997" s="189"/>
      <c r="AT1997" s="185" t="s">
        <v>249</v>
      </c>
      <c r="AU1997" s="185" t="s">
        <v>86</v>
      </c>
      <c r="AV1997" s="15" t="s">
        <v>80</v>
      </c>
      <c r="AW1997" s="15" t="s">
        <v>30</v>
      </c>
      <c r="AX1997" s="15" t="s">
        <v>73</v>
      </c>
      <c r="AY1997" s="185" t="s">
        <v>241</v>
      </c>
    </row>
    <row r="1998" spans="2:65" s="12" customFormat="1" ht="12">
      <c r="B1998" s="151"/>
      <c r="D1998" s="152" t="s">
        <v>249</v>
      </c>
      <c r="E1998" s="153" t="s">
        <v>1</v>
      </c>
      <c r="F1998" s="154" t="s">
        <v>2652</v>
      </c>
      <c r="H1998" s="155">
        <v>10.25</v>
      </c>
      <c r="I1998" s="156"/>
      <c r="L1998" s="151"/>
      <c r="M1998" s="157"/>
      <c r="T1998" s="158"/>
      <c r="AT1998" s="153" t="s">
        <v>249</v>
      </c>
      <c r="AU1998" s="153" t="s">
        <v>86</v>
      </c>
      <c r="AV1998" s="12" t="s">
        <v>86</v>
      </c>
      <c r="AW1998" s="12" t="s">
        <v>30</v>
      </c>
      <c r="AX1998" s="12" t="s">
        <v>73</v>
      </c>
      <c r="AY1998" s="153" t="s">
        <v>241</v>
      </c>
    </row>
    <row r="1999" spans="2:65" s="12" customFormat="1" ht="12">
      <c r="B1999" s="151"/>
      <c r="D1999" s="152" t="s">
        <v>249</v>
      </c>
      <c r="E1999" s="153" t="s">
        <v>1</v>
      </c>
      <c r="F1999" s="154" t="s">
        <v>2653</v>
      </c>
      <c r="H1999" s="155">
        <v>-0.9</v>
      </c>
      <c r="I1999" s="156"/>
      <c r="L1999" s="151"/>
      <c r="M1999" s="157"/>
      <c r="T1999" s="158"/>
      <c r="AT1999" s="153" t="s">
        <v>249</v>
      </c>
      <c r="AU1999" s="153" t="s">
        <v>86</v>
      </c>
      <c r="AV1999" s="12" t="s">
        <v>86</v>
      </c>
      <c r="AW1999" s="12" t="s">
        <v>30</v>
      </c>
      <c r="AX1999" s="12" t="s">
        <v>73</v>
      </c>
      <c r="AY1999" s="153" t="s">
        <v>241</v>
      </c>
    </row>
    <row r="2000" spans="2:65" s="15" customFormat="1" ht="12">
      <c r="B2000" s="184"/>
      <c r="D2000" s="152" t="s">
        <v>249</v>
      </c>
      <c r="E2000" s="185" t="s">
        <v>1</v>
      </c>
      <c r="F2000" s="186" t="s">
        <v>2654</v>
      </c>
      <c r="H2000" s="185" t="s">
        <v>1</v>
      </c>
      <c r="I2000" s="187"/>
      <c r="L2000" s="184"/>
      <c r="M2000" s="188"/>
      <c r="T2000" s="189"/>
      <c r="AT2000" s="185" t="s">
        <v>249</v>
      </c>
      <c r="AU2000" s="185" t="s">
        <v>86</v>
      </c>
      <c r="AV2000" s="15" t="s">
        <v>80</v>
      </c>
      <c r="AW2000" s="15" t="s">
        <v>30</v>
      </c>
      <c r="AX2000" s="15" t="s">
        <v>73</v>
      </c>
      <c r="AY2000" s="185" t="s">
        <v>241</v>
      </c>
    </row>
    <row r="2001" spans="2:51" s="12" customFormat="1" ht="12">
      <c r="B2001" s="151"/>
      <c r="D2001" s="152" t="s">
        <v>249</v>
      </c>
      <c r="E2001" s="153" t="s">
        <v>1</v>
      </c>
      <c r="F2001" s="154" t="s">
        <v>2652</v>
      </c>
      <c r="H2001" s="155">
        <v>10.25</v>
      </c>
      <c r="I2001" s="156"/>
      <c r="L2001" s="151"/>
      <c r="M2001" s="157"/>
      <c r="T2001" s="158"/>
      <c r="AT2001" s="153" t="s">
        <v>249</v>
      </c>
      <c r="AU2001" s="153" t="s">
        <v>86</v>
      </c>
      <c r="AV2001" s="12" t="s">
        <v>86</v>
      </c>
      <c r="AW2001" s="12" t="s">
        <v>30</v>
      </c>
      <c r="AX2001" s="12" t="s">
        <v>73</v>
      </c>
      <c r="AY2001" s="153" t="s">
        <v>241</v>
      </c>
    </row>
    <row r="2002" spans="2:51" s="12" customFormat="1" ht="12">
      <c r="B2002" s="151"/>
      <c r="D2002" s="152" t="s">
        <v>249</v>
      </c>
      <c r="E2002" s="153" t="s">
        <v>1</v>
      </c>
      <c r="F2002" s="154" t="s">
        <v>2653</v>
      </c>
      <c r="H2002" s="155">
        <v>-0.9</v>
      </c>
      <c r="I2002" s="156"/>
      <c r="L2002" s="151"/>
      <c r="M2002" s="157"/>
      <c r="T2002" s="158"/>
      <c r="AT2002" s="153" t="s">
        <v>249</v>
      </c>
      <c r="AU2002" s="153" t="s">
        <v>86</v>
      </c>
      <c r="AV2002" s="12" t="s">
        <v>86</v>
      </c>
      <c r="AW2002" s="12" t="s">
        <v>30</v>
      </c>
      <c r="AX2002" s="12" t="s">
        <v>73</v>
      </c>
      <c r="AY2002" s="153" t="s">
        <v>241</v>
      </c>
    </row>
    <row r="2003" spans="2:51" s="15" customFormat="1" ht="12">
      <c r="B2003" s="184"/>
      <c r="D2003" s="152" t="s">
        <v>249</v>
      </c>
      <c r="E2003" s="185" t="s">
        <v>1</v>
      </c>
      <c r="F2003" s="186" t="s">
        <v>2655</v>
      </c>
      <c r="H2003" s="185" t="s">
        <v>1</v>
      </c>
      <c r="I2003" s="187"/>
      <c r="L2003" s="184"/>
      <c r="M2003" s="188"/>
      <c r="T2003" s="189"/>
      <c r="AT2003" s="185" t="s">
        <v>249</v>
      </c>
      <c r="AU2003" s="185" t="s">
        <v>86</v>
      </c>
      <c r="AV2003" s="15" t="s">
        <v>80</v>
      </c>
      <c r="AW2003" s="15" t="s">
        <v>30</v>
      </c>
      <c r="AX2003" s="15" t="s">
        <v>73</v>
      </c>
      <c r="AY2003" s="185" t="s">
        <v>241</v>
      </c>
    </row>
    <row r="2004" spans="2:51" s="12" customFormat="1" ht="12">
      <c r="B2004" s="151"/>
      <c r="D2004" s="152" t="s">
        <v>249</v>
      </c>
      <c r="E2004" s="153" t="s">
        <v>1</v>
      </c>
      <c r="F2004" s="154" t="s">
        <v>2652</v>
      </c>
      <c r="H2004" s="155">
        <v>10.25</v>
      </c>
      <c r="I2004" s="156"/>
      <c r="L2004" s="151"/>
      <c r="M2004" s="157"/>
      <c r="T2004" s="158"/>
      <c r="AT2004" s="153" t="s">
        <v>249</v>
      </c>
      <c r="AU2004" s="153" t="s">
        <v>86</v>
      </c>
      <c r="AV2004" s="12" t="s">
        <v>86</v>
      </c>
      <c r="AW2004" s="12" t="s">
        <v>30</v>
      </c>
      <c r="AX2004" s="12" t="s">
        <v>73</v>
      </c>
      <c r="AY2004" s="153" t="s">
        <v>241</v>
      </c>
    </row>
    <row r="2005" spans="2:51" s="12" customFormat="1" ht="12">
      <c r="B2005" s="151"/>
      <c r="D2005" s="152" t="s">
        <v>249</v>
      </c>
      <c r="E2005" s="153" t="s">
        <v>1</v>
      </c>
      <c r="F2005" s="154" t="s">
        <v>2653</v>
      </c>
      <c r="H2005" s="155">
        <v>-0.9</v>
      </c>
      <c r="I2005" s="156"/>
      <c r="L2005" s="151"/>
      <c r="M2005" s="157"/>
      <c r="T2005" s="158"/>
      <c r="AT2005" s="153" t="s">
        <v>249</v>
      </c>
      <c r="AU2005" s="153" t="s">
        <v>86</v>
      </c>
      <c r="AV2005" s="12" t="s">
        <v>86</v>
      </c>
      <c r="AW2005" s="12" t="s">
        <v>30</v>
      </c>
      <c r="AX2005" s="12" t="s">
        <v>73</v>
      </c>
      <c r="AY2005" s="153" t="s">
        <v>241</v>
      </c>
    </row>
    <row r="2006" spans="2:51" s="15" customFormat="1" ht="12">
      <c r="B2006" s="184"/>
      <c r="D2006" s="152" t="s">
        <v>249</v>
      </c>
      <c r="E2006" s="185" t="s">
        <v>1</v>
      </c>
      <c r="F2006" s="186" t="s">
        <v>2656</v>
      </c>
      <c r="H2006" s="185" t="s">
        <v>1</v>
      </c>
      <c r="I2006" s="187"/>
      <c r="L2006" s="184"/>
      <c r="M2006" s="188"/>
      <c r="T2006" s="189"/>
      <c r="AT2006" s="185" t="s">
        <v>249</v>
      </c>
      <c r="AU2006" s="185" t="s">
        <v>86</v>
      </c>
      <c r="AV2006" s="15" t="s">
        <v>80</v>
      </c>
      <c r="AW2006" s="15" t="s">
        <v>30</v>
      </c>
      <c r="AX2006" s="15" t="s">
        <v>73</v>
      </c>
      <c r="AY2006" s="185" t="s">
        <v>241</v>
      </c>
    </row>
    <row r="2007" spans="2:51" s="12" customFormat="1" ht="12">
      <c r="B2007" s="151"/>
      <c r="D2007" s="152" t="s">
        <v>249</v>
      </c>
      <c r="E2007" s="153" t="s">
        <v>1</v>
      </c>
      <c r="F2007" s="154" t="s">
        <v>2652</v>
      </c>
      <c r="H2007" s="155">
        <v>10.25</v>
      </c>
      <c r="I2007" s="156"/>
      <c r="L2007" s="151"/>
      <c r="M2007" s="157"/>
      <c r="T2007" s="158"/>
      <c r="AT2007" s="153" t="s">
        <v>249</v>
      </c>
      <c r="AU2007" s="153" t="s">
        <v>86</v>
      </c>
      <c r="AV2007" s="12" t="s">
        <v>86</v>
      </c>
      <c r="AW2007" s="12" t="s">
        <v>30</v>
      </c>
      <c r="AX2007" s="12" t="s">
        <v>73</v>
      </c>
      <c r="AY2007" s="153" t="s">
        <v>241</v>
      </c>
    </row>
    <row r="2008" spans="2:51" s="12" customFormat="1" ht="12">
      <c r="B2008" s="151"/>
      <c r="D2008" s="152" t="s">
        <v>249</v>
      </c>
      <c r="E2008" s="153" t="s">
        <v>1</v>
      </c>
      <c r="F2008" s="154" t="s">
        <v>2653</v>
      </c>
      <c r="H2008" s="155">
        <v>-0.9</v>
      </c>
      <c r="I2008" s="156"/>
      <c r="L2008" s="151"/>
      <c r="M2008" s="157"/>
      <c r="T2008" s="158"/>
      <c r="AT2008" s="153" t="s">
        <v>249</v>
      </c>
      <c r="AU2008" s="153" t="s">
        <v>86</v>
      </c>
      <c r="AV2008" s="12" t="s">
        <v>86</v>
      </c>
      <c r="AW2008" s="12" t="s">
        <v>30</v>
      </c>
      <c r="AX2008" s="12" t="s">
        <v>73</v>
      </c>
      <c r="AY2008" s="153" t="s">
        <v>241</v>
      </c>
    </row>
    <row r="2009" spans="2:51" s="15" customFormat="1" ht="12">
      <c r="B2009" s="184"/>
      <c r="D2009" s="152" t="s">
        <v>249</v>
      </c>
      <c r="E2009" s="185" t="s">
        <v>1</v>
      </c>
      <c r="F2009" s="186" t="s">
        <v>2657</v>
      </c>
      <c r="H2009" s="185" t="s">
        <v>1</v>
      </c>
      <c r="I2009" s="187"/>
      <c r="L2009" s="184"/>
      <c r="M2009" s="188"/>
      <c r="T2009" s="189"/>
      <c r="AT2009" s="185" t="s">
        <v>249</v>
      </c>
      <c r="AU2009" s="185" t="s">
        <v>86</v>
      </c>
      <c r="AV2009" s="15" t="s">
        <v>80</v>
      </c>
      <c r="AW2009" s="15" t="s">
        <v>30</v>
      </c>
      <c r="AX2009" s="15" t="s">
        <v>73</v>
      </c>
      <c r="AY2009" s="185" t="s">
        <v>241</v>
      </c>
    </row>
    <row r="2010" spans="2:51" s="12" customFormat="1" ht="12">
      <c r="B2010" s="151"/>
      <c r="D2010" s="152" t="s">
        <v>249</v>
      </c>
      <c r="E2010" s="153" t="s">
        <v>1</v>
      </c>
      <c r="F2010" s="154" t="s">
        <v>2652</v>
      </c>
      <c r="H2010" s="155">
        <v>10.25</v>
      </c>
      <c r="I2010" s="156"/>
      <c r="L2010" s="151"/>
      <c r="M2010" s="157"/>
      <c r="T2010" s="158"/>
      <c r="AT2010" s="153" t="s">
        <v>249</v>
      </c>
      <c r="AU2010" s="153" t="s">
        <v>86</v>
      </c>
      <c r="AV2010" s="12" t="s">
        <v>86</v>
      </c>
      <c r="AW2010" s="12" t="s">
        <v>30</v>
      </c>
      <c r="AX2010" s="12" t="s">
        <v>73</v>
      </c>
      <c r="AY2010" s="153" t="s">
        <v>241</v>
      </c>
    </row>
    <row r="2011" spans="2:51" s="12" customFormat="1" ht="12">
      <c r="B2011" s="151"/>
      <c r="D2011" s="152" t="s">
        <v>249</v>
      </c>
      <c r="E2011" s="153" t="s">
        <v>1</v>
      </c>
      <c r="F2011" s="154" t="s">
        <v>2653</v>
      </c>
      <c r="H2011" s="155">
        <v>-0.9</v>
      </c>
      <c r="I2011" s="156"/>
      <c r="L2011" s="151"/>
      <c r="M2011" s="157"/>
      <c r="T2011" s="158"/>
      <c r="AT2011" s="153" t="s">
        <v>249</v>
      </c>
      <c r="AU2011" s="153" t="s">
        <v>86</v>
      </c>
      <c r="AV2011" s="12" t="s">
        <v>86</v>
      </c>
      <c r="AW2011" s="12" t="s">
        <v>30</v>
      </c>
      <c r="AX2011" s="12" t="s">
        <v>73</v>
      </c>
      <c r="AY2011" s="153" t="s">
        <v>241</v>
      </c>
    </row>
    <row r="2012" spans="2:51" s="15" customFormat="1" ht="12">
      <c r="B2012" s="184"/>
      <c r="D2012" s="152" t="s">
        <v>249</v>
      </c>
      <c r="E2012" s="185" t="s">
        <v>1</v>
      </c>
      <c r="F2012" s="186" t="s">
        <v>2658</v>
      </c>
      <c r="H2012" s="185" t="s">
        <v>1</v>
      </c>
      <c r="I2012" s="187"/>
      <c r="L2012" s="184"/>
      <c r="M2012" s="188"/>
      <c r="T2012" s="189"/>
      <c r="AT2012" s="185" t="s">
        <v>249</v>
      </c>
      <c r="AU2012" s="185" t="s">
        <v>86</v>
      </c>
      <c r="AV2012" s="15" t="s">
        <v>80</v>
      </c>
      <c r="AW2012" s="15" t="s">
        <v>30</v>
      </c>
      <c r="AX2012" s="15" t="s">
        <v>73</v>
      </c>
      <c r="AY2012" s="185" t="s">
        <v>241</v>
      </c>
    </row>
    <row r="2013" spans="2:51" s="12" customFormat="1" ht="12">
      <c r="B2013" s="151"/>
      <c r="D2013" s="152" t="s">
        <v>249</v>
      </c>
      <c r="E2013" s="153" t="s">
        <v>1</v>
      </c>
      <c r="F2013" s="154" t="s">
        <v>2659</v>
      </c>
      <c r="H2013" s="155">
        <v>11.1</v>
      </c>
      <c r="I2013" s="156"/>
      <c r="L2013" s="151"/>
      <c r="M2013" s="157"/>
      <c r="T2013" s="158"/>
      <c r="AT2013" s="153" t="s">
        <v>249</v>
      </c>
      <c r="AU2013" s="153" t="s">
        <v>86</v>
      </c>
      <c r="AV2013" s="12" t="s">
        <v>86</v>
      </c>
      <c r="AW2013" s="12" t="s">
        <v>30</v>
      </c>
      <c r="AX2013" s="12" t="s">
        <v>73</v>
      </c>
      <c r="AY2013" s="153" t="s">
        <v>241</v>
      </c>
    </row>
    <row r="2014" spans="2:51" s="12" customFormat="1" ht="12">
      <c r="B2014" s="151"/>
      <c r="D2014" s="152" t="s">
        <v>249</v>
      </c>
      <c r="E2014" s="153" t="s">
        <v>1</v>
      </c>
      <c r="F2014" s="154" t="s">
        <v>2653</v>
      </c>
      <c r="H2014" s="155">
        <v>-0.9</v>
      </c>
      <c r="I2014" s="156"/>
      <c r="L2014" s="151"/>
      <c r="M2014" s="157"/>
      <c r="T2014" s="158"/>
      <c r="AT2014" s="153" t="s">
        <v>249</v>
      </c>
      <c r="AU2014" s="153" t="s">
        <v>86</v>
      </c>
      <c r="AV2014" s="12" t="s">
        <v>86</v>
      </c>
      <c r="AW2014" s="12" t="s">
        <v>30</v>
      </c>
      <c r="AX2014" s="12" t="s">
        <v>73</v>
      </c>
      <c r="AY2014" s="153" t="s">
        <v>241</v>
      </c>
    </row>
    <row r="2015" spans="2:51" s="13" customFormat="1" ht="12">
      <c r="B2015" s="159"/>
      <c r="D2015" s="152" t="s">
        <v>249</v>
      </c>
      <c r="E2015" s="160" t="s">
        <v>1</v>
      </c>
      <c r="F2015" s="161" t="s">
        <v>251</v>
      </c>
      <c r="H2015" s="162">
        <v>62.350000000000009</v>
      </c>
      <c r="I2015" s="163"/>
      <c r="L2015" s="159"/>
      <c r="M2015" s="164"/>
      <c r="T2015" s="165"/>
      <c r="AT2015" s="160" t="s">
        <v>249</v>
      </c>
      <c r="AU2015" s="160" t="s">
        <v>86</v>
      </c>
      <c r="AV2015" s="13" t="s">
        <v>247</v>
      </c>
      <c r="AW2015" s="13" t="s">
        <v>30</v>
      </c>
      <c r="AX2015" s="13" t="s">
        <v>80</v>
      </c>
      <c r="AY2015" s="160" t="s">
        <v>241</v>
      </c>
    </row>
    <row r="2016" spans="2:51" s="12" customFormat="1" ht="12">
      <c r="B2016" s="151"/>
      <c r="D2016" s="152" t="s">
        <v>249</v>
      </c>
      <c r="E2016" s="153" t="s">
        <v>1</v>
      </c>
      <c r="F2016" s="154" t="s">
        <v>437</v>
      </c>
      <c r="H2016" s="155">
        <v>35</v>
      </c>
      <c r="I2016" s="156"/>
      <c r="L2016" s="151"/>
      <c r="M2016" s="157"/>
      <c r="T2016" s="158"/>
      <c r="AT2016" s="153" t="s">
        <v>249</v>
      </c>
      <c r="AU2016" s="153" t="s">
        <v>86</v>
      </c>
      <c r="AV2016" s="12" t="s">
        <v>86</v>
      </c>
      <c r="AW2016" s="12" t="s">
        <v>30</v>
      </c>
      <c r="AX2016" s="12" t="s">
        <v>73</v>
      </c>
      <c r="AY2016" s="153" t="s">
        <v>241</v>
      </c>
    </row>
    <row r="2017" spans="2:65" s="1" customFormat="1" ht="16.5" customHeight="1">
      <c r="B2017" s="32"/>
      <c r="C2017" s="137" t="s">
        <v>2753</v>
      </c>
      <c r="D2017" s="137" t="s">
        <v>243</v>
      </c>
      <c r="E2017" s="138" t="s">
        <v>2754</v>
      </c>
      <c r="F2017" s="139" t="s">
        <v>2755</v>
      </c>
      <c r="G2017" s="140" t="s">
        <v>246</v>
      </c>
      <c r="H2017" s="141">
        <v>245.45400000000001</v>
      </c>
      <c r="I2017" s="142"/>
      <c r="J2017" s="143">
        <f>ROUND(I2017*H2017,2)</f>
        <v>0</v>
      </c>
      <c r="K2017" s="144"/>
      <c r="L2017" s="32"/>
      <c r="M2017" s="145" t="s">
        <v>1</v>
      </c>
      <c r="N2017" s="146" t="s">
        <v>39</v>
      </c>
      <c r="P2017" s="147">
        <f>O2017*H2017</f>
        <v>0</v>
      </c>
      <c r="Q2017" s="147">
        <v>2.9999999999999997E-4</v>
      </c>
      <c r="R2017" s="147">
        <f>Q2017*H2017</f>
        <v>7.3636199999999999E-2</v>
      </c>
      <c r="S2017" s="147">
        <v>0</v>
      </c>
      <c r="T2017" s="148">
        <f>S2017*H2017</f>
        <v>0</v>
      </c>
      <c r="AR2017" s="149" t="s">
        <v>334</v>
      </c>
      <c r="AT2017" s="149" t="s">
        <v>243</v>
      </c>
      <c r="AU2017" s="149" t="s">
        <v>86</v>
      </c>
      <c r="AY2017" s="17" t="s">
        <v>241</v>
      </c>
      <c r="BE2017" s="150">
        <f>IF(N2017="základní",J2017,0)</f>
        <v>0</v>
      </c>
      <c r="BF2017" s="150">
        <f>IF(N2017="snížená",J2017,0)</f>
        <v>0</v>
      </c>
      <c r="BG2017" s="150">
        <f>IF(N2017="zákl. přenesená",J2017,0)</f>
        <v>0</v>
      </c>
      <c r="BH2017" s="150">
        <f>IF(N2017="sníž. přenesená",J2017,0)</f>
        <v>0</v>
      </c>
      <c r="BI2017" s="150">
        <f>IF(N2017="nulová",J2017,0)</f>
        <v>0</v>
      </c>
      <c r="BJ2017" s="17" t="s">
        <v>86</v>
      </c>
      <c r="BK2017" s="150">
        <f>ROUND(I2017*H2017,2)</f>
        <v>0</v>
      </c>
      <c r="BL2017" s="17" t="s">
        <v>334</v>
      </c>
      <c r="BM2017" s="149" t="s">
        <v>2756</v>
      </c>
    </row>
    <row r="2018" spans="2:65" s="15" customFormat="1" ht="12">
      <c r="B2018" s="184"/>
      <c r="D2018" s="152" t="s">
        <v>249</v>
      </c>
      <c r="E2018" s="185" t="s">
        <v>1</v>
      </c>
      <c r="F2018" s="186" t="s">
        <v>2757</v>
      </c>
      <c r="H2018" s="185" t="s">
        <v>1</v>
      </c>
      <c r="I2018" s="187"/>
      <c r="L2018" s="184"/>
      <c r="M2018" s="188"/>
      <c r="T2018" s="189"/>
      <c r="AT2018" s="185" t="s">
        <v>249</v>
      </c>
      <c r="AU2018" s="185" t="s">
        <v>86</v>
      </c>
      <c r="AV2018" s="15" t="s">
        <v>80</v>
      </c>
      <c r="AW2018" s="15" t="s">
        <v>30</v>
      </c>
      <c r="AX2018" s="15" t="s">
        <v>73</v>
      </c>
      <c r="AY2018" s="185" t="s">
        <v>241</v>
      </c>
    </row>
    <row r="2019" spans="2:65" s="12" customFormat="1" ht="12">
      <c r="B2019" s="151"/>
      <c r="D2019" s="152" t="s">
        <v>249</v>
      </c>
      <c r="E2019" s="153" t="s">
        <v>1</v>
      </c>
      <c r="F2019" s="154" t="s">
        <v>2758</v>
      </c>
      <c r="H2019" s="155">
        <v>38.728000000000002</v>
      </c>
      <c r="I2019" s="156"/>
      <c r="L2019" s="151"/>
      <c r="M2019" s="157"/>
      <c r="T2019" s="158"/>
      <c r="AT2019" s="153" t="s">
        <v>249</v>
      </c>
      <c r="AU2019" s="153" t="s">
        <v>86</v>
      </c>
      <c r="AV2019" s="12" t="s">
        <v>86</v>
      </c>
      <c r="AW2019" s="12" t="s">
        <v>30</v>
      </c>
      <c r="AX2019" s="12" t="s">
        <v>73</v>
      </c>
      <c r="AY2019" s="153" t="s">
        <v>241</v>
      </c>
    </row>
    <row r="2020" spans="2:65" s="12" customFormat="1" ht="12">
      <c r="B2020" s="151"/>
      <c r="D2020" s="152" t="s">
        <v>249</v>
      </c>
      <c r="E2020" s="153" t="s">
        <v>1</v>
      </c>
      <c r="F2020" s="154" t="s">
        <v>640</v>
      </c>
      <c r="H2020" s="155">
        <v>-2</v>
      </c>
      <c r="I2020" s="156"/>
      <c r="L2020" s="151"/>
      <c r="M2020" s="157"/>
      <c r="T2020" s="158"/>
      <c r="AT2020" s="153" t="s">
        <v>249</v>
      </c>
      <c r="AU2020" s="153" t="s">
        <v>86</v>
      </c>
      <c r="AV2020" s="12" t="s">
        <v>86</v>
      </c>
      <c r="AW2020" s="12" t="s">
        <v>30</v>
      </c>
      <c r="AX2020" s="12" t="s">
        <v>73</v>
      </c>
      <c r="AY2020" s="153" t="s">
        <v>241</v>
      </c>
    </row>
    <row r="2021" spans="2:65" s="15" customFormat="1" ht="12">
      <c r="B2021" s="184"/>
      <c r="D2021" s="152" t="s">
        <v>249</v>
      </c>
      <c r="E2021" s="185" t="s">
        <v>1</v>
      </c>
      <c r="F2021" s="186" t="s">
        <v>2731</v>
      </c>
      <c r="H2021" s="185" t="s">
        <v>1</v>
      </c>
      <c r="I2021" s="187"/>
      <c r="L2021" s="184"/>
      <c r="M2021" s="188"/>
      <c r="T2021" s="189"/>
      <c r="AT2021" s="185" t="s">
        <v>249</v>
      </c>
      <c r="AU2021" s="185" t="s">
        <v>86</v>
      </c>
      <c r="AV2021" s="15" t="s">
        <v>80</v>
      </c>
      <c r="AW2021" s="15" t="s">
        <v>30</v>
      </c>
      <c r="AX2021" s="15" t="s">
        <v>73</v>
      </c>
      <c r="AY2021" s="185" t="s">
        <v>241</v>
      </c>
    </row>
    <row r="2022" spans="2:65" s="12" customFormat="1" ht="12">
      <c r="B2022" s="151"/>
      <c r="D2022" s="152" t="s">
        <v>249</v>
      </c>
      <c r="E2022" s="153" t="s">
        <v>1</v>
      </c>
      <c r="F2022" s="154" t="s">
        <v>2732</v>
      </c>
      <c r="H2022" s="155">
        <v>16.684000000000001</v>
      </c>
      <c r="I2022" s="156"/>
      <c r="L2022" s="151"/>
      <c r="M2022" s="157"/>
      <c r="T2022" s="158"/>
      <c r="AT2022" s="153" t="s">
        <v>249</v>
      </c>
      <c r="AU2022" s="153" t="s">
        <v>86</v>
      </c>
      <c r="AV2022" s="12" t="s">
        <v>86</v>
      </c>
      <c r="AW2022" s="12" t="s">
        <v>30</v>
      </c>
      <c r="AX2022" s="12" t="s">
        <v>73</v>
      </c>
      <c r="AY2022" s="153" t="s">
        <v>241</v>
      </c>
    </row>
    <row r="2023" spans="2:65" s="12" customFormat="1" ht="12">
      <c r="B2023" s="151"/>
      <c r="D2023" s="152" t="s">
        <v>249</v>
      </c>
      <c r="E2023" s="153" t="s">
        <v>1</v>
      </c>
      <c r="F2023" s="154" t="s">
        <v>642</v>
      </c>
      <c r="H2023" s="155">
        <v>-1.4</v>
      </c>
      <c r="I2023" s="156"/>
      <c r="L2023" s="151"/>
      <c r="M2023" s="157"/>
      <c r="T2023" s="158"/>
      <c r="AT2023" s="153" t="s">
        <v>249</v>
      </c>
      <c r="AU2023" s="153" t="s">
        <v>86</v>
      </c>
      <c r="AV2023" s="12" t="s">
        <v>86</v>
      </c>
      <c r="AW2023" s="12" t="s">
        <v>30</v>
      </c>
      <c r="AX2023" s="12" t="s">
        <v>73</v>
      </c>
      <c r="AY2023" s="153" t="s">
        <v>241</v>
      </c>
    </row>
    <row r="2024" spans="2:65" s="15" customFormat="1" ht="12">
      <c r="B2024" s="184"/>
      <c r="D2024" s="152" t="s">
        <v>249</v>
      </c>
      <c r="E2024" s="185" t="s">
        <v>1</v>
      </c>
      <c r="F2024" s="186" t="s">
        <v>2651</v>
      </c>
      <c r="H2024" s="185" t="s">
        <v>1</v>
      </c>
      <c r="I2024" s="187"/>
      <c r="L2024" s="184"/>
      <c r="M2024" s="188"/>
      <c r="T2024" s="189"/>
      <c r="AT2024" s="185" t="s">
        <v>249</v>
      </c>
      <c r="AU2024" s="185" t="s">
        <v>86</v>
      </c>
      <c r="AV2024" s="15" t="s">
        <v>80</v>
      </c>
      <c r="AW2024" s="15" t="s">
        <v>30</v>
      </c>
      <c r="AX2024" s="15" t="s">
        <v>73</v>
      </c>
      <c r="AY2024" s="185" t="s">
        <v>241</v>
      </c>
    </row>
    <row r="2025" spans="2:65" s="12" customFormat="1" ht="12">
      <c r="B2025" s="151"/>
      <c r="D2025" s="152" t="s">
        <v>249</v>
      </c>
      <c r="E2025" s="153" t="s">
        <v>1</v>
      </c>
      <c r="F2025" s="154" t="s">
        <v>2733</v>
      </c>
      <c r="H2025" s="155">
        <v>28.033999999999999</v>
      </c>
      <c r="I2025" s="156"/>
      <c r="L2025" s="151"/>
      <c r="M2025" s="157"/>
      <c r="T2025" s="158"/>
      <c r="AT2025" s="153" t="s">
        <v>249</v>
      </c>
      <c r="AU2025" s="153" t="s">
        <v>86</v>
      </c>
      <c r="AV2025" s="12" t="s">
        <v>86</v>
      </c>
      <c r="AW2025" s="12" t="s">
        <v>30</v>
      </c>
      <c r="AX2025" s="12" t="s">
        <v>73</v>
      </c>
      <c r="AY2025" s="153" t="s">
        <v>241</v>
      </c>
    </row>
    <row r="2026" spans="2:65" s="12" customFormat="1" ht="12">
      <c r="B2026" s="151"/>
      <c r="D2026" s="152" t="s">
        <v>249</v>
      </c>
      <c r="E2026" s="153" t="s">
        <v>1</v>
      </c>
      <c r="F2026" s="154" t="s">
        <v>652</v>
      </c>
      <c r="H2026" s="155">
        <v>-1.8</v>
      </c>
      <c r="I2026" s="156"/>
      <c r="L2026" s="151"/>
      <c r="M2026" s="157"/>
      <c r="T2026" s="158"/>
      <c r="AT2026" s="153" t="s">
        <v>249</v>
      </c>
      <c r="AU2026" s="153" t="s">
        <v>86</v>
      </c>
      <c r="AV2026" s="12" t="s">
        <v>86</v>
      </c>
      <c r="AW2026" s="12" t="s">
        <v>30</v>
      </c>
      <c r="AX2026" s="12" t="s">
        <v>73</v>
      </c>
      <c r="AY2026" s="153" t="s">
        <v>241</v>
      </c>
    </row>
    <row r="2027" spans="2:65" s="15" customFormat="1" ht="12">
      <c r="B2027" s="184"/>
      <c r="D2027" s="152" t="s">
        <v>249</v>
      </c>
      <c r="E2027" s="185" t="s">
        <v>1</v>
      </c>
      <c r="F2027" s="186" t="s">
        <v>2654</v>
      </c>
      <c r="H2027" s="185" t="s">
        <v>1</v>
      </c>
      <c r="I2027" s="187"/>
      <c r="L2027" s="184"/>
      <c r="M2027" s="188"/>
      <c r="T2027" s="189"/>
      <c r="AT2027" s="185" t="s">
        <v>249</v>
      </c>
      <c r="AU2027" s="185" t="s">
        <v>86</v>
      </c>
      <c r="AV2027" s="15" t="s">
        <v>80</v>
      </c>
      <c r="AW2027" s="15" t="s">
        <v>30</v>
      </c>
      <c r="AX2027" s="15" t="s">
        <v>73</v>
      </c>
      <c r="AY2027" s="185" t="s">
        <v>241</v>
      </c>
    </row>
    <row r="2028" spans="2:65" s="12" customFormat="1" ht="12">
      <c r="B2028" s="151"/>
      <c r="D2028" s="152" t="s">
        <v>249</v>
      </c>
      <c r="E2028" s="153" t="s">
        <v>1</v>
      </c>
      <c r="F2028" s="154" t="s">
        <v>2733</v>
      </c>
      <c r="H2028" s="155">
        <v>28.033999999999999</v>
      </c>
      <c r="I2028" s="156"/>
      <c r="L2028" s="151"/>
      <c r="M2028" s="157"/>
      <c r="T2028" s="158"/>
      <c r="AT2028" s="153" t="s">
        <v>249</v>
      </c>
      <c r="AU2028" s="153" t="s">
        <v>86</v>
      </c>
      <c r="AV2028" s="12" t="s">
        <v>86</v>
      </c>
      <c r="AW2028" s="12" t="s">
        <v>30</v>
      </c>
      <c r="AX2028" s="12" t="s">
        <v>73</v>
      </c>
      <c r="AY2028" s="153" t="s">
        <v>241</v>
      </c>
    </row>
    <row r="2029" spans="2:65" s="12" customFormat="1" ht="12">
      <c r="B2029" s="151"/>
      <c r="D2029" s="152" t="s">
        <v>249</v>
      </c>
      <c r="E2029" s="153" t="s">
        <v>1</v>
      </c>
      <c r="F2029" s="154" t="s">
        <v>652</v>
      </c>
      <c r="H2029" s="155">
        <v>-1.8</v>
      </c>
      <c r="I2029" s="156"/>
      <c r="L2029" s="151"/>
      <c r="M2029" s="157"/>
      <c r="T2029" s="158"/>
      <c r="AT2029" s="153" t="s">
        <v>249</v>
      </c>
      <c r="AU2029" s="153" t="s">
        <v>86</v>
      </c>
      <c r="AV2029" s="12" t="s">
        <v>86</v>
      </c>
      <c r="AW2029" s="12" t="s">
        <v>30</v>
      </c>
      <c r="AX2029" s="12" t="s">
        <v>73</v>
      </c>
      <c r="AY2029" s="153" t="s">
        <v>241</v>
      </c>
    </row>
    <row r="2030" spans="2:65" s="15" customFormat="1" ht="12">
      <c r="B2030" s="184"/>
      <c r="D2030" s="152" t="s">
        <v>249</v>
      </c>
      <c r="E2030" s="185" t="s">
        <v>1</v>
      </c>
      <c r="F2030" s="186" t="s">
        <v>2655</v>
      </c>
      <c r="H2030" s="185" t="s">
        <v>1</v>
      </c>
      <c r="I2030" s="187"/>
      <c r="L2030" s="184"/>
      <c r="M2030" s="188"/>
      <c r="T2030" s="189"/>
      <c r="AT2030" s="185" t="s">
        <v>249</v>
      </c>
      <c r="AU2030" s="185" t="s">
        <v>86</v>
      </c>
      <c r="AV2030" s="15" t="s">
        <v>80</v>
      </c>
      <c r="AW2030" s="15" t="s">
        <v>30</v>
      </c>
      <c r="AX2030" s="15" t="s">
        <v>73</v>
      </c>
      <c r="AY2030" s="185" t="s">
        <v>241</v>
      </c>
    </row>
    <row r="2031" spans="2:65" s="12" customFormat="1" ht="12">
      <c r="B2031" s="151"/>
      <c r="D2031" s="152" t="s">
        <v>249</v>
      </c>
      <c r="E2031" s="153" t="s">
        <v>1</v>
      </c>
      <c r="F2031" s="154" t="s">
        <v>2733</v>
      </c>
      <c r="H2031" s="155">
        <v>28.033999999999999</v>
      </c>
      <c r="I2031" s="156"/>
      <c r="L2031" s="151"/>
      <c r="M2031" s="157"/>
      <c r="T2031" s="158"/>
      <c r="AT2031" s="153" t="s">
        <v>249</v>
      </c>
      <c r="AU2031" s="153" t="s">
        <v>86</v>
      </c>
      <c r="AV2031" s="12" t="s">
        <v>86</v>
      </c>
      <c r="AW2031" s="12" t="s">
        <v>30</v>
      </c>
      <c r="AX2031" s="12" t="s">
        <v>73</v>
      </c>
      <c r="AY2031" s="153" t="s">
        <v>241</v>
      </c>
    </row>
    <row r="2032" spans="2:65" s="12" customFormat="1" ht="12">
      <c r="B2032" s="151"/>
      <c r="D2032" s="152" t="s">
        <v>249</v>
      </c>
      <c r="E2032" s="153" t="s">
        <v>1</v>
      </c>
      <c r="F2032" s="154" t="s">
        <v>652</v>
      </c>
      <c r="H2032" s="155">
        <v>-1.8</v>
      </c>
      <c r="I2032" s="156"/>
      <c r="L2032" s="151"/>
      <c r="M2032" s="157"/>
      <c r="T2032" s="158"/>
      <c r="AT2032" s="153" t="s">
        <v>249</v>
      </c>
      <c r="AU2032" s="153" t="s">
        <v>86</v>
      </c>
      <c r="AV2032" s="12" t="s">
        <v>86</v>
      </c>
      <c r="AW2032" s="12" t="s">
        <v>30</v>
      </c>
      <c r="AX2032" s="12" t="s">
        <v>73</v>
      </c>
      <c r="AY2032" s="153" t="s">
        <v>241</v>
      </c>
    </row>
    <row r="2033" spans="2:51" s="15" customFormat="1" ht="12">
      <c r="B2033" s="184"/>
      <c r="D2033" s="152" t="s">
        <v>249</v>
      </c>
      <c r="E2033" s="185" t="s">
        <v>1</v>
      </c>
      <c r="F2033" s="186" t="s">
        <v>2656</v>
      </c>
      <c r="H2033" s="185" t="s">
        <v>1</v>
      </c>
      <c r="I2033" s="187"/>
      <c r="L2033" s="184"/>
      <c r="M2033" s="188"/>
      <c r="T2033" s="189"/>
      <c r="AT2033" s="185" t="s">
        <v>249</v>
      </c>
      <c r="AU2033" s="185" t="s">
        <v>86</v>
      </c>
      <c r="AV2033" s="15" t="s">
        <v>80</v>
      </c>
      <c r="AW2033" s="15" t="s">
        <v>30</v>
      </c>
      <c r="AX2033" s="15" t="s">
        <v>73</v>
      </c>
      <c r="AY2033" s="185" t="s">
        <v>241</v>
      </c>
    </row>
    <row r="2034" spans="2:51" s="12" customFormat="1" ht="12">
      <c r="B2034" s="151"/>
      <c r="D2034" s="152" t="s">
        <v>249</v>
      </c>
      <c r="E2034" s="153" t="s">
        <v>1</v>
      </c>
      <c r="F2034" s="154" t="s">
        <v>2733</v>
      </c>
      <c r="H2034" s="155">
        <v>28.033999999999999</v>
      </c>
      <c r="I2034" s="156"/>
      <c r="L2034" s="151"/>
      <c r="M2034" s="157"/>
      <c r="T2034" s="158"/>
      <c r="AT2034" s="153" t="s">
        <v>249</v>
      </c>
      <c r="AU2034" s="153" t="s">
        <v>86</v>
      </c>
      <c r="AV2034" s="12" t="s">
        <v>86</v>
      </c>
      <c r="AW2034" s="12" t="s">
        <v>30</v>
      </c>
      <c r="AX2034" s="12" t="s">
        <v>73</v>
      </c>
      <c r="AY2034" s="153" t="s">
        <v>241</v>
      </c>
    </row>
    <row r="2035" spans="2:51" s="12" customFormat="1" ht="12">
      <c r="B2035" s="151"/>
      <c r="D2035" s="152" t="s">
        <v>249</v>
      </c>
      <c r="E2035" s="153" t="s">
        <v>1</v>
      </c>
      <c r="F2035" s="154" t="s">
        <v>652</v>
      </c>
      <c r="H2035" s="155">
        <v>-1.8</v>
      </c>
      <c r="I2035" s="156"/>
      <c r="L2035" s="151"/>
      <c r="M2035" s="157"/>
      <c r="T2035" s="158"/>
      <c r="AT2035" s="153" t="s">
        <v>249</v>
      </c>
      <c r="AU2035" s="153" t="s">
        <v>86</v>
      </c>
      <c r="AV2035" s="12" t="s">
        <v>86</v>
      </c>
      <c r="AW2035" s="12" t="s">
        <v>30</v>
      </c>
      <c r="AX2035" s="12" t="s">
        <v>73</v>
      </c>
      <c r="AY2035" s="153" t="s">
        <v>241</v>
      </c>
    </row>
    <row r="2036" spans="2:51" s="15" customFormat="1" ht="12">
      <c r="B2036" s="184"/>
      <c r="D2036" s="152" t="s">
        <v>249</v>
      </c>
      <c r="E2036" s="185" t="s">
        <v>1</v>
      </c>
      <c r="F2036" s="186" t="s">
        <v>2657</v>
      </c>
      <c r="H2036" s="185" t="s">
        <v>1</v>
      </c>
      <c r="I2036" s="187"/>
      <c r="L2036" s="184"/>
      <c r="M2036" s="188"/>
      <c r="T2036" s="189"/>
      <c r="AT2036" s="185" t="s">
        <v>249</v>
      </c>
      <c r="AU2036" s="185" t="s">
        <v>86</v>
      </c>
      <c r="AV2036" s="15" t="s">
        <v>80</v>
      </c>
      <c r="AW2036" s="15" t="s">
        <v>30</v>
      </c>
      <c r="AX2036" s="15" t="s">
        <v>73</v>
      </c>
      <c r="AY2036" s="185" t="s">
        <v>241</v>
      </c>
    </row>
    <row r="2037" spans="2:51" s="12" customFormat="1" ht="12">
      <c r="B2037" s="151"/>
      <c r="D2037" s="152" t="s">
        <v>249</v>
      </c>
      <c r="E2037" s="153" t="s">
        <v>1</v>
      </c>
      <c r="F2037" s="154" t="s">
        <v>2733</v>
      </c>
      <c r="H2037" s="155">
        <v>28.033999999999999</v>
      </c>
      <c r="I2037" s="156"/>
      <c r="L2037" s="151"/>
      <c r="M2037" s="157"/>
      <c r="T2037" s="158"/>
      <c r="AT2037" s="153" t="s">
        <v>249</v>
      </c>
      <c r="AU2037" s="153" t="s">
        <v>86</v>
      </c>
      <c r="AV2037" s="12" t="s">
        <v>86</v>
      </c>
      <c r="AW2037" s="12" t="s">
        <v>30</v>
      </c>
      <c r="AX2037" s="12" t="s">
        <v>73</v>
      </c>
      <c r="AY2037" s="153" t="s">
        <v>241</v>
      </c>
    </row>
    <row r="2038" spans="2:51" s="12" customFormat="1" ht="12">
      <c r="B2038" s="151"/>
      <c r="D2038" s="152" t="s">
        <v>249</v>
      </c>
      <c r="E2038" s="153" t="s">
        <v>1</v>
      </c>
      <c r="F2038" s="154" t="s">
        <v>652</v>
      </c>
      <c r="H2038" s="155">
        <v>-1.8</v>
      </c>
      <c r="I2038" s="156"/>
      <c r="L2038" s="151"/>
      <c r="M2038" s="157"/>
      <c r="T2038" s="158"/>
      <c r="AT2038" s="153" t="s">
        <v>249</v>
      </c>
      <c r="AU2038" s="153" t="s">
        <v>86</v>
      </c>
      <c r="AV2038" s="12" t="s">
        <v>86</v>
      </c>
      <c r="AW2038" s="12" t="s">
        <v>30</v>
      </c>
      <c r="AX2038" s="12" t="s">
        <v>73</v>
      </c>
      <c r="AY2038" s="153" t="s">
        <v>241</v>
      </c>
    </row>
    <row r="2039" spans="2:51" s="15" customFormat="1" ht="12">
      <c r="B2039" s="184"/>
      <c r="D2039" s="152" t="s">
        <v>249</v>
      </c>
      <c r="E2039" s="185" t="s">
        <v>1</v>
      </c>
      <c r="F2039" s="186" t="s">
        <v>2658</v>
      </c>
      <c r="H2039" s="185" t="s">
        <v>1</v>
      </c>
      <c r="I2039" s="187"/>
      <c r="L2039" s="184"/>
      <c r="M2039" s="188"/>
      <c r="T2039" s="189"/>
      <c r="AT2039" s="185" t="s">
        <v>249</v>
      </c>
      <c r="AU2039" s="185" t="s">
        <v>86</v>
      </c>
      <c r="AV2039" s="15" t="s">
        <v>80</v>
      </c>
      <c r="AW2039" s="15" t="s">
        <v>30</v>
      </c>
      <c r="AX2039" s="15" t="s">
        <v>73</v>
      </c>
      <c r="AY2039" s="185" t="s">
        <v>241</v>
      </c>
    </row>
    <row r="2040" spans="2:51" s="12" customFormat="1" ht="12">
      <c r="B2040" s="151"/>
      <c r="D2040" s="152" t="s">
        <v>249</v>
      </c>
      <c r="E2040" s="153" t="s">
        <v>1</v>
      </c>
      <c r="F2040" s="154" t="s">
        <v>2734</v>
      </c>
      <c r="H2040" s="155">
        <v>30.359000000000002</v>
      </c>
      <c r="I2040" s="156"/>
      <c r="L2040" s="151"/>
      <c r="M2040" s="157"/>
      <c r="T2040" s="158"/>
      <c r="AT2040" s="153" t="s">
        <v>249</v>
      </c>
      <c r="AU2040" s="153" t="s">
        <v>86</v>
      </c>
      <c r="AV2040" s="12" t="s">
        <v>86</v>
      </c>
      <c r="AW2040" s="12" t="s">
        <v>30</v>
      </c>
      <c r="AX2040" s="12" t="s">
        <v>73</v>
      </c>
      <c r="AY2040" s="153" t="s">
        <v>241</v>
      </c>
    </row>
    <row r="2041" spans="2:51" s="12" customFormat="1" ht="12">
      <c r="B2041" s="151"/>
      <c r="D2041" s="152" t="s">
        <v>249</v>
      </c>
      <c r="E2041" s="153" t="s">
        <v>1</v>
      </c>
      <c r="F2041" s="154" t="s">
        <v>652</v>
      </c>
      <c r="H2041" s="155">
        <v>-1.8</v>
      </c>
      <c r="I2041" s="156"/>
      <c r="L2041" s="151"/>
      <c r="M2041" s="157"/>
      <c r="T2041" s="158"/>
      <c r="AT2041" s="153" t="s">
        <v>249</v>
      </c>
      <c r="AU2041" s="153" t="s">
        <v>86</v>
      </c>
      <c r="AV2041" s="12" t="s">
        <v>86</v>
      </c>
      <c r="AW2041" s="12" t="s">
        <v>30</v>
      </c>
      <c r="AX2041" s="12" t="s">
        <v>73</v>
      </c>
      <c r="AY2041" s="153" t="s">
        <v>241</v>
      </c>
    </row>
    <row r="2042" spans="2:51" s="15" customFormat="1" ht="12">
      <c r="B2042" s="184"/>
      <c r="D2042" s="152" t="s">
        <v>249</v>
      </c>
      <c r="E2042" s="185" t="s">
        <v>1</v>
      </c>
      <c r="F2042" s="186" t="s">
        <v>2660</v>
      </c>
      <c r="H2042" s="185" t="s">
        <v>1</v>
      </c>
      <c r="I2042" s="187"/>
      <c r="L2042" s="184"/>
      <c r="M2042" s="188"/>
      <c r="T2042" s="189"/>
      <c r="AT2042" s="185" t="s">
        <v>249</v>
      </c>
      <c r="AU2042" s="185" t="s">
        <v>86</v>
      </c>
      <c r="AV2042" s="15" t="s">
        <v>80</v>
      </c>
      <c r="AW2042" s="15" t="s">
        <v>30</v>
      </c>
      <c r="AX2042" s="15" t="s">
        <v>73</v>
      </c>
      <c r="AY2042" s="185" t="s">
        <v>241</v>
      </c>
    </row>
    <row r="2043" spans="2:51" s="12" customFormat="1" ht="12">
      <c r="B2043" s="151"/>
      <c r="D2043" s="152" t="s">
        <v>249</v>
      </c>
      <c r="E2043" s="153" t="s">
        <v>1</v>
      </c>
      <c r="F2043" s="154" t="s">
        <v>2759</v>
      </c>
      <c r="H2043" s="155">
        <v>17.777999999999999</v>
      </c>
      <c r="I2043" s="156"/>
      <c r="L2043" s="151"/>
      <c r="M2043" s="157"/>
      <c r="T2043" s="158"/>
      <c r="AT2043" s="153" t="s">
        <v>249</v>
      </c>
      <c r="AU2043" s="153" t="s">
        <v>86</v>
      </c>
      <c r="AV2043" s="12" t="s">
        <v>86</v>
      </c>
      <c r="AW2043" s="12" t="s">
        <v>30</v>
      </c>
      <c r="AX2043" s="12" t="s">
        <v>73</v>
      </c>
      <c r="AY2043" s="153" t="s">
        <v>241</v>
      </c>
    </row>
    <row r="2044" spans="2:51" s="12" customFormat="1" ht="12">
      <c r="B2044" s="151"/>
      <c r="D2044" s="152" t="s">
        <v>249</v>
      </c>
      <c r="E2044" s="153" t="s">
        <v>1</v>
      </c>
      <c r="F2044" s="154" t="s">
        <v>642</v>
      </c>
      <c r="H2044" s="155">
        <v>-1.4</v>
      </c>
      <c r="I2044" s="156"/>
      <c r="L2044" s="151"/>
      <c r="M2044" s="157"/>
      <c r="T2044" s="158"/>
      <c r="AT2044" s="153" t="s">
        <v>249</v>
      </c>
      <c r="AU2044" s="153" t="s">
        <v>86</v>
      </c>
      <c r="AV2044" s="12" t="s">
        <v>86</v>
      </c>
      <c r="AW2044" s="12" t="s">
        <v>30</v>
      </c>
      <c r="AX2044" s="12" t="s">
        <v>73</v>
      </c>
      <c r="AY2044" s="153" t="s">
        <v>241</v>
      </c>
    </row>
    <row r="2045" spans="2:51" s="15" customFormat="1" ht="12">
      <c r="B2045" s="184"/>
      <c r="D2045" s="152" t="s">
        <v>249</v>
      </c>
      <c r="E2045" s="185" t="s">
        <v>1</v>
      </c>
      <c r="F2045" s="186" t="s">
        <v>2662</v>
      </c>
      <c r="H2045" s="185" t="s">
        <v>1</v>
      </c>
      <c r="I2045" s="187"/>
      <c r="L2045" s="184"/>
      <c r="M2045" s="188"/>
      <c r="T2045" s="189"/>
      <c r="AT2045" s="185" t="s">
        <v>249</v>
      </c>
      <c r="AU2045" s="185" t="s">
        <v>86</v>
      </c>
      <c r="AV2045" s="15" t="s">
        <v>80</v>
      </c>
      <c r="AW2045" s="15" t="s">
        <v>30</v>
      </c>
      <c r="AX2045" s="15" t="s">
        <v>73</v>
      </c>
      <c r="AY2045" s="185" t="s">
        <v>241</v>
      </c>
    </row>
    <row r="2046" spans="2:51" s="12" customFormat="1" ht="12">
      <c r="B2046" s="151"/>
      <c r="D2046" s="152" t="s">
        <v>249</v>
      </c>
      <c r="E2046" s="153" t="s">
        <v>1</v>
      </c>
      <c r="F2046" s="154" t="s">
        <v>2760</v>
      </c>
      <c r="H2046" s="155">
        <v>18.734999999999999</v>
      </c>
      <c r="I2046" s="156"/>
      <c r="L2046" s="151"/>
      <c r="M2046" s="157"/>
      <c r="T2046" s="158"/>
      <c r="AT2046" s="153" t="s">
        <v>249</v>
      </c>
      <c r="AU2046" s="153" t="s">
        <v>86</v>
      </c>
      <c r="AV2046" s="12" t="s">
        <v>86</v>
      </c>
      <c r="AW2046" s="12" t="s">
        <v>30</v>
      </c>
      <c r="AX2046" s="12" t="s">
        <v>73</v>
      </c>
      <c r="AY2046" s="153" t="s">
        <v>241</v>
      </c>
    </row>
    <row r="2047" spans="2:51" s="12" customFormat="1" ht="12">
      <c r="B2047" s="151"/>
      <c r="D2047" s="152" t="s">
        <v>249</v>
      </c>
      <c r="E2047" s="153" t="s">
        <v>1</v>
      </c>
      <c r="F2047" s="154" t="s">
        <v>642</v>
      </c>
      <c r="H2047" s="155">
        <v>-1.4</v>
      </c>
      <c r="I2047" s="156"/>
      <c r="L2047" s="151"/>
      <c r="M2047" s="157"/>
      <c r="T2047" s="158"/>
      <c r="AT2047" s="153" t="s">
        <v>249</v>
      </c>
      <c r="AU2047" s="153" t="s">
        <v>86</v>
      </c>
      <c r="AV2047" s="12" t="s">
        <v>86</v>
      </c>
      <c r="AW2047" s="12" t="s">
        <v>30</v>
      </c>
      <c r="AX2047" s="12" t="s">
        <v>73</v>
      </c>
      <c r="AY2047" s="153" t="s">
        <v>241</v>
      </c>
    </row>
    <row r="2048" spans="2:51" s="13" customFormat="1" ht="12">
      <c r="B2048" s="159"/>
      <c r="D2048" s="152" t="s">
        <v>249</v>
      </c>
      <c r="E2048" s="160" t="s">
        <v>1</v>
      </c>
      <c r="F2048" s="161" t="s">
        <v>251</v>
      </c>
      <c r="H2048" s="162">
        <v>245.45399999999992</v>
      </c>
      <c r="I2048" s="163"/>
      <c r="L2048" s="159"/>
      <c r="M2048" s="164"/>
      <c r="T2048" s="165"/>
      <c r="AT2048" s="160" t="s">
        <v>249</v>
      </c>
      <c r="AU2048" s="160" t="s">
        <v>86</v>
      </c>
      <c r="AV2048" s="13" t="s">
        <v>247</v>
      </c>
      <c r="AW2048" s="13" t="s">
        <v>30</v>
      </c>
      <c r="AX2048" s="13" t="s">
        <v>80</v>
      </c>
      <c r="AY2048" s="160" t="s">
        <v>241</v>
      </c>
    </row>
    <row r="2049" spans="2:65" s="12" customFormat="1" ht="12">
      <c r="B2049" s="151"/>
      <c r="D2049" s="152" t="s">
        <v>249</v>
      </c>
      <c r="E2049" s="153" t="s">
        <v>1</v>
      </c>
      <c r="F2049" s="154" t="s">
        <v>437</v>
      </c>
      <c r="H2049" s="155">
        <v>35</v>
      </c>
      <c r="I2049" s="156"/>
      <c r="L2049" s="151"/>
      <c r="M2049" s="157"/>
      <c r="T2049" s="158"/>
      <c r="AT2049" s="153" t="s">
        <v>249</v>
      </c>
      <c r="AU2049" s="153" t="s">
        <v>86</v>
      </c>
      <c r="AV2049" s="12" t="s">
        <v>86</v>
      </c>
      <c r="AW2049" s="12" t="s">
        <v>30</v>
      </c>
      <c r="AX2049" s="12" t="s">
        <v>73</v>
      </c>
      <c r="AY2049" s="153" t="s">
        <v>241</v>
      </c>
    </row>
    <row r="2050" spans="2:65" s="1" customFormat="1" ht="33" customHeight="1">
      <c r="B2050" s="32"/>
      <c r="C2050" s="137" t="s">
        <v>2761</v>
      </c>
      <c r="D2050" s="137" t="s">
        <v>243</v>
      </c>
      <c r="E2050" s="138" t="s">
        <v>2762</v>
      </c>
      <c r="F2050" s="139" t="s">
        <v>2763</v>
      </c>
      <c r="G2050" s="140" t="s">
        <v>246</v>
      </c>
      <c r="H2050" s="141">
        <v>245.45400000000001</v>
      </c>
      <c r="I2050" s="142"/>
      <c r="J2050" s="143">
        <f>ROUND(I2050*H2050,2)</f>
        <v>0</v>
      </c>
      <c r="K2050" s="144"/>
      <c r="L2050" s="32"/>
      <c r="M2050" s="145" t="s">
        <v>1</v>
      </c>
      <c r="N2050" s="146" t="s">
        <v>39</v>
      </c>
      <c r="P2050" s="147">
        <f>O2050*H2050</f>
        <v>0</v>
      </c>
      <c r="Q2050" s="147">
        <v>9.0900000000000009E-3</v>
      </c>
      <c r="R2050" s="147">
        <f>Q2050*H2050</f>
        <v>2.2311768600000002</v>
      </c>
      <c r="S2050" s="147">
        <v>0</v>
      </c>
      <c r="T2050" s="148">
        <f>S2050*H2050</f>
        <v>0</v>
      </c>
      <c r="AR2050" s="149" t="s">
        <v>334</v>
      </c>
      <c r="AT2050" s="149" t="s">
        <v>243</v>
      </c>
      <c r="AU2050" s="149" t="s">
        <v>86</v>
      </c>
      <c r="AY2050" s="17" t="s">
        <v>241</v>
      </c>
      <c r="BE2050" s="150">
        <f>IF(N2050="základní",J2050,0)</f>
        <v>0</v>
      </c>
      <c r="BF2050" s="150">
        <f>IF(N2050="snížená",J2050,0)</f>
        <v>0</v>
      </c>
      <c r="BG2050" s="150">
        <f>IF(N2050="zákl. přenesená",J2050,0)</f>
        <v>0</v>
      </c>
      <c r="BH2050" s="150">
        <f>IF(N2050="sníž. přenesená",J2050,0)</f>
        <v>0</v>
      </c>
      <c r="BI2050" s="150">
        <f>IF(N2050="nulová",J2050,0)</f>
        <v>0</v>
      </c>
      <c r="BJ2050" s="17" t="s">
        <v>86</v>
      </c>
      <c r="BK2050" s="150">
        <f>ROUND(I2050*H2050,2)</f>
        <v>0</v>
      </c>
      <c r="BL2050" s="17" t="s">
        <v>334</v>
      </c>
      <c r="BM2050" s="149" t="s">
        <v>2764</v>
      </c>
    </row>
    <row r="2051" spans="2:65" s="15" customFormat="1" ht="12">
      <c r="B2051" s="184"/>
      <c r="D2051" s="152" t="s">
        <v>249</v>
      </c>
      <c r="E2051" s="185" t="s">
        <v>1</v>
      </c>
      <c r="F2051" s="186" t="s">
        <v>2757</v>
      </c>
      <c r="H2051" s="185" t="s">
        <v>1</v>
      </c>
      <c r="I2051" s="187"/>
      <c r="L2051" s="184"/>
      <c r="M2051" s="188"/>
      <c r="T2051" s="189"/>
      <c r="AT2051" s="185" t="s">
        <v>249</v>
      </c>
      <c r="AU2051" s="185" t="s">
        <v>86</v>
      </c>
      <c r="AV2051" s="15" t="s">
        <v>80</v>
      </c>
      <c r="AW2051" s="15" t="s">
        <v>30</v>
      </c>
      <c r="AX2051" s="15" t="s">
        <v>73</v>
      </c>
      <c r="AY2051" s="185" t="s">
        <v>241</v>
      </c>
    </row>
    <row r="2052" spans="2:65" s="12" customFormat="1" ht="12">
      <c r="B2052" s="151"/>
      <c r="D2052" s="152" t="s">
        <v>249</v>
      </c>
      <c r="E2052" s="153" t="s">
        <v>1</v>
      </c>
      <c r="F2052" s="154" t="s">
        <v>2758</v>
      </c>
      <c r="H2052" s="155">
        <v>38.728000000000002</v>
      </c>
      <c r="I2052" s="156"/>
      <c r="L2052" s="151"/>
      <c r="M2052" s="157"/>
      <c r="T2052" s="158"/>
      <c r="AT2052" s="153" t="s">
        <v>249</v>
      </c>
      <c r="AU2052" s="153" t="s">
        <v>86</v>
      </c>
      <c r="AV2052" s="12" t="s">
        <v>86</v>
      </c>
      <c r="AW2052" s="12" t="s">
        <v>30</v>
      </c>
      <c r="AX2052" s="12" t="s">
        <v>73</v>
      </c>
      <c r="AY2052" s="153" t="s">
        <v>241</v>
      </c>
    </row>
    <row r="2053" spans="2:65" s="12" customFormat="1" ht="12">
      <c r="B2053" s="151"/>
      <c r="D2053" s="152" t="s">
        <v>249</v>
      </c>
      <c r="E2053" s="153" t="s">
        <v>1</v>
      </c>
      <c r="F2053" s="154" t="s">
        <v>640</v>
      </c>
      <c r="H2053" s="155">
        <v>-2</v>
      </c>
      <c r="I2053" s="156"/>
      <c r="L2053" s="151"/>
      <c r="M2053" s="157"/>
      <c r="T2053" s="158"/>
      <c r="AT2053" s="153" t="s">
        <v>249</v>
      </c>
      <c r="AU2053" s="153" t="s">
        <v>86</v>
      </c>
      <c r="AV2053" s="12" t="s">
        <v>86</v>
      </c>
      <c r="AW2053" s="12" t="s">
        <v>30</v>
      </c>
      <c r="AX2053" s="12" t="s">
        <v>73</v>
      </c>
      <c r="AY2053" s="153" t="s">
        <v>241</v>
      </c>
    </row>
    <row r="2054" spans="2:65" s="15" customFormat="1" ht="12">
      <c r="B2054" s="184"/>
      <c r="D2054" s="152" t="s">
        <v>249</v>
      </c>
      <c r="E2054" s="185" t="s">
        <v>1</v>
      </c>
      <c r="F2054" s="186" t="s">
        <v>2731</v>
      </c>
      <c r="H2054" s="185" t="s">
        <v>1</v>
      </c>
      <c r="I2054" s="187"/>
      <c r="L2054" s="184"/>
      <c r="M2054" s="188"/>
      <c r="T2054" s="189"/>
      <c r="AT2054" s="185" t="s">
        <v>249</v>
      </c>
      <c r="AU2054" s="185" t="s">
        <v>86</v>
      </c>
      <c r="AV2054" s="15" t="s">
        <v>80</v>
      </c>
      <c r="AW2054" s="15" t="s">
        <v>30</v>
      </c>
      <c r="AX2054" s="15" t="s">
        <v>73</v>
      </c>
      <c r="AY2054" s="185" t="s">
        <v>241</v>
      </c>
    </row>
    <row r="2055" spans="2:65" s="12" customFormat="1" ht="12">
      <c r="B2055" s="151"/>
      <c r="D2055" s="152" t="s">
        <v>249</v>
      </c>
      <c r="E2055" s="153" t="s">
        <v>1</v>
      </c>
      <c r="F2055" s="154" t="s">
        <v>2732</v>
      </c>
      <c r="H2055" s="155">
        <v>16.684000000000001</v>
      </c>
      <c r="I2055" s="156"/>
      <c r="L2055" s="151"/>
      <c r="M2055" s="157"/>
      <c r="T2055" s="158"/>
      <c r="AT2055" s="153" t="s">
        <v>249</v>
      </c>
      <c r="AU2055" s="153" t="s">
        <v>86</v>
      </c>
      <c r="AV2055" s="12" t="s">
        <v>86</v>
      </c>
      <c r="AW2055" s="12" t="s">
        <v>30</v>
      </c>
      <c r="AX2055" s="12" t="s">
        <v>73</v>
      </c>
      <c r="AY2055" s="153" t="s">
        <v>241</v>
      </c>
    </row>
    <row r="2056" spans="2:65" s="12" customFormat="1" ht="12">
      <c r="B2056" s="151"/>
      <c r="D2056" s="152" t="s">
        <v>249</v>
      </c>
      <c r="E2056" s="153" t="s">
        <v>1</v>
      </c>
      <c r="F2056" s="154" t="s">
        <v>642</v>
      </c>
      <c r="H2056" s="155">
        <v>-1.4</v>
      </c>
      <c r="I2056" s="156"/>
      <c r="L2056" s="151"/>
      <c r="M2056" s="157"/>
      <c r="T2056" s="158"/>
      <c r="AT2056" s="153" t="s">
        <v>249</v>
      </c>
      <c r="AU2056" s="153" t="s">
        <v>86</v>
      </c>
      <c r="AV2056" s="12" t="s">
        <v>86</v>
      </c>
      <c r="AW2056" s="12" t="s">
        <v>30</v>
      </c>
      <c r="AX2056" s="12" t="s">
        <v>73</v>
      </c>
      <c r="AY2056" s="153" t="s">
        <v>241</v>
      </c>
    </row>
    <row r="2057" spans="2:65" s="15" customFormat="1" ht="12">
      <c r="B2057" s="184"/>
      <c r="D2057" s="152" t="s">
        <v>249</v>
      </c>
      <c r="E2057" s="185" t="s">
        <v>1</v>
      </c>
      <c r="F2057" s="186" t="s">
        <v>2651</v>
      </c>
      <c r="H2057" s="185" t="s">
        <v>1</v>
      </c>
      <c r="I2057" s="187"/>
      <c r="L2057" s="184"/>
      <c r="M2057" s="188"/>
      <c r="T2057" s="189"/>
      <c r="AT2057" s="185" t="s">
        <v>249</v>
      </c>
      <c r="AU2057" s="185" t="s">
        <v>86</v>
      </c>
      <c r="AV2057" s="15" t="s">
        <v>80</v>
      </c>
      <c r="AW2057" s="15" t="s">
        <v>30</v>
      </c>
      <c r="AX2057" s="15" t="s">
        <v>73</v>
      </c>
      <c r="AY2057" s="185" t="s">
        <v>241</v>
      </c>
    </row>
    <row r="2058" spans="2:65" s="12" customFormat="1" ht="12">
      <c r="B2058" s="151"/>
      <c r="D2058" s="152" t="s">
        <v>249</v>
      </c>
      <c r="E2058" s="153" t="s">
        <v>1</v>
      </c>
      <c r="F2058" s="154" t="s">
        <v>2733</v>
      </c>
      <c r="H2058" s="155">
        <v>28.033999999999999</v>
      </c>
      <c r="I2058" s="156"/>
      <c r="L2058" s="151"/>
      <c r="M2058" s="157"/>
      <c r="T2058" s="158"/>
      <c r="AT2058" s="153" t="s">
        <v>249</v>
      </c>
      <c r="AU2058" s="153" t="s">
        <v>86</v>
      </c>
      <c r="AV2058" s="12" t="s">
        <v>86</v>
      </c>
      <c r="AW2058" s="12" t="s">
        <v>30</v>
      </c>
      <c r="AX2058" s="12" t="s">
        <v>73</v>
      </c>
      <c r="AY2058" s="153" t="s">
        <v>241</v>
      </c>
    </row>
    <row r="2059" spans="2:65" s="12" customFormat="1" ht="12">
      <c r="B2059" s="151"/>
      <c r="D2059" s="152" t="s">
        <v>249</v>
      </c>
      <c r="E2059" s="153" t="s">
        <v>1</v>
      </c>
      <c r="F2059" s="154" t="s">
        <v>652</v>
      </c>
      <c r="H2059" s="155">
        <v>-1.8</v>
      </c>
      <c r="I2059" s="156"/>
      <c r="L2059" s="151"/>
      <c r="M2059" s="157"/>
      <c r="T2059" s="158"/>
      <c r="AT2059" s="153" t="s">
        <v>249</v>
      </c>
      <c r="AU2059" s="153" t="s">
        <v>86</v>
      </c>
      <c r="AV2059" s="12" t="s">
        <v>86</v>
      </c>
      <c r="AW2059" s="12" t="s">
        <v>30</v>
      </c>
      <c r="AX2059" s="12" t="s">
        <v>73</v>
      </c>
      <c r="AY2059" s="153" t="s">
        <v>241</v>
      </c>
    </row>
    <row r="2060" spans="2:65" s="15" customFormat="1" ht="12">
      <c r="B2060" s="184"/>
      <c r="D2060" s="152" t="s">
        <v>249</v>
      </c>
      <c r="E2060" s="185" t="s">
        <v>1</v>
      </c>
      <c r="F2060" s="186" t="s">
        <v>2654</v>
      </c>
      <c r="H2060" s="185" t="s">
        <v>1</v>
      </c>
      <c r="I2060" s="187"/>
      <c r="L2060" s="184"/>
      <c r="M2060" s="188"/>
      <c r="T2060" s="189"/>
      <c r="AT2060" s="185" t="s">
        <v>249</v>
      </c>
      <c r="AU2060" s="185" t="s">
        <v>86</v>
      </c>
      <c r="AV2060" s="15" t="s">
        <v>80</v>
      </c>
      <c r="AW2060" s="15" t="s">
        <v>30</v>
      </c>
      <c r="AX2060" s="15" t="s">
        <v>73</v>
      </c>
      <c r="AY2060" s="185" t="s">
        <v>241</v>
      </c>
    </row>
    <row r="2061" spans="2:65" s="12" customFormat="1" ht="12">
      <c r="B2061" s="151"/>
      <c r="D2061" s="152" t="s">
        <v>249</v>
      </c>
      <c r="E2061" s="153" t="s">
        <v>1</v>
      </c>
      <c r="F2061" s="154" t="s">
        <v>2733</v>
      </c>
      <c r="H2061" s="155">
        <v>28.033999999999999</v>
      </c>
      <c r="I2061" s="156"/>
      <c r="L2061" s="151"/>
      <c r="M2061" s="157"/>
      <c r="T2061" s="158"/>
      <c r="AT2061" s="153" t="s">
        <v>249</v>
      </c>
      <c r="AU2061" s="153" t="s">
        <v>86</v>
      </c>
      <c r="AV2061" s="12" t="s">
        <v>86</v>
      </c>
      <c r="AW2061" s="12" t="s">
        <v>30</v>
      </c>
      <c r="AX2061" s="12" t="s">
        <v>73</v>
      </c>
      <c r="AY2061" s="153" t="s">
        <v>241</v>
      </c>
    </row>
    <row r="2062" spans="2:65" s="12" customFormat="1" ht="12">
      <c r="B2062" s="151"/>
      <c r="D2062" s="152" t="s">
        <v>249</v>
      </c>
      <c r="E2062" s="153" t="s">
        <v>1</v>
      </c>
      <c r="F2062" s="154" t="s">
        <v>652</v>
      </c>
      <c r="H2062" s="155">
        <v>-1.8</v>
      </c>
      <c r="I2062" s="156"/>
      <c r="L2062" s="151"/>
      <c r="M2062" s="157"/>
      <c r="T2062" s="158"/>
      <c r="AT2062" s="153" t="s">
        <v>249</v>
      </c>
      <c r="AU2062" s="153" t="s">
        <v>86</v>
      </c>
      <c r="AV2062" s="12" t="s">
        <v>86</v>
      </c>
      <c r="AW2062" s="12" t="s">
        <v>30</v>
      </c>
      <c r="AX2062" s="12" t="s">
        <v>73</v>
      </c>
      <c r="AY2062" s="153" t="s">
        <v>241</v>
      </c>
    </row>
    <row r="2063" spans="2:65" s="15" customFormat="1" ht="12">
      <c r="B2063" s="184"/>
      <c r="D2063" s="152" t="s">
        <v>249</v>
      </c>
      <c r="E2063" s="185" t="s">
        <v>1</v>
      </c>
      <c r="F2063" s="186" t="s">
        <v>2655</v>
      </c>
      <c r="H2063" s="185" t="s">
        <v>1</v>
      </c>
      <c r="I2063" s="187"/>
      <c r="L2063" s="184"/>
      <c r="M2063" s="188"/>
      <c r="T2063" s="189"/>
      <c r="AT2063" s="185" t="s">
        <v>249</v>
      </c>
      <c r="AU2063" s="185" t="s">
        <v>86</v>
      </c>
      <c r="AV2063" s="15" t="s">
        <v>80</v>
      </c>
      <c r="AW2063" s="15" t="s">
        <v>30</v>
      </c>
      <c r="AX2063" s="15" t="s">
        <v>73</v>
      </c>
      <c r="AY2063" s="185" t="s">
        <v>241</v>
      </c>
    </row>
    <row r="2064" spans="2:65" s="12" customFormat="1" ht="12">
      <c r="B2064" s="151"/>
      <c r="D2064" s="152" t="s">
        <v>249</v>
      </c>
      <c r="E2064" s="153" t="s">
        <v>1</v>
      </c>
      <c r="F2064" s="154" t="s">
        <v>2733</v>
      </c>
      <c r="H2064" s="155">
        <v>28.033999999999999</v>
      </c>
      <c r="I2064" s="156"/>
      <c r="L2064" s="151"/>
      <c r="M2064" s="157"/>
      <c r="T2064" s="158"/>
      <c r="AT2064" s="153" t="s">
        <v>249</v>
      </c>
      <c r="AU2064" s="153" t="s">
        <v>86</v>
      </c>
      <c r="AV2064" s="12" t="s">
        <v>86</v>
      </c>
      <c r="AW2064" s="12" t="s">
        <v>30</v>
      </c>
      <c r="AX2064" s="12" t="s">
        <v>73</v>
      </c>
      <c r="AY2064" s="153" t="s">
        <v>241</v>
      </c>
    </row>
    <row r="2065" spans="2:51" s="12" customFormat="1" ht="12">
      <c r="B2065" s="151"/>
      <c r="D2065" s="152" t="s">
        <v>249</v>
      </c>
      <c r="E2065" s="153" t="s">
        <v>1</v>
      </c>
      <c r="F2065" s="154" t="s">
        <v>652</v>
      </c>
      <c r="H2065" s="155">
        <v>-1.8</v>
      </c>
      <c r="I2065" s="156"/>
      <c r="L2065" s="151"/>
      <c r="M2065" s="157"/>
      <c r="T2065" s="158"/>
      <c r="AT2065" s="153" t="s">
        <v>249</v>
      </c>
      <c r="AU2065" s="153" t="s">
        <v>86</v>
      </c>
      <c r="AV2065" s="12" t="s">
        <v>86</v>
      </c>
      <c r="AW2065" s="12" t="s">
        <v>30</v>
      </c>
      <c r="AX2065" s="12" t="s">
        <v>73</v>
      </c>
      <c r="AY2065" s="153" t="s">
        <v>241</v>
      </c>
    </row>
    <row r="2066" spans="2:51" s="15" customFormat="1" ht="12">
      <c r="B2066" s="184"/>
      <c r="D2066" s="152" t="s">
        <v>249</v>
      </c>
      <c r="E2066" s="185" t="s">
        <v>1</v>
      </c>
      <c r="F2066" s="186" t="s">
        <v>2656</v>
      </c>
      <c r="H2066" s="185" t="s">
        <v>1</v>
      </c>
      <c r="I2066" s="187"/>
      <c r="L2066" s="184"/>
      <c r="M2066" s="188"/>
      <c r="T2066" s="189"/>
      <c r="AT2066" s="185" t="s">
        <v>249</v>
      </c>
      <c r="AU2066" s="185" t="s">
        <v>86</v>
      </c>
      <c r="AV2066" s="15" t="s">
        <v>80</v>
      </c>
      <c r="AW2066" s="15" t="s">
        <v>30</v>
      </c>
      <c r="AX2066" s="15" t="s">
        <v>73</v>
      </c>
      <c r="AY2066" s="185" t="s">
        <v>241</v>
      </c>
    </row>
    <row r="2067" spans="2:51" s="12" customFormat="1" ht="12">
      <c r="B2067" s="151"/>
      <c r="D2067" s="152" t="s">
        <v>249</v>
      </c>
      <c r="E2067" s="153" t="s">
        <v>1</v>
      </c>
      <c r="F2067" s="154" t="s">
        <v>2733</v>
      </c>
      <c r="H2067" s="155">
        <v>28.033999999999999</v>
      </c>
      <c r="I2067" s="156"/>
      <c r="L2067" s="151"/>
      <c r="M2067" s="157"/>
      <c r="T2067" s="158"/>
      <c r="AT2067" s="153" t="s">
        <v>249</v>
      </c>
      <c r="AU2067" s="153" t="s">
        <v>86</v>
      </c>
      <c r="AV2067" s="12" t="s">
        <v>86</v>
      </c>
      <c r="AW2067" s="12" t="s">
        <v>30</v>
      </c>
      <c r="AX2067" s="12" t="s">
        <v>73</v>
      </c>
      <c r="AY2067" s="153" t="s">
        <v>241</v>
      </c>
    </row>
    <row r="2068" spans="2:51" s="12" customFormat="1" ht="12">
      <c r="B2068" s="151"/>
      <c r="D2068" s="152" t="s">
        <v>249</v>
      </c>
      <c r="E2068" s="153" t="s">
        <v>1</v>
      </c>
      <c r="F2068" s="154" t="s">
        <v>652</v>
      </c>
      <c r="H2068" s="155">
        <v>-1.8</v>
      </c>
      <c r="I2068" s="156"/>
      <c r="L2068" s="151"/>
      <c r="M2068" s="157"/>
      <c r="T2068" s="158"/>
      <c r="AT2068" s="153" t="s">
        <v>249</v>
      </c>
      <c r="AU2068" s="153" t="s">
        <v>86</v>
      </c>
      <c r="AV2068" s="12" t="s">
        <v>86</v>
      </c>
      <c r="AW2068" s="12" t="s">
        <v>30</v>
      </c>
      <c r="AX2068" s="12" t="s">
        <v>73</v>
      </c>
      <c r="AY2068" s="153" t="s">
        <v>241</v>
      </c>
    </row>
    <row r="2069" spans="2:51" s="15" customFormat="1" ht="12">
      <c r="B2069" s="184"/>
      <c r="D2069" s="152" t="s">
        <v>249</v>
      </c>
      <c r="E2069" s="185" t="s">
        <v>1</v>
      </c>
      <c r="F2069" s="186" t="s">
        <v>2657</v>
      </c>
      <c r="H2069" s="185" t="s">
        <v>1</v>
      </c>
      <c r="I2069" s="187"/>
      <c r="L2069" s="184"/>
      <c r="M2069" s="188"/>
      <c r="T2069" s="189"/>
      <c r="AT2069" s="185" t="s">
        <v>249</v>
      </c>
      <c r="AU2069" s="185" t="s">
        <v>86</v>
      </c>
      <c r="AV2069" s="15" t="s">
        <v>80</v>
      </c>
      <c r="AW2069" s="15" t="s">
        <v>30</v>
      </c>
      <c r="AX2069" s="15" t="s">
        <v>73</v>
      </c>
      <c r="AY2069" s="185" t="s">
        <v>241</v>
      </c>
    </row>
    <row r="2070" spans="2:51" s="12" customFormat="1" ht="12">
      <c r="B2070" s="151"/>
      <c r="D2070" s="152" t="s">
        <v>249</v>
      </c>
      <c r="E2070" s="153" t="s">
        <v>1</v>
      </c>
      <c r="F2070" s="154" t="s">
        <v>2733</v>
      </c>
      <c r="H2070" s="155">
        <v>28.033999999999999</v>
      </c>
      <c r="I2070" s="156"/>
      <c r="L2070" s="151"/>
      <c r="M2070" s="157"/>
      <c r="T2070" s="158"/>
      <c r="AT2070" s="153" t="s">
        <v>249</v>
      </c>
      <c r="AU2070" s="153" t="s">
        <v>86</v>
      </c>
      <c r="AV2070" s="12" t="s">
        <v>86</v>
      </c>
      <c r="AW2070" s="12" t="s">
        <v>30</v>
      </c>
      <c r="AX2070" s="12" t="s">
        <v>73</v>
      </c>
      <c r="AY2070" s="153" t="s">
        <v>241</v>
      </c>
    </row>
    <row r="2071" spans="2:51" s="12" customFormat="1" ht="12">
      <c r="B2071" s="151"/>
      <c r="D2071" s="152" t="s">
        <v>249</v>
      </c>
      <c r="E2071" s="153" t="s">
        <v>1</v>
      </c>
      <c r="F2071" s="154" t="s">
        <v>652</v>
      </c>
      <c r="H2071" s="155">
        <v>-1.8</v>
      </c>
      <c r="I2071" s="156"/>
      <c r="L2071" s="151"/>
      <c r="M2071" s="157"/>
      <c r="T2071" s="158"/>
      <c r="AT2071" s="153" t="s">
        <v>249</v>
      </c>
      <c r="AU2071" s="153" t="s">
        <v>86</v>
      </c>
      <c r="AV2071" s="12" t="s">
        <v>86</v>
      </c>
      <c r="AW2071" s="12" t="s">
        <v>30</v>
      </c>
      <c r="AX2071" s="12" t="s">
        <v>73</v>
      </c>
      <c r="AY2071" s="153" t="s">
        <v>241</v>
      </c>
    </row>
    <row r="2072" spans="2:51" s="15" customFormat="1" ht="12">
      <c r="B2072" s="184"/>
      <c r="D2072" s="152" t="s">
        <v>249</v>
      </c>
      <c r="E2072" s="185" t="s">
        <v>1</v>
      </c>
      <c r="F2072" s="186" t="s">
        <v>2658</v>
      </c>
      <c r="H2072" s="185" t="s">
        <v>1</v>
      </c>
      <c r="I2072" s="187"/>
      <c r="L2072" s="184"/>
      <c r="M2072" s="188"/>
      <c r="T2072" s="189"/>
      <c r="AT2072" s="185" t="s">
        <v>249</v>
      </c>
      <c r="AU2072" s="185" t="s">
        <v>86</v>
      </c>
      <c r="AV2072" s="15" t="s">
        <v>80</v>
      </c>
      <c r="AW2072" s="15" t="s">
        <v>30</v>
      </c>
      <c r="AX2072" s="15" t="s">
        <v>73</v>
      </c>
      <c r="AY2072" s="185" t="s">
        <v>241</v>
      </c>
    </row>
    <row r="2073" spans="2:51" s="12" customFormat="1" ht="12">
      <c r="B2073" s="151"/>
      <c r="D2073" s="152" t="s">
        <v>249</v>
      </c>
      <c r="E2073" s="153" t="s">
        <v>1</v>
      </c>
      <c r="F2073" s="154" t="s">
        <v>2734</v>
      </c>
      <c r="H2073" s="155">
        <v>30.359000000000002</v>
      </c>
      <c r="I2073" s="156"/>
      <c r="L2073" s="151"/>
      <c r="M2073" s="157"/>
      <c r="T2073" s="158"/>
      <c r="AT2073" s="153" t="s">
        <v>249</v>
      </c>
      <c r="AU2073" s="153" t="s">
        <v>86</v>
      </c>
      <c r="AV2073" s="12" t="s">
        <v>86</v>
      </c>
      <c r="AW2073" s="12" t="s">
        <v>30</v>
      </c>
      <c r="AX2073" s="12" t="s">
        <v>73</v>
      </c>
      <c r="AY2073" s="153" t="s">
        <v>241</v>
      </c>
    </row>
    <row r="2074" spans="2:51" s="12" customFormat="1" ht="12">
      <c r="B2074" s="151"/>
      <c r="D2074" s="152" t="s">
        <v>249</v>
      </c>
      <c r="E2074" s="153" t="s">
        <v>1</v>
      </c>
      <c r="F2074" s="154" t="s">
        <v>652</v>
      </c>
      <c r="H2074" s="155">
        <v>-1.8</v>
      </c>
      <c r="I2074" s="156"/>
      <c r="L2074" s="151"/>
      <c r="M2074" s="157"/>
      <c r="T2074" s="158"/>
      <c r="AT2074" s="153" t="s">
        <v>249</v>
      </c>
      <c r="AU2074" s="153" t="s">
        <v>86</v>
      </c>
      <c r="AV2074" s="12" t="s">
        <v>86</v>
      </c>
      <c r="AW2074" s="12" t="s">
        <v>30</v>
      </c>
      <c r="AX2074" s="12" t="s">
        <v>73</v>
      </c>
      <c r="AY2074" s="153" t="s">
        <v>241</v>
      </c>
    </row>
    <row r="2075" spans="2:51" s="15" customFormat="1" ht="12">
      <c r="B2075" s="184"/>
      <c r="D2075" s="152" t="s">
        <v>249</v>
      </c>
      <c r="E2075" s="185" t="s">
        <v>1</v>
      </c>
      <c r="F2075" s="186" t="s">
        <v>2660</v>
      </c>
      <c r="H2075" s="185" t="s">
        <v>1</v>
      </c>
      <c r="I2075" s="187"/>
      <c r="L2075" s="184"/>
      <c r="M2075" s="188"/>
      <c r="T2075" s="189"/>
      <c r="AT2075" s="185" t="s">
        <v>249</v>
      </c>
      <c r="AU2075" s="185" t="s">
        <v>86</v>
      </c>
      <c r="AV2075" s="15" t="s">
        <v>80</v>
      </c>
      <c r="AW2075" s="15" t="s">
        <v>30</v>
      </c>
      <c r="AX2075" s="15" t="s">
        <v>73</v>
      </c>
      <c r="AY2075" s="185" t="s">
        <v>241</v>
      </c>
    </row>
    <row r="2076" spans="2:51" s="12" customFormat="1" ht="12">
      <c r="B2076" s="151"/>
      <c r="D2076" s="152" t="s">
        <v>249</v>
      </c>
      <c r="E2076" s="153" t="s">
        <v>1</v>
      </c>
      <c r="F2076" s="154" t="s">
        <v>2759</v>
      </c>
      <c r="H2076" s="155">
        <v>17.777999999999999</v>
      </c>
      <c r="I2076" s="156"/>
      <c r="L2076" s="151"/>
      <c r="M2076" s="157"/>
      <c r="T2076" s="158"/>
      <c r="AT2076" s="153" t="s">
        <v>249</v>
      </c>
      <c r="AU2076" s="153" t="s">
        <v>86</v>
      </c>
      <c r="AV2076" s="12" t="s">
        <v>86</v>
      </c>
      <c r="AW2076" s="12" t="s">
        <v>30</v>
      </c>
      <c r="AX2076" s="12" t="s">
        <v>73</v>
      </c>
      <c r="AY2076" s="153" t="s">
        <v>241</v>
      </c>
    </row>
    <row r="2077" spans="2:51" s="12" customFormat="1" ht="12">
      <c r="B2077" s="151"/>
      <c r="D2077" s="152" t="s">
        <v>249</v>
      </c>
      <c r="E2077" s="153" t="s">
        <v>1</v>
      </c>
      <c r="F2077" s="154" t="s">
        <v>642</v>
      </c>
      <c r="H2077" s="155">
        <v>-1.4</v>
      </c>
      <c r="I2077" s="156"/>
      <c r="L2077" s="151"/>
      <c r="M2077" s="157"/>
      <c r="T2077" s="158"/>
      <c r="AT2077" s="153" t="s">
        <v>249</v>
      </c>
      <c r="AU2077" s="153" t="s">
        <v>86</v>
      </c>
      <c r="AV2077" s="12" t="s">
        <v>86</v>
      </c>
      <c r="AW2077" s="12" t="s">
        <v>30</v>
      </c>
      <c r="AX2077" s="12" t="s">
        <v>73</v>
      </c>
      <c r="AY2077" s="153" t="s">
        <v>241</v>
      </c>
    </row>
    <row r="2078" spans="2:51" s="15" customFormat="1" ht="12">
      <c r="B2078" s="184"/>
      <c r="D2078" s="152" t="s">
        <v>249</v>
      </c>
      <c r="E2078" s="185" t="s">
        <v>1</v>
      </c>
      <c r="F2078" s="186" t="s">
        <v>2662</v>
      </c>
      <c r="H2078" s="185" t="s">
        <v>1</v>
      </c>
      <c r="I2078" s="187"/>
      <c r="L2078" s="184"/>
      <c r="M2078" s="188"/>
      <c r="T2078" s="189"/>
      <c r="AT2078" s="185" t="s">
        <v>249</v>
      </c>
      <c r="AU2078" s="185" t="s">
        <v>86</v>
      </c>
      <c r="AV2078" s="15" t="s">
        <v>80</v>
      </c>
      <c r="AW2078" s="15" t="s">
        <v>30</v>
      </c>
      <c r="AX2078" s="15" t="s">
        <v>73</v>
      </c>
      <c r="AY2078" s="185" t="s">
        <v>241</v>
      </c>
    </row>
    <row r="2079" spans="2:51" s="12" customFormat="1" ht="12">
      <c r="B2079" s="151"/>
      <c r="D2079" s="152" t="s">
        <v>249</v>
      </c>
      <c r="E2079" s="153" t="s">
        <v>1</v>
      </c>
      <c r="F2079" s="154" t="s">
        <v>2760</v>
      </c>
      <c r="H2079" s="155">
        <v>18.734999999999999</v>
      </c>
      <c r="I2079" s="156"/>
      <c r="L2079" s="151"/>
      <c r="M2079" s="157"/>
      <c r="T2079" s="158"/>
      <c r="AT2079" s="153" t="s">
        <v>249</v>
      </c>
      <c r="AU2079" s="153" t="s">
        <v>86</v>
      </c>
      <c r="AV2079" s="12" t="s">
        <v>86</v>
      </c>
      <c r="AW2079" s="12" t="s">
        <v>30</v>
      </c>
      <c r="AX2079" s="12" t="s">
        <v>73</v>
      </c>
      <c r="AY2079" s="153" t="s">
        <v>241</v>
      </c>
    </row>
    <row r="2080" spans="2:51" s="12" customFormat="1" ht="12">
      <c r="B2080" s="151"/>
      <c r="D2080" s="152" t="s">
        <v>249</v>
      </c>
      <c r="E2080" s="153" t="s">
        <v>1</v>
      </c>
      <c r="F2080" s="154" t="s">
        <v>642</v>
      </c>
      <c r="H2080" s="155">
        <v>-1.4</v>
      </c>
      <c r="I2080" s="156"/>
      <c r="L2080" s="151"/>
      <c r="M2080" s="157"/>
      <c r="T2080" s="158"/>
      <c r="AT2080" s="153" t="s">
        <v>249</v>
      </c>
      <c r="AU2080" s="153" t="s">
        <v>86</v>
      </c>
      <c r="AV2080" s="12" t="s">
        <v>86</v>
      </c>
      <c r="AW2080" s="12" t="s">
        <v>30</v>
      </c>
      <c r="AX2080" s="12" t="s">
        <v>73</v>
      </c>
      <c r="AY2080" s="153" t="s">
        <v>241</v>
      </c>
    </row>
    <row r="2081" spans="2:65" s="13" customFormat="1" ht="12">
      <c r="B2081" s="159"/>
      <c r="D2081" s="152" t="s">
        <v>249</v>
      </c>
      <c r="E2081" s="160" t="s">
        <v>1</v>
      </c>
      <c r="F2081" s="161" t="s">
        <v>251</v>
      </c>
      <c r="H2081" s="162">
        <v>245.45399999999992</v>
      </c>
      <c r="I2081" s="163"/>
      <c r="L2081" s="159"/>
      <c r="M2081" s="164"/>
      <c r="T2081" s="165"/>
      <c r="AT2081" s="160" t="s">
        <v>249</v>
      </c>
      <c r="AU2081" s="160" t="s">
        <v>86</v>
      </c>
      <c r="AV2081" s="13" t="s">
        <v>247</v>
      </c>
      <c r="AW2081" s="13" t="s">
        <v>30</v>
      </c>
      <c r="AX2081" s="13" t="s">
        <v>80</v>
      </c>
      <c r="AY2081" s="160" t="s">
        <v>241</v>
      </c>
    </row>
    <row r="2082" spans="2:65" s="12" customFormat="1" ht="12">
      <c r="B2082" s="151"/>
      <c r="D2082" s="152" t="s">
        <v>249</v>
      </c>
      <c r="E2082" s="153" t="s">
        <v>1</v>
      </c>
      <c r="F2082" s="154" t="s">
        <v>437</v>
      </c>
      <c r="H2082" s="155">
        <v>35</v>
      </c>
      <c r="I2082" s="156"/>
      <c r="L2082" s="151"/>
      <c r="M2082" s="157"/>
      <c r="T2082" s="158"/>
      <c r="AT2082" s="153" t="s">
        <v>249</v>
      </c>
      <c r="AU2082" s="153" t="s">
        <v>86</v>
      </c>
      <c r="AV2082" s="12" t="s">
        <v>86</v>
      </c>
      <c r="AW2082" s="12" t="s">
        <v>30</v>
      </c>
      <c r="AX2082" s="12" t="s">
        <v>73</v>
      </c>
      <c r="AY2082" s="153" t="s">
        <v>241</v>
      </c>
    </row>
    <row r="2083" spans="2:65" s="1" customFormat="1" ht="24.25" customHeight="1">
      <c r="B2083" s="32"/>
      <c r="C2083" s="173" t="s">
        <v>2765</v>
      </c>
      <c r="D2083" s="173" t="s">
        <v>319</v>
      </c>
      <c r="E2083" s="174" t="s">
        <v>2766</v>
      </c>
      <c r="F2083" s="175" t="s">
        <v>2767</v>
      </c>
      <c r="G2083" s="176" t="s">
        <v>246</v>
      </c>
      <c r="H2083" s="177">
        <v>282.27199999999999</v>
      </c>
      <c r="I2083" s="178"/>
      <c r="J2083" s="179">
        <f>ROUND(I2083*H2083,2)</f>
        <v>0</v>
      </c>
      <c r="K2083" s="180"/>
      <c r="L2083" s="181"/>
      <c r="M2083" s="182" t="s">
        <v>1</v>
      </c>
      <c r="N2083" s="183" t="s">
        <v>39</v>
      </c>
      <c r="P2083" s="147">
        <f>O2083*H2083</f>
        <v>0</v>
      </c>
      <c r="Q2083" s="147">
        <v>1.465E-2</v>
      </c>
      <c r="R2083" s="147">
        <f>Q2083*H2083</f>
        <v>4.1352848</v>
      </c>
      <c r="S2083" s="147">
        <v>0</v>
      </c>
      <c r="T2083" s="148">
        <f>S2083*H2083</f>
        <v>0</v>
      </c>
      <c r="AR2083" s="149" t="s">
        <v>420</v>
      </c>
      <c r="AT2083" s="149" t="s">
        <v>319</v>
      </c>
      <c r="AU2083" s="149" t="s">
        <v>86</v>
      </c>
      <c r="AY2083" s="17" t="s">
        <v>241</v>
      </c>
      <c r="BE2083" s="150">
        <f>IF(N2083="základní",J2083,0)</f>
        <v>0</v>
      </c>
      <c r="BF2083" s="150">
        <f>IF(N2083="snížená",J2083,0)</f>
        <v>0</v>
      </c>
      <c r="BG2083" s="150">
        <f>IF(N2083="zákl. přenesená",J2083,0)</f>
        <v>0</v>
      </c>
      <c r="BH2083" s="150">
        <f>IF(N2083="sníž. přenesená",J2083,0)</f>
        <v>0</v>
      </c>
      <c r="BI2083" s="150">
        <f>IF(N2083="nulová",J2083,0)</f>
        <v>0</v>
      </c>
      <c r="BJ2083" s="17" t="s">
        <v>86</v>
      </c>
      <c r="BK2083" s="150">
        <f>ROUND(I2083*H2083,2)</f>
        <v>0</v>
      </c>
      <c r="BL2083" s="17" t="s">
        <v>334</v>
      </c>
      <c r="BM2083" s="149" t="s">
        <v>2768</v>
      </c>
    </row>
    <row r="2084" spans="2:65" s="12" customFormat="1" ht="24">
      <c r="B2084" s="151"/>
      <c r="D2084" s="152" t="s">
        <v>249</v>
      </c>
      <c r="E2084" s="153" t="s">
        <v>1</v>
      </c>
      <c r="F2084" s="154" t="s">
        <v>2769</v>
      </c>
      <c r="H2084" s="155">
        <v>282.27199999999999</v>
      </c>
      <c r="I2084" s="156"/>
      <c r="L2084" s="151"/>
      <c r="M2084" s="157"/>
      <c r="T2084" s="158"/>
      <c r="AT2084" s="153" t="s">
        <v>249</v>
      </c>
      <c r="AU2084" s="153" t="s">
        <v>86</v>
      </c>
      <c r="AV2084" s="12" t="s">
        <v>86</v>
      </c>
      <c r="AW2084" s="12" t="s">
        <v>30</v>
      </c>
      <c r="AX2084" s="12" t="s">
        <v>80</v>
      </c>
      <c r="AY2084" s="153" t="s">
        <v>241</v>
      </c>
    </row>
    <row r="2085" spans="2:65" s="1" customFormat="1" ht="24.25" customHeight="1">
      <c r="B2085" s="32"/>
      <c r="C2085" s="137" t="s">
        <v>2770</v>
      </c>
      <c r="D2085" s="137" t="s">
        <v>243</v>
      </c>
      <c r="E2085" s="138" t="s">
        <v>2771</v>
      </c>
      <c r="F2085" s="139" t="s">
        <v>2772</v>
      </c>
      <c r="G2085" s="140" t="s">
        <v>246</v>
      </c>
      <c r="H2085" s="141">
        <v>2</v>
      </c>
      <c r="I2085" s="142"/>
      <c r="J2085" s="143">
        <f>ROUND(I2085*H2085,2)</f>
        <v>0</v>
      </c>
      <c r="K2085" s="144"/>
      <c r="L2085" s="32"/>
      <c r="M2085" s="145" t="s">
        <v>1</v>
      </c>
      <c r="N2085" s="146" t="s">
        <v>39</v>
      </c>
      <c r="P2085" s="147">
        <f>O2085*H2085</f>
        <v>0</v>
      </c>
      <c r="Q2085" s="147">
        <v>6.3000000000000003E-4</v>
      </c>
      <c r="R2085" s="147">
        <f>Q2085*H2085</f>
        <v>1.2600000000000001E-3</v>
      </c>
      <c r="S2085" s="147">
        <v>0</v>
      </c>
      <c r="T2085" s="148">
        <f>S2085*H2085</f>
        <v>0</v>
      </c>
      <c r="AR2085" s="149" t="s">
        <v>334</v>
      </c>
      <c r="AT2085" s="149" t="s">
        <v>243</v>
      </c>
      <c r="AU2085" s="149" t="s">
        <v>86</v>
      </c>
      <c r="AY2085" s="17" t="s">
        <v>241</v>
      </c>
      <c r="BE2085" s="150">
        <f>IF(N2085="základní",J2085,0)</f>
        <v>0</v>
      </c>
      <c r="BF2085" s="150">
        <f>IF(N2085="snížená",J2085,0)</f>
        <v>0</v>
      </c>
      <c r="BG2085" s="150">
        <f>IF(N2085="zákl. přenesená",J2085,0)</f>
        <v>0</v>
      </c>
      <c r="BH2085" s="150">
        <f>IF(N2085="sníž. přenesená",J2085,0)</f>
        <v>0</v>
      </c>
      <c r="BI2085" s="150">
        <f>IF(N2085="nulová",J2085,0)</f>
        <v>0</v>
      </c>
      <c r="BJ2085" s="17" t="s">
        <v>86</v>
      </c>
      <c r="BK2085" s="150">
        <f>ROUND(I2085*H2085,2)</f>
        <v>0</v>
      </c>
      <c r="BL2085" s="17" t="s">
        <v>334</v>
      </c>
      <c r="BM2085" s="149" t="s">
        <v>2773</v>
      </c>
    </row>
    <row r="2086" spans="2:65" s="1" customFormat="1" ht="21.75" customHeight="1">
      <c r="B2086" s="32"/>
      <c r="C2086" s="173" t="s">
        <v>2774</v>
      </c>
      <c r="D2086" s="173" t="s">
        <v>319</v>
      </c>
      <c r="E2086" s="174" t="s">
        <v>2775</v>
      </c>
      <c r="F2086" s="175" t="s">
        <v>2776</v>
      </c>
      <c r="G2086" s="176" t="s">
        <v>327</v>
      </c>
      <c r="H2086" s="177">
        <v>2</v>
      </c>
      <c r="I2086" s="178"/>
      <c r="J2086" s="179">
        <f>ROUND(I2086*H2086,2)</f>
        <v>0</v>
      </c>
      <c r="K2086" s="180"/>
      <c r="L2086" s="181"/>
      <c r="M2086" s="182" t="s">
        <v>1</v>
      </c>
      <c r="N2086" s="183" t="s">
        <v>39</v>
      </c>
      <c r="P2086" s="147">
        <f>O2086*H2086</f>
        <v>0</v>
      </c>
      <c r="Q2086" s="147">
        <v>0</v>
      </c>
      <c r="R2086" s="147">
        <f>Q2086*H2086</f>
        <v>0</v>
      </c>
      <c r="S2086" s="147">
        <v>0</v>
      </c>
      <c r="T2086" s="148">
        <f>S2086*H2086</f>
        <v>0</v>
      </c>
      <c r="AR2086" s="149" t="s">
        <v>420</v>
      </c>
      <c r="AT2086" s="149" t="s">
        <v>319</v>
      </c>
      <c r="AU2086" s="149" t="s">
        <v>86</v>
      </c>
      <c r="AY2086" s="17" t="s">
        <v>241</v>
      </c>
      <c r="BE2086" s="150">
        <f>IF(N2086="základní",J2086,0)</f>
        <v>0</v>
      </c>
      <c r="BF2086" s="150">
        <f>IF(N2086="snížená",J2086,0)</f>
        <v>0</v>
      </c>
      <c r="BG2086" s="150">
        <f>IF(N2086="zákl. přenesená",J2086,0)</f>
        <v>0</v>
      </c>
      <c r="BH2086" s="150">
        <f>IF(N2086="sníž. přenesená",J2086,0)</f>
        <v>0</v>
      </c>
      <c r="BI2086" s="150">
        <f>IF(N2086="nulová",J2086,0)</f>
        <v>0</v>
      </c>
      <c r="BJ2086" s="17" t="s">
        <v>86</v>
      </c>
      <c r="BK2086" s="150">
        <f>ROUND(I2086*H2086,2)</f>
        <v>0</v>
      </c>
      <c r="BL2086" s="17" t="s">
        <v>334</v>
      </c>
      <c r="BM2086" s="149" t="s">
        <v>2777</v>
      </c>
    </row>
    <row r="2087" spans="2:65" s="1" customFormat="1" ht="24.25" customHeight="1">
      <c r="B2087" s="32"/>
      <c r="C2087" s="137" t="s">
        <v>2778</v>
      </c>
      <c r="D2087" s="137" t="s">
        <v>243</v>
      </c>
      <c r="E2087" s="138" t="s">
        <v>2779</v>
      </c>
      <c r="F2087" s="139" t="s">
        <v>2780</v>
      </c>
      <c r="G2087" s="140" t="s">
        <v>299</v>
      </c>
      <c r="H2087" s="141">
        <v>11.035</v>
      </c>
      <c r="I2087" s="142"/>
      <c r="J2087" s="143">
        <f>ROUND(I2087*H2087,2)</f>
        <v>0</v>
      </c>
      <c r="K2087" s="144"/>
      <c r="L2087" s="32"/>
      <c r="M2087" s="145" t="s">
        <v>1</v>
      </c>
      <c r="N2087" s="146" t="s">
        <v>39</v>
      </c>
      <c r="P2087" s="147">
        <f>O2087*H2087</f>
        <v>0</v>
      </c>
      <c r="Q2087" s="147">
        <v>2.0000000000000001E-4</v>
      </c>
      <c r="R2087" s="147">
        <f>Q2087*H2087</f>
        <v>2.2070000000000002E-3</v>
      </c>
      <c r="S2087" s="147">
        <v>0</v>
      </c>
      <c r="T2087" s="148">
        <f>S2087*H2087</f>
        <v>0</v>
      </c>
      <c r="AR2087" s="149" t="s">
        <v>334</v>
      </c>
      <c r="AT2087" s="149" t="s">
        <v>243</v>
      </c>
      <c r="AU2087" s="149" t="s">
        <v>86</v>
      </c>
      <c r="AY2087" s="17" t="s">
        <v>241</v>
      </c>
      <c r="BE2087" s="150">
        <f>IF(N2087="základní",J2087,0)</f>
        <v>0</v>
      </c>
      <c r="BF2087" s="150">
        <f>IF(N2087="snížená",J2087,0)</f>
        <v>0</v>
      </c>
      <c r="BG2087" s="150">
        <f>IF(N2087="zákl. přenesená",J2087,0)</f>
        <v>0</v>
      </c>
      <c r="BH2087" s="150">
        <f>IF(N2087="sníž. přenesená",J2087,0)</f>
        <v>0</v>
      </c>
      <c r="BI2087" s="150">
        <f>IF(N2087="nulová",J2087,0)</f>
        <v>0</v>
      </c>
      <c r="BJ2087" s="17" t="s">
        <v>86</v>
      </c>
      <c r="BK2087" s="150">
        <f>ROUND(I2087*H2087,2)</f>
        <v>0</v>
      </c>
      <c r="BL2087" s="17" t="s">
        <v>334</v>
      </c>
      <c r="BM2087" s="149" t="s">
        <v>2781</v>
      </c>
    </row>
    <row r="2088" spans="2:65" s="12" customFormat="1" ht="12">
      <c r="B2088" s="151"/>
      <c r="D2088" s="152" t="s">
        <v>249</v>
      </c>
      <c r="E2088" s="153" t="s">
        <v>1</v>
      </c>
      <c r="F2088" s="154" t="s">
        <v>2782</v>
      </c>
      <c r="H2088" s="155">
        <v>2.7349999999999999</v>
      </c>
      <c r="I2088" s="156"/>
      <c r="L2088" s="151"/>
      <c r="M2088" s="157"/>
      <c r="T2088" s="158"/>
      <c r="AT2088" s="153" t="s">
        <v>249</v>
      </c>
      <c r="AU2088" s="153" t="s">
        <v>86</v>
      </c>
      <c r="AV2088" s="12" t="s">
        <v>86</v>
      </c>
      <c r="AW2088" s="12" t="s">
        <v>30</v>
      </c>
      <c r="AX2088" s="12" t="s">
        <v>73</v>
      </c>
      <c r="AY2088" s="153" t="s">
        <v>241</v>
      </c>
    </row>
    <row r="2089" spans="2:65" s="14" customFormat="1" ht="12">
      <c r="B2089" s="166"/>
      <c r="D2089" s="152" t="s">
        <v>249</v>
      </c>
      <c r="E2089" s="167" t="s">
        <v>1</v>
      </c>
      <c r="F2089" s="168" t="s">
        <v>2783</v>
      </c>
      <c r="H2089" s="169">
        <v>2.7349999999999999</v>
      </c>
      <c r="I2089" s="170"/>
      <c r="L2089" s="166"/>
      <c r="M2089" s="171"/>
      <c r="T2089" s="172"/>
      <c r="AT2089" s="167" t="s">
        <v>249</v>
      </c>
      <c r="AU2089" s="167" t="s">
        <v>86</v>
      </c>
      <c r="AV2089" s="14" t="s">
        <v>258</v>
      </c>
      <c r="AW2089" s="14" t="s">
        <v>30</v>
      </c>
      <c r="AX2089" s="14" t="s">
        <v>73</v>
      </c>
      <c r="AY2089" s="167" t="s">
        <v>241</v>
      </c>
    </row>
    <row r="2090" spans="2:65" s="12" customFormat="1" ht="12">
      <c r="B2090" s="151"/>
      <c r="D2090" s="152" t="s">
        <v>249</v>
      </c>
      <c r="E2090" s="153" t="s">
        <v>1</v>
      </c>
      <c r="F2090" s="154" t="s">
        <v>2784</v>
      </c>
      <c r="H2090" s="155">
        <v>1.2</v>
      </c>
      <c r="I2090" s="156"/>
      <c r="L2090" s="151"/>
      <c r="M2090" s="157"/>
      <c r="T2090" s="158"/>
      <c r="AT2090" s="153" t="s">
        <v>249</v>
      </c>
      <c r="AU2090" s="153" t="s">
        <v>86</v>
      </c>
      <c r="AV2090" s="12" t="s">
        <v>86</v>
      </c>
      <c r="AW2090" s="12" t="s">
        <v>30</v>
      </c>
      <c r="AX2090" s="12" t="s">
        <v>73</v>
      </c>
      <c r="AY2090" s="153" t="s">
        <v>241</v>
      </c>
    </row>
    <row r="2091" spans="2:65" s="12" customFormat="1" ht="12">
      <c r="B2091" s="151"/>
      <c r="D2091" s="152" t="s">
        <v>249</v>
      </c>
      <c r="E2091" s="153" t="s">
        <v>1</v>
      </c>
      <c r="F2091" s="154" t="s">
        <v>2785</v>
      </c>
      <c r="H2091" s="155">
        <v>1.2</v>
      </c>
      <c r="I2091" s="156"/>
      <c r="L2091" s="151"/>
      <c r="M2091" s="157"/>
      <c r="T2091" s="158"/>
      <c r="AT2091" s="153" t="s">
        <v>249</v>
      </c>
      <c r="AU2091" s="153" t="s">
        <v>86</v>
      </c>
      <c r="AV2091" s="12" t="s">
        <v>86</v>
      </c>
      <c r="AW2091" s="12" t="s">
        <v>30</v>
      </c>
      <c r="AX2091" s="12" t="s">
        <v>73</v>
      </c>
      <c r="AY2091" s="153" t="s">
        <v>241</v>
      </c>
    </row>
    <row r="2092" spans="2:65" s="12" customFormat="1" ht="12">
      <c r="B2092" s="151"/>
      <c r="D2092" s="152" t="s">
        <v>249</v>
      </c>
      <c r="E2092" s="153" t="s">
        <v>1</v>
      </c>
      <c r="F2092" s="154" t="s">
        <v>2786</v>
      </c>
      <c r="H2092" s="155">
        <v>1.2</v>
      </c>
      <c r="I2092" s="156"/>
      <c r="L2092" s="151"/>
      <c r="M2092" s="157"/>
      <c r="T2092" s="158"/>
      <c r="AT2092" s="153" t="s">
        <v>249</v>
      </c>
      <c r="AU2092" s="153" t="s">
        <v>86</v>
      </c>
      <c r="AV2092" s="12" t="s">
        <v>86</v>
      </c>
      <c r="AW2092" s="12" t="s">
        <v>30</v>
      </c>
      <c r="AX2092" s="12" t="s">
        <v>73</v>
      </c>
      <c r="AY2092" s="153" t="s">
        <v>241</v>
      </c>
    </row>
    <row r="2093" spans="2:65" s="12" customFormat="1" ht="12">
      <c r="B2093" s="151"/>
      <c r="D2093" s="152" t="s">
        <v>249</v>
      </c>
      <c r="E2093" s="153" t="s">
        <v>1</v>
      </c>
      <c r="F2093" s="154" t="s">
        <v>2787</v>
      </c>
      <c r="H2093" s="155">
        <v>1.2</v>
      </c>
      <c r="I2093" s="156"/>
      <c r="L2093" s="151"/>
      <c r="M2093" s="157"/>
      <c r="T2093" s="158"/>
      <c r="AT2093" s="153" t="s">
        <v>249</v>
      </c>
      <c r="AU2093" s="153" t="s">
        <v>86</v>
      </c>
      <c r="AV2093" s="12" t="s">
        <v>86</v>
      </c>
      <c r="AW2093" s="12" t="s">
        <v>30</v>
      </c>
      <c r="AX2093" s="12" t="s">
        <v>73</v>
      </c>
      <c r="AY2093" s="153" t="s">
        <v>241</v>
      </c>
    </row>
    <row r="2094" spans="2:65" s="12" customFormat="1" ht="12">
      <c r="B2094" s="151"/>
      <c r="D2094" s="152" t="s">
        <v>249</v>
      </c>
      <c r="E2094" s="153" t="s">
        <v>1</v>
      </c>
      <c r="F2094" s="154" t="s">
        <v>2788</v>
      </c>
      <c r="H2094" s="155">
        <v>1.2</v>
      </c>
      <c r="I2094" s="156"/>
      <c r="L2094" s="151"/>
      <c r="M2094" s="157"/>
      <c r="T2094" s="158"/>
      <c r="AT2094" s="153" t="s">
        <v>249</v>
      </c>
      <c r="AU2094" s="153" t="s">
        <v>86</v>
      </c>
      <c r="AV2094" s="12" t="s">
        <v>86</v>
      </c>
      <c r="AW2094" s="12" t="s">
        <v>30</v>
      </c>
      <c r="AX2094" s="12" t="s">
        <v>73</v>
      </c>
      <c r="AY2094" s="153" t="s">
        <v>241</v>
      </c>
    </row>
    <row r="2095" spans="2:65" s="12" customFormat="1" ht="12">
      <c r="B2095" s="151"/>
      <c r="D2095" s="152" t="s">
        <v>249</v>
      </c>
      <c r="E2095" s="153" t="s">
        <v>1</v>
      </c>
      <c r="F2095" s="154" t="s">
        <v>2789</v>
      </c>
      <c r="H2095" s="155">
        <v>1.2</v>
      </c>
      <c r="I2095" s="156"/>
      <c r="L2095" s="151"/>
      <c r="M2095" s="157"/>
      <c r="T2095" s="158"/>
      <c r="AT2095" s="153" t="s">
        <v>249</v>
      </c>
      <c r="AU2095" s="153" t="s">
        <v>86</v>
      </c>
      <c r="AV2095" s="12" t="s">
        <v>86</v>
      </c>
      <c r="AW2095" s="12" t="s">
        <v>30</v>
      </c>
      <c r="AX2095" s="12" t="s">
        <v>73</v>
      </c>
      <c r="AY2095" s="153" t="s">
        <v>241</v>
      </c>
    </row>
    <row r="2096" spans="2:65" s="12" customFormat="1" ht="12">
      <c r="B2096" s="151"/>
      <c r="D2096" s="152" t="s">
        <v>249</v>
      </c>
      <c r="E2096" s="153" t="s">
        <v>1</v>
      </c>
      <c r="F2096" s="154" t="s">
        <v>2790</v>
      </c>
      <c r="H2096" s="155">
        <v>1.1000000000000001</v>
      </c>
      <c r="I2096" s="156"/>
      <c r="L2096" s="151"/>
      <c r="M2096" s="157"/>
      <c r="T2096" s="158"/>
      <c r="AT2096" s="153" t="s">
        <v>249</v>
      </c>
      <c r="AU2096" s="153" t="s">
        <v>86</v>
      </c>
      <c r="AV2096" s="12" t="s">
        <v>86</v>
      </c>
      <c r="AW2096" s="12" t="s">
        <v>30</v>
      </c>
      <c r="AX2096" s="12" t="s">
        <v>73</v>
      </c>
      <c r="AY2096" s="153" t="s">
        <v>241</v>
      </c>
    </row>
    <row r="2097" spans="2:65" s="14" customFormat="1" ht="24">
      <c r="B2097" s="166"/>
      <c r="D2097" s="152" t="s">
        <v>249</v>
      </c>
      <c r="E2097" s="167" t="s">
        <v>1</v>
      </c>
      <c r="F2097" s="168" t="s">
        <v>2791</v>
      </c>
      <c r="H2097" s="169">
        <v>8.3000000000000007</v>
      </c>
      <c r="I2097" s="170"/>
      <c r="L2097" s="166"/>
      <c r="M2097" s="171"/>
      <c r="T2097" s="172"/>
      <c r="AT2097" s="167" t="s">
        <v>249</v>
      </c>
      <c r="AU2097" s="167" t="s">
        <v>86</v>
      </c>
      <c r="AV2097" s="14" t="s">
        <v>258</v>
      </c>
      <c r="AW2097" s="14" t="s">
        <v>30</v>
      </c>
      <c r="AX2097" s="14" t="s">
        <v>73</v>
      </c>
      <c r="AY2097" s="167" t="s">
        <v>241</v>
      </c>
    </row>
    <row r="2098" spans="2:65" s="13" customFormat="1" ht="12">
      <c r="B2098" s="159"/>
      <c r="D2098" s="152" t="s">
        <v>249</v>
      </c>
      <c r="E2098" s="160" t="s">
        <v>1</v>
      </c>
      <c r="F2098" s="161" t="s">
        <v>577</v>
      </c>
      <c r="H2098" s="162">
        <v>11.034999999999998</v>
      </c>
      <c r="I2098" s="163"/>
      <c r="L2098" s="159"/>
      <c r="M2098" s="164"/>
      <c r="T2098" s="165"/>
      <c r="AT2098" s="160" t="s">
        <v>249</v>
      </c>
      <c r="AU2098" s="160" t="s">
        <v>86</v>
      </c>
      <c r="AV2098" s="13" t="s">
        <v>247</v>
      </c>
      <c r="AW2098" s="13" t="s">
        <v>30</v>
      </c>
      <c r="AX2098" s="13" t="s">
        <v>80</v>
      </c>
      <c r="AY2098" s="160" t="s">
        <v>241</v>
      </c>
    </row>
    <row r="2099" spans="2:65" s="1" customFormat="1" ht="16.5" customHeight="1">
      <c r="B2099" s="32"/>
      <c r="C2099" s="173" t="s">
        <v>2792</v>
      </c>
      <c r="D2099" s="173" t="s">
        <v>319</v>
      </c>
      <c r="E2099" s="174" t="s">
        <v>2793</v>
      </c>
      <c r="F2099" s="175" t="s">
        <v>2794</v>
      </c>
      <c r="G2099" s="176" t="s">
        <v>299</v>
      </c>
      <c r="H2099" s="177">
        <v>13.242000000000001</v>
      </c>
      <c r="I2099" s="178"/>
      <c r="J2099" s="179">
        <f>ROUND(I2099*H2099,2)</f>
        <v>0</v>
      </c>
      <c r="K2099" s="180"/>
      <c r="L2099" s="181"/>
      <c r="M2099" s="182" t="s">
        <v>1</v>
      </c>
      <c r="N2099" s="183" t="s">
        <v>39</v>
      </c>
      <c r="P2099" s="147">
        <f>O2099*H2099</f>
        <v>0</v>
      </c>
      <c r="Q2099" s="147">
        <v>1.2E-4</v>
      </c>
      <c r="R2099" s="147">
        <f>Q2099*H2099</f>
        <v>1.5890400000000001E-3</v>
      </c>
      <c r="S2099" s="147">
        <v>0</v>
      </c>
      <c r="T2099" s="148">
        <f>S2099*H2099</f>
        <v>0</v>
      </c>
      <c r="AR2099" s="149" t="s">
        <v>420</v>
      </c>
      <c r="AT2099" s="149" t="s">
        <v>319</v>
      </c>
      <c r="AU2099" s="149" t="s">
        <v>86</v>
      </c>
      <c r="AY2099" s="17" t="s">
        <v>241</v>
      </c>
      <c r="BE2099" s="150">
        <f>IF(N2099="základní",J2099,0)</f>
        <v>0</v>
      </c>
      <c r="BF2099" s="150">
        <f>IF(N2099="snížená",J2099,0)</f>
        <v>0</v>
      </c>
      <c r="BG2099" s="150">
        <f>IF(N2099="zákl. přenesená",J2099,0)</f>
        <v>0</v>
      </c>
      <c r="BH2099" s="150">
        <f>IF(N2099="sníž. přenesená",J2099,0)</f>
        <v>0</v>
      </c>
      <c r="BI2099" s="150">
        <f>IF(N2099="nulová",J2099,0)</f>
        <v>0</v>
      </c>
      <c r="BJ2099" s="17" t="s">
        <v>86</v>
      </c>
      <c r="BK2099" s="150">
        <f>ROUND(I2099*H2099,2)</f>
        <v>0</v>
      </c>
      <c r="BL2099" s="17" t="s">
        <v>334</v>
      </c>
      <c r="BM2099" s="149" t="s">
        <v>2795</v>
      </c>
    </row>
    <row r="2100" spans="2:65" s="12" customFormat="1" ht="12">
      <c r="B2100" s="151"/>
      <c r="D2100" s="152" t="s">
        <v>249</v>
      </c>
      <c r="E2100" s="153" t="s">
        <v>1</v>
      </c>
      <c r="F2100" s="154" t="s">
        <v>2796</v>
      </c>
      <c r="H2100" s="155">
        <v>13.242000000000001</v>
      </c>
      <c r="I2100" s="156"/>
      <c r="L2100" s="151"/>
      <c r="M2100" s="157"/>
      <c r="T2100" s="158"/>
      <c r="AT2100" s="153" t="s">
        <v>249</v>
      </c>
      <c r="AU2100" s="153" t="s">
        <v>86</v>
      </c>
      <c r="AV2100" s="12" t="s">
        <v>86</v>
      </c>
      <c r="AW2100" s="12" t="s">
        <v>30</v>
      </c>
      <c r="AX2100" s="12" t="s">
        <v>73</v>
      </c>
      <c r="AY2100" s="153" t="s">
        <v>241</v>
      </c>
    </row>
    <row r="2101" spans="2:65" s="13" customFormat="1" ht="12">
      <c r="B2101" s="159"/>
      <c r="D2101" s="152" t="s">
        <v>249</v>
      </c>
      <c r="E2101" s="160" t="s">
        <v>1</v>
      </c>
      <c r="F2101" s="161" t="s">
        <v>251</v>
      </c>
      <c r="H2101" s="162">
        <v>13.242000000000001</v>
      </c>
      <c r="I2101" s="163"/>
      <c r="L2101" s="159"/>
      <c r="M2101" s="164"/>
      <c r="T2101" s="165"/>
      <c r="AT2101" s="160" t="s">
        <v>249</v>
      </c>
      <c r="AU2101" s="160" t="s">
        <v>86</v>
      </c>
      <c r="AV2101" s="13" t="s">
        <v>247</v>
      </c>
      <c r="AW2101" s="13" t="s">
        <v>30</v>
      </c>
      <c r="AX2101" s="13" t="s">
        <v>80</v>
      </c>
      <c r="AY2101" s="160" t="s">
        <v>241</v>
      </c>
    </row>
    <row r="2102" spans="2:65" s="1" customFormat="1" ht="24.25" customHeight="1">
      <c r="B2102" s="32"/>
      <c r="C2102" s="137" t="s">
        <v>2797</v>
      </c>
      <c r="D2102" s="137" t="s">
        <v>243</v>
      </c>
      <c r="E2102" s="138" t="s">
        <v>2798</v>
      </c>
      <c r="F2102" s="139" t="s">
        <v>2799</v>
      </c>
      <c r="G2102" s="140" t="s">
        <v>282</v>
      </c>
      <c r="H2102" s="141">
        <v>6.7309999999999999</v>
      </c>
      <c r="I2102" s="142"/>
      <c r="J2102" s="143">
        <f>ROUND(I2102*H2102,2)</f>
        <v>0</v>
      </c>
      <c r="K2102" s="144"/>
      <c r="L2102" s="32"/>
      <c r="M2102" s="145" t="s">
        <v>1</v>
      </c>
      <c r="N2102" s="146" t="s">
        <v>39</v>
      </c>
      <c r="P2102" s="147">
        <f>O2102*H2102</f>
        <v>0</v>
      </c>
      <c r="Q2102" s="147">
        <v>0</v>
      </c>
      <c r="R2102" s="147">
        <f>Q2102*H2102</f>
        <v>0</v>
      </c>
      <c r="S2102" s="147">
        <v>0</v>
      </c>
      <c r="T2102" s="148">
        <f>S2102*H2102</f>
        <v>0</v>
      </c>
      <c r="AR2102" s="149" t="s">
        <v>334</v>
      </c>
      <c r="AT2102" s="149" t="s">
        <v>243</v>
      </c>
      <c r="AU2102" s="149" t="s">
        <v>86</v>
      </c>
      <c r="AY2102" s="17" t="s">
        <v>241</v>
      </c>
      <c r="BE2102" s="150">
        <f>IF(N2102="základní",J2102,0)</f>
        <v>0</v>
      </c>
      <c r="BF2102" s="150">
        <f>IF(N2102="snížená",J2102,0)</f>
        <v>0</v>
      </c>
      <c r="BG2102" s="150">
        <f>IF(N2102="zákl. přenesená",J2102,0)</f>
        <v>0</v>
      </c>
      <c r="BH2102" s="150">
        <f>IF(N2102="sníž. přenesená",J2102,0)</f>
        <v>0</v>
      </c>
      <c r="BI2102" s="150">
        <f>IF(N2102="nulová",J2102,0)</f>
        <v>0</v>
      </c>
      <c r="BJ2102" s="17" t="s">
        <v>86</v>
      </c>
      <c r="BK2102" s="150">
        <f>ROUND(I2102*H2102,2)</f>
        <v>0</v>
      </c>
      <c r="BL2102" s="17" t="s">
        <v>334</v>
      </c>
      <c r="BM2102" s="149" t="s">
        <v>2800</v>
      </c>
    </row>
    <row r="2103" spans="2:65" s="11" customFormat="1" ht="22.75" customHeight="1">
      <c r="B2103" s="125"/>
      <c r="D2103" s="126" t="s">
        <v>72</v>
      </c>
      <c r="E2103" s="135" t="s">
        <v>2801</v>
      </c>
      <c r="F2103" s="135" t="s">
        <v>2802</v>
      </c>
      <c r="I2103" s="128"/>
      <c r="J2103" s="136">
        <f>BK2103</f>
        <v>0</v>
      </c>
      <c r="L2103" s="125"/>
      <c r="M2103" s="130"/>
      <c r="P2103" s="131">
        <f>SUM(P2104:P2135)</f>
        <v>0</v>
      </c>
      <c r="R2103" s="131">
        <f>SUM(R2104:R2135)</f>
        <v>3.455155E-2</v>
      </c>
      <c r="T2103" s="132">
        <f>SUM(T2104:T2135)</f>
        <v>0</v>
      </c>
      <c r="AR2103" s="126" t="s">
        <v>86</v>
      </c>
      <c r="AT2103" s="133" t="s">
        <v>72</v>
      </c>
      <c r="AU2103" s="133" t="s">
        <v>80</v>
      </c>
      <c r="AY2103" s="126" t="s">
        <v>241</v>
      </c>
      <c r="BK2103" s="134">
        <f>SUM(BK2104:BK2135)</f>
        <v>0</v>
      </c>
    </row>
    <row r="2104" spans="2:65" s="1" customFormat="1" ht="24.25" customHeight="1">
      <c r="B2104" s="32"/>
      <c r="C2104" s="137" t="s">
        <v>2803</v>
      </c>
      <c r="D2104" s="137" t="s">
        <v>243</v>
      </c>
      <c r="E2104" s="138" t="s">
        <v>2804</v>
      </c>
      <c r="F2104" s="139" t="s">
        <v>2805</v>
      </c>
      <c r="G2104" s="140" t="s">
        <v>246</v>
      </c>
      <c r="H2104" s="141">
        <v>53.44</v>
      </c>
      <c r="I2104" s="142"/>
      <c r="J2104" s="143">
        <f>ROUND(I2104*H2104,2)</f>
        <v>0</v>
      </c>
      <c r="K2104" s="144"/>
      <c r="L2104" s="32"/>
      <c r="M2104" s="145" t="s">
        <v>1</v>
      </c>
      <c r="N2104" s="146" t="s">
        <v>39</v>
      </c>
      <c r="P2104" s="147">
        <f>O2104*H2104</f>
        <v>0</v>
      </c>
      <c r="Q2104" s="147">
        <v>1.3999999999999999E-4</v>
      </c>
      <c r="R2104" s="147">
        <f>Q2104*H2104</f>
        <v>7.4815999999999988E-3</v>
      </c>
      <c r="S2104" s="147">
        <v>0</v>
      </c>
      <c r="T2104" s="148">
        <f>S2104*H2104</f>
        <v>0</v>
      </c>
      <c r="AR2104" s="149" t="s">
        <v>334</v>
      </c>
      <c r="AT2104" s="149" t="s">
        <v>243</v>
      </c>
      <c r="AU2104" s="149" t="s">
        <v>86</v>
      </c>
      <c r="AY2104" s="17" t="s">
        <v>241</v>
      </c>
      <c r="BE2104" s="150">
        <f>IF(N2104="základní",J2104,0)</f>
        <v>0</v>
      </c>
      <c r="BF2104" s="150">
        <f>IF(N2104="snížená",J2104,0)</f>
        <v>0</v>
      </c>
      <c r="BG2104" s="150">
        <f>IF(N2104="zákl. přenesená",J2104,0)</f>
        <v>0</v>
      </c>
      <c r="BH2104" s="150">
        <f>IF(N2104="sníž. přenesená",J2104,0)</f>
        <v>0</v>
      </c>
      <c r="BI2104" s="150">
        <f>IF(N2104="nulová",J2104,0)</f>
        <v>0</v>
      </c>
      <c r="BJ2104" s="17" t="s">
        <v>86</v>
      </c>
      <c r="BK2104" s="150">
        <f>ROUND(I2104*H2104,2)</f>
        <v>0</v>
      </c>
      <c r="BL2104" s="17" t="s">
        <v>334</v>
      </c>
      <c r="BM2104" s="149" t="s">
        <v>2806</v>
      </c>
    </row>
    <row r="2105" spans="2:65" s="12" customFormat="1" ht="12">
      <c r="B2105" s="151"/>
      <c r="D2105" s="152" t="s">
        <v>249</v>
      </c>
      <c r="E2105" s="153" t="s">
        <v>1</v>
      </c>
      <c r="F2105" s="154" t="s">
        <v>2807</v>
      </c>
      <c r="H2105" s="155">
        <v>53.44</v>
      </c>
      <c r="I2105" s="156"/>
      <c r="L2105" s="151"/>
      <c r="M2105" s="157"/>
      <c r="T2105" s="158"/>
      <c r="AT2105" s="153" t="s">
        <v>249</v>
      </c>
      <c r="AU2105" s="153" t="s">
        <v>86</v>
      </c>
      <c r="AV2105" s="12" t="s">
        <v>86</v>
      </c>
      <c r="AW2105" s="12" t="s">
        <v>30</v>
      </c>
      <c r="AX2105" s="12" t="s">
        <v>73</v>
      </c>
      <c r="AY2105" s="153" t="s">
        <v>241</v>
      </c>
    </row>
    <row r="2106" spans="2:65" s="14" customFormat="1" ht="12">
      <c r="B2106" s="166"/>
      <c r="D2106" s="152" t="s">
        <v>249</v>
      </c>
      <c r="E2106" s="167" t="s">
        <v>1</v>
      </c>
      <c r="F2106" s="168" t="s">
        <v>2808</v>
      </c>
      <c r="H2106" s="169">
        <v>53.44</v>
      </c>
      <c r="I2106" s="170"/>
      <c r="L2106" s="166"/>
      <c r="M2106" s="171"/>
      <c r="T2106" s="172"/>
      <c r="AT2106" s="167" t="s">
        <v>249</v>
      </c>
      <c r="AU2106" s="167" t="s">
        <v>86</v>
      </c>
      <c r="AV2106" s="14" t="s">
        <v>258</v>
      </c>
      <c r="AW2106" s="14" t="s">
        <v>30</v>
      </c>
      <c r="AX2106" s="14" t="s">
        <v>73</v>
      </c>
      <c r="AY2106" s="167" t="s">
        <v>241</v>
      </c>
    </row>
    <row r="2107" spans="2:65" s="13" customFormat="1" ht="12">
      <c r="B2107" s="159"/>
      <c r="D2107" s="152" t="s">
        <v>249</v>
      </c>
      <c r="E2107" s="160" t="s">
        <v>1</v>
      </c>
      <c r="F2107" s="161" t="s">
        <v>251</v>
      </c>
      <c r="H2107" s="162">
        <v>53.44</v>
      </c>
      <c r="I2107" s="163"/>
      <c r="L2107" s="159"/>
      <c r="M2107" s="164"/>
      <c r="T2107" s="165"/>
      <c r="AT2107" s="160" t="s">
        <v>249</v>
      </c>
      <c r="AU2107" s="160" t="s">
        <v>86</v>
      </c>
      <c r="AV2107" s="13" t="s">
        <v>247</v>
      </c>
      <c r="AW2107" s="13" t="s">
        <v>30</v>
      </c>
      <c r="AX2107" s="13" t="s">
        <v>80</v>
      </c>
      <c r="AY2107" s="160" t="s">
        <v>241</v>
      </c>
    </row>
    <row r="2108" spans="2:65" s="1" customFormat="1" ht="24.25" customHeight="1">
      <c r="B2108" s="32"/>
      <c r="C2108" s="137" t="s">
        <v>2809</v>
      </c>
      <c r="D2108" s="137" t="s">
        <v>243</v>
      </c>
      <c r="E2108" s="138" t="s">
        <v>2810</v>
      </c>
      <c r="F2108" s="139" t="s">
        <v>2811</v>
      </c>
      <c r="G2108" s="140" t="s">
        <v>246</v>
      </c>
      <c r="H2108" s="141">
        <v>54.563000000000002</v>
      </c>
      <c r="I2108" s="142"/>
      <c r="J2108" s="143">
        <f>ROUND(I2108*H2108,2)</f>
        <v>0</v>
      </c>
      <c r="K2108" s="144"/>
      <c r="L2108" s="32"/>
      <c r="M2108" s="145" t="s">
        <v>1</v>
      </c>
      <c r="N2108" s="146" t="s">
        <v>39</v>
      </c>
      <c r="P2108" s="147">
        <f>O2108*H2108</f>
        <v>0</v>
      </c>
      <c r="Q2108" s="147">
        <v>2.5000000000000001E-4</v>
      </c>
      <c r="R2108" s="147">
        <f>Q2108*H2108</f>
        <v>1.364075E-2</v>
      </c>
      <c r="S2108" s="147">
        <v>0</v>
      </c>
      <c r="T2108" s="148">
        <f>S2108*H2108</f>
        <v>0</v>
      </c>
      <c r="AR2108" s="149" t="s">
        <v>334</v>
      </c>
      <c r="AT2108" s="149" t="s">
        <v>243</v>
      </c>
      <c r="AU2108" s="149" t="s">
        <v>86</v>
      </c>
      <c r="AY2108" s="17" t="s">
        <v>241</v>
      </c>
      <c r="BE2108" s="150">
        <f>IF(N2108="základní",J2108,0)</f>
        <v>0</v>
      </c>
      <c r="BF2108" s="150">
        <f>IF(N2108="snížená",J2108,0)</f>
        <v>0</v>
      </c>
      <c r="BG2108" s="150">
        <f>IF(N2108="zákl. přenesená",J2108,0)</f>
        <v>0</v>
      </c>
      <c r="BH2108" s="150">
        <f>IF(N2108="sníž. přenesená",J2108,0)</f>
        <v>0</v>
      </c>
      <c r="BI2108" s="150">
        <f>IF(N2108="nulová",J2108,0)</f>
        <v>0</v>
      </c>
      <c r="BJ2108" s="17" t="s">
        <v>86</v>
      </c>
      <c r="BK2108" s="150">
        <f>ROUND(I2108*H2108,2)</f>
        <v>0</v>
      </c>
      <c r="BL2108" s="17" t="s">
        <v>334</v>
      </c>
      <c r="BM2108" s="149" t="s">
        <v>2812</v>
      </c>
    </row>
    <row r="2109" spans="2:65" s="12" customFormat="1" ht="12">
      <c r="B2109" s="151"/>
      <c r="D2109" s="152" t="s">
        <v>249</v>
      </c>
      <c r="E2109" s="153" t="s">
        <v>1</v>
      </c>
      <c r="F2109" s="154" t="s">
        <v>2813</v>
      </c>
      <c r="H2109" s="155">
        <v>10.02</v>
      </c>
      <c r="I2109" s="156"/>
      <c r="L2109" s="151"/>
      <c r="M2109" s="157"/>
      <c r="T2109" s="158"/>
      <c r="AT2109" s="153" t="s">
        <v>249</v>
      </c>
      <c r="AU2109" s="153" t="s">
        <v>86</v>
      </c>
      <c r="AV2109" s="12" t="s">
        <v>86</v>
      </c>
      <c r="AW2109" s="12" t="s">
        <v>30</v>
      </c>
      <c r="AX2109" s="12" t="s">
        <v>73</v>
      </c>
      <c r="AY2109" s="153" t="s">
        <v>241</v>
      </c>
    </row>
    <row r="2110" spans="2:65" s="14" customFormat="1" ht="12">
      <c r="B2110" s="166"/>
      <c r="D2110" s="152" t="s">
        <v>249</v>
      </c>
      <c r="E2110" s="167" t="s">
        <v>1</v>
      </c>
      <c r="F2110" s="168" t="s">
        <v>2814</v>
      </c>
      <c r="H2110" s="169">
        <v>10.02</v>
      </c>
      <c r="I2110" s="170"/>
      <c r="L2110" s="166"/>
      <c r="M2110" s="171"/>
      <c r="T2110" s="172"/>
      <c r="AT2110" s="167" t="s">
        <v>249</v>
      </c>
      <c r="AU2110" s="167" t="s">
        <v>86</v>
      </c>
      <c r="AV2110" s="14" t="s">
        <v>258</v>
      </c>
      <c r="AW2110" s="14" t="s">
        <v>30</v>
      </c>
      <c r="AX2110" s="14" t="s">
        <v>73</v>
      </c>
      <c r="AY2110" s="167" t="s">
        <v>241</v>
      </c>
    </row>
    <row r="2111" spans="2:65" s="12" customFormat="1" ht="12">
      <c r="B2111" s="151"/>
      <c r="D2111" s="152" t="s">
        <v>249</v>
      </c>
      <c r="E2111" s="153" t="s">
        <v>1</v>
      </c>
      <c r="F2111" s="154" t="s">
        <v>2815</v>
      </c>
      <c r="H2111" s="155">
        <v>8.8629999999999995</v>
      </c>
      <c r="I2111" s="156"/>
      <c r="L2111" s="151"/>
      <c r="M2111" s="157"/>
      <c r="T2111" s="158"/>
      <c r="AT2111" s="153" t="s">
        <v>249</v>
      </c>
      <c r="AU2111" s="153" t="s">
        <v>86</v>
      </c>
      <c r="AV2111" s="12" t="s">
        <v>86</v>
      </c>
      <c r="AW2111" s="12" t="s">
        <v>30</v>
      </c>
      <c r="AX2111" s="12" t="s">
        <v>73</v>
      </c>
      <c r="AY2111" s="153" t="s">
        <v>241</v>
      </c>
    </row>
    <row r="2112" spans="2:65" s="14" customFormat="1" ht="12">
      <c r="B2112" s="166"/>
      <c r="D2112" s="152" t="s">
        <v>249</v>
      </c>
      <c r="E2112" s="167" t="s">
        <v>1</v>
      </c>
      <c r="F2112" s="168" t="s">
        <v>2816</v>
      </c>
      <c r="H2112" s="169">
        <v>8.8629999999999995</v>
      </c>
      <c r="I2112" s="170"/>
      <c r="L2112" s="166"/>
      <c r="M2112" s="171"/>
      <c r="T2112" s="172"/>
      <c r="AT2112" s="167" t="s">
        <v>249</v>
      </c>
      <c r="AU2112" s="167" t="s">
        <v>86</v>
      </c>
      <c r="AV2112" s="14" t="s">
        <v>258</v>
      </c>
      <c r="AW2112" s="14" t="s">
        <v>30</v>
      </c>
      <c r="AX2112" s="14" t="s">
        <v>73</v>
      </c>
      <c r="AY2112" s="167" t="s">
        <v>241</v>
      </c>
    </row>
    <row r="2113" spans="2:65" s="12" customFormat="1" ht="12">
      <c r="B2113" s="151"/>
      <c r="D2113" s="152" t="s">
        <v>249</v>
      </c>
      <c r="E2113" s="153" t="s">
        <v>1</v>
      </c>
      <c r="F2113" s="154" t="s">
        <v>2817</v>
      </c>
      <c r="H2113" s="155">
        <v>8.9600000000000009</v>
      </c>
      <c r="I2113" s="156"/>
      <c r="L2113" s="151"/>
      <c r="M2113" s="157"/>
      <c r="T2113" s="158"/>
      <c r="AT2113" s="153" t="s">
        <v>249</v>
      </c>
      <c r="AU2113" s="153" t="s">
        <v>86</v>
      </c>
      <c r="AV2113" s="12" t="s">
        <v>86</v>
      </c>
      <c r="AW2113" s="12" t="s">
        <v>30</v>
      </c>
      <c r="AX2113" s="12" t="s">
        <v>73</v>
      </c>
      <c r="AY2113" s="153" t="s">
        <v>241</v>
      </c>
    </row>
    <row r="2114" spans="2:65" s="14" customFormat="1" ht="12">
      <c r="B2114" s="166"/>
      <c r="D2114" s="152" t="s">
        <v>249</v>
      </c>
      <c r="E2114" s="167" t="s">
        <v>1</v>
      </c>
      <c r="F2114" s="168" t="s">
        <v>2818</v>
      </c>
      <c r="H2114" s="169">
        <v>8.9600000000000009</v>
      </c>
      <c r="I2114" s="170"/>
      <c r="L2114" s="166"/>
      <c r="M2114" s="171"/>
      <c r="T2114" s="172"/>
      <c r="AT2114" s="167" t="s">
        <v>249</v>
      </c>
      <c r="AU2114" s="167" t="s">
        <v>86</v>
      </c>
      <c r="AV2114" s="14" t="s">
        <v>258</v>
      </c>
      <c r="AW2114" s="14" t="s">
        <v>30</v>
      </c>
      <c r="AX2114" s="14" t="s">
        <v>73</v>
      </c>
      <c r="AY2114" s="167" t="s">
        <v>241</v>
      </c>
    </row>
    <row r="2115" spans="2:65" s="12" customFormat="1" ht="12">
      <c r="B2115" s="151"/>
      <c r="D2115" s="152" t="s">
        <v>249</v>
      </c>
      <c r="E2115" s="153" t="s">
        <v>1</v>
      </c>
      <c r="F2115" s="154" t="s">
        <v>2819</v>
      </c>
      <c r="H2115" s="155">
        <v>26.72</v>
      </c>
      <c r="I2115" s="156"/>
      <c r="L2115" s="151"/>
      <c r="M2115" s="157"/>
      <c r="T2115" s="158"/>
      <c r="AT2115" s="153" t="s">
        <v>249</v>
      </c>
      <c r="AU2115" s="153" t="s">
        <v>86</v>
      </c>
      <c r="AV2115" s="12" t="s">
        <v>86</v>
      </c>
      <c r="AW2115" s="12" t="s">
        <v>30</v>
      </c>
      <c r="AX2115" s="12" t="s">
        <v>73</v>
      </c>
      <c r="AY2115" s="153" t="s">
        <v>241</v>
      </c>
    </row>
    <row r="2116" spans="2:65" s="14" customFormat="1" ht="12">
      <c r="B2116" s="166"/>
      <c r="D2116" s="152" t="s">
        <v>249</v>
      </c>
      <c r="E2116" s="167" t="s">
        <v>1</v>
      </c>
      <c r="F2116" s="168" t="s">
        <v>2820</v>
      </c>
      <c r="H2116" s="169">
        <v>26.72</v>
      </c>
      <c r="I2116" s="170"/>
      <c r="L2116" s="166"/>
      <c r="M2116" s="171"/>
      <c r="T2116" s="172"/>
      <c r="AT2116" s="167" t="s">
        <v>249</v>
      </c>
      <c r="AU2116" s="167" t="s">
        <v>86</v>
      </c>
      <c r="AV2116" s="14" t="s">
        <v>258</v>
      </c>
      <c r="AW2116" s="14" t="s">
        <v>30</v>
      </c>
      <c r="AX2116" s="14" t="s">
        <v>73</v>
      </c>
      <c r="AY2116" s="167" t="s">
        <v>241</v>
      </c>
    </row>
    <row r="2117" spans="2:65" s="13" customFormat="1" ht="12">
      <c r="B2117" s="159"/>
      <c r="D2117" s="152" t="s">
        <v>249</v>
      </c>
      <c r="E2117" s="160" t="s">
        <v>1</v>
      </c>
      <c r="F2117" s="161" t="s">
        <v>251</v>
      </c>
      <c r="H2117" s="162">
        <v>54.563000000000002</v>
      </c>
      <c r="I2117" s="163"/>
      <c r="L2117" s="159"/>
      <c r="M2117" s="164"/>
      <c r="T2117" s="165"/>
      <c r="AT2117" s="160" t="s">
        <v>249</v>
      </c>
      <c r="AU2117" s="160" t="s">
        <v>86</v>
      </c>
      <c r="AV2117" s="13" t="s">
        <v>247</v>
      </c>
      <c r="AW2117" s="13" t="s">
        <v>30</v>
      </c>
      <c r="AX2117" s="13" t="s">
        <v>80</v>
      </c>
      <c r="AY2117" s="160" t="s">
        <v>241</v>
      </c>
    </row>
    <row r="2118" spans="2:65" s="1" customFormat="1" ht="24.25" customHeight="1">
      <c r="B2118" s="32"/>
      <c r="C2118" s="137" t="s">
        <v>2821</v>
      </c>
      <c r="D2118" s="137" t="s">
        <v>243</v>
      </c>
      <c r="E2118" s="138" t="s">
        <v>2822</v>
      </c>
      <c r="F2118" s="139" t="s">
        <v>2823</v>
      </c>
      <c r="G2118" s="140" t="s">
        <v>246</v>
      </c>
      <c r="H2118" s="141">
        <v>35.340000000000003</v>
      </c>
      <c r="I2118" s="142"/>
      <c r="J2118" s="143">
        <f>ROUND(I2118*H2118,2)</f>
        <v>0</v>
      </c>
      <c r="K2118" s="144"/>
      <c r="L2118" s="32"/>
      <c r="M2118" s="145" t="s">
        <v>1</v>
      </c>
      <c r="N2118" s="146" t="s">
        <v>39</v>
      </c>
      <c r="P2118" s="147">
        <f>O2118*H2118</f>
        <v>0</v>
      </c>
      <c r="Q2118" s="147">
        <v>1.3999999999999999E-4</v>
      </c>
      <c r="R2118" s="147">
        <f>Q2118*H2118</f>
        <v>4.9475999999999999E-3</v>
      </c>
      <c r="S2118" s="147">
        <v>0</v>
      </c>
      <c r="T2118" s="148">
        <f>S2118*H2118</f>
        <v>0</v>
      </c>
      <c r="AR2118" s="149" t="s">
        <v>334</v>
      </c>
      <c r="AT2118" s="149" t="s">
        <v>243</v>
      </c>
      <c r="AU2118" s="149" t="s">
        <v>86</v>
      </c>
      <c r="AY2118" s="17" t="s">
        <v>241</v>
      </c>
      <c r="BE2118" s="150">
        <f>IF(N2118="základní",J2118,0)</f>
        <v>0</v>
      </c>
      <c r="BF2118" s="150">
        <f>IF(N2118="snížená",J2118,0)</f>
        <v>0</v>
      </c>
      <c r="BG2118" s="150">
        <f>IF(N2118="zákl. přenesená",J2118,0)</f>
        <v>0</v>
      </c>
      <c r="BH2118" s="150">
        <f>IF(N2118="sníž. přenesená",J2118,0)</f>
        <v>0</v>
      </c>
      <c r="BI2118" s="150">
        <f>IF(N2118="nulová",J2118,0)</f>
        <v>0</v>
      </c>
      <c r="BJ2118" s="17" t="s">
        <v>86</v>
      </c>
      <c r="BK2118" s="150">
        <f>ROUND(I2118*H2118,2)</f>
        <v>0</v>
      </c>
      <c r="BL2118" s="17" t="s">
        <v>334</v>
      </c>
      <c r="BM2118" s="149" t="s">
        <v>2824</v>
      </c>
    </row>
    <row r="2119" spans="2:65" s="12" customFormat="1" ht="12">
      <c r="B2119" s="151"/>
      <c r="D2119" s="152" t="s">
        <v>249</v>
      </c>
      <c r="E2119" s="153" t="s">
        <v>1</v>
      </c>
      <c r="F2119" s="154" t="s">
        <v>2825</v>
      </c>
      <c r="H2119" s="155">
        <v>7.1440000000000001</v>
      </c>
      <c r="I2119" s="156"/>
      <c r="L2119" s="151"/>
      <c r="M2119" s="157"/>
      <c r="T2119" s="158"/>
      <c r="AT2119" s="153" t="s">
        <v>249</v>
      </c>
      <c r="AU2119" s="153" t="s">
        <v>86</v>
      </c>
      <c r="AV2119" s="12" t="s">
        <v>86</v>
      </c>
      <c r="AW2119" s="12" t="s">
        <v>30</v>
      </c>
      <c r="AX2119" s="12" t="s">
        <v>73</v>
      </c>
      <c r="AY2119" s="153" t="s">
        <v>241</v>
      </c>
    </row>
    <row r="2120" spans="2:65" s="12" customFormat="1" ht="12">
      <c r="B2120" s="151"/>
      <c r="D2120" s="152" t="s">
        <v>249</v>
      </c>
      <c r="E2120" s="153" t="s">
        <v>1</v>
      </c>
      <c r="F2120" s="154" t="s">
        <v>2826</v>
      </c>
      <c r="H2120" s="155">
        <v>1.8240000000000001</v>
      </c>
      <c r="I2120" s="156"/>
      <c r="L2120" s="151"/>
      <c r="M2120" s="157"/>
      <c r="T2120" s="158"/>
      <c r="AT2120" s="153" t="s">
        <v>249</v>
      </c>
      <c r="AU2120" s="153" t="s">
        <v>86</v>
      </c>
      <c r="AV2120" s="12" t="s">
        <v>86</v>
      </c>
      <c r="AW2120" s="12" t="s">
        <v>30</v>
      </c>
      <c r="AX2120" s="12" t="s">
        <v>73</v>
      </c>
      <c r="AY2120" s="153" t="s">
        <v>241</v>
      </c>
    </row>
    <row r="2121" spans="2:65" s="12" customFormat="1" ht="12">
      <c r="B2121" s="151"/>
      <c r="D2121" s="152" t="s">
        <v>249</v>
      </c>
      <c r="E2121" s="153" t="s">
        <v>1</v>
      </c>
      <c r="F2121" s="154" t="s">
        <v>2827</v>
      </c>
      <c r="H2121" s="155">
        <v>11.172000000000001</v>
      </c>
      <c r="I2121" s="156"/>
      <c r="L2121" s="151"/>
      <c r="M2121" s="157"/>
      <c r="T2121" s="158"/>
      <c r="AT2121" s="153" t="s">
        <v>249</v>
      </c>
      <c r="AU2121" s="153" t="s">
        <v>86</v>
      </c>
      <c r="AV2121" s="12" t="s">
        <v>86</v>
      </c>
      <c r="AW2121" s="12" t="s">
        <v>30</v>
      </c>
      <c r="AX2121" s="12" t="s">
        <v>73</v>
      </c>
      <c r="AY2121" s="153" t="s">
        <v>241</v>
      </c>
    </row>
    <row r="2122" spans="2:65" s="12" customFormat="1" ht="12">
      <c r="B2122" s="151"/>
      <c r="D2122" s="152" t="s">
        <v>249</v>
      </c>
      <c r="E2122" s="153" t="s">
        <v>1</v>
      </c>
      <c r="F2122" s="154" t="s">
        <v>2828</v>
      </c>
      <c r="H2122" s="155">
        <v>15.2</v>
      </c>
      <c r="I2122" s="156"/>
      <c r="L2122" s="151"/>
      <c r="M2122" s="157"/>
      <c r="T2122" s="158"/>
      <c r="AT2122" s="153" t="s">
        <v>249</v>
      </c>
      <c r="AU2122" s="153" t="s">
        <v>86</v>
      </c>
      <c r="AV2122" s="12" t="s">
        <v>86</v>
      </c>
      <c r="AW2122" s="12" t="s">
        <v>30</v>
      </c>
      <c r="AX2122" s="12" t="s">
        <v>73</v>
      </c>
      <c r="AY2122" s="153" t="s">
        <v>241</v>
      </c>
    </row>
    <row r="2123" spans="2:65" s="13" customFormat="1" ht="12">
      <c r="B2123" s="159"/>
      <c r="D2123" s="152" t="s">
        <v>249</v>
      </c>
      <c r="E2123" s="160" t="s">
        <v>1</v>
      </c>
      <c r="F2123" s="161" t="s">
        <v>2829</v>
      </c>
      <c r="H2123" s="162">
        <v>35.340000000000003</v>
      </c>
      <c r="I2123" s="163"/>
      <c r="L2123" s="159"/>
      <c r="M2123" s="164"/>
      <c r="T2123" s="165"/>
      <c r="AT2123" s="160" t="s">
        <v>249</v>
      </c>
      <c r="AU2123" s="160" t="s">
        <v>86</v>
      </c>
      <c r="AV2123" s="13" t="s">
        <v>247</v>
      </c>
      <c r="AW2123" s="13" t="s">
        <v>30</v>
      </c>
      <c r="AX2123" s="13" t="s">
        <v>80</v>
      </c>
      <c r="AY2123" s="160" t="s">
        <v>241</v>
      </c>
    </row>
    <row r="2124" spans="2:65" s="1" customFormat="1" ht="24.25" customHeight="1">
      <c r="B2124" s="32"/>
      <c r="C2124" s="137" t="s">
        <v>2830</v>
      </c>
      <c r="D2124" s="137" t="s">
        <v>243</v>
      </c>
      <c r="E2124" s="138" t="s">
        <v>2831</v>
      </c>
      <c r="F2124" s="139" t="s">
        <v>2832</v>
      </c>
      <c r="G2124" s="140" t="s">
        <v>246</v>
      </c>
      <c r="H2124" s="141">
        <v>35.340000000000003</v>
      </c>
      <c r="I2124" s="142"/>
      <c r="J2124" s="143">
        <f>ROUND(I2124*H2124,2)</f>
        <v>0</v>
      </c>
      <c r="K2124" s="144"/>
      <c r="L2124" s="32"/>
      <c r="M2124" s="145" t="s">
        <v>1</v>
      </c>
      <c r="N2124" s="146" t="s">
        <v>39</v>
      </c>
      <c r="P2124" s="147">
        <f>O2124*H2124</f>
        <v>0</v>
      </c>
      <c r="Q2124" s="147">
        <v>1.2E-4</v>
      </c>
      <c r="R2124" s="147">
        <f>Q2124*H2124</f>
        <v>4.2408000000000003E-3</v>
      </c>
      <c r="S2124" s="147">
        <v>0</v>
      </c>
      <c r="T2124" s="148">
        <f>S2124*H2124</f>
        <v>0</v>
      </c>
      <c r="AR2124" s="149" t="s">
        <v>334</v>
      </c>
      <c r="AT2124" s="149" t="s">
        <v>243</v>
      </c>
      <c r="AU2124" s="149" t="s">
        <v>86</v>
      </c>
      <c r="AY2124" s="17" t="s">
        <v>241</v>
      </c>
      <c r="BE2124" s="150">
        <f>IF(N2124="základní",J2124,0)</f>
        <v>0</v>
      </c>
      <c r="BF2124" s="150">
        <f>IF(N2124="snížená",J2124,0)</f>
        <v>0</v>
      </c>
      <c r="BG2124" s="150">
        <f>IF(N2124="zákl. přenesená",J2124,0)</f>
        <v>0</v>
      </c>
      <c r="BH2124" s="150">
        <f>IF(N2124="sníž. přenesená",J2124,0)</f>
        <v>0</v>
      </c>
      <c r="BI2124" s="150">
        <f>IF(N2124="nulová",J2124,0)</f>
        <v>0</v>
      </c>
      <c r="BJ2124" s="17" t="s">
        <v>86</v>
      </c>
      <c r="BK2124" s="150">
        <f>ROUND(I2124*H2124,2)</f>
        <v>0</v>
      </c>
      <c r="BL2124" s="17" t="s">
        <v>334</v>
      </c>
      <c r="BM2124" s="149" t="s">
        <v>2833</v>
      </c>
    </row>
    <row r="2125" spans="2:65" s="12" customFormat="1" ht="12">
      <c r="B2125" s="151"/>
      <c r="D2125" s="152" t="s">
        <v>249</v>
      </c>
      <c r="E2125" s="153" t="s">
        <v>1</v>
      </c>
      <c r="F2125" s="154" t="s">
        <v>2825</v>
      </c>
      <c r="H2125" s="155">
        <v>7.1440000000000001</v>
      </c>
      <c r="I2125" s="156"/>
      <c r="L2125" s="151"/>
      <c r="M2125" s="157"/>
      <c r="T2125" s="158"/>
      <c r="AT2125" s="153" t="s">
        <v>249</v>
      </c>
      <c r="AU2125" s="153" t="s">
        <v>86</v>
      </c>
      <c r="AV2125" s="12" t="s">
        <v>86</v>
      </c>
      <c r="AW2125" s="12" t="s">
        <v>30</v>
      </c>
      <c r="AX2125" s="12" t="s">
        <v>73</v>
      </c>
      <c r="AY2125" s="153" t="s">
        <v>241</v>
      </c>
    </row>
    <row r="2126" spans="2:65" s="12" customFormat="1" ht="12">
      <c r="B2126" s="151"/>
      <c r="D2126" s="152" t="s">
        <v>249</v>
      </c>
      <c r="E2126" s="153" t="s">
        <v>1</v>
      </c>
      <c r="F2126" s="154" t="s">
        <v>2826</v>
      </c>
      <c r="H2126" s="155">
        <v>1.8240000000000001</v>
      </c>
      <c r="I2126" s="156"/>
      <c r="L2126" s="151"/>
      <c r="M2126" s="157"/>
      <c r="T2126" s="158"/>
      <c r="AT2126" s="153" t="s">
        <v>249</v>
      </c>
      <c r="AU2126" s="153" t="s">
        <v>86</v>
      </c>
      <c r="AV2126" s="12" t="s">
        <v>86</v>
      </c>
      <c r="AW2126" s="12" t="s">
        <v>30</v>
      </c>
      <c r="AX2126" s="12" t="s">
        <v>73</v>
      </c>
      <c r="AY2126" s="153" t="s">
        <v>241</v>
      </c>
    </row>
    <row r="2127" spans="2:65" s="12" customFormat="1" ht="12">
      <c r="B2127" s="151"/>
      <c r="D2127" s="152" t="s">
        <v>249</v>
      </c>
      <c r="E2127" s="153" t="s">
        <v>1</v>
      </c>
      <c r="F2127" s="154" t="s">
        <v>2827</v>
      </c>
      <c r="H2127" s="155">
        <v>11.172000000000001</v>
      </c>
      <c r="I2127" s="156"/>
      <c r="L2127" s="151"/>
      <c r="M2127" s="157"/>
      <c r="T2127" s="158"/>
      <c r="AT2127" s="153" t="s">
        <v>249</v>
      </c>
      <c r="AU2127" s="153" t="s">
        <v>86</v>
      </c>
      <c r="AV2127" s="12" t="s">
        <v>86</v>
      </c>
      <c r="AW2127" s="12" t="s">
        <v>30</v>
      </c>
      <c r="AX2127" s="12" t="s">
        <v>73</v>
      </c>
      <c r="AY2127" s="153" t="s">
        <v>241</v>
      </c>
    </row>
    <row r="2128" spans="2:65" s="12" customFormat="1" ht="12">
      <c r="B2128" s="151"/>
      <c r="D2128" s="152" t="s">
        <v>249</v>
      </c>
      <c r="E2128" s="153" t="s">
        <v>1</v>
      </c>
      <c r="F2128" s="154" t="s">
        <v>2828</v>
      </c>
      <c r="H2128" s="155">
        <v>15.2</v>
      </c>
      <c r="I2128" s="156"/>
      <c r="L2128" s="151"/>
      <c r="M2128" s="157"/>
      <c r="T2128" s="158"/>
      <c r="AT2128" s="153" t="s">
        <v>249</v>
      </c>
      <c r="AU2128" s="153" t="s">
        <v>86</v>
      </c>
      <c r="AV2128" s="12" t="s">
        <v>86</v>
      </c>
      <c r="AW2128" s="12" t="s">
        <v>30</v>
      </c>
      <c r="AX2128" s="12" t="s">
        <v>73</v>
      </c>
      <c r="AY2128" s="153" t="s">
        <v>241</v>
      </c>
    </row>
    <row r="2129" spans="2:65" s="13" customFormat="1" ht="12">
      <c r="B2129" s="159"/>
      <c r="D2129" s="152" t="s">
        <v>249</v>
      </c>
      <c r="E2129" s="160" t="s">
        <v>1</v>
      </c>
      <c r="F2129" s="161" t="s">
        <v>2829</v>
      </c>
      <c r="H2129" s="162">
        <v>35.340000000000003</v>
      </c>
      <c r="I2129" s="163"/>
      <c r="L2129" s="159"/>
      <c r="M2129" s="164"/>
      <c r="T2129" s="165"/>
      <c r="AT2129" s="160" t="s">
        <v>249</v>
      </c>
      <c r="AU2129" s="160" t="s">
        <v>86</v>
      </c>
      <c r="AV2129" s="13" t="s">
        <v>247</v>
      </c>
      <c r="AW2129" s="13" t="s">
        <v>30</v>
      </c>
      <c r="AX2129" s="13" t="s">
        <v>80</v>
      </c>
      <c r="AY2129" s="160" t="s">
        <v>241</v>
      </c>
    </row>
    <row r="2130" spans="2:65" s="1" customFormat="1" ht="24.25" customHeight="1">
      <c r="B2130" s="32"/>
      <c r="C2130" s="137" t="s">
        <v>2834</v>
      </c>
      <c r="D2130" s="137" t="s">
        <v>243</v>
      </c>
      <c r="E2130" s="138" t="s">
        <v>2835</v>
      </c>
      <c r="F2130" s="139" t="s">
        <v>2836</v>
      </c>
      <c r="G2130" s="140" t="s">
        <v>246</v>
      </c>
      <c r="H2130" s="141">
        <v>35.340000000000003</v>
      </c>
      <c r="I2130" s="142"/>
      <c r="J2130" s="143">
        <f>ROUND(I2130*H2130,2)</f>
        <v>0</v>
      </c>
      <c r="K2130" s="144"/>
      <c r="L2130" s="32"/>
      <c r="M2130" s="145" t="s">
        <v>1</v>
      </c>
      <c r="N2130" s="146" t="s">
        <v>39</v>
      </c>
      <c r="P2130" s="147">
        <f>O2130*H2130</f>
        <v>0</v>
      </c>
      <c r="Q2130" s="147">
        <v>1.2E-4</v>
      </c>
      <c r="R2130" s="147">
        <f>Q2130*H2130</f>
        <v>4.2408000000000003E-3</v>
      </c>
      <c r="S2130" s="147">
        <v>0</v>
      </c>
      <c r="T2130" s="148">
        <f>S2130*H2130</f>
        <v>0</v>
      </c>
      <c r="AR2130" s="149" t="s">
        <v>334</v>
      </c>
      <c r="AT2130" s="149" t="s">
        <v>243</v>
      </c>
      <c r="AU2130" s="149" t="s">
        <v>86</v>
      </c>
      <c r="AY2130" s="17" t="s">
        <v>241</v>
      </c>
      <c r="BE2130" s="150">
        <f>IF(N2130="základní",J2130,0)</f>
        <v>0</v>
      </c>
      <c r="BF2130" s="150">
        <f>IF(N2130="snížená",J2130,0)</f>
        <v>0</v>
      </c>
      <c r="BG2130" s="150">
        <f>IF(N2130="zákl. přenesená",J2130,0)</f>
        <v>0</v>
      </c>
      <c r="BH2130" s="150">
        <f>IF(N2130="sníž. přenesená",J2130,0)</f>
        <v>0</v>
      </c>
      <c r="BI2130" s="150">
        <f>IF(N2130="nulová",J2130,0)</f>
        <v>0</v>
      </c>
      <c r="BJ2130" s="17" t="s">
        <v>86</v>
      </c>
      <c r="BK2130" s="150">
        <f>ROUND(I2130*H2130,2)</f>
        <v>0</v>
      </c>
      <c r="BL2130" s="17" t="s">
        <v>334</v>
      </c>
      <c r="BM2130" s="149" t="s">
        <v>2837</v>
      </c>
    </row>
    <row r="2131" spans="2:65" s="12" customFormat="1" ht="12">
      <c r="B2131" s="151"/>
      <c r="D2131" s="152" t="s">
        <v>249</v>
      </c>
      <c r="E2131" s="153" t="s">
        <v>1</v>
      </c>
      <c r="F2131" s="154" t="s">
        <v>2825</v>
      </c>
      <c r="H2131" s="155">
        <v>7.1440000000000001</v>
      </c>
      <c r="I2131" s="156"/>
      <c r="L2131" s="151"/>
      <c r="M2131" s="157"/>
      <c r="T2131" s="158"/>
      <c r="AT2131" s="153" t="s">
        <v>249</v>
      </c>
      <c r="AU2131" s="153" t="s">
        <v>86</v>
      </c>
      <c r="AV2131" s="12" t="s">
        <v>86</v>
      </c>
      <c r="AW2131" s="12" t="s">
        <v>30</v>
      </c>
      <c r="AX2131" s="12" t="s">
        <v>73</v>
      </c>
      <c r="AY2131" s="153" t="s">
        <v>241</v>
      </c>
    </row>
    <row r="2132" spans="2:65" s="12" customFormat="1" ht="12">
      <c r="B2132" s="151"/>
      <c r="D2132" s="152" t="s">
        <v>249</v>
      </c>
      <c r="E2132" s="153" t="s">
        <v>1</v>
      </c>
      <c r="F2132" s="154" t="s">
        <v>2826</v>
      </c>
      <c r="H2132" s="155">
        <v>1.8240000000000001</v>
      </c>
      <c r="I2132" s="156"/>
      <c r="L2132" s="151"/>
      <c r="M2132" s="157"/>
      <c r="T2132" s="158"/>
      <c r="AT2132" s="153" t="s">
        <v>249</v>
      </c>
      <c r="AU2132" s="153" t="s">
        <v>86</v>
      </c>
      <c r="AV2132" s="12" t="s">
        <v>86</v>
      </c>
      <c r="AW2132" s="12" t="s">
        <v>30</v>
      </c>
      <c r="AX2132" s="12" t="s">
        <v>73</v>
      </c>
      <c r="AY2132" s="153" t="s">
        <v>241</v>
      </c>
    </row>
    <row r="2133" spans="2:65" s="12" customFormat="1" ht="12">
      <c r="B2133" s="151"/>
      <c r="D2133" s="152" t="s">
        <v>249</v>
      </c>
      <c r="E2133" s="153" t="s">
        <v>1</v>
      </c>
      <c r="F2133" s="154" t="s">
        <v>2827</v>
      </c>
      <c r="H2133" s="155">
        <v>11.172000000000001</v>
      </c>
      <c r="I2133" s="156"/>
      <c r="L2133" s="151"/>
      <c r="M2133" s="157"/>
      <c r="T2133" s="158"/>
      <c r="AT2133" s="153" t="s">
        <v>249</v>
      </c>
      <c r="AU2133" s="153" t="s">
        <v>86</v>
      </c>
      <c r="AV2133" s="12" t="s">
        <v>86</v>
      </c>
      <c r="AW2133" s="12" t="s">
        <v>30</v>
      </c>
      <c r="AX2133" s="12" t="s">
        <v>73</v>
      </c>
      <c r="AY2133" s="153" t="s">
        <v>241</v>
      </c>
    </row>
    <row r="2134" spans="2:65" s="12" customFormat="1" ht="12">
      <c r="B2134" s="151"/>
      <c r="D2134" s="152" t="s">
        <v>249</v>
      </c>
      <c r="E2134" s="153" t="s">
        <v>1</v>
      </c>
      <c r="F2134" s="154" t="s">
        <v>2828</v>
      </c>
      <c r="H2134" s="155">
        <v>15.2</v>
      </c>
      <c r="I2134" s="156"/>
      <c r="L2134" s="151"/>
      <c r="M2134" s="157"/>
      <c r="T2134" s="158"/>
      <c r="AT2134" s="153" t="s">
        <v>249</v>
      </c>
      <c r="AU2134" s="153" t="s">
        <v>86</v>
      </c>
      <c r="AV2134" s="12" t="s">
        <v>86</v>
      </c>
      <c r="AW2134" s="12" t="s">
        <v>30</v>
      </c>
      <c r="AX2134" s="12" t="s">
        <v>73</v>
      </c>
      <c r="AY2134" s="153" t="s">
        <v>241</v>
      </c>
    </row>
    <row r="2135" spans="2:65" s="13" customFormat="1" ht="12">
      <c r="B2135" s="159"/>
      <c r="D2135" s="152" t="s">
        <v>249</v>
      </c>
      <c r="E2135" s="160" t="s">
        <v>1</v>
      </c>
      <c r="F2135" s="161" t="s">
        <v>2829</v>
      </c>
      <c r="H2135" s="162">
        <v>35.340000000000003</v>
      </c>
      <c r="I2135" s="163"/>
      <c r="L2135" s="159"/>
      <c r="M2135" s="164"/>
      <c r="T2135" s="165"/>
      <c r="AT2135" s="160" t="s">
        <v>249</v>
      </c>
      <c r="AU2135" s="160" t="s">
        <v>86</v>
      </c>
      <c r="AV2135" s="13" t="s">
        <v>247</v>
      </c>
      <c r="AW2135" s="13" t="s">
        <v>30</v>
      </c>
      <c r="AX2135" s="13" t="s">
        <v>80</v>
      </c>
      <c r="AY2135" s="160" t="s">
        <v>241</v>
      </c>
    </row>
    <row r="2136" spans="2:65" s="11" customFormat="1" ht="22.75" customHeight="1">
      <c r="B2136" s="125"/>
      <c r="D2136" s="126" t="s">
        <v>72</v>
      </c>
      <c r="E2136" s="135" t="s">
        <v>2838</v>
      </c>
      <c r="F2136" s="135" t="s">
        <v>2839</v>
      </c>
      <c r="I2136" s="128"/>
      <c r="J2136" s="136">
        <f>BK2136</f>
        <v>0</v>
      </c>
      <c r="L2136" s="125"/>
      <c r="M2136" s="130"/>
      <c r="P2136" s="131">
        <f>SUM(P2137:P2278)</f>
        <v>0</v>
      </c>
      <c r="R2136" s="131">
        <f>SUM(R2137:R2278)</f>
        <v>0.38114797</v>
      </c>
      <c r="T2136" s="132">
        <f>SUM(T2137:T2278)</f>
        <v>0</v>
      </c>
      <c r="AR2136" s="126" t="s">
        <v>86</v>
      </c>
      <c r="AT2136" s="133" t="s">
        <v>72</v>
      </c>
      <c r="AU2136" s="133" t="s">
        <v>80</v>
      </c>
      <c r="AY2136" s="126" t="s">
        <v>241</v>
      </c>
      <c r="BK2136" s="134">
        <f>SUM(BK2137:BK2278)</f>
        <v>0</v>
      </c>
    </row>
    <row r="2137" spans="2:65" s="1" customFormat="1" ht="24.25" customHeight="1">
      <c r="B2137" s="32"/>
      <c r="C2137" s="137" t="s">
        <v>2840</v>
      </c>
      <c r="D2137" s="137" t="s">
        <v>243</v>
      </c>
      <c r="E2137" s="138" t="s">
        <v>2841</v>
      </c>
      <c r="F2137" s="139" t="s">
        <v>2842</v>
      </c>
      <c r="G2137" s="140" t="s">
        <v>246</v>
      </c>
      <c r="H2137" s="141">
        <v>777.85299999999995</v>
      </c>
      <c r="I2137" s="142"/>
      <c r="J2137" s="143">
        <f>ROUND(I2137*H2137,2)</f>
        <v>0</v>
      </c>
      <c r="K2137" s="144"/>
      <c r="L2137" s="32"/>
      <c r="M2137" s="145" t="s">
        <v>1</v>
      </c>
      <c r="N2137" s="146" t="s">
        <v>39</v>
      </c>
      <c r="P2137" s="147">
        <f>O2137*H2137</f>
        <v>0</v>
      </c>
      <c r="Q2137" s="147">
        <v>2.0000000000000001E-4</v>
      </c>
      <c r="R2137" s="147">
        <f>Q2137*H2137</f>
        <v>0.1555706</v>
      </c>
      <c r="S2137" s="147">
        <v>0</v>
      </c>
      <c r="T2137" s="148">
        <f>S2137*H2137</f>
        <v>0</v>
      </c>
      <c r="AR2137" s="149" t="s">
        <v>334</v>
      </c>
      <c r="AT2137" s="149" t="s">
        <v>243</v>
      </c>
      <c r="AU2137" s="149" t="s">
        <v>86</v>
      </c>
      <c r="AY2137" s="17" t="s">
        <v>241</v>
      </c>
      <c r="BE2137" s="150">
        <f>IF(N2137="základní",J2137,0)</f>
        <v>0</v>
      </c>
      <c r="BF2137" s="150">
        <f>IF(N2137="snížená",J2137,0)</f>
        <v>0</v>
      </c>
      <c r="BG2137" s="150">
        <f>IF(N2137="zákl. přenesená",J2137,0)</f>
        <v>0</v>
      </c>
      <c r="BH2137" s="150">
        <f>IF(N2137="sníž. přenesená",J2137,0)</f>
        <v>0</v>
      </c>
      <c r="BI2137" s="150">
        <f>IF(N2137="nulová",J2137,0)</f>
        <v>0</v>
      </c>
      <c r="BJ2137" s="17" t="s">
        <v>86</v>
      </c>
      <c r="BK2137" s="150">
        <f>ROUND(I2137*H2137,2)</f>
        <v>0</v>
      </c>
      <c r="BL2137" s="17" t="s">
        <v>334</v>
      </c>
      <c r="BM2137" s="149" t="s">
        <v>2843</v>
      </c>
    </row>
    <row r="2138" spans="2:65" s="12" customFormat="1" ht="12">
      <c r="B2138" s="151"/>
      <c r="D2138" s="152" t="s">
        <v>249</v>
      </c>
      <c r="E2138" s="153" t="s">
        <v>1</v>
      </c>
      <c r="F2138" s="154" t="s">
        <v>634</v>
      </c>
      <c r="H2138" s="155">
        <v>43.064999999999998</v>
      </c>
      <c r="I2138" s="156"/>
      <c r="L2138" s="151"/>
      <c r="M2138" s="157"/>
      <c r="T2138" s="158"/>
      <c r="AT2138" s="153" t="s">
        <v>249</v>
      </c>
      <c r="AU2138" s="153" t="s">
        <v>86</v>
      </c>
      <c r="AV2138" s="12" t="s">
        <v>86</v>
      </c>
      <c r="AW2138" s="12" t="s">
        <v>30</v>
      </c>
      <c r="AX2138" s="12" t="s">
        <v>73</v>
      </c>
      <c r="AY2138" s="153" t="s">
        <v>241</v>
      </c>
    </row>
    <row r="2139" spans="2:65" s="12" customFormat="1" ht="12">
      <c r="B2139" s="151"/>
      <c r="D2139" s="152" t="s">
        <v>249</v>
      </c>
      <c r="E2139" s="153" t="s">
        <v>1</v>
      </c>
      <c r="F2139" s="154" t="s">
        <v>635</v>
      </c>
      <c r="H2139" s="155">
        <v>-1.6</v>
      </c>
      <c r="I2139" s="156"/>
      <c r="L2139" s="151"/>
      <c r="M2139" s="157"/>
      <c r="T2139" s="158"/>
      <c r="AT2139" s="153" t="s">
        <v>249</v>
      </c>
      <c r="AU2139" s="153" t="s">
        <v>86</v>
      </c>
      <c r="AV2139" s="12" t="s">
        <v>86</v>
      </c>
      <c r="AW2139" s="12" t="s">
        <v>30</v>
      </c>
      <c r="AX2139" s="12" t="s">
        <v>73</v>
      </c>
      <c r="AY2139" s="153" t="s">
        <v>241</v>
      </c>
    </row>
    <row r="2140" spans="2:65" s="12" customFormat="1" ht="12">
      <c r="B2140" s="151"/>
      <c r="D2140" s="152" t="s">
        <v>249</v>
      </c>
      <c r="E2140" s="153" t="s">
        <v>1</v>
      </c>
      <c r="F2140" s="154" t="s">
        <v>636</v>
      </c>
      <c r="H2140" s="155">
        <v>-4</v>
      </c>
      <c r="I2140" s="156"/>
      <c r="L2140" s="151"/>
      <c r="M2140" s="157"/>
      <c r="T2140" s="158"/>
      <c r="AT2140" s="153" t="s">
        <v>249</v>
      </c>
      <c r="AU2140" s="153" t="s">
        <v>86</v>
      </c>
      <c r="AV2140" s="12" t="s">
        <v>86</v>
      </c>
      <c r="AW2140" s="12" t="s">
        <v>30</v>
      </c>
      <c r="AX2140" s="12" t="s">
        <v>73</v>
      </c>
      <c r="AY2140" s="153" t="s">
        <v>241</v>
      </c>
    </row>
    <row r="2141" spans="2:65" s="12" customFormat="1" ht="12">
      <c r="B2141" s="151"/>
      <c r="D2141" s="152" t="s">
        <v>249</v>
      </c>
      <c r="E2141" s="153" t="s">
        <v>1</v>
      </c>
      <c r="F2141" s="154" t="s">
        <v>637</v>
      </c>
      <c r="H2141" s="155">
        <v>-3.8530000000000002</v>
      </c>
      <c r="I2141" s="156"/>
      <c r="L2141" s="151"/>
      <c r="M2141" s="157"/>
      <c r="T2141" s="158"/>
      <c r="AT2141" s="153" t="s">
        <v>249</v>
      </c>
      <c r="AU2141" s="153" t="s">
        <v>86</v>
      </c>
      <c r="AV2141" s="12" t="s">
        <v>86</v>
      </c>
      <c r="AW2141" s="12" t="s">
        <v>30</v>
      </c>
      <c r="AX2141" s="12" t="s">
        <v>73</v>
      </c>
      <c r="AY2141" s="153" t="s">
        <v>241</v>
      </c>
    </row>
    <row r="2142" spans="2:65" s="12" customFormat="1" ht="12">
      <c r="B2142" s="151"/>
      <c r="D2142" s="152" t="s">
        <v>249</v>
      </c>
      <c r="E2142" s="153" t="s">
        <v>1</v>
      </c>
      <c r="F2142" s="154" t="s">
        <v>638</v>
      </c>
      <c r="H2142" s="155">
        <v>1.5169999999999999</v>
      </c>
      <c r="I2142" s="156"/>
      <c r="L2142" s="151"/>
      <c r="M2142" s="157"/>
      <c r="T2142" s="158"/>
      <c r="AT2142" s="153" t="s">
        <v>249</v>
      </c>
      <c r="AU2142" s="153" t="s">
        <v>86</v>
      </c>
      <c r="AV2142" s="12" t="s">
        <v>86</v>
      </c>
      <c r="AW2142" s="12" t="s">
        <v>30</v>
      </c>
      <c r="AX2142" s="12" t="s">
        <v>73</v>
      </c>
      <c r="AY2142" s="153" t="s">
        <v>241</v>
      </c>
    </row>
    <row r="2143" spans="2:65" s="12" customFormat="1" ht="12">
      <c r="B2143" s="151"/>
      <c r="D2143" s="152" t="s">
        <v>249</v>
      </c>
      <c r="E2143" s="153" t="s">
        <v>1</v>
      </c>
      <c r="F2143" s="154" t="s">
        <v>639</v>
      </c>
      <c r="H2143" s="155">
        <v>41.064</v>
      </c>
      <c r="I2143" s="156"/>
      <c r="L2143" s="151"/>
      <c r="M2143" s="157"/>
      <c r="T2143" s="158"/>
      <c r="AT2143" s="153" t="s">
        <v>249</v>
      </c>
      <c r="AU2143" s="153" t="s">
        <v>86</v>
      </c>
      <c r="AV2143" s="12" t="s">
        <v>86</v>
      </c>
      <c r="AW2143" s="12" t="s">
        <v>30</v>
      </c>
      <c r="AX2143" s="12" t="s">
        <v>73</v>
      </c>
      <c r="AY2143" s="153" t="s">
        <v>241</v>
      </c>
    </row>
    <row r="2144" spans="2:65" s="12" customFormat="1" ht="12">
      <c r="B2144" s="151"/>
      <c r="D2144" s="152" t="s">
        <v>249</v>
      </c>
      <c r="E2144" s="153" t="s">
        <v>1</v>
      </c>
      <c r="F2144" s="154" t="s">
        <v>640</v>
      </c>
      <c r="H2144" s="155">
        <v>-2</v>
      </c>
      <c r="I2144" s="156"/>
      <c r="L2144" s="151"/>
      <c r="M2144" s="157"/>
      <c r="T2144" s="158"/>
      <c r="AT2144" s="153" t="s">
        <v>249</v>
      </c>
      <c r="AU2144" s="153" t="s">
        <v>86</v>
      </c>
      <c r="AV2144" s="12" t="s">
        <v>86</v>
      </c>
      <c r="AW2144" s="12" t="s">
        <v>30</v>
      </c>
      <c r="AX2144" s="12" t="s">
        <v>73</v>
      </c>
      <c r="AY2144" s="153" t="s">
        <v>241</v>
      </c>
    </row>
    <row r="2145" spans="2:51" s="12" customFormat="1" ht="12">
      <c r="B2145" s="151"/>
      <c r="D2145" s="152" t="s">
        <v>249</v>
      </c>
      <c r="E2145" s="153" t="s">
        <v>1</v>
      </c>
      <c r="F2145" s="154" t="s">
        <v>641</v>
      </c>
      <c r="H2145" s="155">
        <v>17.690000000000001</v>
      </c>
      <c r="I2145" s="156"/>
      <c r="L2145" s="151"/>
      <c r="M2145" s="157"/>
      <c r="T2145" s="158"/>
      <c r="AT2145" s="153" t="s">
        <v>249</v>
      </c>
      <c r="AU2145" s="153" t="s">
        <v>86</v>
      </c>
      <c r="AV2145" s="12" t="s">
        <v>86</v>
      </c>
      <c r="AW2145" s="12" t="s">
        <v>30</v>
      </c>
      <c r="AX2145" s="12" t="s">
        <v>73</v>
      </c>
      <c r="AY2145" s="153" t="s">
        <v>241</v>
      </c>
    </row>
    <row r="2146" spans="2:51" s="12" customFormat="1" ht="12">
      <c r="B2146" s="151"/>
      <c r="D2146" s="152" t="s">
        <v>249</v>
      </c>
      <c r="E2146" s="153" t="s">
        <v>1</v>
      </c>
      <c r="F2146" s="154" t="s">
        <v>642</v>
      </c>
      <c r="H2146" s="155">
        <v>-1.4</v>
      </c>
      <c r="I2146" s="156"/>
      <c r="L2146" s="151"/>
      <c r="M2146" s="157"/>
      <c r="T2146" s="158"/>
      <c r="AT2146" s="153" t="s">
        <v>249</v>
      </c>
      <c r="AU2146" s="153" t="s">
        <v>86</v>
      </c>
      <c r="AV2146" s="12" t="s">
        <v>86</v>
      </c>
      <c r="AW2146" s="12" t="s">
        <v>30</v>
      </c>
      <c r="AX2146" s="12" t="s">
        <v>73</v>
      </c>
      <c r="AY2146" s="153" t="s">
        <v>241</v>
      </c>
    </row>
    <row r="2147" spans="2:51" s="12" customFormat="1" ht="12">
      <c r="B2147" s="151"/>
      <c r="D2147" s="152" t="s">
        <v>249</v>
      </c>
      <c r="E2147" s="153" t="s">
        <v>1</v>
      </c>
      <c r="F2147" s="154" t="s">
        <v>643</v>
      </c>
      <c r="H2147" s="155">
        <v>35.206000000000003</v>
      </c>
      <c r="I2147" s="156"/>
      <c r="L2147" s="151"/>
      <c r="M2147" s="157"/>
      <c r="T2147" s="158"/>
      <c r="AT2147" s="153" t="s">
        <v>249</v>
      </c>
      <c r="AU2147" s="153" t="s">
        <v>86</v>
      </c>
      <c r="AV2147" s="12" t="s">
        <v>86</v>
      </c>
      <c r="AW2147" s="12" t="s">
        <v>30</v>
      </c>
      <c r="AX2147" s="12" t="s">
        <v>73</v>
      </c>
      <c r="AY2147" s="153" t="s">
        <v>241</v>
      </c>
    </row>
    <row r="2148" spans="2:51" s="12" customFormat="1" ht="12">
      <c r="B2148" s="151"/>
      <c r="D2148" s="152" t="s">
        <v>249</v>
      </c>
      <c r="E2148" s="153" t="s">
        <v>1</v>
      </c>
      <c r="F2148" s="154" t="s">
        <v>642</v>
      </c>
      <c r="H2148" s="155">
        <v>-1.4</v>
      </c>
      <c r="I2148" s="156"/>
      <c r="L2148" s="151"/>
      <c r="M2148" s="157"/>
      <c r="T2148" s="158"/>
      <c r="AT2148" s="153" t="s">
        <v>249</v>
      </c>
      <c r="AU2148" s="153" t="s">
        <v>86</v>
      </c>
      <c r="AV2148" s="12" t="s">
        <v>86</v>
      </c>
      <c r="AW2148" s="12" t="s">
        <v>30</v>
      </c>
      <c r="AX2148" s="12" t="s">
        <v>73</v>
      </c>
      <c r="AY2148" s="153" t="s">
        <v>241</v>
      </c>
    </row>
    <row r="2149" spans="2:51" s="12" customFormat="1" ht="12">
      <c r="B2149" s="151"/>
      <c r="D2149" s="152" t="s">
        <v>249</v>
      </c>
      <c r="E2149" s="153" t="s">
        <v>1</v>
      </c>
      <c r="F2149" s="154" t="s">
        <v>635</v>
      </c>
      <c r="H2149" s="155">
        <v>-1.6</v>
      </c>
      <c r="I2149" s="156"/>
      <c r="L2149" s="151"/>
      <c r="M2149" s="157"/>
      <c r="T2149" s="158"/>
      <c r="AT2149" s="153" t="s">
        <v>249</v>
      </c>
      <c r="AU2149" s="153" t="s">
        <v>86</v>
      </c>
      <c r="AV2149" s="12" t="s">
        <v>86</v>
      </c>
      <c r="AW2149" s="12" t="s">
        <v>30</v>
      </c>
      <c r="AX2149" s="12" t="s">
        <v>73</v>
      </c>
      <c r="AY2149" s="153" t="s">
        <v>241</v>
      </c>
    </row>
    <row r="2150" spans="2:51" s="12" customFormat="1" ht="12">
      <c r="B2150" s="151"/>
      <c r="D2150" s="152" t="s">
        <v>249</v>
      </c>
      <c r="E2150" s="153" t="s">
        <v>1</v>
      </c>
      <c r="F2150" s="154" t="s">
        <v>644</v>
      </c>
      <c r="H2150" s="155">
        <v>-2.2280000000000002</v>
      </c>
      <c r="I2150" s="156"/>
      <c r="L2150" s="151"/>
      <c r="M2150" s="157"/>
      <c r="T2150" s="158"/>
      <c r="AT2150" s="153" t="s">
        <v>249</v>
      </c>
      <c r="AU2150" s="153" t="s">
        <v>86</v>
      </c>
      <c r="AV2150" s="12" t="s">
        <v>86</v>
      </c>
      <c r="AW2150" s="12" t="s">
        <v>30</v>
      </c>
      <c r="AX2150" s="12" t="s">
        <v>73</v>
      </c>
      <c r="AY2150" s="153" t="s">
        <v>241</v>
      </c>
    </row>
    <row r="2151" spans="2:51" s="12" customFormat="1" ht="12">
      <c r="B2151" s="151"/>
      <c r="D2151" s="152" t="s">
        <v>249</v>
      </c>
      <c r="E2151" s="153" t="s">
        <v>1</v>
      </c>
      <c r="F2151" s="154" t="s">
        <v>645</v>
      </c>
      <c r="H2151" s="155">
        <v>1.073</v>
      </c>
      <c r="I2151" s="156"/>
      <c r="L2151" s="151"/>
      <c r="M2151" s="157"/>
      <c r="T2151" s="158"/>
      <c r="AT2151" s="153" t="s">
        <v>249</v>
      </c>
      <c r="AU2151" s="153" t="s">
        <v>86</v>
      </c>
      <c r="AV2151" s="12" t="s">
        <v>86</v>
      </c>
      <c r="AW2151" s="12" t="s">
        <v>30</v>
      </c>
      <c r="AX2151" s="12" t="s">
        <v>73</v>
      </c>
      <c r="AY2151" s="153" t="s">
        <v>241</v>
      </c>
    </row>
    <row r="2152" spans="2:51" s="12" customFormat="1" ht="12">
      <c r="B2152" s="151"/>
      <c r="D2152" s="152" t="s">
        <v>249</v>
      </c>
      <c r="E2152" s="153" t="s">
        <v>1</v>
      </c>
      <c r="F2152" s="154" t="s">
        <v>646</v>
      </c>
      <c r="H2152" s="155">
        <v>99.18</v>
      </c>
      <c r="I2152" s="156"/>
      <c r="L2152" s="151"/>
      <c r="M2152" s="157"/>
      <c r="T2152" s="158"/>
      <c r="AT2152" s="153" t="s">
        <v>249</v>
      </c>
      <c r="AU2152" s="153" t="s">
        <v>86</v>
      </c>
      <c r="AV2152" s="12" t="s">
        <v>86</v>
      </c>
      <c r="AW2152" s="12" t="s">
        <v>30</v>
      </c>
      <c r="AX2152" s="12" t="s">
        <v>73</v>
      </c>
      <c r="AY2152" s="153" t="s">
        <v>241</v>
      </c>
    </row>
    <row r="2153" spans="2:51" s="12" customFormat="1" ht="12">
      <c r="B2153" s="151"/>
      <c r="D2153" s="152" t="s">
        <v>249</v>
      </c>
      <c r="E2153" s="153" t="s">
        <v>1</v>
      </c>
      <c r="F2153" s="154" t="s">
        <v>647</v>
      </c>
      <c r="H2153" s="155">
        <v>-2.8</v>
      </c>
      <c r="I2153" s="156"/>
      <c r="L2153" s="151"/>
      <c r="M2153" s="157"/>
      <c r="T2153" s="158"/>
      <c r="AT2153" s="153" t="s">
        <v>249</v>
      </c>
      <c r="AU2153" s="153" t="s">
        <v>86</v>
      </c>
      <c r="AV2153" s="12" t="s">
        <v>86</v>
      </c>
      <c r="AW2153" s="12" t="s">
        <v>30</v>
      </c>
      <c r="AX2153" s="12" t="s">
        <v>73</v>
      </c>
      <c r="AY2153" s="153" t="s">
        <v>241</v>
      </c>
    </row>
    <row r="2154" spans="2:51" s="12" customFormat="1" ht="12">
      <c r="B2154" s="151"/>
      <c r="D2154" s="152" t="s">
        <v>249</v>
      </c>
      <c r="E2154" s="153" t="s">
        <v>1</v>
      </c>
      <c r="F2154" s="154" t="s">
        <v>640</v>
      </c>
      <c r="H2154" s="155">
        <v>-2</v>
      </c>
      <c r="I2154" s="156"/>
      <c r="L2154" s="151"/>
      <c r="M2154" s="157"/>
      <c r="T2154" s="158"/>
      <c r="AT2154" s="153" t="s">
        <v>249</v>
      </c>
      <c r="AU2154" s="153" t="s">
        <v>86</v>
      </c>
      <c r="AV2154" s="12" t="s">
        <v>86</v>
      </c>
      <c r="AW2154" s="12" t="s">
        <v>30</v>
      </c>
      <c r="AX2154" s="12" t="s">
        <v>73</v>
      </c>
      <c r="AY2154" s="153" t="s">
        <v>241</v>
      </c>
    </row>
    <row r="2155" spans="2:51" s="12" customFormat="1" ht="12">
      <c r="B2155" s="151"/>
      <c r="D2155" s="152" t="s">
        <v>249</v>
      </c>
      <c r="E2155" s="153" t="s">
        <v>1</v>
      </c>
      <c r="F2155" s="154" t="s">
        <v>644</v>
      </c>
      <c r="H2155" s="155">
        <v>-2.2280000000000002</v>
      </c>
      <c r="I2155" s="156"/>
      <c r="L2155" s="151"/>
      <c r="M2155" s="157"/>
      <c r="T2155" s="158"/>
      <c r="AT2155" s="153" t="s">
        <v>249</v>
      </c>
      <c r="AU2155" s="153" t="s">
        <v>86</v>
      </c>
      <c r="AV2155" s="12" t="s">
        <v>86</v>
      </c>
      <c r="AW2155" s="12" t="s">
        <v>30</v>
      </c>
      <c r="AX2155" s="12" t="s">
        <v>73</v>
      </c>
      <c r="AY2155" s="153" t="s">
        <v>241</v>
      </c>
    </row>
    <row r="2156" spans="2:51" s="12" customFormat="1" ht="12">
      <c r="B2156" s="151"/>
      <c r="D2156" s="152" t="s">
        <v>249</v>
      </c>
      <c r="E2156" s="153" t="s">
        <v>1</v>
      </c>
      <c r="F2156" s="154" t="s">
        <v>648</v>
      </c>
      <c r="H2156" s="155">
        <v>-14.477</v>
      </c>
      <c r="I2156" s="156"/>
      <c r="L2156" s="151"/>
      <c r="M2156" s="157"/>
      <c r="T2156" s="158"/>
      <c r="AT2156" s="153" t="s">
        <v>249</v>
      </c>
      <c r="AU2156" s="153" t="s">
        <v>86</v>
      </c>
      <c r="AV2156" s="12" t="s">
        <v>86</v>
      </c>
      <c r="AW2156" s="12" t="s">
        <v>30</v>
      </c>
      <c r="AX2156" s="12" t="s">
        <v>73</v>
      </c>
      <c r="AY2156" s="153" t="s">
        <v>241</v>
      </c>
    </row>
    <row r="2157" spans="2:51" s="12" customFormat="1" ht="12">
      <c r="B2157" s="151"/>
      <c r="D2157" s="152" t="s">
        <v>249</v>
      </c>
      <c r="E2157" s="153" t="s">
        <v>1</v>
      </c>
      <c r="F2157" s="154" t="s">
        <v>645</v>
      </c>
      <c r="H2157" s="155">
        <v>1.073</v>
      </c>
      <c r="I2157" s="156"/>
      <c r="L2157" s="151"/>
      <c r="M2157" s="157"/>
      <c r="T2157" s="158"/>
      <c r="AT2157" s="153" t="s">
        <v>249</v>
      </c>
      <c r="AU2157" s="153" t="s">
        <v>86</v>
      </c>
      <c r="AV2157" s="12" t="s">
        <v>86</v>
      </c>
      <c r="AW2157" s="12" t="s">
        <v>30</v>
      </c>
      <c r="AX2157" s="12" t="s">
        <v>73</v>
      </c>
      <c r="AY2157" s="153" t="s">
        <v>241</v>
      </c>
    </row>
    <row r="2158" spans="2:51" s="12" customFormat="1" ht="12">
      <c r="B2158" s="151"/>
      <c r="D2158" s="152" t="s">
        <v>249</v>
      </c>
      <c r="E2158" s="153" t="s">
        <v>1</v>
      </c>
      <c r="F2158" s="154" t="s">
        <v>649</v>
      </c>
      <c r="H2158" s="155">
        <v>3.73</v>
      </c>
      <c r="I2158" s="156"/>
      <c r="L2158" s="151"/>
      <c r="M2158" s="157"/>
      <c r="T2158" s="158"/>
      <c r="AT2158" s="153" t="s">
        <v>249</v>
      </c>
      <c r="AU2158" s="153" t="s">
        <v>86</v>
      </c>
      <c r="AV2158" s="12" t="s">
        <v>86</v>
      </c>
      <c r="AW2158" s="12" t="s">
        <v>30</v>
      </c>
      <c r="AX2158" s="12" t="s">
        <v>73</v>
      </c>
      <c r="AY2158" s="153" t="s">
        <v>241</v>
      </c>
    </row>
    <row r="2159" spans="2:51" s="12" customFormat="1" ht="12">
      <c r="B2159" s="151"/>
      <c r="D2159" s="152" t="s">
        <v>249</v>
      </c>
      <c r="E2159" s="153" t="s">
        <v>1</v>
      </c>
      <c r="F2159" s="154" t="s">
        <v>650</v>
      </c>
      <c r="H2159" s="155">
        <v>29.434999999999999</v>
      </c>
      <c r="I2159" s="156"/>
      <c r="L2159" s="151"/>
      <c r="M2159" s="157"/>
      <c r="T2159" s="158"/>
      <c r="AT2159" s="153" t="s">
        <v>249</v>
      </c>
      <c r="AU2159" s="153" t="s">
        <v>86</v>
      </c>
      <c r="AV2159" s="12" t="s">
        <v>86</v>
      </c>
      <c r="AW2159" s="12" t="s">
        <v>30</v>
      </c>
      <c r="AX2159" s="12" t="s">
        <v>73</v>
      </c>
      <c r="AY2159" s="153" t="s">
        <v>241</v>
      </c>
    </row>
    <row r="2160" spans="2:51" s="12" customFormat="1" ht="12">
      <c r="B2160" s="151"/>
      <c r="D2160" s="152" t="s">
        <v>249</v>
      </c>
      <c r="E2160" s="153" t="s">
        <v>1</v>
      </c>
      <c r="F2160" s="154" t="s">
        <v>642</v>
      </c>
      <c r="H2160" s="155">
        <v>-1.4</v>
      </c>
      <c r="I2160" s="156"/>
      <c r="L2160" s="151"/>
      <c r="M2160" s="157"/>
      <c r="T2160" s="158"/>
      <c r="AT2160" s="153" t="s">
        <v>249</v>
      </c>
      <c r="AU2160" s="153" t="s">
        <v>86</v>
      </c>
      <c r="AV2160" s="12" t="s">
        <v>86</v>
      </c>
      <c r="AW2160" s="12" t="s">
        <v>30</v>
      </c>
      <c r="AX2160" s="12" t="s">
        <v>73</v>
      </c>
      <c r="AY2160" s="153" t="s">
        <v>241</v>
      </c>
    </row>
    <row r="2161" spans="2:51" s="12" customFormat="1" ht="12">
      <c r="B2161" s="151"/>
      <c r="D2161" s="152" t="s">
        <v>249</v>
      </c>
      <c r="E2161" s="153" t="s">
        <v>1</v>
      </c>
      <c r="F2161" s="154" t="s">
        <v>651</v>
      </c>
      <c r="H2161" s="155">
        <v>29.725000000000001</v>
      </c>
      <c r="I2161" s="156"/>
      <c r="L2161" s="151"/>
      <c r="M2161" s="157"/>
      <c r="T2161" s="158"/>
      <c r="AT2161" s="153" t="s">
        <v>249</v>
      </c>
      <c r="AU2161" s="153" t="s">
        <v>86</v>
      </c>
      <c r="AV2161" s="12" t="s">
        <v>86</v>
      </c>
      <c r="AW2161" s="12" t="s">
        <v>30</v>
      </c>
      <c r="AX2161" s="12" t="s">
        <v>73</v>
      </c>
      <c r="AY2161" s="153" t="s">
        <v>241</v>
      </c>
    </row>
    <row r="2162" spans="2:51" s="12" customFormat="1" ht="12">
      <c r="B2162" s="151"/>
      <c r="D2162" s="152" t="s">
        <v>249</v>
      </c>
      <c r="E2162" s="153" t="s">
        <v>1</v>
      </c>
      <c r="F2162" s="154" t="s">
        <v>652</v>
      </c>
      <c r="H2162" s="155">
        <v>-1.8</v>
      </c>
      <c r="I2162" s="156"/>
      <c r="L2162" s="151"/>
      <c r="M2162" s="157"/>
      <c r="T2162" s="158"/>
      <c r="AT2162" s="153" t="s">
        <v>249</v>
      </c>
      <c r="AU2162" s="153" t="s">
        <v>86</v>
      </c>
      <c r="AV2162" s="12" t="s">
        <v>86</v>
      </c>
      <c r="AW2162" s="12" t="s">
        <v>30</v>
      </c>
      <c r="AX2162" s="12" t="s">
        <v>73</v>
      </c>
      <c r="AY2162" s="153" t="s">
        <v>241</v>
      </c>
    </row>
    <row r="2163" spans="2:51" s="12" customFormat="1" ht="12">
      <c r="B2163" s="151"/>
      <c r="D2163" s="152" t="s">
        <v>249</v>
      </c>
      <c r="E2163" s="153" t="s">
        <v>1</v>
      </c>
      <c r="F2163" s="154" t="s">
        <v>653</v>
      </c>
      <c r="H2163" s="155">
        <v>49.445</v>
      </c>
      <c r="I2163" s="156"/>
      <c r="L2163" s="151"/>
      <c r="M2163" s="157"/>
      <c r="T2163" s="158"/>
      <c r="AT2163" s="153" t="s">
        <v>249</v>
      </c>
      <c r="AU2163" s="153" t="s">
        <v>86</v>
      </c>
      <c r="AV2163" s="12" t="s">
        <v>86</v>
      </c>
      <c r="AW2163" s="12" t="s">
        <v>30</v>
      </c>
      <c r="AX2163" s="12" t="s">
        <v>73</v>
      </c>
      <c r="AY2163" s="153" t="s">
        <v>241</v>
      </c>
    </row>
    <row r="2164" spans="2:51" s="12" customFormat="1" ht="12">
      <c r="B2164" s="151"/>
      <c r="D2164" s="152" t="s">
        <v>249</v>
      </c>
      <c r="E2164" s="153" t="s">
        <v>1</v>
      </c>
      <c r="F2164" s="154" t="s">
        <v>640</v>
      </c>
      <c r="H2164" s="155">
        <v>-2</v>
      </c>
      <c r="I2164" s="156"/>
      <c r="L2164" s="151"/>
      <c r="M2164" s="157"/>
      <c r="T2164" s="158"/>
      <c r="AT2164" s="153" t="s">
        <v>249</v>
      </c>
      <c r="AU2164" s="153" t="s">
        <v>86</v>
      </c>
      <c r="AV2164" s="12" t="s">
        <v>86</v>
      </c>
      <c r="AW2164" s="12" t="s">
        <v>30</v>
      </c>
      <c r="AX2164" s="12" t="s">
        <v>73</v>
      </c>
      <c r="AY2164" s="153" t="s">
        <v>241</v>
      </c>
    </row>
    <row r="2165" spans="2:51" s="12" customFormat="1" ht="12">
      <c r="B2165" s="151"/>
      <c r="D2165" s="152" t="s">
        <v>249</v>
      </c>
      <c r="E2165" s="153" t="s">
        <v>1</v>
      </c>
      <c r="F2165" s="154" t="s">
        <v>644</v>
      </c>
      <c r="H2165" s="155">
        <v>-2.2280000000000002</v>
      </c>
      <c r="I2165" s="156"/>
      <c r="L2165" s="151"/>
      <c r="M2165" s="157"/>
      <c r="T2165" s="158"/>
      <c r="AT2165" s="153" t="s">
        <v>249</v>
      </c>
      <c r="AU2165" s="153" t="s">
        <v>86</v>
      </c>
      <c r="AV2165" s="12" t="s">
        <v>86</v>
      </c>
      <c r="AW2165" s="12" t="s">
        <v>30</v>
      </c>
      <c r="AX2165" s="12" t="s">
        <v>73</v>
      </c>
      <c r="AY2165" s="153" t="s">
        <v>241</v>
      </c>
    </row>
    <row r="2166" spans="2:51" s="12" customFormat="1" ht="12">
      <c r="B2166" s="151"/>
      <c r="D2166" s="152" t="s">
        <v>249</v>
      </c>
      <c r="E2166" s="153" t="s">
        <v>1</v>
      </c>
      <c r="F2166" s="154" t="s">
        <v>645</v>
      </c>
      <c r="H2166" s="155">
        <v>1.073</v>
      </c>
      <c r="I2166" s="156"/>
      <c r="L2166" s="151"/>
      <c r="M2166" s="157"/>
      <c r="T2166" s="158"/>
      <c r="AT2166" s="153" t="s">
        <v>249</v>
      </c>
      <c r="AU2166" s="153" t="s">
        <v>86</v>
      </c>
      <c r="AV2166" s="12" t="s">
        <v>86</v>
      </c>
      <c r="AW2166" s="12" t="s">
        <v>30</v>
      </c>
      <c r="AX2166" s="12" t="s">
        <v>73</v>
      </c>
      <c r="AY2166" s="153" t="s">
        <v>241</v>
      </c>
    </row>
    <row r="2167" spans="2:51" s="12" customFormat="1" ht="12">
      <c r="B2167" s="151"/>
      <c r="D2167" s="152" t="s">
        <v>249</v>
      </c>
      <c r="E2167" s="153" t="s">
        <v>1</v>
      </c>
      <c r="F2167" s="154" t="s">
        <v>654</v>
      </c>
      <c r="H2167" s="155">
        <v>49.445</v>
      </c>
      <c r="I2167" s="156"/>
      <c r="L2167" s="151"/>
      <c r="M2167" s="157"/>
      <c r="T2167" s="158"/>
      <c r="AT2167" s="153" t="s">
        <v>249</v>
      </c>
      <c r="AU2167" s="153" t="s">
        <v>86</v>
      </c>
      <c r="AV2167" s="12" t="s">
        <v>86</v>
      </c>
      <c r="AW2167" s="12" t="s">
        <v>30</v>
      </c>
      <c r="AX2167" s="12" t="s">
        <v>73</v>
      </c>
      <c r="AY2167" s="153" t="s">
        <v>241</v>
      </c>
    </row>
    <row r="2168" spans="2:51" s="12" customFormat="1" ht="12">
      <c r="B2168" s="151"/>
      <c r="D2168" s="152" t="s">
        <v>249</v>
      </c>
      <c r="E2168" s="153" t="s">
        <v>1</v>
      </c>
      <c r="F2168" s="154" t="s">
        <v>640</v>
      </c>
      <c r="H2168" s="155">
        <v>-2</v>
      </c>
      <c r="I2168" s="156"/>
      <c r="L2168" s="151"/>
      <c r="M2168" s="157"/>
      <c r="T2168" s="158"/>
      <c r="AT2168" s="153" t="s">
        <v>249</v>
      </c>
      <c r="AU2168" s="153" t="s">
        <v>86</v>
      </c>
      <c r="AV2168" s="12" t="s">
        <v>86</v>
      </c>
      <c r="AW2168" s="12" t="s">
        <v>30</v>
      </c>
      <c r="AX2168" s="12" t="s">
        <v>73</v>
      </c>
      <c r="AY2168" s="153" t="s">
        <v>241</v>
      </c>
    </row>
    <row r="2169" spans="2:51" s="12" customFormat="1" ht="12">
      <c r="B2169" s="151"/>
      <c r="D2169" s="152" t="s">
        <v>249</v>
      </c>
      <c r="E2169" s="153" t="s">
        <v>1</v>
      </c>
      <c r="F2169" s="154" t="s">
        <v>644</v>
      </c>
      <c r="H2169" s="155">
        <v>-2.2280000000000002</v>
      </c>
      <c r="I2169" s="156"/>
      <c r="L2169" s="151"/>
      <c r="M2169" s="157"/>
      <c r="T2169" s="158"/>
      <c r="AT2169" s="153" t="s">
        <v>249</v>
      </c>
      <c r="AU2169" s="153" t="s">
        <v>86</v>
      </c>
      <c r="AV2169" s="12" t="s">
        <v>86</v>
      </c>
      <c r="AW2169" s="12" t="s">
        <v>30</v>
      </c>
      <c r="AX2169" s="12" t="s">
        <v>73</v>
      </c>
      <c r="AY2169" s="153" t="s">
        <v>241</v>
      </c>
    </row>
    <row r="2170" spans="2:51" s="12" customFormat="1" ht="12">
      <c r="B2170" s="151"/>
      <c r="D2170" s="152" t="s">
        <v>249</v>
      </c>
      <c r="E2170" s="153" t="s">
        <v>1</v>
      </c>
      <c r="F2170" s="154" t="s">
        <v>645</v>
      </c>
      <c r="H2170" s="155">
        <v>1.073</v>
      </c>
      <c r="I2170" s="156"/>
      <c r="L2170" s="151"/>
      <c r="M2170" s="157"/>
      <c r="T2170" s="158"/>
      <c r="AT2170" s="153" t="s">
        <v>249</v>
      </c>
      <c r="AU2170" s="153" t="s">
        <v>86</v>
      </c>
      <c r="AV2170" s="12" t="s">
        <v>86</v>
      </c>
      <c r="AW2170" s="12" t="s">
        <v>30</v>
      </c>
      <c r="AX2170" s="12" t="s">
        <v>73</v>
      </c>
      <c r="AY2170" s="153" t="s">
        <v>241</v>
      </c>
    </row>
    <row r="2171" spans="2:51" s="12" customFormat="1" ht="12">
      <c r="B2171" s="151"/>
      <c r="D2171" s="152" t="s">
        <v>249</v>
      </c>
      <c r="E2171" s="153" t="s">
        <v>1</v>
      </c>
      <c r="F2171" s="154" t="s">
        <v>655</v>
      </c>
      <c r="H2171" s="155">
        <v>29.725000000000001</v>
      </c>
      <c r="I2171" s="156"/>
      <c r="L2171" s="151"/>
      <c r="M2171" s="157"/>
      <c r="T2171" s="158"/>
      <c r="AT2171" s="153" t="s">
        <v>249</v>
      </c>
      <c r="AU2171" s="153" t="s">
        <v>86</v>
      </c>
      <c r="AV2171" s="12" t="s">
        <v>86</v>
      </c>
      <c r="AW2171" s="12" t="s">
        <v>30</v>
      </c>
      <c r="AX2171" s="12" t="s">
        <v>73</v>
      </c>
      <c r="AY2171" s="153" t="s">
        <v>241</v>
      </c>
    </row>
    <row r="2172" spans="2:51" s="12" customFormat="1" ht="12">
      <c r="B2172" s="151"/>
      <c r="D2172" s="152" t="s">
        <v>249</v>
      </c>
      <c r="E2172" s="153" t="s">
        <v>1</v>
      </c>
      <c r="F2172" s="154" t="s">
        <v>652</v>
      </c>
      <c r="H2172" s="155">
        <v>-1.8</v>
      </c>
      <c r="I2172" s="156"/>
      <c r="L2172" s="151"/>
      <c r="M2172" s="157"/>
      <c r="T2172" s="158"/>
      <c r="AT2172" s="153" t="s">
        <v>249</v>
      </c>
      <c r="AU2172" s="153" t="s">
        <v>86</v>
      </c>
      <c r="AV2172" s="12" t="s">
        <v>86</v>
      </c>
      <c r="AW2172" s="12" t="s">
        <v>30</v>
      </c>
      <c r="AX2172" s="12" t="s">
        <v>73</v>
      </c>
      <c r="AY2172" s="153" t="s">
        <v>241</v>
      </c>
    </row>
    <row r="2173" spans="2:51" s="12" customFormat="1" ht="12">
      <c r="B2173" s="151"/>
      <c r="D2173" s="152" t="s">
        <v>249</v>
      </c>
      <c r="E2173" s="153" t="s">
        <v>1</v>
      </c>
      <c r="F2173" s="154" t="s">
        <v>656</v>
      </c>
      <c r="H2173" s="155">
        <v>29.725000000000001</v>
      </c>
      <c r="I2173" s="156"/>
      <c r="L2173" s="151"/>
      <c r="M2173" s="157"/>
      <c r="T2173" s="158"/>
      <c r="AT2173" s="153" t="s">
        <v>249</v>
      </c>
      <c r="AU2173" s="153" t="s">
        <v>86</v>
      </c>
      <c r="AV2173" s="12" t="s">
        <v>86</v>
      </c>
      <c r="AW2173" s="12" t="s">
        <v>30</v>
      </c>
      <c r="AX2173" s="12" t="s">
        <v>73</v>
      </c>
      <c r="AY2173" s="153" t="s">
        <v>241</v>
      </c>
    </row>
    <row r="2174" spans="2:51" s="12" customFormat="1" ht="12">
      <c r="B2174" s="151"/>
      <c r="D2174" s="152" t="s">
        <v>249</v>
      </c>
      <c r="E2174" s="153" t="s">
        <v>1</v>
      </c>
      <c r="F2174" s="154" t="s">
        <v>652</v>
      </c>
      <c r="H2174" s="155">
        <v>-1.8</v>
      </c>
      <c r="I2174" s="156"/>
      <c r="L2174" s="151"/>
      <c r="M2174" s="157"/>
      <c r="T2174" s="158"/>
      <c r="AT2174" s="153" t="s">
        <v>249</v>
      </c>
      <c r="AU2174" s="153" t="s">
        <v>86</v>
      </c>
      <c r="AV2174" s="12" t="s">
        <v>86</v>
      </c>
      <c r="AW2174" s="12" t="s">
        <v>30</v>
      </c>
      <c r="AX2174" s="12" t="s">
        <v>73</v>
      </c>
      <c r="AY2174" s="153" t="s">
        <v>241</v>
      </c>
    </row>
    <row r="2175" spans="2:51" s="12" customFormat="1" ht="12">
      <c r="B2175" s="151"/>
      <c r="D2175" s="152" t="s">
        <v>249</v>
      </c>
      <c r="E2175" s="153" t="s">
        <v>1</v>
      </c>
      <c r="F2175" s="154" t="s">
        <v>657</v>
      </c>
      <c r="H2175" s="155">
        <v>49.445</v>
      </c>
      <c r="I2175" s="156"/>
      <c r="L2175" s="151"/>
      <c r="M2175" s="157"/>
      <c r="T2175" s="158"/>
      <c r="AT2175" s="153" t="s">
        <v>249</v>
      </c>
      <c r="AU2175" s="153" t="s">
        <v>86</v>
      </c>
      <c r="AV2175" s="12" t="s">
        <v>86</v>
      </c>
      <c r="AW2175" s="12" t="s">
        <v>30</v>
      </c>
      <c r="AX2175" s="12" t="s">
        <v>73</v>
      </c>
      <c r="AY2175" s="153" t="s">
        <v>241</v>
      </c>
    </row>
    <row r="2176" spans="2:51" s="12" customFormat="1" ht="12">
      <c r="B2176" s="151"/>
      <c r="D2176" s="152" t="s">
        <v>249</v>
      </c>
      <c r="E2176" s="153" t="s">
        <v>1</v>
      </c>
      <c r="F2176" s="154" t="s">
        <v>652</v>
      </c>
      <c r="H2176" s="155">
        <v>-1.8</v>
      </c>
      <c r="I2176" s="156"/>
      <c r="L2176" s="151"/>
      <c r="M2176" s="157"/>
      <c r="T2176" s="158"/>
      <c r="AT2176" s="153" t="s">
        <v>249</v>
      </c>
      <c r="AU2176" s="153" t="s">
        <v>86</v>
      </c>
      <c r="AV2176" s="12" t="s">
        <v>86</v>
      </c>
      <c r="AW2176" s="12" t="s">
        <v>30</v>
      </c>
      <c r="AX2176" s="12" t="s">
        <v>73</v>
      </c>
      <c r="AY2176" s="153" t="s">
        <v>241</v>
      </c>
    </row>
    <row r="2177" spans="2:51" s="12" customFormat="1" ht="12">
      <c r="B2177" s="151"/>
      <c r="D2177" s="152" t="s">
        <v>249</v>
      </c>
      <c r="E2177" s="153" t="s">
        <v>1</v>
      </c>
      <c r="F2177" s="154" t="s">
        <v>640</v>
      </c>
      <c r="H2177" s="155">
        <v>-2</v>
      </c>
      <c r="I2177" s="156"/>
      <c r="L2177" s="151"/>
      <c r="M2177" s="157"/>
      <c r="T2177" s="158"/>
      <c r="AT2177" s="153" t="s">
        <v>249</v>
      </c>
      <c r="AU2177" s="153" t="s">
        <v>86</v>
      </c>
      <c r="AV2177" s="12" t="s">
        <v>86</v>
      </c>
      <c r="AW2177" s="12" t="s">
        <v>30</v>
      </c>
      <c r="AX2177" s="12" t="s">
        <v>73</v>
      </c>
      <c r="AY2177" s="153" t="s">
        <v>241</v>
      </c>
    </row>
    <row r="2178" spans="2:51" s="12" customFormat="1" ht="12">
      <c r="B2178" s="151"/>
      <c r="D2178" s="152" t="s">
        <v>249</v>
      </c>
      <c r="E2178" s="153" t="s">
        <v>1</v>
      </c>
      <c r="F2178" s="154" t="s">
        <v>644</v>
      </c>
      <c r="H2178" s="155">
        <v>-2.2280000000000002</v>
      </c>
      <c r="I2178" s="156"/>
      <c r="L2178" s="151"/>
      <c r="M2178" s="157"/>
      <c r="T2178" s="158"/>
      <c r="AT2178" s="153" t="s">
        <v>249</v>
      </c>
      <c r="AU2178" s="153" t="s">
        <v>86</v>
      </c>
      <c r="AV2178" s="12" t="s">
        <v>86</v>
      </c>
      <c r="AW2178" s="12" t="s">
        <v>30</v>
      </c>
      <c r="AX2178" s="12" t="s">
        <v>73</v>
      </c>
      <c r="AY2178" s="153" t="s">
        <v>241</v>
      </c>
    </row>
    <row r="2179" spans="2:51" s="12" customFormat="1" ht="12">
      <c r="B2179" s="151"/>
      <c r="D2179" s="152" t="s">
        <v>249</v>
      </c>
      <c r="E2179" s="153" t="s">
        <v>1</v>
      </c>
      <c r="F2179" s="154" t="s">
        <v>645</v>
      </c>
      <c r="H2179" s="155">
        <v>1.073</v>
      </c>
      <c r="I2179" s="156"/>
      <c r="L2179" s="151"/>
      <c r="M2179" s="157"/>
      <c r="T2179" s="158"/>
      <c r="AT2179" s="153" t="s">
        <v>249</v>
      </c>
      <c r="AU2179" s="153" t="s">
        <v>86</v>
      </c>
      <c r="AV2179" s="12" t="s">
        <v>86</v>
      </c>
      <c r="AW2179" s="12" t="s">
        <v>30</v>
      </c>
      <c r="AX2179" s="12" t="s">
        <v>73</v>
      </c>
      <c r="AY2179" s="153" t="s">
        <v>241</v>
      </c>
    </row>
    <row r="2180" spans="2:51" s="12" customFormat="1" ht="12">
      <c r="B2180" s="151"/>
      <c r="D2180" s="152" t="s">
        <v>249</v>
      </c>
      <c r="E2180" s="153" t="s">
        <v>1</v>
      </c>
      <c r="F2180" s="154" t="s">
        <v>658</v>
      </c>
      <c r="H2180" s="155">
        <v>82.504999999999995</v>
      </c>
      <c r="I2180" s="156"/>
      <c r="L2180" s="151"/>
      <c r="M2180" s="157"/>
      <c r="T2180" s="158"/>
      <c r="AT2180" s="153" t="s">
        <v>249</v>
      </c>
      <c r="AU2180" s="153" t="s">
        <v>86</v>
      </c>
      <c r="AV2180" s="12" t="s">
        <v>86</v>
      </c>
      <c r="AW2180" s="12" t="s">
        <v>30</v>
      </c>
      <c r="AX2180" s="12" t="s">
        <v>73</v>
      </c>
      <c r="AY2180" s="153" t="s">
        <v>241</v>
      </c>
    </row>
    <row r="2181" spans="2:51" s="12" customFormat="1" ht="12">
      <c r="B2181" s="151"/>
      <c r="D2181" s="152" t="s">
        <v>249</v>
      </c>
      <c r="E2181" s="153" t="s">
        <v>1</v>
      </c>
      <c r="F2181" s="154" t="s">
        <v>659</v>
      </c>
      <c r="H2181" s="155">
        <v>-14</v>
      </c>
      <c r="I2181" s="156"/>
      <c r="L2181" s="151"/>
      <c r="M2181" s="157"/>
      <c r="T2181" s="158"/>
      <c r="AT2181" s="153" t="s">
        <v>249</v>
      </c>
      <c r="AU2181" s="153" t="s">
        <v>86</v>
      </c>
      <c r="AV2181" s="12" t="s">
        <v>86</v>
      </c>
      <c r="AW2181" s="12" t="s">
        <v>30</v>
      </c>
      <c r="AX2181" s="12" t="s">
        <v>73</v>
      </c>
      <c r="AY2181" s="153" t="s">
        <v>241</v>
      </c>
    </row>
    <row r="2182" spans="2:51" s="12" customFormat="1" ht="12">
      <c r="B2182" s="151"/>
      <c r="D2182" s="152" t="s">
        <v>249</v>
      </c>
      <c r="E2182" s="153" t="s">
        <v>1</v>
      </c>
      <c r="F2182" s="154" t="s">
        <v>660</v>
      </c>
      <c r="H2182" s="155">
        <v>-2.452</v>
      </c>
      <c r="I2182" s="156"/>
      <c r="L2182" s="151"/>
      <c r="M2182" s="157"/>
      <c r="T2182" s="158"/>
      <c r="AT2182" s="153" t="s">
        <v>249</v>
      </c>
      <c r="AU2182" s="153" t="s">
        <v>86</v>
      </c>
      <c r="AV2182" s="12" t="s">
        <v>86</v>
      </c>
      <c r="AW2182" s="12" t="s">
        <v>30</v>
      </c>
      <c r="AX2182" s="12" t="s">
        <v>73</v>
      </c>
      <c r="AY2182" s="153" t="s">
        <v>241</v>
      </c>
    </row>
    <row r="2183" spans="2:51" s="12" customFormat="1" ht="12">
      <c r="B2183" s="151"/>
      <c r="D2183" s="152" t="s">
        <v>249</v>
      </c>
      <c r="E2183" s="153" t="s">
        <v>1</v>
      </c>
      <c r="F2183" s="154" t="s">
        <v>661</v>
      </c>
      <c r="H2183" s="155">
        <v>1.373</v>
      </c>
      <c r="I2183" s="156"/>
      <c r="L2183" s="151"/>
      <c r="M2183" s="157"/>
      <c r="T2183" s="158"/>
      <c r="AT2183" s="153" t="s">
        <v>249</v>
      </c>
      <c r="AU2183" s="153" t="s">
        <v>86</v>
      </c>
      <c r="AV2183" s="12" t="s">
        <v>86</v>
      </c>
      <c r="AW2183" s="12" t="s">
        <v>30</v>
      </c>
      <c r="AX2183" s="12" t="s">
        <v>73</v>
      </c>
      <c r="AY2183" s="153" t="s">
        <v>241</v>
      </c>
    </row>
    <row r="2184" spans="2:51" s="12" customFormat="1" ht="12">
      <c r="B2184" s="151"/>
      <c r="D2184" s="152" t="s">
        <v>249</v>
      </c>
      <c r="E2184" s="153" t="s">
        <v>1</v>
      </c>
      <c r="F2184" s="154" t="s">
        <v>662</v>
      </c>
      <c r="H2184" s="155">
        <v>49.445</v>
      </c>
      <c r="I2184" s="156"/>
      <c r="L2184" s="151"/>
      <c r="M2184" s="157"/>
      <c r="T2184" s="158"/>
      <c r="AT2184" s="153" t="s">
        <v>249</v>
      </c>
      <c r="AU2184" s="153" t="s">
        <v>86</v>
      </c>
      <c r="AV2184" s="12" t="s">
        <v>86</v>
      </c>
      <c r="AW2184" s="12" t="s">
        <v>30</v>
      </c>
      <c r="AX2184" s="12" t="s">
        <v>73</v>
      </c>
      <c r="AY2184" s="153" t="s">
        <v>241</v>
      </c>
    </row>
    <row r="2185" spans="2:51" s="12" customFormat="1" ht="12">
      <c r="B2185" s="151"/>
      <c r="D2185" s="152" t="s">
        <v>249</v>
      </c>
      <c r="E2185" s="153" t="s">
        <v>1</v>
      </c>
      <c r="F2185" s="154" t="s">
        <v>652</v>
      </c>
      <c r="H2185" s="155">
        <v>-1.8</v>
      </c>
      <c r="I2185" s="156"/>
      <c r="L2185" s="151"/>
      <c r="M2185" s="157"/>
      <c r="T2185" s="158"/>
      <c r="AT2185" s="153" t="s">
        <v>249</v>
      </c>
      <c r="AU2185" s="153" t="s">
        <v>86</v>
      </c>
      <c r="AV2185" s="12" t="s">
        <v>86</v>
      </c>
      <c r="AW2185" s="12" t="s">
        <v>30</v>
      </c>
      <c r="AX2185" s="12" t="s">
        <v>73</v>
      </c>
      <c r="AY2185" s="153" t="s">
        <v>241</v>
      </c>
    </row>
    <row r="2186" spans="2:51" s="12" customFormat="1" ht="12">
      <c r="B2186" s="151"/>
      <c r="D2186" s="152" t="s">
        <v>249</v>
      </c>
      <c r="E2186" s="153" t="s">
        <v>1</v>
      </c>
      <c r="F2186" s="154" t="s">
        <v>640</v>
      </c>
      <c r="H2186" s="155">
        <v>-2</v>
      </c>
      <c r="I2186" s="156"/>
      <c r="L2186" s="151"/>
      <c r="M2186" s="157"/>
      <c r="T2186" s="158"/>
      <c r="AT2186" s="153" t="s">
        <v>249</v>
      </c>
      <c r="AU2186" s="153" t="s">
        <v>86</v>
      </c>
      <c r="AV2186" s="12" t="s">
        <v>86</v>
      </c>
      <c r="AW2186" s="12" t="s">
        <v>30</v>
      </c>
      <c r="AX2186" s="12" t="s">
        <v>73</v>
      </c>
      <c r="AY2186" s="153" t="s">
        <v>241</v>
      </c>
    </row>
    <row r="2187" spans="2:51" s="12" customFormat="1" ht="12">
      <c r="B2187" s="151"/>
      <c r="D2187" s="152" t="s">
        <v>249</v>
      </c>
      <c r="E2187" s="153" t="s">
        <v>1</v>
      </c>
      <c r="F2187" s="154" t="s">
        <v>644</v>
      </c>
      <c r="H2187" s="155">
        <v>-2.2280000000000002</v>
      </c>
      <c r="I2187" s="156"/>
      <c r="L2187" s="151"/>
      <c r="M2187" s="157"/>
      <c r="T2187" s="158"/>
      <c r="AT2187" s="153" t="s">
        <v>249</v>
      </c>
      <c r="AU2187" s="153" t="s">
        <v>86</v>
      </c>
      <c r="AV2187" s="12" t="s">
        <v>86</v>
      </c>
      <c r="AW2187" s="12" t="s">
        <v>30</v>
      </c>
      <c r="AX2187" s="12" t="s">
        <v>73</v>
      </c>
      <c r="AY2187" s="153" t="s">
        <v>241</v>
      </c>
    </row>
    <row r="2188" spans="2:51" s="12" customFormat="1" ht="12">
      <c r="B2188" s="151"/>
      <c r="D2188" s="152" t="s">
        <v>249</v>
      </c>
      <c r="E2188" s="153" t="s">
        <v>1</v>
      </c>
      <c r="F2188" s="154" t="s">
        <v>645</v>
      </c>
      <c r="H2188" s="155">
        <v>1.073</v>
      </c>
      <c r="I2188" s="156"/>
      <c r="L2188" s="151"/>
      <c r="M2188" s="157"/>
      <c r="T2188" s="158"/>
      <c r="AT2188" s="153" t="s">
        <v>249</v>
      </c>
      <c r="AU2188" s="153" t="s">
        <v>86</v>
      </c>
      <c r="AV2188" s="12" t="s">
        <v>86</v>
      </c>
      <c r="AW2188" s="12" t="s">
        <v>30</v>
      </c>
      <c r="AX2188" s="12" t="s">
        <v>73</v>
      </c>
      <c r="AY2188" s="153" t="s">
        <v>241</v>
      </c>
    </row>
    <row r="2189" spans="2:51" s="12" customFormat="1" ht="12">
      <c r="B2189" s="151"/>
      <c r="D2189" s="152" t="s">
        <v>249</v>
      </c>
      <c r="E2189" s="153" t="s">
        <v>1</v>
      </c>
      <c r="F2189" s="154" t="s">
        <v>663</v>
      </c>
      <c r="H2189" s="155">
        <v>29.725000000000001</v>
      </c>
      <c r="I2189" s="156"/>
      <c r="L2189" s="151"/>
      <c r="M2189" s="157"/>
      <c r="T2189" s="158"/>
      <c r="AT2189" s="153" t="s">
        <v>249</v>
      </c>
      <c r="AU2189" s="153" t="s">
        <v>86</v>
      </c>
      <c r="AV2189" s="12" t="s">
        <v>86</v>
      </c>
      <c r="AW2189" s="12" t="s">
        <v>30</v>
      </c>
      <c r="AX2189" s="12" t="s">
        <v>73</v>
      </c>
      <c r="AY2189" s="153" t="s">
        <v>241</v>
      </c>
    </row>
    <row r="2190" spans="2:51" s="12" customFormat="1" ht="12">
      <c r="B2190" s="151"/>
      <c r="D2190" s="152" t="s">
        <v>249</v>
      </c>
      <c r="E2190" s="153" t="s">
        <v>1</v>
      </c>
      <c r="F2190" s="154" t="s">
        <v>652</v>
      </c>
      <c r="H2190" s="155">
        <v>-1.8</v>
      </c>
      <c r="I2190" s="156"/>
      <c r="L2190" s="151"/>
      <c r="M2190" s="157"/>
      <c r="T2190" s="158"/>
      <c r="AT2190" s="153" t="s">
        <v>249</v>
      </c>
      <c r="AU2190" s="153" t="s">
        <v>86</v>
      </c>
      <c r="AV2190" s="12" t="s">
        <v>86</v>
      </c>
      <c r="AW2190" s="12" t="s">
        <v>30</v>
      </c>
      <c r="AX2190" s="12" t="s">
        <v>73</v>
      </c>
      <c r="AY2190" s="153" t="s">
        <v>241</v>
      </c>
    </row>
    <row r="2191" spans="2:51" s="12" customFormat="1" ht="12">
      <c r="B2191" s="151"/>
      <c r="D2191" s="152" t="s">
        <v>249</v>
      </c>
      <c r="E2191" s="153" t="s">
        <v>1</v>
      </c>
      <c r="F2191" s="154" t="s">
        <v>664</v>
      </c>
      <c r="H2191" s="155">
        <v>29.434999999999999</v>
      </c>
      <c r="I2191" s="156"/>
      <c r="L2191" s="151"/>
      <c r="M2191" s="157"/>
      <c r="T2191" s="158"/>
      <c r="AT2191" s="153" t="s">
        <v>249</v>
      </c>
      <c r="AU2191" s="153" t="s">
        <v>86</v>
      </c>
      <c r="AV2191" s="12" t="s">
        <v>86</v>
      </c>
      <c r="AW2191" s="12" t="s">
        <v>30</v>
      </c>
      <c r="AX2191" s="12" t="s">
        <v>73</v>
      </c>
      <c r="AY2191" s="153" t="s">
        <v>241</v>
      </c>
    </row>
    <row r="2192" spans="2:51" s="12" customFormat="1" ht="12">
      <c r="B2192" s="151"/>
      <c r="D2192" s="152" t="s">
        <v>249</v>
      </c>
      <c r="E2192" s="153" t="s">
        <v>1</v>
      </c>
      <c r="F2192" s="154" t="s">
        <v>652</v>
      </c>
      <c r="H2192" s="155">
        <v>-1.8</v>
      </c>
      <c r="I2192" s="156"/>
      <c r="L2192" s="151"/>
      <c r="M2192" s="157"/>
      <c r="T2192" s="158"/>
      <c r="AT2192" s="153" t="s">
        <v>249</v>
      </c>
      <c r="AU2192" s="153" t="s">
        <v>86</v>
      </c>
      <c r="AV2192" s="12" t="s">
        <v>86</v>
      </c>
      <c r="AW2192" s="12" t="s">
        <v>30</v>
      </c>
      <c r="AX2192" s="12" t="s">
        <v>73</v>
      </c>
      <c r="AY2192" s="153" t="s">
        <v>241</v>
      </c>
    </row>
    <row r="2193" spans="2:65" s="12" customFormat="1" ht="12">
      <c r="B2193" s="151"/>
      <c r="D2193" s="152" t="s">
        <v>249</v>
      </c>
      <c r="E2193" s="153" t="s">
        <v>1</v>
      </c>
      <c r="F2193" s="154" t="s">
        <v>665</v>
      </c>
      <c r="H2193" s="155">
        <v>49.445</v>
      </c>
      <c r="I2193" s="156"/>
      <c r="L2193" s="151"/>
      <c r="M2193" s="157"/>
      <c r="T2193" s="158"/>
      <c r="AT2193" s="153" t="s">
        <v>249</v>
      </c>
      <c r="AU2193" s="153" t="s">
        <v>86</v>
      </c>
      <c r="AV2193" s="12" t="s">
        <v>86</v>
      </c>
      <c r="AW2193" s="12" t="s">
        <v>30</v>
      </c>
      <c r="AX2193" s="12" t="s">
        <v>73</v>
      </c>
      <c r="AY2193" s="153" t="s">
        <v>241</v>
      </c>
    </row>
    <row r="2194" spans="2:65" s="12" customFormat="1" ht="12">
      <c r="B2194" s="151"/>
      <c r="D2194" s="152" t="s">
        <v>249</v>
      </c>
      <c r="E2194" s="153" t="s">
        <v>1</v>
      </c>
      <c r="F2194" s="154" t="s">
        <v>640</v>
      </c>
      <c r="H2194" s="155">
        <v>-2</v>
      </c>
      <c r="I2194" s="156"/>
      <c r="L2194" s="151"/>
      <c r="M2194" s="157"/>
      <c r="T2194" s="158"/>
      <c r="AT2194" s="153" t="s">
        <v>249</v>
      </c>
      <c r="AU2194" s="153" t="s">
        <v>86</v>
      </c>
      <c r="AV2194" s="12" t="s">
        <v>86</v>
      </c>
      <c r="AW2194" s="12" t="s">
        <v>30</v>
      </c>
      <c r="AX2194" s="12" t="s">
        <v>73</v>
      </c>
      <c r="AY2194" s="153" t="s">
        <v>241</v>
      </c>
    </row>
    <row r="2195" spans="2:65" s="12" customFormat="1" ht="12">
      <c r="B2195" s="151"/>
      <c r="D2195" s="152" t="s">
        <v>249</v>
      </c>
      <c r="E2195" s="153" t="s">
        <v>1</v>
      </c>
      <c r="F2195" s="154" t="s">
        <v>644</v>
      </c>
      <c r="H2195" s="155">
        <v>-2.2280000000000002</v>
      </c>
      <c r="I2195" s="156"/>
      <c r="L2195" s="151"/>
      <c r="M2195" s="157"/>
      <c r="T2195" s="158"/>
      <c r="AT2195" s="153" t="s">
        <v>249</v>
      </c>
      <c r="AU2195" s="153" t="s">
        <v>86</v>
      </c>
      <c r="AV2195" s="12" t="s">
        <v>86</v>
      </c>
      <c r="AW2195" s="12" t="s">
        <v>30</v>
      </c>
      <c r="AX2195" s="12" t="s">
        <v>73</v>
      </c>
      <c r="AY2195" s="153" t="s">
        <v>241</v>
      </c>
    </row>
    <row r="2196" spans="2:65" s="12" customFormat="1" ht="12">
      <c r="B2196" s="151"/>
      <c r="D2196" s="152" t="s">
        <v>249</v>
      </c>
      <c r="E2196" s="153" t="s">
        <v>1</v>
      </c>
      <c r="F2196" s="154" t="s">
        <v>645</v>
      </c>
      <c r="H2196" s="155">
        <v>1.073</v>
      </c>
      <c r="I2196" s="156"/>
      <c r="L2196" s="151"/>
      <c r="M2196" s="157"/>
      <c r="T2196" s="158"/>
      <c r="AT2196" s="153" t="s">
        <v>249</v>
      </c>
      <c r="AU2196" s="153" t="s">
        <v>86</v>
      </c>
      <c r="AV2196" s="12" t="s">
        <v>86</v>
      </c>
      <c r="AW2196" s="12" t="s">
        <v>30</v>
      </c>
      <c r="AX2196" s="12" t="s">
        <v>73</v>
      </c>
      <c r="AY2196" s="153" t="s">
        <v>241</v>
      </c>
    </row>
    <row r="2197" spans="2:65" s="12" customFormat="1" ht="12">
      <c r="B2197" s="151"/>
      <c r="D2197" s="152" t="s">
        <v>249</v>
      </c>
      <c r="E2197" s="153" t="s">
        <v>1</v>
      </c>
      <c r="F2197" s="154" t="s">
        <v>666</v>
      </c>
      <c r="H2197" s="155">
        <v>49.445</v>
      </c>
      <c r="I2197" s="156"/>
      <c r="L2197" s="151"/>
      <c r="M2197" s="157"/>
      <c r="T2197" s="158"/>
      <c r="AT2197" s="153" t="s">
        <v>249</v>
      </c>
      <c r="AU2197" s="153" t="s">
        <v>86</v>
      </c>
      <c r="AV2197" s="12" t="s">
        <v>86</v>
      </c>
      <c r="AW2197" s="12" t="s">
        <v>30</v>
      </c>
      <c r="AX2197" s="12" t="s">
        <v>73</v>
      </c>
      <c r="AY2197" s="153" t="s">
        <v>241</v>
      </c>
    </row>
    <row r="2198" spans="2:65" s="12" customFormat="1" ht="12">
      <c r="B2198" s="151"/>
      <c r="D2198" s="152" t="s">
        <v>249</v>
      </c>
      <c r="E2198" s="153" t="s">
        <v>1</v>
      </c>
      <c r="F2198" s="154" t="s">
        <v>640</v>
      </c>
      <c r="H2198" s="155">
        <v>-2</v>
      </c>
      <c r="I2198" s="156"/>
      <c r="L2198" s="151"/>
      <c r="M2198" s="157"/>
      <c r="T2198" s="158"/>
      <c r="AT2198" s="153" t="s">
        <v>249</v>
      </c>
      <c r="AU2198" s="153" t="s">
        <v>86</v>
      </c>
      <c r="AV2198" s="12" t="s">
        <v>86</v>
      </c>
      <c r="AW2198" s="12" t="s">
        <v>30</v>
      </c>
      <c r="AX2198" s="12" t="s">
        <v>73</v>
      </c>
      <c r="AY2198" s="153" t="s">
        <v>241</v>
      </c>
    </row>
    <row r="2199" spans="2:65" s="12" customFormat="1" ht="12">
      <c r="B2199" s="151"/>
      <c r="D2199" s="152" t="s">
        <v>249</v>
      </c>
      <c r="E2199" s="153" t="s">
        <v>1</v>
      </c>
      <c r="F2199" s="154" t="s">
        <v>644</v>
      </c>
      <c r="H2199" s="155">
        <v>-2.2280000000000002</v>
      </c>
      <c r="I2199" s="156"/>
      <c r="L2199" s="151"/>
      <c r="M2199" s="157"/>
      <c r="T2199" s="158"/>
      <c r="AT2199" s="153" t="s">
        <v>249</v>
      </c>
      <c r="AU2199" s="153" t="s">
        <v>86</v>
      </c>
      <c r="AV2199" s="12" t="s">
        <v>86</v>
      </c>
      <c r="AW2199" s="12" t="s">
        <v>30</v>
      </c>
      <c r="AX2199" s="12" t="s">
        <v>73</v>
      </c>
      <c r="AY2199" s="153" t="s">
        <v>241</v>
      </c>
    </row>
    <row r="2200" spans="2:65" s="12" customFormat="1" ht="12">
      <c r="B2200" s="151"/>
      <c r="D2200" s="152" t="s">
        <v>249</v>
      </c>
      <c r="E2200" s="153" t="s">
        <v>1</v>
      </c>
      <c r="F2200" s="154" t="s">
        <v>645</v>
      </c>
      <c r="H2200" s="155">
        <v>1.073</v>
      </c>
      <c r="I2200" s="156"/>
      <c r="L2200" s="151"/>
      <c r="M2200" s="157"/>
      <c r="T2200" s="158"/>
      <c r="AT2200" s="153" t="s">
        <v>249</v>
      </c>
      <c r="AU2200" s="153" t="s">
        <v>86</v>
      </c>
      <c r="AV2200" s="12" t="s">
        <v>86</v>
      </c>
      <c r="AW2200" s="12" t="s">
        <v>30</v>
      </c>
      <c r="AX2200" s="12" t="s">
        <v>73</v>
      </c>
      <c r="AY2200" s="153" t="s">
        <v>241</v>
      </c>
    </row>
    <row r="2201" spans="2:65" s="12" customFormat="1" ht="12">
      <c r="B2201" s="151"/>
      <c r="D2201" s="152" t="s">
        <v>249</v>
      </c>
      <c r="E2201" s="153" t="s">
        <v>1</v>
      </c>
      <c r="F2201" s="154" t="s">
        <v>667</v>
      </c>
      <c r="H2201" s="155">
        <v>32.19</v>
      </c>
      <c r="I2201" s="156"/>
      <c r="L2201" s="151"/>
      <c r="M2201" s="157"/>
      <c r="T2201" s="158"/>
      <c r="AT2201" s="153" t="s">
        <v>249</v>
      </c>
      <c r="AU2201" s="153" t="s">
        <v>86</v>
      </c>
      <c r="AV2201" s="12" t="s">
        <v>86</v>
      </c>
      <c r="AW2201" s="12" t="s">
        <v>30</v>
      </c>
      <c r="AX2201" s="12" t="s">
        <v>73</v>
      </c>
      <c r="AY2201" s="153" t="s">
        <v>241</v>
      </c>
    </row>
    <row r="2202" spans="2:65" s="12" customFormat="1" ht="12">
      <c r="B2202" s="151"/>
      <c r="D2202" s="152" t="s">
        <v>249</v>
      </c>
      <c r="E2202" s="153" t="s">
        <v>1</v>
      </c>
      <c r="F2202" s="154" t="s">
        <v>652</v>
      </c>
      <c r="H2202" s="155">
        <v>-1.8</v>
      </c>
      <c r="I2202" s="156"/>
      <c r="L2202" s="151"/>
      <c r="M2202" s="157"/>
      <c r="T2202" s="158"/>
      <c r="AT2202" s="153" t="s">
        <v>249</v>
      </c>
      <c r="AU2202" s="153" t="s">
        <v>86</v>
      </c>
      <c r="AV2202" s="12" t="s">
        <v>86</v>
      </c>
      <c r="AW2202" s="12" t="s">
        <v>30</v>
      </c>
      <c r="AX2202" s="12" t="s">
        <v>73</v>
      </c>
      <c r="AY2202" s="153" t="s">
        <v>241</v>
      </c>
    </row>
    <row r="2203" spans="2:65" s="12" customFormat="1" ht="12">
      <c r="B2203" s="151"/>
      <c r="D2203" s="152" t="s">
        <v>249</v>
      </c>
      <c r="E2203" s="153" t="s">
        <v>1</v>
      </c>
      <c r="F2203" s="154" t="s">
        <v>668</v>
      </c>
      <c r="H2203" s="155">
        <v>18.850000000000001</v>
      </c>
      <c r="I2203" s="156"/>
      <c r="L2203" s="151"/>
      <c r="M2203" s="157"/>
      <c r="T2203" s="158"/>
      <c r="AT2203" s="153" t="s">
        <v>249</v>
      </c>
      <c r="AU2203" s="153" t="s">
        <v>86</v>
      </c>
      <c r="AV2203" s="12" t="s">
        <v>86</v>
      </c>
      <c r="AW2203" s="12" t="s">
        <v>30</v>
      </c>
      <c r="AX2203" s="12" t="s">
        <v>73</v>
      </c>
      <c r="AY2203" s="153" t="s">
        <v>241</v>
      </c>
    </row>
    <row r="2204" spans="2:65" s="12" customFormat="1" ht="12">
      <c r="B2204" s="151"/>
      <c r="D2204" s="152" t="s">
        <v>249</v>
      </c>
      <c r="E2204" s="153" t="s">
        <v>1</v>
      </c>
      <c r="F2204" s="154" t="s">
        <v>642</v>
      </c>
      <c r="H2204" s="155">
        <v>-1.4</v>
      </c>
      <c r="I2204" s="156"/>
      <c r="L2204" s="151"/>
      <c r="M2204" s="157"/>
      <c r="T2204" s="158"/>
      <c r="AT2204" s="153" t="s">
        <v>249</v>
      </c>
      <c r="AU2204" s="153" t="s">
        <v>86</v>
      </c>
      <c r="AV2204" s="12" t="s">
        <v>86</v>
      </c>
      <c r="AW2204" s="12" t="s">
        <v>30</v>
      </c>
      <c r="AX2204" s="12" t="s">
        <v>73</v>
      </c>
      <c r="AY2204" s="153" t="s">
        <v>241</v>
      </c>
    </row>
    <row r="2205" spans="2:65" s="12" customFormat="1" ht="12">
      <c r="B2205" s="151"/>
      <c r="D2205" s="152" t="s">
        <v>249</v>
      </c>
      <c r="E2205" s="153" t="s">
        <v>1</v>
      </c>
      <c r="F2205" s="154" t="s">
        <v>669</v>
      </c>
      <c r="H2205" s="155">
        <v>19.864999999999998</v>
      </c>
      <c r="I2205" s="156"/>
      <c r="L2205" s="151"/>
      <c r="M2205" s="157"/>
      <c r="T2205" s="158"/>
      <c r="AT2205" s="153" t="s">
        <v>249</v>
      </c>
      <c r="AU2205" s="153" t="s">
        <v>86</v>
      </c>
      <c r="AV2205" s="12" t="s">
        <v>86</v>
      </c>
      <c r="AW2205" s="12" t="s">
        <v>30</v>
      </c>
      <c r="AX2205" s="12" t="s">
        <v>73</v>
      </c>
      <c r="AY2205" s="153" t="s">
        <v>241</v>
      </c>
    </row>
    <row r="2206" spans="2:65" s="12" customFormat="1" ht="12">
      <c r="B2206" s="151"/>
      <c r="D2206" s="152" t="s">
        <v>249</v>
      </c>
      <c r="E2206" s="153" t="s">
        <v>1</v>
      </c>
      <c r="F2206" s="154" t="s">
        <v>647</v>
      </c>
      <c r="H2206" s="155">
        <v>-2.8</v>
      </c>
      <c r="I2206" s="156"/>
      <c r="L2206" s="151"/>
      <c r="M2206" s="157"/>
      <c r="T2206" s="158"/>
      <c r="AT2206" s="153" t="s">
        <v>249</v>
      </c>
      <c r="AU2206" s="153" t="s">
        <v>86</v>
      </c>
      <c r="AV2206" s="12" t="s">
        <v>86</v>
      </c>
      <c r="AW2206" s="12" t="s">
        <v>30</v>
      </c>
      <c r="AX2206" s="12" t="s">
        <v>73</v>
      </c>
      <c r="AY2206" s="153" t="s">
        <v>241</v>
      </c>
    </row>
    <row r="2207" spans="2:65" s="13" customFormat="1" ht="12">
      <c r="B2207" s="159"/>
      <c r="D2207" s="152" t="s">
        <v>249</v>
      </c>
      <c r="E2207" s="160" t="s">
        <v>1</v>
      </c>
      <c r="F2207" s="161" t="s">
        <v>251</v>
      </c>
      <c r="H2207" s="162">
        <v>777.85300000000052</v>
      </c>
      <c r="I2207" s="163"/>
      <c r="L2207" s="159"/>
      <c r="M2207" s="164"/>
      <c r="T2207" s="165"/>
      <c r="AT2207" s="160" t="s">
        <v>249</v>
      </c>
      <c r="AU2207" s="160" t="s">
        <v>86</v>
      </c>
      <c r="AV2207" s="13" t="s">
        <v>247</v>
      </c>
      <c r="AW2207" s="13" t="s">
        <v>30</v>
      </c>
      <c r="AX2207" s="13" t="s">
        <v>80</v>
      </c>
      <c r="AY2207" s="160" t="s">
        <v>241</v>
      </c>
    </row>
    <row r="2208" spans="2:65" s="1" customFormat="1" ht="24.25" customHeight="1">
      <c r="B2208" s="32"/>
      <c r="C2208" s="137" t="s">
        <v>2844</v>
      </c>
      <c r="D2208" s="137" t="s">
        <v>243</v>
      </c>
      <c r="E2208" s="138" t="s">
        <v>2845</v>
      </c>
      <c r="F2208" s="139" t="s">
        <v>2846</v>
      </c>
      <c r="G2208" s="140" t="s">
        <v>246</v>
      </c>
      <c r="H2208" s="141">
        <v>777.85299999999995</v>
      </c>
      <c r="I2208" s="142"/>
      <c r="J2208" s="143">
        <f>ROUND(I2208*H2208,2)</f>
        <v>0</v>
      </c>
      <c r="K2208" s="144"/>
      <c r="L2208" s="32"/>
      <c r="M2208" s="145" t="s">
        <v>1</v>
      </c>
      <c r="N2208" s="146" t="s">
        <v>39</v>
      </c>
      <c r="P2208" s="147">
        <f>O2208*H2208</f>
        <v>0</v>
      </c>
      <c r="Q2208" s="147">
        <v>2.9E-4</v>
      </c>
      <c r="R2208" s="147">
        <f>Q2208*H2208</f>
        <v>0.22557737</v>
      </c>
      <c r="S2208" s="147">
        <v>0</v>
      </c>
      <c r="T2208" s="148">
        <f>S2208*H2208</f>
        <v>0</v>
      </c>
      <c r="AR2208" s="149" t="s">
        <v>334</v>
      </c>
      <c r="AT2208" s="149" t="s">
        <v>243</v>
      </c>
      <c r="AU2208" s="149" t="s">
        <v>86</v>
      </c>
      <c r="AY2208" s="17" t="s">
        <v>241</v>
      </c>
      <c r="BE2208" s="150">
        <f>IF(N2208="základní",J2208,0)</f>
        <v>0</v>
      </c>
      <c r="BF2208" s="150">
        <f>IF(N2208="snížená",J2208,0)</f>
        <v>0</v>
      </c>
      <c r="BG2208" s="150">
        <f>IF(N2208="zákl. přenesená",J2208,0)</f>
        <v>0</v>
      </c>
      <c r="BH2208" s="150">
        <f>IF(N2208="sníž. přenesená",J2208,0)</f>
        <v>0</v>
      </c>
      <c r="BI2208" s="150">
        <f>IF(N2208="nulová",J2208,0)</f>
        <v>0</v>
      </c>
      <c r="BJ2208" s="17" t="s">
        <v>86</v>
      </c>
      <c r="BK2208" s="150">
        <f>ROUND(I2208*H2208,2)</f>
        <v>0</v>
      </c>
      <c r="BL2208" s="17" t="s">
        <v>334</v>
      </c>
      <c r="BM2208" s="149" t="s">
        <v>2847</v>
      </c>
    </row>
    <row r="2209" spans="2:51" s="12" customFormat="1" ht="12">
      <c r="B2209" s="151"/>
      <c r="D2209" s="152" t="s">
        <v>249</v>
      </c>
      <c r="E2209" s="153" t="s">
        <v>1</v>
      </c>
      <c r="F2209" s="154" t="s">
        <v>634</v>
      </c>
      <c r="H2209" s="155">
        <v>43.064999999999998</v>
      </c>
      <c r="I2209" s="156"/>
      <c r="L2209" s="151"/>
      <c r="M2209" s="157"/>
      <c r="T2209" s="158"/>
      <c r="AT2209" s="153" t="s">
        <v>249</v>
      </c>
      <c r="AU2209" s="153" t="s">
        <v>86</v>
      </c>
      <c r="AV2209" s="12" t="s">
        <v>86</v>
      </c>
      <c r="AW2209" s="12" t="s">
        <v>30</v>
      </c>
      <c r="AX2209" s="12" t="s">
        <v>73</v>
      </c>
      <c r="AY2209" s="153" t="s">
        <v>241</v>
      </c>
    </row>
    <row r="2210" spans="2:51" s="12" customFormat="1" ht="12">
      <c r="B2210" s="151"/>
      <c r="D2210" s="152" t="s">
        <v>249</v>
      </c>
      <c r="E2210" s="153" t="s">
        <v>1</v>
      </c>
      <c r="F2210" s="154" t="s">
        <v>635</v>
      </c>
      <c r="H2210" s="155">
        <v>-1.6</v>
      </c>
      <c r="I2210" s="156"/>
      <c r="L2210" s="151"/>
      <c r="M2210" s="157"/>
      <c r="T2210" s="158"/>
      <c r="AT2210" s="153" t="s">
        <v>249</v>
      </c>
      <c r="AU2210" s="153" t="s">
        <v>86</v>
      </c>
      <c r="AV2210" s="12" t="s">
        <v>86</v>
      </c>
      <c r="AW2210" s="12" t="s">
        <v>30</v>
      </c>
      <c r="AX2210" s="12" t="s">
        <v>73</v>
      </c>
      <c r="AY2210" s="153" t="s">
        <v>241</v>
      </c>
    </row>
    <row r="2211" spans="2:51" s="12" customFormat="1" ht="12">
      <c r="B2211" s="151"/>
      <c r="D2211" s="152" t="s">
        <v>249</v>
      </c>
      <c r="E2211" s="153" t="s">
        <v>1</v>
      </c>
      <c r="F2211" s="154" t="s">
        <v>636</v>
      </c>
      <c r="H2211" s="155">
        <v>-4</v>
      </c>
      <c r="I2211" s="156"/>
      <c r="L2211" s="151"/>
      <c r="M2211" s="157"/>
      <c r="T2211" s="158"/>
      <c r="AT2211" s="153" t="s">
        <v>249</v>
      </c>
      <c r="AU2211" s="153" t="s">
        <v>86</v>
      </c>
      <c r="AV2211" s="12" t="s">
        <v>86</v>
      </c>
      <c r="AW2211" s="12" t="s">
        <v>30</v>
      </c>
      <c r="AX2211" s="12" t="s">
        <v>73</v>
      </c>
      <c r="AY2211" s="153" t="s">
        <v>241</v>
      </c>
    </row>
    <row r="2212" spans="2:51" s="12" customFormat="1" ht="12">
      <c r="B2212" s="151"/>
      <c r="D2212" s="152" t="s">
        <v>249</v>
      </c>
      <c r="E2212" s="153" t="s">
        <v>1</v>
      </c>
      <c r="F2212" s="154" t="s">
        <v>637</v>
      </c>
      <c r="H2212" s="155">
        <v>-3.8530000000000002</v>
      </c>
      <c r="I2212" s="156"/>
      <c r="L2212" s="151"/>
      <c r="M2212" s="157"/>
      <c r="T2212" s="158"/>
      <c r="AT2212" s="153" t="s">
        <v>249</v>
      </c>
      <c r="AU2212" s="153" t="s">
        <v>86</v>
      </c>
      <c r="AV2212" s="12" t="s">
        <v>86</v>
      </c>
      <c r="AW2212" s="12" t="s">
        <v>30</v>
      </c>
      <c r="AX2212" s="12" t="s">
        <v>73</v>
      </c>
      <c r="AY2212" s="153" t="s">
        <v>241</v>
      </c>
    </row>
    <row r="2213" spans="2:51" s="12" customFormat="1" ht="12">
      <c r="B2213" s="151"/>
      <c r="D2213" s="152" t="s">
        <v>249</v>
      </c>
      <c r="E2213" s="153" t="s">
        <v>1</v>
      </c>
      <c r="F2213" s="154" t="s">
        <v>638</v>
      </c>
      <c r="H2213" s="155">
        <v>1.5169999999999999</v>
      </c>
      <c r="I2213" s="156"/>
      <c r="L2213" s="151"/>
      <c r="M2213" s="157"/>
      <c r="T2213" s="158"/>
      <c r="AT2213" s="153" t="s">
        <v>249</v>
      </c>
      <c r="AU2213" s="153" t="s">
        <v>86</v>
      </c>
      <c r="AV2213" s="12" t="s">
        <v>86</v>
      </c>
      <c r="AW2213" s="12" t="s">
        <v>30</v>
      </c>
      <c r="AX2213" s="12" t="s">
        <v>73</v>
      </c>
      <c r="AY2213" s="153" t="s">
        <v>241</v>
      </c>
    </row>
    <row r="2214" spans="2:51" s="12" customFormat="1" ht="12">
      <c r="B2214" s="151"/>
      <c r="D2214" s="152" t="s">
        <v>249</v>
      </c>
      <c r="E2214" s="153" t="s">
        <v>1</v>
      </c>
      <c r="F2214" s="154" t="s">
        <v>639</v>
      </c>
      <c r="H2214" s="155">
        <v>41.064</v>
      </c>
      <c r="I2214" s="156"/>
      <c r="L2214" s="151"/>
      <c r="M2214" s="157"/>
      <c r="T2214" s="158"/>
      <c r="AT2214" s="153" t="s">
        <v>249</v>
      </c>
      <c r="AU2214" s="153" t="s">
        <v>86</v>
      </c>
      <c r="AV2214" s="12" t="s">
        <v>86</v>
      </c>
      <c r="AW2214" s="12" t="s">
        <v>30</v>
      </c>
      <c r="AX2214" s="12" t="s">
        <v>73</v>
      </c>
      <c r="AY2214" s="153" t="s">
        <v>241</v>
      </c>
    </row>
    <row r="2215" spans="2:51" s="12" customFormat="1" ht="12">
      <c r="B2215" s="151"/>
      <c r="D2215" s="152" t="s">
        <v>249</v>
      </c>
      <c r="E2215" s="153" t="s">
        <v>1</v>
      </c>
      <c r="F2215" s="154" t="s">
        <v>640</v>
      </c>
      <c r="H2215" s="155">
        <v>-2</v>
      </c>
      <c r="I2215" s="156"/>
      <c r="L2215" s="151"/>
      <c r="M2215" s="157"/>
      <c r="T2215" s="158"/>
      <c r="AT2215" s="153" t="s">
        <v>249</v>
      </c>
      <c r="AU2215" s="153" t="s">
        <v>86</v>
      </c>
      <c r="AV2215" s="12" t="s">
        <v>86</v>
      </c>
      <c r="AW2215" s="12" t="s">
        <v>30</v>
      </c>
      <c r="AX2215" s="12" t="s">
        <v>73</v>
      </c>
      <c r="AY2215" s="153" t="s">
        <v>241</v>
      </c>
    </row>
    <row r="2216" spans="2:51" s="12" customFormat="1" ht="12">
      <c r="B2216" s="151"/>
      <c r="D2216" s="152" t="s">
        <v>249</v>
      </c>
      <c r="E2216" s="153" t="s">
        <v>1</v>
      </c>
      <c r="F2216" s="154" t="s">
        <v>641</v>
      </c>
      <c r="H2216" s="155">
        <v>17.690000000000001</v>
      </c>
      <c r="I2216" s="156"/>
      <c r="L2216" s="151"/>
      <c r="M2216" s="157"/>
      <c r="T2216" s="158"/>
      <c r="AT2216" s="153" t="s">
        <v>249</v>
      </c>
      <c r="AU2216" s="153" t="s">
        <v>86</v>
      </c>
      <c r="AV2216" s="12" t="s">
        <v>86</v>
      </c>
      <c r="AW2216" s="12" t="s">
        <v>30</v>
      </c>
      <c r="AX2216" s="12" t="s">
        <v>73</v>
      </c>
      <c r="AY2216" s="153" t="s">
        <v>241</v>
      </c>
    </row>
    <row r="2217" spans="2:51" s="12" customFormat="1" ht="12">
      <c r="B2217" s="151"/>
      <c r="D2217" s="152" t="s">
        <v>249</v>
      </c>
      <c r="E2217" s="153" t="s">
        <v>1</v>
      </c>
      <c r="F2217" s="154" t="s">
        <v>642</v>
      </c>
      <c r="H2217" s="155">
        <v>-1.4</v>
      </c>
      <c r="I2217" s="156"/>
      <c r="L2217" s="151"/>
      <c r="M2217" s="157"/>
      <c r="T2217" s="158"/>
      <c r="AT2217" s="153" t="s">
        <v>249</v>
      </c>
      <c r="AU2217" s="153" t="s">
        <v>86</v>
      </c>
      <c r="AV2217" s="12" t="s">
        <v>86</v>
      </c>
      <c r="AW2217" s="12" t="s">
        <v>30</v>
      </c>
      <c r="AX2217" s="12" t="s">
        <v>73</v>
      </c>
      <c r="AY2217" s="153" t="s">
        <v>241</v>
      </c>
    </row>
    <row r="2218" spans="2:51" s="12" customFormat="1" ht="12">
      <c r="B2218" s="151"/>
      <c r="D2218" s="152" t="s">
        <v>249</v>
      </c>
      <c r="E2218" s="153" t="s">
        <v>1</v>
      </c>
      <c r="F2218" s="154" t="s">
        <v>643</v>
      </c>
      <c r="H2218" s="155">
        <v>35.206000000000003</v>
      </c>
      <c r="I2218" s="156"/>
      <c r="L2218" s="151"/>
      <c r="M2218" s="157"/>
      <c r="T2218" s="158"/>
      <c r="AT2218" s="153" t="s">
        <v>249</v>
      </c>
      <c r="AU2218" s="153" t="s">
        <v>86</v>
      </c>
      <c r="AV2218" s="12" t="s">
        <v>86</v>
      </c>
      <c r="AW2218" s="12" t="s">
        <v>30</v>
      </c>
      <c r="AX2218" s="12" t="s">
        <v>73</v>
      </c>
      <c r="AY2218" s="153" t="s">
        <v>241</v>
      </c>
    </row>
    <row r="2219" spans="2:51" s="12" customFormat="1" ht="12">
      <c r="B2219" s="151"/>
      <c r="D2219" s="152" t="s">
        <v>249</v>
      </c>
      <c r="E2219" s="153" t="s">
        <v>1</v>
      </c>
      <c r="F2219" s="154" t="s">
        <v>642</v>
      </c>
      <c r="H2219" s="155">
        <v>-1.4</v>
      </c>
      <c r="I2219" s="156"/>
      <c r="L2219" s="151"/>
      <c r="M2219" s="157"/>
      <c r="T2219" s="158"/>
      <c r="AT2219" s="153" t="s">
        <v>249</v>
      </c>
      <c r="AU2219" s="153" t="s">
        <v>86</v>
      </c>
      <c r="AV2219" s="12" t="s">
        <v>86</v>
      </c>
      <c r="AW2219" s="12" t="s">
        <v>30</v>
      </c>
      <c r="AX2219" s="12" t="s">
        <v>73</v>
      </c>
      <c r="AY2219" s="153" t="s">
        <v>241</v>
      </c>
    </row>
    <row r="2220" spans="2:51" s="12" customFormat="1" ht="12">
      <c r="B2220" s="151"/>
      <c r="D2220" s="152" t="s">
        <v>249</v>
      </c>
      <c r="E2220" s="153" t="s">
        <v>1</v>
      </c>
      <c r="F2220" s="154" t="s">
        <v>635</v>
      </c>
      <c r="H2220" s="155">
        <v>-1.6</v>
      </c>
      <c r="I2220" s="156"/>
      <c r="L2220" s="151"/>
      <c r="M2220" s="157"/>
      <c r="T2220" s="158"/>
      <c r="AT2220" s="153" t="s">
        <v>249</v>
      </c>
      <c r="AU2220" s="153" t="s">
        <v>86</v>
      </c>
      <c r="AV2220" s="12" t="s">
        <v>86</v>
      </c>
      <c r="AW2220" s="12" t="s">
        <v>30</v>
      </c>
      <c r="AX2220" s="12" t="s">
        <v>73</v>
      </c>
      <c r="AY2220" s="153" t="s">
        <v>241</v>
      </c>
    </row>
    <row r="2221" spans="2:51" s="12" customFormat="1" ht="12">
      <c r="B2221" s="151"/>
      <c r="D2221" s="152" t="s">
        <v>249</v>
      </c>
      <c r="E2221" s="153" t="s">
        <v>1</v>
      </c>
      <c r="F2221" s="154" t="s">
        <v>644</v>
      </c>
      <c r="H2221" s="155">
        <v>-2.2280000000000002</v>
      </c>
      <c r="I2221" s="156"/>
      <c r="L2221" s="151"/>
      <c r="M2221" s="157"/>
      <c r="T2221" s="158"/>
      <c r="AT2221" s="153" t="s">
        <v>249</v>
      </c>
      <c r="AU2221" s="153" t="s">
        <v>86</v>
      </c>
      <c r="AV2221" s="12" t="s">
        <v>86</v>
      </c>
      <c r="AW2221" s="12" t="s">
        <v>30</v>
      </c>
      <c r="AX2221" s="12" t="s">
        <v>73</v>
      </c>
      <c r="AY2221" s="153" t="s">
        <v>241</v>
      </c>
    </row>
    <row r="2222" spans="2:51" s="12" customFormat="1" ht="12">
      <c r="B2222" s="151"/>
      <c r="D2222" s="152" t="s">
        <v>249</v>
      </c>
      <c r="E2222" s="153" t="s">
        <v>1</v>
      </c>
      <c r="F2222" s="154" t="s">
        <v>645</v>
      </c>
      <c r="H2222" s="155">
        <v>1.073</v>
      </c>
      <c r="I2222" s="156"/>
      <c r="L2222" s="151"/>
      <c r="M2222" s="157"/>
      <c r="T2222" s="158"/>
      <c r="AT2222" s="153" t="s">
        <v>249</v>
      </c>
      <c r="AU2222" s="153" t="s">
        <v>86</v>
      </c>
      <c r="AV2222" s="12" t="s">
        <v>86</v>
      </c>
      <c r="AW2222" s="12" t="s">
        <v>30</v>
      </c>
      <c r="AX2222" s="12" t="s">
        <v>73</v>
      </c>
      <c r="AY2222" s="153" t="s">
        <v>241</v>
      </c>
    </row>
    <row r="2223" spans="2:51" s="12" customFormat="1" ht="12">
      <c r="B2223" s="151"/>
      <c r="D2223" s="152" t="s">
        <v>249</v>
      </c>
      <c r="E2223" s="153" t="s">
        <v>1</v>
      </c>
      <c r="F2223" s="154" t="s">
        <v>646</v>
      </c>
      <c r="H2223" s="155">
        <v>99.18</v>
      </c>
      <c r="I2223" s="156"/>
      <c r="L2223" s="151"/>
      <c r="M2223" s="157"/>
      <c r="T2223" s="158"/>
      <c r="AT2223" s="153" t="s">
        <v>249</v>
      </c>
      <c r="AU2223" s="153" t="s">
        <v>86</v>
      </c>
      <c r="AV2223" s="12" t="s">
        <v>86</v>
      </c>
      <c r="AW2223" s="12" t="s">
        <v>30</v>
      </c>
      <c r="AX2223" s="12" t="s">
        <v>73</v>
      </c>
      <c r="AY2223" s="153" t="s">
        <v>241</v>
      </c>
    </row>
    <row r="2224" spans="2:51" s="12" customFormat="1" ht="12">
      <c r="B2224" s="151"/>
      <c r="D2224" s="152" t="s">
        <v>249</v>
      </c>
      <c r="E2224" s="153" t="s">
        <v>1</v>
      </c>
      <c r="F2224" s="154" t="s">
        <v>647</v>
      </c>
      <c r="H2224" s="155">
        <v>-2.8</v>
      </c>
      <c r="I2224" s="156"/>
      <c r="L2224" s="151"/>
      <c r="M2224" s="157"/>
      <c r="T2224" s="158"/>
      <c r="AT2224" s="153" t="s">
        <v>249</v>
      </c>
      <c r="AU2224" s="153" t="s">
        <v>86</v>
      </c>
      <c r="AV2224" s="12" t="s">
        <v>86</v>
      </c>
      <c r="AW2224" s="12" t="s">
        <v>30</v>
      </c>
      <c r="AX2224" s="12" t="s">
        <v>73</v>
      </c>
      <c r="AY2224" s="153" t="s">
        <v>241</v>
      </c>
    </row>
    <row r="2225" spans="2:51" s="12" customFormat="1" ht="12">
      <c r="B2225" s="151"/>
      <c r="D2225" s="152" t="s">
        <v>249</v>
      </c>
      <c r="E2225" s="153" t="s">
        <v>1</v>
      </c>
      <c r="F2225" s="154" t="s">
        <v>640</v>
      </c>
      <c r="H2225" s="155">
        <v>-2</v>
      </c>
      <c r="I2225" s="156"/>
      <c r="L2225" s="151"/>
      <c r="M2225" s="157"/>
      <c r="T2225" s="158"/>
      <c r="AT2225" s="153" t="s">
        <v>249</v>
      </c>
      <c r="AU2225" s="153" t="s">
        <v>86</v>
      </c>
      <c r="AV2225" s="12" t="s">
        <v>86</v>
      </c>
      <c r="AW2225" s="12" t="s">
        <v>30</v>
      </c>
      <c r="AX2225" s="12" t="s">
        <v>73</v>
      </c>
      <c r="AY2225" s="153" t="s">
        <v>241</v>
      </c>
    </row>
    <row r="2226" spans="2:51" s="12" customFormat="1" ht="12">
      <c r="B2226" s="151"/>
      <c r="D2226" s="152" t="s">
        <v>249</v>
      </c>
      <c r="E2226" s="153" t="s">
        <v>1</v>
      </c>
      <c r="F2226" s="154" t="s">
        <v>644</v>
      </c>
      <c r="H2226" s="155">
        <v>-2.2280000000000002</v>
      </c>
      <c r="I2226" s="156"/>
      <c r="L2226" s="151"/>
      <c r="M2226" s="157"/>
      <c r="T2226" s="158"/>
      <c r="AT2226" s="153" t="s">
        <v>249</v>
      </c>
      <c r="AU2226" s="153" t="s">
        <v>86</v>
      </c>
      <c r="AV2226" s="12" t="s">
        <v>86</v>
      </c>
      <c r="AW2226" s="12" t="s">
        <v>30</v>
      </c>
      <c r="AX2226" s="12" t="s">
        <v>73</v>
      </c>
      <c r="AY2226" s="153" t="s">
        <v>241</v>
      </c>
    </row>
    <row r="2227" spans="2:51" s="12" customFormat="1" ht="12">
      <c r="B2227" s="151"/>
      <c r="D2227" s="152" t="s">
        <v>249</v>
      </c>
      <c r="E2227" s="153" t="s">
        <v>1</v>
      </c>
      <c r="F2227" s="154" t="s">
        <v>648</v>
      </c>
      <c r="H2227" s="155">
        <v>-14.477</v>
      </c>
      <c r="I2227" s="156"/>
      <c r="L2227" s="151"/>
      <c r="M2227" s="157"/>
      <c r="T2227" s="158"/>
      <c r="AT2227" s="153" t="s">
        <v>249</v>
      </c>
      <c r="AU2227" s="153" t="s">
        <v>86</v>
      </c>
      <c r="AV2227" s="12" t="s">
        <v>86</v>
      </c>
      <c r="AW2227" s="12" t="s">
        <v>30</v>
      </c>
      <c r="AX2227" s="12" t="s">
        <v>73</v>
      </c>
      <c r="AY2227" s="153" t="s">
        <v>241</v>
      </c>
    </row>
    <row r="2228" spans="2:51" s="12" customFormat="1" ht="12">
      <c r="B2228" s="151"/>
      <c r="D2228" s="152" t="s">
        <v>249</v>
      </c>
      <c r="E2228" s="153" t="s">
        <v>1</v>
      </c>
      <c r="F2228" s="154" t="s">
        <v>645</v>
      </c>
      <c r="H2228" s="155">
        <v>1.073</v>
      </c>
      <c r="I2228" s="156"/>
      <c r="L2228" s="151"/>
      <c r="M2228" s="157"/>
      <c r="T2228" s="158"/>
      <c r="AT2228" s="153" t="s">
        <v>249</v>
      </c>
      <c r="AU2228" s="153" t="s">
        <v>86</v>
      </c>
      <c r="AV2228" s="12" t="s">
        <v>86</v>
      </c>
      <c r="AW2228" s="12" t="s">
        <v>30</v>
      </c>
      <c r="AX2228" s="12" t="s">
        <v>73</v>
      </c>
      <c r="AY2228" s="153" t="s">
        <v>241</v>
      </c>
    </row>
    <row r="2229" spans="2:51" s="12" customFormat="1" ht="12">
      <c r="B2229" s="151"/>
      <c r="D2229" s="152" t="s">
        <v>249</v>
      </c>
      <c r="E2229" s="153" t="s">
        <v>1</v>
      </c>
      <c r="F2229" s="154" t="s">
        <v>649</v>
      </c>
      <c r="H2229" s="155">
        <v>3.73</v>
      </c>
      <c r="I2229" s="156"/>
      <c r="L2229" s="151"/>
      <c r="M2229" s="157"/>
      <c r="T2229" s="158"/>
      <c r="AT2229" s="153" t="s">
        <v>249</v>
      </c>
      <c r="AU2229" s="153" t="s">
        <v>86</v>
      </c>
      <c r="AV2229" s="12" t="s">
        <v>86</v>
      </c>
      <c r="AW2229" s="12" t="s">
        <v>30</v>
      </c>
      <c r="AX2229" s="12" t="s">
        <v>73</v>
      </c>
      <c r="AY2229" s="153" t="s">
        <v>241</v>
      </c>
    </row>
    <row r="2230" spans="2:51" s="12" customFormat="1" ht="12">
      <c r="B2230" s="151"/>
      <c r="D2230" s="152" t="s">
        <v>249</v>
      </c>
      <c r="E2230" s="153" t="s">
        <v>1</v>
      </c>
      <c r="F2230" s="154" t="s">
        <v>650</v>
      </c>
      <c r="H2230" s="155">
        <v>29.434999999999999</v>
      </c>
      <c r="I2230" s="156"/>
      <c r="L2230" s="151"/>
      <c r="M2230" s="157"/>
      <c r="T2230" s="158"/>
      <c r="AT2230" s="153" t="s">
        <v>249</v>
      </c>
      <c r="AU2230" s="153" t="s">
        <v>86</v>
      </c>
      <c r="AV2230" s="12" t="s">
        <v>86</v>
      </c>
      <c r="AW2230" s="12" t="s">
        <v>30</v>
      </c>
      <c r="AX2230" s="12" t="s">
        <v>73</v>
      </c>
      <c r="AY2230" s="153" t="s">
        <v>241</v>
      </c>
    </row>
    <row r="2231" spans="2:51" s="12" customFormat="1" ht="12">
      <c r="B2231" s="151"/>
      <c r="D2231" s="152" t="s">
        <v>249</v>
      </c>
      <c r="E2231" s="153" t="s">
        <v>1</v>
      </c>
      <c r="F2231" s="154" t="s">
        <v>642</v>
      </c>
      <c r="H2231" s="155">
        <v>-1.4</v>
      </c>
      <c r="I2231" s="156"/>
      <c r="L2231" s="151"/>
      <c r="M2231" s="157"/>
      <c r="T2231" s="158"/>
      <c r="AT2231" s="153" t="s">
        <v>249</v>
      </c>
      <c r="AU2231" s="153" t="s">
        <v>86</v>
      </c>
      <c r="AV2231" s="12" t="s">
        <v>86</v>
      </c>
      <c r="AW2231" s="12" t="s">
        <v>30</v>
      </c>
      <c r="AX2231" s="12" t="s">
        <v>73</v>
      </c>
      <c r="AY2231" s="153" t="s">
        <v>241</v>
      </c>
    </row>
    <row r="2232" spans="2:51" s="12" customFormat="1" ht="12">
      <c r="B2232" s="151"/>
      <c r="D2232" s="152" t="s">
        <v>249</v>
      </c>
      <c r="E2232" s="153" t="s">
        <v>1</v>
      </c>
      <c r="F2232" s="154" t="s">
        <v>651</v>
      </c>
      <c r="H2232" s="155">
        <v>29.725000000000001</v>
      </c>
      <c r="I2232" s="156"/>
      <c r="L2232" s="151"/>
      <c r="M2232" s="157"/>
      <c r="T2232" s="158"/>
      <c r="AT2232" s="153" t="s">
        <v>249</v>
      </c>
      <c r="AU2232" s="153" t="s">
        <v>86</v>
      </c>
      <c r="AV2232" s="12" t="s">
        <v>86</v>
      </c>
      <c r="AW2232" s="12" t="s">
        <v>30</v>
      </c>
      <c r="AX2232" s="12" t="s">
        <v>73</v>
      </c>
      <c r="AY2232" s="153" t="s">
        <v>241</v>
      </c>
    </row>
    <row r="2233" spans="2:51" s="12" customFormat="1" ht="12">
      <c r="B2233" s="151"/>
      <c r="D2233" s="152" t="s">
        <v>249</v>
      </c>
      <c r="E2233" s="153" t="s">
        <v>1</v>
      </c>
      <c r="F2233" s="154" t="s">
        <v>652</v>
      </c>
      <c r="H2233" s="155">
        <v>-1.8</v>
      </c>
      <c r="I2233" s="156"/>
      <c r="L2233" s="151"/>
      <c r="M2233" s="157"/>
      <c r="T2233" s="158"/>
      <c r="AT2233" s="153" t="s">
        <v>249</v>
      </c>
      <c r="AU2233" s="153" t="s">
        <v>86</v>
      </c>
      <c r="AV2233" s="12" t="s">
        <v>86</v>
      </c>
      <c r="AW2233" s="12" t="s">
        <v>30</v>
      </c>
      <c r="AX2233" s="12" t="s">
        <v>73</v>
      </c>
      <c r="AY2233" s="153" t="s">
        <v>241</v>
      </c>
    </row>
    <row r="2234" spans="2:51" s="12" customFormat="1" ht="12">
      <c r="B2234" s="151"/>
      <c r="D2234" s="152" t="s">
        <v>249</v>
      </c>
      <c r="E2234" s="153" t="s">
        <v>1</v>
      </c>
      <c r="F2234" s="154" t="s">
        <v>653</v>
      </c>
      <c r="H2234" s="155">
        <v>49.445</v>
      </c>
      <c r="I2234" s="156"/>
      <c r="L2234" s="151"/>
      <c r="M2234" s="157"/>
      <c r="T2234" s="158"/>
      <c r="AT2234" s="153" t="s">
        <v>249</v>
      </c>
      <c r="AU2234" s="153" t="s">
        <v>86</v>
      </c>
      <c r="AV2234" s="12" t="s">
        <v>86</v>
      </c>
      <c r="AW2234" s="12" t="s">
        <v>30</v>
      </c>
      <c r="AX2234" s="12" t="s">
        <v>73</v>
      </c>
      <c r="AY2234" s="153" t="s">
        <v>241</v>
      </c>
    </row>
    <row r="2235" spans="2:51" s="12" customFormat="1" ht="12">
      <c r="B2235" s="151"/>
      <c r="D2235" s="152" t="s">
        <v>249</v>
      </c>
      <c r="E2235" s="153" t="s">
        <v>1</v>
      </c>
      <c r="F2235" s="154" t="s">
        <v>640</v>
      </c>
      <c r="H2235" s="155">
        <v>-2</v>
      </c>
      <c r="I2235" s="156"/>
      <c r="L2235" s="151"/>
      <c r="M2235" s="157"/>
      <c r="T2235" s="158"/>
      <c r="AT2235" s="153" t="s">
        <v>249</v>
      </c>
      <c r="AU2235" s="153" t="s">
        <v>86</v>
      </c>
      <c r="AV2235" s="12" t="s">
        <v>86</v>
      </c>
      <c r="AW2235" s="12" t="s">
        <v>30</v>
      </c>
      <c r="AX2235" s="12" t="s">
        <v>73</v>
      </c>
      <c r="AY2235" s="153" t="s">
        <v>241</v>
      </c>
    </row>
    <row r="2236" spans="2:51" s="12" customFormat="1" ht="12">
      <c r="B2236" s="151"/>
      <c r="D2236" s="152" t="s">
        <v>249</v>
      </c>
      <c r="E2236" s="153" t="s">
        <v>1</v>
      </c>
      <c r="F2236" s="154" t="s">
        <v>644</v>
      </c>
      <c r="H2236" s="155">
        <v>-2.2280000000000002</v>
      </c>
      <c r="I2236" s="156"/>
      <c r="L2236" s="151"/>
      <c r="M2236" s="157"/>
      <c r="T2236" s="158"/>
      <c r="AT2236" s="153" t="s">
        <v>249</v>
      </c>
      <c r="AU2236" s="153" t="s">
        <v>86</v>
      </c>
      <c r="AV2236" s="12" t="s">
        <v>86</v>
      </c>
      <c r="AW2236" s="12" t="s">
        <v>30</v>
      </c>
      <c r="AX2236" s="12" t="s">
        <v>73</v>
      </c>
      <c r="AY2236" s="153" t="s">
        <v>241</v>
      </c>
    </row>
    <row r="2237" spans="2:51" s="12" customFormat="1" ht="12">
      <c r="B2237" s="151"/>
      <c r="D2237" s="152" t="s">
        <v>249</v>
      </c>
      <c r="E2237" s="153" t="s">
        <v>1</v>
      </c>
      <c r="F2237" s="154" t="s">
        <v>645</v>
      </c>
      <c r="H2237" s="155">
        <v>1.073</v>
      </c>
      <c r="I2237" s="156"/>
      <c r="L2237" s="151"/>
      <c r="M2237" s="157"/>
      <c r="T2237" s="158"/>
      <c r="AT2237" s="153" t="s">
        <v>249</v>
      </c>
      <c r="AU2237" s="153" t="s">
        <v>86</v>
      </c>
      <c r="AV2237" s="12" t="s">
        <v>86</v>
      </c>
      <c r="AW2237" s="12" t="s">
        <v>30</v>
      </c>
      <c r="AX2237" s="12" t="s">
        <v>73</v>
      </c>
      <c r="AY2237" s="153" t="s">
        <v>241</v>
      </c>
    </row>
    <row r="2238" spans="2:51" s="12" customFormat="1" ht="12">
      <c r="B2238" s="151"/>
      <c r="D2238" s="152" t="s">
        <v>249</v>
      </c>
      <c r="E2238" s="153" t="s">
        <v>1</v>
      </c>
      <c r="F2238" s="154" t="s">
        <v>654</v>
      </c>
      <c r="H2238" s="155">
        <v>49.445</v>
      </c>
      <c r="I2238" s="156"/>
      <c r="L2238" s="151"/>
      <c r="M2238" s="157"/>
      <c r="T2238" s="158"/>
      <c r="AT2238" s="153" t="s">
        <v>249</v>
      </c>
      <c r="AU2238" s="153" t="s">
        <v>86</v>
      </c>
      <c r="AV2238" s="12" t="s">
        <v>86</v>
      </c>
      <c r="AW2238" s="12" t="s">
        <v>30</v>
      </c>
      <c r="AX2238" s="12" t="s">
        <v>73</v>
      </c>
      <c r="AY2238" s="153" t="s">
        <v>241</v>
      </c>
    </row>
    <row r="2239" spans="2:51" s="12" customFormat="1" ht="12">
      <c r="B2239" s="151"/>
      <c r="D2239" s="152" t="s">
        <v>249</v>
      </c>
      <c r="E2239" s="153" t="s">
        <v>1</v>
      </c>
      <c r="F2239" s="154" t="s">
        <v>640</v>
      </c>
      <c r="H2239" s="155">
        <v>-2</v>
      </c>
      <c r="I2239" s="156"/>
      <c r="L2239" s="151"/>
      <c r="M2239" s="157"/>
      <c r="T2239" s="158"/>
      <c r="AT2239" s="153" t="s">
        <v>249</v>
      </c>
      <c r="AU2239" s="153" t="s">
        <v>86</v>
      </c>
      <c r="AV2239" s="12" t="s">
        <v>86</v>
      </c>
      <c r="AW2239" s="12" t="s">
        <v>30</v>
      </c>
      <c r="AX2239" s="12" t="s">
        <v>73</v>
      </c>
      <c r="AY2239" s="153" t="s">
        <v>241</v>
      </c>
    </row>
    <row r="2240" spans="2:51" s="12" customFormat="1" ht="12">
      <c r="B2240" s="151"/>
      <c r="D2240" s="152" t="s">
        <v>249</v>
      </c>
      <c r="E2240" s="153" t="s">
        <v>1</v>
      </c>
      <c r="F2240" s="154" t="s">
        <v>644</v>
      </c>
      <c r="H2240" s="155">
        <v>-2.2280000000000002</v>
      </c>
      <c r="I2240" s="156"/>
      <c r="L2240" s="151"/>
      <c r="M2240" s="157"/>
      <c r="T2240" s="158"/>
      <c r="AT2240" s="153" t="s">
        <v>249</v>
      </c>
      <c r="AU2240" s="153" t="s">
        <v>86</v>
      </c>
      <c r="AV2240" s="12" t="s">
        <v>86</v>
      </c>
      <c r="AW2240" s="12" t="s">
        <v>30</v>
      </c>
      <c r="AX2240" s="12" t="s">
        <v>73</v>
      </c>
      <c r="AY2240" s="153" t="s">
        <v>241</v>
      </c>
    </row>
    <row r="2241" spans="2:51" s="12" customFormat="1" ht="12">
      <c r="B2241" s="151"/>
      <c r="D2241" s="152" t="s">
        <v>249</v>
      </c>
      <c r="E2241" s="153" t="s">
        <v>1</v>
      </c>
      <c r="F2241" s="154" t="s">
        <v>645</v>
      </c>
      <c r="H2241" s="155">
        <v>1.073</v>
      </c>
      <c r="I2241" s="156"/>
      <c r="L2241" s="151"/>
      <c r="M2241" s="157"/>
      <c r="T2241" s="158"/>
      <c r="AT2241" s="153" t="s">
        <v>249</v>
      </c>
      <c r="AU2241" s="153" t="s">
        <v>86</v>
      </c>
      <c r="AV2241" s="12" t="s">
        <v>86</v>
      </c>
      <c r="AW2241" s="12" t="s">
        <v>30</v>
      </c>
      <c r="AX2241" s="12" t="s">
        <v>73</v>
      </c>
      <c r="AY2241" s="153" t="s">
        <v>241</v>
      </c>
    </row>
    <row r="2242" spans="2:51" s="12" customFormat="1" ht="12">
      <c r="B2242" s="151"/>
      <c r="D2242" s="152" t="s">
        <v>249</v>
      </c>
      <c r="E2242" s="153" t="s">
        <v>1</v>
      </c>
      <c r="F2242" s="154" t="s">
        <v>655</v>
      </c>
      <c r="H2242" s="155">
        <v>29.725000000000001</v>
      </c>
      <c r="I2242" s="156"/>
      <c r="L2242" s="151"/>
      <c r="M2242" s="157"/>
      <c r="T2242" s="158"/>
      <c r="AT2242" s="153" t="s">
        <v>249</v>
      </c>
      <c r="AU2242" s="153" t="s">
        <v>86</v>
      </c>
      <c r="AV2242" s="12" t="s">
        <v>86</v>
      </c>
      <c r="AW2242" s="12" t="s">
        <v>30</v>
      </c>
      <c r="AX2242" s="12" t="s">
        <v>73</v>
      </c>
      <c r="AY2242" s="153" t="s">
        <v>241</v>
      </c>
    </row>
    <row r="2243" spans="2:51" s="12" customFormat="1" ht="12">
      <c r="B2243" s="151"/>
      <c r="D2243" s="152" t="s">
        <v>249</v>
      </c>
      <c r="E2243" s="153" t="s">
        <v>1</v>
      </c>
      <c r="F2243" s="154" t="s">
        <v>652</v>
      </c>
      <c r="H2243" s="155">
        <v>-1.8</v>
      </c>
      <c r="I2243" s="156"/>
      <c r="L2243" s="151"/>
      <c r="M2243" s="157"/>
      <c r="T2243" s="158"/>
      <c r="AT2243" s="153" t="s">
        <v>249</v>
      </c>
      <c r="AU2243" s="153" t="s">
        <v>86</v>
      </c>
      <c r="AV2243" s="12" t="s">
        <v>86</v>
      </c>
      <c r="AW2243" s="12" t="s">
        <v>30</v>
      </c>
      <c r="AX2243" s="12" t="s">
        <v>73</v>
      </c>
      <c r="AY2243" s="153" t="s">
        <v>241</v>
      </c>
    </row>
    <row r="2244" spans="2:51" s="12" customFormat="1" ht="12">
      <c r="B2244" s="151"/>
      <c r="D2244" s="152" t="s">
        <v>249</v>
      </c>
      <c r="E2244" s="153" t="s">
        <v>1</v>
      </c>
      <c r="F2244" s="154" t="s">
        <v>656</v>
      </c>
      <c r="H2244" s="155">
        <v>29.725000000000001</v>
      </c>
      <c r="I2244" s="156"/>
      <c r="L2244" s="151"/>
      <c r="M2244" s="157"/>
      <c r="T2244" s="158"/>
      <c r="AT2244" s="153" t="s">
        <v>249</v>
      </c>
      <c r="AU2244" s="153" t="s">
        <v>86</v>
      </c>
      <c r="AV2244" s="12" t="s">
        <v>86</v>
      </c>
      <c r="AW2244" s="12" t="s">
        <v>30</v>
      </c>
      <c r="AX2244" s="12" t="s">
        <v>73</v>
      </c>
      <c r="AY2244" s="153" t="s">
        <v>241</v>
      </c>
    </row>
    <row r="2245" spans="2:51" s="12" customFormat="1" ht="12">
      <c r="B2245" s="151"/>
      <c r="D2245" s="152" t="s">
        <v>249</v>
      </c>
      <c r="E2245" s="153" t="s">
        <v>1</v>
      </c>
      <c r="F2245" s="154" t="s">
        <v>652</v>
      </c>
      <c r="H2245" s="155">
        <v>-1.8</v>
      </c>
      <c r="I2245" s="156"/>
      <c r="L2245" s="151"/>
      <c r="M2245" s="157"/>
      <c r="T2245" s="158"/>
      <c r="AT2245" s="153" t="s">
        <v>249</v>
      </c>
      <c r="AU2245" s="153" t="s">
        <v>86</v>
      </c>
      <c r="AV2245" s="12" t="s">
        <v>86</v>
      </c>
      <c r="AW2245" s="12" t="s">
        <v>30</v>
      </c>
      <c r="AX2245" s="12" t="s">
        <v>73</v>
      </c>
      <c r="AY2245" s="153" t="s">
        <v>241</v>
      </c>
    </row>
    <row r="2246" spans="2:51" s="12" customFormat="1" ht="12">
      <c r="B2246" s="151"/>
      <c r="D2246" s="152" t="s">
        <v>249</v>
      </c>
      <c r="E2246" s="153" t="s">
        <v>1</v>
      </c>
      <c r="F2246" s="154" t="s">
        <v>657</v>
      </c>
      <c r="H2246" s="155">
        <v>49.445</v>
      </c>
      <c r="I2246" s="156"/>
      <c r="L2246" s="151"/>
      <c r="M2246" s="157"/>
      <c r="T2246" s="158"/>
      <c r="AT2246" s="153" t="s">
        <v>249</v>
      </c>
      <c r="AU2246" s="153" t="s">
        <v>86</v>
      </c>
      <c r="AV2246" s="12" t="s">
        <v>86</v>
      </c>
      <c r="AW2246" s="12" t="s">
        <v>30</v>
      </c>
      <c r="AX2246" s="12" t="s">
        <v>73</v>
      </c>
      <c r="AY2246" s="153" t="s">
        <v>241</v>
      </c>
    </row>
    <row r="2247" spans="2:51" s="12" customFormat="1" ht="12">
      <c r="B2247" s="151"/>
      <c r="D2247" s="152" t="s">
        <v>249</v>
      </c>
      <c r="E2247" s="153" t="s">
        <v>1</v>
      </c>
      <c r="F2247" s="154" t="s">
        <v>652</v>
      </c>
      <c r="H2247" s="155">
        <v>-1.8</v>
      </c>
      <c r="I2247" s="156"/>
      <c r="L2247" s="151"/>
      <c r="M2247" s="157"/>
      <c r="T2247" s="158"/>
      <c r="AT2247" s="153" t="s">
        <v>249</v>
      </c>
      <c r="AU2247" s="153" t="s">
        <v>86</v>
      </c>
      <c r="AV2247" s="12" t="s">
        <v>86</v>
      </c>
      <c r="AW2247" s="12" t="s">
        <v>30</v>
      </c>
      <c r="AX2247" s="12" t="s">
        <v>73</v>
      </c>
      <c r="AY2247" s="153" t="s">
        <v>241</v>
      </c>
    </row>
    <row r="2248" spans="2:51" s="12" customFormat="1" ht="12">
      <c r="B2248" s="151"/>
      <c r="D2248" s="152" t="s">
        <v>249</v>
      </c>
      <c r="E2248" s="153" t="s">
        <v>1</v>
      </c>
      <c r="F2248" s="154" t="s">
        <v>640</v>
      </c>
      <c r="H2248" s="155">
        <v>-2</v>
      </c>
      <c r="I2248" s="156"/>
      <c r="L2248" s="151"/>
      <c r="M2248" s="157"/>
      <c r="T2248" s="158"/>
      <c r="AT2248" s="153" t="s">
        <v>249</v>
      </c>
      <c r="AU2248" s="153" t="s">
        <v>86</v>
      </c>
      <c r="AV2248" s="12" t="s">
        <v>86</v>
      </c>
      <c r="AW2248" s="12" t="s">
        <v>30</v>
      </c>
      <c r="AX2248" s="12" t="s">
        <v>73</v>
      </c>
      <c r="AY2248" s="153" t="s">
        <v>241</v>
      </c>
    </row>
    <row r="2249" spans="2:51" s="12" customFormat="1" ht="12">
      <c r="B2249" s="151"/>
      <c r="D2249" s="152" t="s">
        <v>249</v>
      </c>
      <c r="E2249" s="153" t="s">
        <v>1</v>
      </c>
      <c r="F2249" s="154" t="s">
        <v>644</v>
      </c>
      <c r="H2249" s="155">
        <v>-2.2280000000000002</v>
      </c>
      <c r="I2249" s="156"/>
      <c r="L2249" s="151"/>
      <c r="M2249" s="157"/>
      <c r="T2249" s="158"/>
      <c r="AT2249" s="153" t="s">
        <v>249</v>
      </c>
      <c r="AU2249" s="153" t="s">
        <v>86</v>
      </c>
      <c r="AV2249" s="12" t="s">
        <v>86</v>
      </c>
      <c r="AW2249" s="12" t="s">
        <v>30</v>
      </c>
      <c r="AX2249" s="12" t="s">
        <v>73</v>
      </c>
      <c r="AY2249" s="153" t="s">
        <v>241</v>
      </c>
    </row>
    <row r="2250" spans="2:51" s="12" customFormat="1" ht="12">
      <c r="B2250" s="151"/>
      <c r="D2250" s="152" t="s">
        <v>249</v>
      </c>
      <c r="E2250" s="153" t="s">
        <v>1</v>
      </c>
      <c r="F2250" s="154" t="s">
        <v>645</v>
      </c>
      <c r="H2250" s="155">
        <v>1.073</v>
      </c>
      <c r="I2250" s="156"/>
      <c r="L2250" s="151"/>
      <c r="M2250" s="157"/>
      <c r="T2250" s="158"/>
      <c r="AT2250" s="153" t="s">
        <v>249</v>
      </c>
      <c r="AU2250" s="153" t="s">
        <v>86</v>
      </c>
      <c r="AV2250" s="12" t="s">
        <v>86</v>
      </c>
      <c r="AW2250" s="12" t="s">
        <v>30</v>
      </c>
      <c r="AX2250" s="12" t="s">
        <v>73</v>
      </c>
      <c r="AY2250" s="153" t="s">
        <v>241</v>
      </c>
    </row>
    <row r="2251" spans="2:51" s="12" customFormat="1" ht="12">
      <c r="B2251" s="151"/>
      <c r="D2251" s="152" t="s">
        <v>249</v>
      </c>
      <c r="E2251" s="153" t="s">
        <v>1</v>
      </c>
      <c r="F2251" s="154" t="s">
        <v>658</v>
      </c>
      <c r="H2251" s="155">
        <v>82.504999999999995</v>
      </c>
      <c r="I2251" s="156"/>
      <c r="L2251" s="151"/>
      <c r="M2251" s="157"/>
      <c r="T2251" s="158"/>
      <c r="AT2251" s="153" t="s">
        <v>249</v>
      </c>
      <c r="AU2251" s="153" t="s">
        <v>86</v>
      </c>
      <c r="AV2251" s="12" t="s">
        <v>86</v>
      </c>
      <c r="AW2251" s="12" t="s">
        <v>30</v>
      </c>
      <c r="AX2251" s="12" t="s">
        <v>73</v>
      </c>
      <c r="AY2251" s="153" t="s">
        <v>241</v>
      </c>
    </row>
    <row r="2252" spans="2:51" s="12" customFormat="1" ht="12">
      <c r="B2252" s="151"/>
      <c r="D2252" s="152" t="s">
        <v>249</v>
      </c>
      <c r="E2252" s="153" t="s">
        <v>1</v>
      </c>
      <c r="F2252" s="154" t="s">
        <v>659</v>
      </c>
      <c r="H2252" s="155">
        <v>-14</v>
      </c>
      <c r="I2252" s="156"/>
      <c r="L2252" s="151"/>
      <c r="M2252" s="157"/>
      <c r="T2252" s="158"/>
      <c r="AT2252" s="153" t="s">
        <v>249</v>
      </c>
      <c r="AU2252" s="153" t="s">
        <v>86</v>
      </c>
      <c r="AV2252" s="12" t="s">
        <v>86</v>
      </c>
      <c r="AW2252" s="12" t="s">
        <v>30</v>
      </c>
      <c r="AX2252" s="12" t="s">
        <v>73</v>
      </c>
      <c r="AY2252" s="153" t="s">
        <v>241</v>
      </c>
    </row>
    <row r="2253" spans="2:51" s="12" customFormat="1" ht="12">
      <c r="B2253" s="151"/>
      <c r="D2253" s="152" t="s">
        <v>249</v>
      </c>
      <c r="E2253" s="153" t="s">
        <v>1</v>
      </c>
      <c r="F2253" s="154" t="s">
        <v>660</v>
      </c>
      <c r="H2253" s="155">
        <v>-2.452</v>
      </c>
      <c r="I2253" s="156"/>
      <c r="L2253" s="151"/>
      <c r="M2253" s="157"/>
      <c r="T2253" s="158"/>
      <c r="AT2253" s="153" t="s">
        <v>249</v>
      </c>
      <c r="AU2253" s="153" t="s">
        <v>86</v>
      </c>
      <c r="AV2253" s="12" t="s">
        <v>86</v>
      </c>
      <c r="AW2253" s="12" t="s">
        <v>30</v>
      </c>
      <c r="AX2253" s="12" t="s">
        <v>73</v>
      </c>
      <c r="AY2253" s="153" t="s">
        <v>241</v>
      </c>
    </row>
    <row r="2254" spans="2:51" s="12" customFormat="1" ht="12">
      <c r="B2254" s="151"/>
      <c r="D2254" s="152" t="s">
        <v>249</v>
      </c>
      <c r="E2254" s="153" t="s">
        <v>1</v>
      </c>
      <c r="F2254" s="154" t="s">
        <v>661</v>
      </c>
      <c r="H2254" s="155">
        <v>1.373</v>
      </c>
      <c r="I2254" s="156"/>
      <c r="L2254" s="151"/>
      <c r="M2254" s="157"/>
      <c r="T2254" s="158"/>
      <c r="AT2254" s="153" t="s">
        <v>249</v>
      </c>
      <c r="AU2254" s="153" t="s">
        <v>86</v>
      </c>
      <c r="AV2254" s="12" t="s">
        <v>86</v>
      </c>
      <c r="AW2254" s="12" t="s">
        <v>30</v>
      </c>
      <c r="AX2254" s="12" t="s">
        <v>73</v>
      </c>
      <c r="AY2254" s="153" t="s">
        <v>241</v>
      </c>
    </row>
    <row r="2255" spans="2:51" s="12" customFormat="1" ht="12">
      <c r="B2255" s="151"/>
      <c r="D2255" s="152" t="s">
        <v>249</v>
      </c>
      <c r="E2255" s="153" t="s">
        <v>1</v>
      </c>
      <c r="F2255" s="154" t="s">
        <v>662</v>
      </c>
      <c r="H2255" s="155">
        <v>49.445</v>
      </c>
      <c r="I2255" s="156"/>
      <c r="L2255" s="151"/>
      <c r="M2255" s="157"/>
      <c r="T2255" s="158"/>
      <c r="AT2255" s="153" t="s">
        <v>249</v>
      </c>
      <c r="AU2255" s="153" t="s">
        <v>86</v>
      </c>
      <c r="AV2255" s="12" t="s">
        <v>86</v>
      </c>
      <c r="AW2255" s="12" t="s">
        <v>30</v>
      </c>
      <c r="AX2255" s="12" t="s">
        <v>73</v>
      </c>
      <c r="AY2255" s="153" t="s">
        <v>241</v>
      </c>
    </row>
    <row r="2256" spans="2:51" s="12" customFormat="1" ht="12">
      <c r="B2256" s="151"/>
      <c r="D2256" s="152" t="s">
        <v>249</v>
      </c>
      <c r="E2256" s="153" t="s">
        <v>1</v>
      </c>
      <c r="F2256" s="154" t="s">
        <v>652</v>
      </c>
      <c r="H2256" s="155">
        <v>-1.8</v>
      </c>
      <c r="I2256" s="156"/>
      <c r="L2256" s="151"/>
      <c r="M2256" s="157"/>
      <c r="T2256" s="158"/>
      <c r="AT2256" s="153" t="s">
        <v>249</v>
      </c>
      <c r="AU2256" s="153" t="s">
        <v>86</v>
      </c>
      <c r="AV2256" s="12" t="s">
        <v>86</v>
      </c>
      <c r="AW2256" s="12" t="s">
        <v>30</v>
      </c>
      <c r="AX2256" s="12" t="s">
        <v>73</v>
      </c>
      <c r="AY2256" s="153" t="s">
        <v>241</v>
      </c>
    </row>
    <row r="2257" spans="2:51" s="12" customFormat="1" ht="12">
      <c r="B2257" s="151"/>
      <c r="D2257" s="152" t="s">
        <v>249</v>
      </c>
      <c r="E2257" s="153" t="s">
        <v>1</v>
      </c>
      <c r="F2257" s="154" t="s">
        <v>640</v>
      </c>
      <c r="H2257" s="155">
        <v>-2</v>
      </c>
      <c r="I2257" s="156"/>
      <c r="L2257" s="151"/>
      <c r="M2257" s="157"/>
      <c r="T2257" s="158"/>
      <c r="AT2257" s="153" t="s">
        <v>249</v>
      </c>
      <c r="AU2257" s="153" t="s">
        <v>86</v>
      </c>
      <c r="AV2257" s="12" t="s">
        <v>86</v>
      </c>
      <c r="AW2257" s="12" t="s">
        <v>30</v>
      </c>
      <c r="AX2257" s="12" t="s">
        <v>73</v>
      </c>
      <c r="AY2257" s="153" t="s">
        <v>241</v>
      </c>
    </row>
    <row r="2258" spans="2:51" s="12" customFormat="1" ht="12">
      <c r="B2258" s="151"/>
      <c r="D2258" s="152" t="s">
        <v>249</v>
      </c>
      <c r="E2258" s="153" t="s">
        <v>1</v>
      </c>
      <c r="F2258" s="154" t="s">
        <v>644</v>
      </c>
      <c r="H2258" s="155">
        <v>-2.2280000000000002</v>
      </c>
      <c r="I2258" s="156"/>
      <c r="L2258" s="151"/>
      <c r="M2258" s="157"/>
      <c r="T2258" s="158"/>
      <c r="AT2258" s="153" t="s">
        <v>249</v>
      </c>
      <c r="AU2258" s="153" t="s">
        <v>86</v>
      </c>
      <c r="AV2258" s="12" t="s">
        <v>86</v>
      </c>
      <c r="AW2258" s="12" t="s">
        <v>30</v>
      </c>
      <c r="AX2258" s="12" t="s">
        <v>73</v>
      </c>
      <c r="AY2258" s="153" t="s">
        <v>241</v>
      </c>
    </row>
    <row r="2259" spans="2:51" s="12" customFormat="1" ht="12">
      <c r="B2259" s="151"/>
      <c r="D2259" s="152" t="s">
        <v>249</v>
      </c>
      <c r="E2259" s="153" t="s">
        <v>1</v>
      </c>
      <c r="F2259" s="154" t="s">
        <v>645</v>
      </c>
      <c r="H2259" s="155">
        <v>1.073</v>
      </c>
      <c r="I2259" s="156"/>
      <c r="L2259" s="151"/>
      <c r="M2259" s="157"/>
      <c r="T2259" s="158"/>
      <c r="AT2259" s="153" t="s">
        <v>249</v>
      </c>
      <c r="AU2259" s="153" t="s">
        <v>86</v>
      </c>
      <c r="AV2259" s="12" t="s">
        <v>86</v>
      </c>
      <c r="AW2259" s="12" t="s">
        <v>30</v>
      </c>
      <c r="AX2259" s="12" t="s">
        <v>73</v>
      </c>
      <c r="AY2259" s="153" t="s">
        <v>241</v>
      </c>
    </row>
    <row r="2260" spans="2:51" s="12" customFormat="1" ht="12">
      <c r="B2260" s="151"/>
      <c r="D2260" s="152" t="s">
        <v>249</v>
      </c>
      <c r="E2260" s="153" t="s">
        <v>1</v>
      </c>
      <c r="F2260" s="154" t="s">
        <v>663</v>
      </c>
      <c r="H2260" s="155">
        <v>29.725000000000001</v>
      </c>
      <c r="I2260" s="156"/>
      <c r="L2260" s="151"/>
      <c r="M2260" s="157"/>
      <c r="T2260" s="158"/>
      <c r="AT2260" s="153" t="s">
        <v>249</v>
      </c>
      <c r="AU2260" s="153" t="s">
        <v>86</v>
      </c>
      <c r="AV2260" s="12" t="s">
        <v>86</v>
      </c>
      <c r="AW2260" s="12" t="s">
        <v>30</v>
      </c>
      <c r="AX2260" s="12" t="s">
        <v>73</v>
      </c>
      <c r="AY2260" s="153" t="s">
        <v>241</v>
      </c>
    </row>
    <row r="2261" spans="2:51" s="12" customFormat="1" ht="12">
      <c r="B2261" s="151"/>
      <c r="D2261" s="152" t="s">
        <v>249</v>
      </c>
      <c r="E2261" s="153" t="s">
        <v>1</v>
      </c>
      <c r="F2261" s="154" t="s">
        <v>652</v>
      </c>
      <c r="H2261" s="155">
        <v>-1.8</v>
      </c>
      <c r="I2261" s="156"/>
      <c r="L2261" s="151"/>
      <c r="M2261" s="157"/>
      <c r="T2261" s="158"/>
      <c r="AT2261" s="153" t="s">
        <v>249</v>
      </c>
      <c r="AU2261" s="153" t="s">
        <v>86</v>
      </c>
      <c r="AV2261" s="12" t="s">
        <v>86</v>
      </c>
      <c r="AW2261" s="12" t="s">
        <v>30</v>
      </c>
      <c r="AX2261" s="12" t="s">
        <v>73</v>
      </c>
      <c r="AY2261" s="153" t="s">
        <v>241</v>
      </c>
    </row>
    <row r="2262" spans="2:51" s="12" customFormat="1" ht="12">
      <c r="B2262" s="151"/>
      <c r="D2262" s="152" t="s">
        <v>249</v>
      </c>
      <c r="E2262" s="153" t="s">
        <v>1</v>
      </c>
      <c r="F2262" s="154" t="s">
        <v>664</v>
      </c>
      <c r="H2262" s="155">
        <v>29.434999999999999</v>
      </c>
      <c r="I2262" s="156"/>
      <c r="L2262" s="151"/>
      <c r="M2262" s="157"/>
      <c r="T2262" s="158"/>
      <c r="AT2262" s="153" t="s">
        <v>249</v>
      </c>
      <c r="AU2262" s="153" t="s">
        <v>86</v>
      </c>
      <c r="AV2262" s="12" t="s">
        <v>86</v>
      </c>
      <c r="AW2262" s="12" t="s">
        <v>30</v>
      </c>
      <c r="AX2262" s="12" t="s">
        <v>73</v>
      </c>
      <c r="AY2262" s="153" t="s">
        <v>241</v>
      </c>
    </row>
    <row r="2263" spans="2:51" s="12" customFormat="1" ht="12">
      <c r="B2263" s="151"/>
      <c r="D2263" s="152" t="s">
        <v>249</v>
      </c>
      <c r="E2263" s="153" t="s">
        <v>1</v>
      </c>
      <c r="F2263" s="154" t="s">
        <v>652</v>
      </c>
      <c r="H2263" s="155">
        <v>-1.8</v>
      </c>
      <c r="I2263" s="156"/>
      <c r="L2263" s="151"/>
      <c r="M2263" s="157"/>
      <c r="T2263" s="158"/>
      <c r="AT2263" s="153" t="s">
        <v>249</v>
      </c>
      <c r="AU2263" s="153" t="s">
        <v>86</v>
      </c>
      <c r="AV2263" s="12" t="s">
        <v>86</v>
      </c>
      <c r="AW2263" s="12" t="s">
        <v>30</v>
      </c>
      <c r="AX2263" s="12" t="s">
        <v>73</v>
      </c>
      <c r="AY2263" s="153" t="s">
        <v>241</v>
      </c>
    </row>
    <row r="2264" spans="2:51" s="12" customFormat="1" ht="12">
      <c r="B2264" s="151"/>
      <c r="D2264" s="152" t="s">
        <v>249</v>
      </c>
      <c r="E2264" s="153" t="s">
        <v>1</v>
      </c>
      <c r="F2264" s="154" t="s">
        <v>665</v>
      </c>
      <c r="H2264" s="155">
        <v>49.445</v>
      </c>
      <c r="I2264" s="156"/>
      <c r="L2264" s="151"/>
      <c r="M2264" s="157"/>
      <c r="T2264" s="158"/>
      <c r="AT2264" s="153" t="s">
        <v>249</v>
      </c>
      <c r="AU2264" s="153" t="s">
        <v>86</v>
      </c>
      <c r="AV2264" s="12" t="s">
        <v>86</v>
      </c>
      <c r="AW2264" s="12" t="s">
        <v>30</v>
      </c>
      <c r="AX2264" s="12" t="s">
        <v>73</v>
      </c>
      <c r="AY2264" s="153" t="s">
        <v>241</v>
      </c>
    </row>
    <row r="2265" spans="2:51" s="12" customFormat="1" ht="12">
      <c r="B2265" s="151"/>
      <c r="D2265" s="152" t="s">
        <v>249</v>
      </c>
      <c r="E2265" s="153" t="s">
        <v>1</v>
      </c>
      <c r="F2265" s="154" t="s">
        <v>640</v>
      </c>
      <c r="H2265" s="155">
        <v>-2</v>
      </c>
      <c r="I2265" s="156"/>
      <c r="L2265" s="151"/>
      <c r="M2265" s="157"/>
      <c r="T2265" s="158"/>
      <c r="AT2265" s="153" t="s">
        <v>249</v>
      </c>
      <c r="AU2265" s="153" t="s">
        <v>86</v>
      </c>
      <c r="AV2265" s="12" t="s">
        <v>86</v>
      </c>
      <c r="AW2265" s="12" t="s">
        <v>30</v>
      </c>
      <c r="AX2265" s="12" t="s">
        <v>73</v>
      </c>
      <c r="AY2265" s="153" t="s">
        <v>241</v>
      </c>
    </row>
    <row r="2266" spans="2:51" s="12" customFormat="1" ht="12">
      <c r="B2266" s="151"/>
      <c r="D2266" s="152" t="s">
        <v>249</v>
      </c>
      <c r="E2266" s="153" t="s">
        <v>1</v>
      </c>
      <c r="F2266" s="154" t="s">
        <v>644</v>
      </c>
      <c r="H2266" s="155">
        <v>-2.2280000000000002</v>
      </c>
      <c r="I2266" s="156"/>
      <c r="L2266" s="151"/>
      <c r="M2266" s="157"/>
      <c r="T2266" s="158"/>
      <c r="AT2266" s="153" t="s">
        <v>249</v>
      </c>
      <c r="AU2266" s="153" t="s">
        <v>86</v>
      </c>
      <c r="AV2266" s="12" t="s">
        <v>86</v>
      </c>
      <c r="AW2266" s="12" t="s">
        <v>30</v>
      </c>
      <c r="AX2266" s="12" t="s">
        <v>73</v>
      </c>
      <c r="AY2266" s="153" t="s">
        <v>241</v>
      </c>
    </row>
    <row r="2267" spans="2:51" s="12" customFormat="1" ht="12">
      <c r="B2267" s="151"/>
      <c r="D2267" s="152" t="s">
        <v>249</v>
      </c>
      <c r="E2267" s="153" t="s">
        <v>1</v>
      </c>
      <c r="F2267" s="154" t="s">
        <v>645</v>
      </c>
      <c r="H2267" s="155">
        <v>1.073</v>
      </c>
      <c r="I2267" s="156"/>
      <c r="L2267" s="151"/>
      <c r="M2267" s="157"/>
      <c r="T2267" s="158"/>
      <c r="AT2267" s="153" t="s">
        <v>249</v>
      </c>
      <c r="AU2267" s="153" t="s">
        <v>86</v>
      </c>
      <c r="AV2267" s="12" t="s">
        <v>86</v>
      </c>
      <c r="AW2267" s="12" t="s">
        <v>30</v>
      </c>
      <c r="AX2267" s="12" t="s">
        <v>73</v>
      </c>
      <c r="AY2267" s="153" t="s">
        <v>241</v>
      </c>
    </row>
    <row r="2268" spans="2:51" s="12" customFormat="1" ht="12">
      <c r="B2268" s="151"/>
      <c r="D2268" s="152" t="s">
        <v>249</v>
      </c>
      <c r="E2268" s="153" t="s">
        <v>1</v>
      </c>
      <c r="F2268" s="154" t="s">
        <v>666</v>
      </c>
      <c r="H2268" s="155">
        <v>49.445</v>
      </c>
      <c r="I2268" s="156"/>
      <c r="L2268" s="151"/>
      <c r="M2268" s="157"/>
      <c r="T2268" s="158"/>
      <c r="AT2268" s="153" t="s">
        <v>249</v>
      </c>
      <c r="AU2268" s="153" t="s">
        <v>86</v>
      </c>
      <c r="AV2268" s="12" t="s">
        <v>86</v>
      </c>
      <c r="AW2268" s="12" t="s">
        <v>30</v>
      </c>
      <c r="AX2268" s="12" t="s">
        <v>73</v>
      </c>
      <c r="AY2268" s="153" t="s">
        <v>241</v>
      </c>
    </row>
    <row r="2269" spans="2:51" s="12" customFormat="1" ht="12">
      <c r="B2269" s="151"/>
      <c r="D2269" s="152" t="s">
        <v>249</v>
      </c>
      <c r="E2269" s="153" t="s">
        <v>1</v>
      </c>
      <c r="F2269" s="154" t="s">
        <v>640</v>
      </c>
      <c r="H2269" s="155">
        <v>-2</v>
      </c>
      <c r="I2269" s="156"/>
      <c r="L2269" s="151"/>
      <c r="M2269" s="157"/>
      <c r="T2269" s="158"/>
      <c r="AT2269" s="153" t="s">
        <v>249</v>
      </c>
      <c r="AU2269" s="153" t="s">
        <v>86</v>
      </c>
      <c r="AV2269" s="12" t="s">
        <v>86</v>
      </c>
      <c r="AW2269" s="12" t="s">
        <v>30</v>
      </c>
      <c r="AX2269" s="12" t="s">
        <v>73</v>
      </c>
      <c r="AY2269" s="153" t="s">
        <v>241</v>
      </c>
    </row>
    <row r="2270" spans="2:51" s="12" customFormat="1" ht="12">
      <c r="B2270" s="151"/>
      <c r="D2270" s="152" t="s">
        <v>249</v>
      </c>
      <c r="E2270" s="153" t="s">
        <v>1</v>
      </c>
      <c r="F2270" s="154" t="s">
        <v>644</v>
      </c>
      <c r="H2270" s="155">
        <v>-2.2280000000000002</v>
      </c>
      <c r="I2270" s="156"/>
      <c r="L2270" s="151"/>
      <c r="M2270" s="157"/>
      <c r="T2270" s="158"/>
      <c r="AT2270" s="153" t="s">
        <v>249</v>
      </c>
      <c r="AU2270" s="153" t="s">
        <v>86</v>
      </c>
      <c r="AV2270" s="12" t="s">
        <v>86</v>
      </c>
      <c r="AW2270" s="12" t="s">
        <v>30</v>
      </c>
      <c r="AX2270" s="12" t="s">
        <v>73</v>
      </c>
      <c r="AY2270" s="153" t="s">
        <v>241</v>
      </c>
    </row>
    <row r="2271" spans="2:51" s="12" customFormat="1" ht="12">
      <c r="B2271" s="151"/>
      <c r="D2271" s="152" t="s">
        <v>249</v>
      </c>
      <c r="E2271" s="153" t="s">
        <v>1</v>
      </c>
      <c r="F2271" s="154" t="s">
        <v>645</v>
      </c>
      <c r="H2271" s="155">
        <v>1.073</v>
      </c>
      <c r="I2271" s="156"/>
      <c r="L2271" s="151"/>
      <c r="M2271" s="157"/>
      <c r="T2271" s="158"/>
      <c r="AT2271" s="153" t="s">
        <v>249</v>
      </c>
      <c r="AU2271" s="153" t="s">
        <v>86</v>
      </c>
      <c r="AV2271" s="12" t="s">
        <v>86</v>
      </c>
      <c r="AW2271" s="12" t="s">
        <v>30</v>
      </c>
      <c r="AX2271" s="12" t="s">
        <v>73</v>
      </c>
      <c r="AY2271" s="153" t="s">
        <v>241</v>
      </c>
    </row>
    <row r="2272" spans="2:51" s="12" customFormat="1" ht="12">
      <c r="B2272" s="151"/>
      <c r="D2272" s="152" t="s">
        <v>249</v>
      </c>
      <c r="E2272" s="153" t="s">
        <v>1</v>
      </c>
      <c r="F2272" s="154" t="s">
        <v>667</v>
      </c>
      <c r="H2272" s="155">
        <v>32.19</v>
      </c>
      <c r="I2272" s="156"/>
      <c r="L2272" s="151"/>
      <c r="M2272" s="157"/>
      <c r="T2272" s="158"/>
      <c r="AT2272" s="153" t="s">
        <v>249</v>
      </c>
      <c r="AU2272" s="153" t="s">
        <v>86</v>
      </c>
      <c r="AV2272" s="12" t="s">
        <v>86</v>
      </c>
      <c r="AW2272" s="12" t="s">
        <v>30</v>
      </c>
      <c r="AX2272" s="12" t="s">
        <v>73</v>
      </c>
      <c r="AY2272" s="153" t="s">
        <v>241</v>
      </c>
    </row>
    <row r="2273" spans="2:65" s="12" customFormat="1" ht="12">
      <c r="B2273" s="151"/>
      <c r="D2273" s="152" t="s">
        <v>249</v>
      </c>
      <c r="E2273" s="153" t="s">
        <v>1</v>
      </c>
      <c r="F2273" s="154" t="s">
        <v>652</v>
      </c>
      <c r="H2273" s="155">
        <v>-1.8</v>
      </c>
      <c r="I2273" s="156"/>
      <c r="L2273" s="151"/>
      <c r="M2273" s="157"/>
      <c r="T2273" s="158"/>
      <c r="AT2273" s="153" t="s">
        <v>249</v>
      </c>
      <c r="AU2273" s="153" t="s">
        <v>86</v>
      </c>
      <c r="AV2273" s="12" t="s">
        <v>86</v>
      </c>
      <c r="AW2273" s="12" t="s">
        <v>30</v>
      </c>
      <c r="AX2273" s="12" t="s">
        <v>73</v>
      </c>
      <c r="AY2273" s="153" t="s">
        <v>241</v>
      </c>
    </row>
    <row r="2274" spans="2:65" s="12" customFormat="1" ht="12">
      <c r="B2274" s="151"/>
      <c r="D2274" s="152" t="s">
        <v>249</v>
      </c>
      <c r="E2274" s="153" t="s">
        <v>1</v>
      </c>
      <c r="F2274" s="154" t="s">
        <v>668</v>
      </c>
      <c r="H2274" s="155">
        <v>18.850000000000001</v>
      </c>
      <c r="I2274" s="156"/>
      <c r="L2274" s="151"/>
      <c r="M2274" s="157"/>
      <c r="T2274" s="158"/>
      <c r="AT2274" s="153" t="s">
        <v>249</v>
      </c>
      <c r="AU2274" s="153" t="s">
        <v>86</v>
      </c>
      <c r="AV2274" s="12" t="s">
        <v>86</v>
      </c>
      <c r="AW2274" s="12" t="s">
        <v>30</v>
      </c>
      <c r="AX2274" s="12" t="s">
        <v>73</v>
      </c>
      <c r="AY2274" s="153" t="s">
        <v>241</v>
      </c>
    </row>
    <row r="2275" spans="2:65" s="12" customFormat="1" ht="12">
      <c r="B2275" s="151"/>
      <c r="D2275" s="152" t="s">
        <v>249</v>
      </c>
      <c r="E2275" s="153" t="s">
        <v>1</v>
      </c>
      <c r="F2275" s="154" t="s">
        <v>642</v>
      </c>
      <c r="H2275" s="155">
        <v>-1.4</v>
      </c>
      <c r="I2275" s="156"/>
      <c r="L2275" s="151"/>
      <c r="M2275" s="157"/>
      <c r="T2275" s="158"/>
      <c r="AT2275" s="153" t="s">
        <v>249</v>
      </c>
      <c r="AU2275" s="153" t="s">
        <v>86</v>
      </c>
      <c r="AV2275" s="12" t="s">
        <v>86</v>
      </c>
      <c r="AW2275" s="12" t="s">
        <v>30</v>
      </c>
      <c r="AX2275" s="12" t="s">
        <v>73</v>
      </c>
      <c r="AY2275" s="153" t="s">
        <v>241</v>
      </c>
    </row>
    <row r="2276" spans="2:65" s="12" customFormat="1" ht="12">
      <c r="B2276" s="151"/>
      <c r="D2276" s="152" t="s">
        <v>249</v>
      </c>
      <c r="E2276" s="153" t="s">
        <v>1</v>
      </c>
      <c r="F2276" s="154" t="s">
        <v>669</v>
      </c>
      <c r="H2276" s="155">
        <v>19.864999999999998</v>
      </c>
      <c r="I2276" s="156"/>
      <c r="L2276" s="151"/>
      <c r="M2276" s="157"/>
      <c r="T2276" s="158"/>
      <c r="AT2276" s="153" t="s">
        <v>249</v>
      </c>
      <c r="AU2276" s="153" t="s">
        <v>86</v>
      </c>
      <c r="AV2276" s="12" t="s">
        <v>86</v>
      </c>
      <c r="AW2276" s="12" t="s">
        <v>30</v>
      </c>
      <c r="AX2276" s="12" t="s">
        <v>73</v>
      </c>
      <c r="AY2276" s="153" t="s">
        <v>241</v>
      </c>
    </row>
    <row r="2277" spans="2:65" s="12" customFormat="1" ht="12">
      <c r="B2277" s="151"/>
      <c r="D2277" s="152" t="s">
        <v>249</v>
      </c>
      <c r="E2277" s="153" t="s">
        <v>1</v>
      </c>
      <c r="F2277" s="154" t="s">
        <v>647</v>
      </c>
      <c r="H2277" s="155">
        <v>-2.8</v>
      </c>
      <c r="I2277" s="156"/>
      <c r="L2277" s="151"/>
      <c r="M2277" s="157"/>
      <c r="T2277" s="158"/>
      <c r="AT2277" s="153" t="s">
        <v>249</v>
      </c>
      <c r="AU2277" s="153" t="s">
        <v>86</v>
      </c>
      <c r="AV2277" s="12" t="s">
        <v>86</v>
      </c>
      <c r="AW2277" s="12" t="s">
        <v>30</v>
      </c>
      <c r="AX2277" s="12" t="s">
        <v>73</v>
      </c>
      <c r="AY2277" s="153" t="s">
        <v>241</v>
      </c>
    </row>
    <row r="2278" spans="2:65" s="13" customFormat="1" ht="12">
      <c r="B2278" s="159"/>
      <c r="D2278" s="152" t="s">
        <v>249</v>
      </c>
      <c r="E2278" s="160" t="s">
        <v>1</v>
      </c>
      <c r="F2278" s="161" t="s">
        <v>251</v>
      </c>
      <c r="H2278" s="162">
        <v>777.85300000000052</v>
      </c>
      <c r="I2278" s="163"/>
      <c r="L2278" s="159"/>
      <c r="M2278" s="164"/>
      <c r="T2278" s="165"/>
      <c r="AT2278" s="160" t="s">
        <v>249</v>
      </c>
      <c r="AU2278" s="160" t="s">
        <v>86</v>
      </c>
      <c r="AV2278" s="13" t="s">
        <v>247</v>
      </c>
      <c r="AW2278" s="13" t="s">
        <v>30</v>
      </c>
      <c r="AX2278" s="13" t="s">
        <v>80</v>
      </c>
      <c r="AY2278" s="160" t="s">
        <v>241</v>
      </c>
    </row>
    <row r="2279" spans="2:65" s="11" customFormat="1" ht="22.75" customHeight="1">
      <c r="B2279" s="125"/>
      <c r="D2279" s="126" t="s">
        <v>72</v>
      </c>
      <c r="E2279" s="135" t="s">
        <v>2848</v>
      </c>
      <c r="F2279" s="135" t="s">
        <v>2849</v>
      </c>
      <c r="I2279" s="128"/>
      <c r="J2279" s="136">
        <f>BK2279</f>
        <v>0</v>
      </c>
      <c r="L2279" s="125"/>
      <c r="M2279" s="130"/>
      <c r="P2279" s="131">
        <f>SUM(P2280:P2289)</f>
        <v>0</v>
      </c>
      <c r="R2279" s="131">
        <f>SUM(R2280:R2289)</f>
        <v>4.2297000000000001E-2</v>
      </c>
      <c r="T2279" s="132">
        <f>SUM(T2280:T2289)</f>
        <v>0</v>
      </c>
      <c r="AR2279" s="126" t="s">
        <v>86</v>
      </c>
      <c r="AT2279" s="133" t="s">
        <v>72</v>
      </c>
      <c r="AU2279" s="133" t="s">
        <v>80</v>
      </c>
      <c r="AY2279" s="126" t="s">
        <v>241</v>
      </c>
      <c r="BK2279" s="134">
        <f>SUM(BK2280:BK2289)</f>
        <v>0</v>
      </c>
    </row>
    <row r="2280" spans="2:65" s="1" customFormat="1" ht="37.75" customHeight="1">
      <c r="B2280" s="32"/>
      <c r="C2280" s="137" t="s">
        <v>2850</v>
      </c>
      <c r="D2280" s="137" t="s">
        <v>243</v>
      </c>
      <c r="E2280" s="138" t="s">
        <v>2851</v>
      </c>
      <c r="F2280" s="139" t="s">
        <v>2852</v>
      </c>
      <c r="G2280" s="140" t="s">
        <v>327</v>
      </c>
      <c r="H2280" s="141">
        <v>10</v>
      </c>
      <c r="I2280" s="142"/>
      <c r="J2280" s="143">
        <f>ROUND(I2280*H2280,2)</f>
        <v>0</v>
      </c>
      <c r="K2280" s="144"/>
      <c r="L2280" s="32"/>
      <c r="M2280" s="145" t="s">
        <v>1</v>
      </c>
      <c r="N2280" s="146" t="s">
        <v>39</v>
      </c>
      <c r="P2280" s="147">
        <f>O2280*H2280</f>
        <v>0</v>
      </c>
      <c r="Q2280" s="147">
        <v>0</v>
      </c>
      <c r="R2280" s="147">
        <f>Q2280*H2280</f>
        <v>0</v>
      </c>
      <c r="S2280" s="147">
        <v>0</v>
      </c>
      <c r="T2280" s="148">
        <f>S2280*H2280</f>
        <v>0</v>
      </c>
      <c r="AR2280" s="149" t="s">
        <v>334</v>
      </c>
      <c r="AT2280" s="149" t="s">
        <v>243</v>
      </c>
      <c r="AU2280" s="149" t="s">
        <v>86</v>
      </c>
      <c r="AY2280" s="17" t="s">
        <v>241</v>
      </c>
      <c r="BE2280" s="150">
        <f>IF(N2280="základní",J2280,0)</f>
        <v>0</v>
      </c>
      <c r="BF2280" s="150">
        <f>IF(N2280="snížená",J2280,0)</f>
        <v>0</v>
      </c>
      <c r="BG2280" s="150">
        <f>IF(N2280="zákl. přenesená",J2280,0)</f>
        <v>0</v>
      </c>
      <c r="BH2280" s="150">
        <f>IF(N2280="sníž. přenesená",J2280,0)</f>
        <v>0</v>
      </c>
      <c r="BI2280" s="150">
        <f>IF(N2280="nulová",J2280,0)</f>
        <v>0</v>
      </c>
      <c r="BJ2280" s="17" t="s">
        <v>86</v>
      </c>
      <c r="BK2280" s="150">
        <f>ROUND(I2280*H2280,2)</f>
        <v>0</v>
      </c>
      <c r="BL2280" s="17" t="s">
        <v>334</v>
      </c>
      <c r="BM2280" s="149" t="s">
        <v>2853</v>
      </c>
    </row>
    <row r="2281" spans="2:65" s="1" customFormat="1" ht="24.25" customHeight="1">
      <c r="B2281" s="32"/>
      <c r="C2281" s="173" t="s">
        <v>2854</v>
      </c>
      <c r="D2281" s="173" t="s">
        <v>319</v>
      </c>
      <c r="E2281" s="174" t="s">
        <v>2855</v>
      </c>
      <c r="F2281" s="175" t="s">
        <v>2856</v>
      </c>
      <c r="G2281" s="176" t="s">
        <v>246</v>
      </c>
      <c r="H2281" s="177">
        <v>32.296999999999997</v>
      </c>
      <c r="I2281" s="178"/>
      <c r="J2281" s="179">
        <f>ROUND(I2281*H2281,2)</f>
        <v>0</v>
      </c>
      <c r="K2281" s="180"/>
      <c r="L2281" s="181"/>
      <c r="M2281" s="182" t="s">
        <v>1</v>
      </c>
      <c r="N2281" s="183" t="s">
        <v>39</v>
      </c>
      <c r="P2281" s="147">
        <f>O2281*H2281</f>
        <v>0</v>
      </c>
      <c r="Q2281" s="147">
        <v>1E-3</v>
      </c>
      <c r="R2281" s="147">
        <f>Q2281*H2281</f>
        <v>3.2296999999999999E-2</v>
      </c>
      <c r="S2281" s="147">
        <v>0</v>
      </c>
      <c r="T2281" s="148">
        <f>S2281*H2281</f>
        <v>0</v>
      </c>
      <c r="AR2281" s="149" t="s">
        <v>420</v>
      </c>
      <c r="AT2281" s="149" t="s">
        <v>319</v>
      </c>
      <c r="AU2281" s="149" t="s">
        <v>86</v>
      </c>
      <c r="AY2281" s="17" t="s">
        <v>241</v>
      </c>
      <c r="BE2281" s="150">
        <f>IF(N2281="základní",J2281,0)</f>
        <v>0</v>
      </c>
      <c r="BF2281" s="150">
        <f>IF(N2281="snížená",J2281,0)</f>
        <v>0</v>
      </c>
      <c r="BG2281" s="150">
        <f>IF(N2281="zákl. přenesená",J2281,0)</f>
        <v>0</v>
      </c>
      <c r="BH2281" s="150">
        <f>IF(N2281="sníž. přenesená",J2281,0)</f>
        <v>0</v>
      </c>
      <c r="BI2281" s="150">
        <f>IF(N2281="nulová",J2281,0)</f>
        <v>0</v>
      </c>
      <c r="BJ2281" s="17" t="s">
        <v>86</v>
      </c>
      <c r="BK2281" s="150">
        <f>ROUND(I2281*H2281,2)</f>
        <v>0</v>
      </c>
      <c r="BL2281" s="17" t="s">
        <v>334</v>
      </c>
      <c r="BM2281" s="149" t="s">
        <v>2857</v>
      </c>
    </row>
    <row r="2282" spans="2:65" s="12" customFormat="1" ht="12">
      <c r="B2282" s="151"/>
      <c r="D2282" s="152" t="s">
        <v>249</v>
      </c>
      <c r="E2282" s="153" t="s">
        <v>1</v>
      </c>
      <c r="F2282" s="154" t="s">
        <v>682</v>
      </c>
      <c r="H2282" s="155">
        <v>17.82</v>
      </c>
      <c r="I2282" s="156"/>
      <c r="L2282" s="151"/>
      <c r="M2282" s="157"/>
      <c r="T2282" s="158"/>
      <c r="AT2282" s="153" t="s">
        <v>249</v>
      </c>
      <c r="AU2282" s="153" t="s">
        <v>86</v>
      </c>
      <c r="AV2282" s="12" t="s">
        <v>86</v>
      </c>
      <c r="AW2282" s="12" t="s">
        <v>30</v>
      </c>
      <c r="AX2282" s="12" t="s">
        <v>73</v>
      </c>
      <c r="AY2282" s="153" t="s">
        <v>241</v>
      </c>
    </row>
    <row r="2283" spans="2:65" s="12" customFormat="1" ht="12">
      <c r="B2283" s="151"/>
      <c r="D2283" s="152" t="s">
        <v>249</v>
      </c>
      <c r="E2283" s="153" t="s">
        <v>1</v>
      </c>
      <c r="F2283" s="154" t="s">
        <v>683</v>
      </c>
      <c r="H2283" s="155">
        <v>14.477</v>
      </c>
      <c r="I2283" s="156"/>
      <c r="L2283" s="151"/>
      <c r="M2283" s="157"/>
      <c r="T2283" s="158"/>
      <c r="AT2283" s="153" t="s">
        <v>249</v>
      </c>
      <c r="AU2283" s="153" t="s">
        <v>86</v>
      </c>
      <c r="AV2283" s="12" t="s">
        <v>86</v>
      </c>
      <c r="AW2283" s="12" t="s">
        <v>30</v>
      </c>
      <c r="AX2283" s="12" t="s">
        <v>73</v>
      </c>
      <c r="AY2283" s="153" t="s">
        <v>241</v>
      </c>
    </row>
    <row r="2284" spans="2:65" s="13" customFormat="1" ht="12">
      <c r="B2284" s="159"/>
      <c r="D2284" s="152" t="s">
        <v>249</v>
      </c>
      <c r="E2284" s="160" t="s">
        <v>1</v>
      </c>
      <c r="F2284" s="161" t="s">
        <v>251</v>
      </c>
      <c r="H2284" s="162">
        <v>32.296999999999997</v>
      </c>
      <c r="I2284" s="163"/>
      <c r="L2284" s="159"/>
      <c r="M2284" s="164"/>
      <c r="T2284" s="165"/>
      <c r="AT2284" s="160" t="s">
        <v>249</v>
      </c>
      <c r="AU2284" s="160" t="s">
        <v>86</v>
      </c>
      <c r="AV2284" s="13" t="s">
        <v>247</v>
      </c>
      <c r="AW2284" s="13" t="s">
        <v>30</v>
      </c>
      <c r="AX2284" s="13" t="s">
        <v>80</v>
      </c>
      <c r="AY2284" s="160" t="s">
        <v>241</v>
      </c>
    </row>
    <row r="2285" spans="2:65" s="1" customFormat="1" ht="37.75" customHeight="1">
      <c r="B2285" s="32"/>
      <c r="C2285" s="137" t="s">
        <v>2858</v>
      </c>
      <c r="D2285" s="137" t="s">
        <v>243</v>
      </c>
      <c r="E2285" s="138" t="s">
        <v>2859</v>
      </c>
      <c r="F2285" s="139" t="s">
        <v>2860</v>
      </c>
      <c r="G2285" s="140" t="s">
        <v>327</v>
      </c>
      <c r="H2285" s="141">
        <v>8</v>
      </c>
      <c r="I2285" s="142"/>
      <c r="J2285" s="143">
        <f>ROUND(I2285*H2285,2)</f>
        <v>0</v>
      </c>
      <c r="K2285" s="144"/>
      <c r="L2285" s="32"/>
      <c r="M2285" s="145" t="s">
        <v>1</v>
      </c>
      <c r="N2285" s="146" t="s">
        <v>39</v>
      </c>
      <c r="P2285" s="147">
        <f>O2285*H2285</f>
        <v>0</v>
      </c>
      <c r="Q2285" s="147">
        <v>0</v>
      </c>
      <c r="R2285" s="147">
        <f>Q2285*H2285</f>
        <v>0</v>
      </c>
      <c r="S2285" s="147">
        <v>0</v>
      </c>
      <c r="T2285" s="148">
        <f>S2285*H2285</f>
        <v>0</v>
      </c>
      <c r="AR2285" s="149" t="s">
        <v>334</v>
      </c>
      <c r="AT2285" s="149" t="s">
        <v>243</v>
      </c>
      <c r="AU2285" s="149" t="s">
        <v>86</v>
      </c>
      <c r="AY2285" s="17" t="s">
        <v>241</v>
      </c>
      <c r="BE2285" s="150">
        <f>IF(N2285="základní",J2285,0)</f>
        <v>0</v>
      </c>
      <c r="BF2285" s="150">
        <f>IF(N2285="snížená",J2285,0)</f>
        <v>0</v>
      </c>
      <c r="BG2285" s="150">
        <f>IF(N2285="zákl. přenesená",J2285,0)</f>
        <v>0</v>
      </c>
      <c r="BH2285" s="150">
        <f>IF(N2285="sníž. přenesená",J2285,0)</f>
        <v>0</v>
      </c>
      <c r="BI2285" s="150">
        <f>IF(N2285="nulová",J2285,0)</f>
        <v>0</v>
      </c>
      <c r="BJ2285" s="17" t="s">
        <v>86</v>
      </c>
      <c r="BK2285" s="150">
        <f>ROUND(I2285*H2285,2)</f>
        <v>0</v>
      </c>
      <c r="BL2285" s="17" t="s">
        <v>334</v>
      </c>
      <c r="BM2285" s="149" t="s">
        <v>2861</v>
      </c>
    </row>
    <row r="2286" spans="2:65" s="1" customFormat="1" ht="33" customHeight="1">
      <c r="B2286" s="32"/>
      <c r="C2286" s="173" t="s">
        <v>2862</v>
      </c>
      <c r="D2286" s="173" t="s">
        <v>319</v>
      </c>
      <c r="E2286" s="174" t="s">
        <v>2863</v>
      </c>
      <c r="F2286" s="175" t="s">
        <v>2864</v>
      </c>
      <c r="G2286" s="176" t="s">
        <v>327</v>
      </c>
      <c r="H2286" s="177">
        <v>8</v>
      </c>
      <c r="I2286" s="178"/>
      <c r="J2286" s="179">
        <f>ROUND(I2286*H2286,2)</f>
        <v>0</v>
      </c>
      <c r="K2286" s="180"/>
      <c r="L2286" s="181"/>
      <c r="M2286" s="182" t="s">
        <v>1</v>
      </c>
      <c r="N2286" s="183" t="s">
        <v>39</v>
      </c>
      <c r="P2286" s="147">
        <f>O2286*H2286</f>
        <v>0</v>
      </c>
      <c r="Q2286" s="147">
        <v>1E-3</v>
      </c>
      <c r="R2286" s="147">
        <f>Q2286*H2286</f>
        <v>8.0000000000000002E-3</v>
      </c>
      <c r="S2286" s="147">
        <v>0</v>
      </c>
      <c r="T2286" s="148">
        <f>S2286*H2286</f>
        <v>0</v>
      </c>
      <c r="AR2286" s="149" t="s">
        <v>420</v>
      </c>
      <c r="AT2286" s="149" t="s">
        <v>319</v>
      </c>
      <c r="AU2286" s="149" t="s">
        <v>86</v>
      </c>
      <c r="AY2286" s="17" t="s">
        <v>241</v>
      </c>
      <c r="BE2286" s="150">
        <f>IF(N2286="základní",J2286,0)</f>
        <v>0</v>
      </c>
      <c r="BF2286" s="150">
        <f>IF(N2286="snížená",J2286,0)</f>
        <v>0</v>
      </c>
      <c r="BG2286" s="150">
        <f>IF(N2286="zákl. přenesená",J2286,0)</f>
        <v>0</v>
      </c>
      <c r="BH2286" s="150">
        <f>IF(N2286="sníž. přenesená",J2286,0)</f>
        <v>0</v>
      </c>
      <c r="BI2286" s="150">
        <f>IF(N2286="nulová",J2286,0)</f>
        <v>0</v>
      </c>
      <c r="BJ2286" s="17" t="s">
        <v>86</v>
      </c>
      <c r="BK2286" s="150">
        <f>ROUND(I2286*H2286,2)</f>
        <v>0</v>
      </c>
      <c r="BL2286" s="17" t="s">
        <v>334</v>
      </c>
      <c r="BM2286" s="149" t="s">
        <v>2865</v>
      </c>
    </row>
    <row r="2287" spans="2:65" s="1" customFormat="1" ht="37.75" customHeight="1">
      <c r="B2287" s="32"/>
      <c r="C2287" s="137" t="s">
        <v>2866</v>
      </c>
      <c r="D2287" s="137" t="s">
        <v>243</v>
      </c>
      <c r="E2287" s="138" t="s">
        <v>2867</v>
      </c>
      <c r="F2287" s="139" t="s">
        <v>2868</v>
      </c>
      <c r="G2287" s="140" t="s">
        <v>327</v>
      </c>
      <c r="H2287" s="141">
        <v>2</v>
      </c>
      <c r="I2287" s="142"/>
      <c r="J2287" s="143">
        <f>ROUND(I2287*H2287,2)</f>
        <v>0</v>
      </c>
      <c r="K2287" s="144"/>
      <c r="L2287" s="32"/>
      <c r="M2287" s="145" t="s">
        <v>1</v>
      </c>
      <c r="N2287" s="146" t="s">
        <v>39</v>
      </c>
      <c r="P2287" s="147">
        <f>O2287*H2287</f>
        <v>0</v>
      </c>
      <c r="Q2287" s="147">
        <v>0</v>
      </c>
      <c r="R2287" s="147">
        <f>Q2287*H2287</f>
        <v>0</v>
      </c>
      <c r="S2287" s="147">
        <v>0</v>
      </c>
      <c r="T2287" s="148">
        <f>S2287*H2287</f>
        <v>0</v>
      </c>
      <c r="AR2287" s="149" t="s">
        <v>334</v>
      </c>
      <c r="AT2287" s="149" t="s">
        <v>243</v>
      </c>
      <c r="AU2287" s="149" t="s">
        <v>86</v>
      </c>
      <c r="AY2287" s="17" t="s">
        <v>241</v>
      </c>
      <c r="BE2287" s="150">
        <f>IF(N2287="základní",J2287,0)</f>
        <v>0</v>
      </c>
      <c r="BF2287" s="150">
        <f>IF(N2287="snížená",J2287,0)</f>
        <v>0</v>
      </c>
      <c r="BG2287" s="150">
        <f>IF(N2287="zákl. přenesená",J2287,0)</f>
        <v>0</v>
      </c>
      <c r="BH2287" s="150">
        <f>IF(N2287="sníž. přenesená",J2287,0)</f>
        <v>0</v>
      </c>
      <c r="BI2287" s="150">
        <f>IF(N2287="nulová",J2287,0)</f>
        <v>0</v>
      </c>
      <c r="BJ2287" s="17" t="s">
        <v>86</v>
      </c>
      <c r="BK2287" s="150">
        <f>ROUND(I2287*H2287,2)</f>
        <v>0</v>
      </c>
      <c r="BL2287" s="17" t="s">
        <v>334</v>
      </c>
      <c r="BM2287" s="149" t="s">
        <v>2869</v>
      </c>
    </row>
    <row r="2288" spans="2:65" s="1" customFormat="1" ht="33" customHeight="1">
      <c r="B2288" s="32"/>
      <c r="C2288" s="173" t="s">
        <v>2870</v>
      </c>
      <c r="D2288" s="173" t="s">
        <v>319</v>
      </c>
      <c r="E2288" s="174" t="s">
        <v>2871</v>
      </c>
      <c r="F2288" s="175" t="s">
        <v>2872</v>
      </c>
      <c r="G2288" s="176" t="s">
        <v>327</v>
      </c>
      <c r="H2288" s="177">
        <v>2</v>
      </c>
      <c r="I2288" s="178"/>
      <c r="J2288" s="179">
        <f>ROUND(I2288*H2288,2)</f>
        <v>0</v>
      </c>
      <c r="K2288" s="180"/>
      <c r="L2288" s="181"/>
      <c r="M2288" s="182" t="s">
        <v>1</v>
      </c>
      <c r="N2288" s="183" t="s">
        <v>39</v>
      </c>
      <c r="P2288" s="147">
        <f>O2288*H2288</f>
        <v>0</v>
      </c>
      <c r="Q2288" s="147">
        <v>1E-3</v>
      </c>
      <c r="R2288" s="147">
        <f>Q2288*H2288</f>
        <v>2E-3</v>
      </c>
      <c r="S2288" s="147">
        <v>0</v>
      </c>
      <c r="T2288" s="148">
        <f>S2288*H2288</f>
        <v>0</v>
      </c>
      <c r="AR2288" s="149" t="s">
        <v>420</v>
      </c>
      <c r="AT2288" s="149" t="s">
        <v>319</v>
      </c>
      <c r="AU2288" s="149" t="s">
        <v>86</v>
      </c>
      <c r="AY2288" s="17" t="s">
        <v>241</v>
      </c>
      <c r="BE2288" s="150">
        <f>IF(N2288="základní",J2288,0)</f>
        <v>0</v>
      </c>
      <c r="BF2288" s="150">
        <f>IF(N2288="snížená",J2288,0)</f>
        <v>0</v>
      </c>
      <c r="BG2288" s="150">
        <f>IF(N2288="zákl. přenesená",J2288,0)</f>
        <v>0</v>
      </c>
      <c r="BH2288" s="150">
        <f>IF(N2288="sníž. přenesená",J2288,0)</f>
        <v>0</v>
      </c>
      <c r="BI2288" s="150">
        <f>IF(N2288="nulová",J2288,0)</f>
        <v>0</v>
      </c>
      <c r="BJ2288" s="17" t="s">
        <v>86</v>
      </c>
      <c r="BK2288" s="150">
        <f>ROUND(I2288*H2288,2)</f>
        <v>0</v>
      </c>
      <c r="BL2288" s="17" t="s">
        <v>334</v>
      </c>
      <c r="BM2288" s="149" t="s">
        <v>2873</v>
      </c>
    </row>
    <row r="2289" spans="2:65" s="1" customFormat="1" ht="24.25" customHeight="1">
      <c r="B2289" s="32"/>
      <c r="C2289" s="137" t="s">
        <v>2874</v>
      </c>
      <c r="D2289" s="137" t="s">
        <v>243</v>
      </c>
      <c r="E2289" s="138" t="s">
        <v>2875</v>
      </c>
      <c r="F2289" s="139" t="s">
        <v>2876</v>
      </c>
      <c r="G2289" s="140" t="s">
        <v>282</v>
      </c>
      <c r="H2289" s="141">
        <v>4.2000000000000003E-2</v>
      </c>
      <c r="I2289" s="142"/>
      <c r="J2289" s="143">
        <f>ROUND(I2289*H2289,2)</f>
        <v>0</v>
      </c>
      <c r="K2289" s="144"/>
      <c r="L2289" s="32"/>
      <c r="M2289" s="190" t="s">
        <v>1</v>
      </c>
      <c r="N2289" s="191" t="s">
        <v>39</v>
      </c>
      <c r="O2289" s="192"/>
      <c r="P2289" s="193">
        <f>O2289*H2289</f>
        <v>0</v>
      </c>
      <c r="Q2289" s="193">
        <v>0</v>
      </c>
      <c r="R2289" s="193">
        <f>Q2289*H2289</f>
        <v>0</v>
      </c>
      <c r="S2289" s="193">
        <v>0</v>
      </c>
      <c r="T2289" s="194">
        <f>S2289*H2289</f>
        <v>0</v>
      </c>
      <c r="AR2289" s="149" t="s">
        <v>334</v>
      </c>
      <c r="AT2289" s="149" t="s">
        <v>243</v>
      </c>
      <c r="AU2289" s="149" t="s">
        <v>86</v>
      </c>
      <c r="AY2289" s="17" t="s">
        <v>241</v>
      </c>
      <c r="BE2289" s="150">
        <f>IF(N2289="základní",J2289,0)</f>
        <v>0</v>
      </c>
      <c r="BF2289" s="150">
        <f>IF(N2289="snížená",J2289,0)</f>
        <v>0</v>
      </c>
      <c r="BG2289" s="150">
        <f>IF(N2289="zákl. přenesená",J2289,0)</f>
        <v>0</v>
      </c>
      <c r="BH2289" s="150">
        <f>IF(N2289="sníž. přenesená",J2289,0)</f>
        <v>0</v>
      </c>
      <c r="BI2289" s="150">
        <f>IF(N2289="nulová",J2289,0)</f>
        <v>0</v>
      </c>
      <c r="BJ2289" s="17" t="s">
        <v>86</v>
      </c>
      <c r="BK2289" s="150">
        <f>ROUND(I2289*H2289,2)</f>
        <v>0</v>
      </c>
      <c r="BL2289" s="17" t="s">
        <v>334</v>
      </c>
      <c r="BM2289" s="149" t="s">
        <v>2877</v>
      </c>
    </row>
    <row r="2290" spans="2:65" s="1" customFormat="1" ht="7" customHeight="1">
      <c r="B2290" s="44"/>
      <c r="C2290" s="45"/>
      <c r="D2290" s="45"/>
      <c r="E2290" s="45"/>
      <c r="F2290" s="45"/>
      <c r="G2290" s="45"/>
      <c r="H2290" s="45"/>
      <c r="I2290" s="45"/>
      <c r="J2290" s="45"/>
      <c r="K2290" s="45"/>
      <c r="L2290" s="32"/>
    </row>
  </sheetData>
  <sheetProtection algorithmName="SHA-512" hashValue="aqlFiWe75XNoky0unchVYV3zHsyQMk653qcQ98zTGHQH9pNR39lv4IzxKx9CczJuzGTUfJ1kdj4z2sAixdINWA==" saltValue="Xa5NarDUnEMHiyg9Obb/6Hqh1sjv11RgJrWeoQivzkvbYFfIRasT+CnTcDxrgCyruBqGbp0UwFw44CqFnDOyyA==" spinCount="100000" sheet="1" objects="1" scenarios="1" formatColumns="0" formatRows="0" autoFilter="0"/>
  <autoFilter ref="C161:K2289" xr:uid="{00000000-0009-0000-0000-000001000000}"/>
  <mergeCells count="12">
    <mergeCell ref="E154:H154"/>
    <mergeCell ref="L2:V2"/>
    <mergeCell ref="E85:H85"/>
    <mergeCell ref="E87:H87"/>
    <mergeCell ref="E89:H89"/>
    <mergeCell ref="E150:H150"/>
    <mergeCell ref="E152:H15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3"/>
  <sheetViews>
    <sheetView showGridLines="0" topLeftCell="A54" workbookViewId="0">
      <selection activeCell="W112" sqref="W112"/>
    </sheetView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2878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ROUND(J121,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ROUND((SUM(BE121:BE242)),  2)</f>
        <v>0</v>
      </c>
      <c r="I35" s="96">
        <v>0.21</v>
      </c>
      <c r="J35" s="86">
        <f>ROUND(((SUM(BE121:BE242))*I35),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ROUND((SUM(BF121:BF242)),  2)</f>
        <v>0</v>
      </c>
      <c r="I36" s="96">
        <v>0.12</v>
      </c>
      <c r="J36" s="86">
        <f>ROUND(((SUM(BF121:BF242))*I36),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ROUND((SUM(BG121:BG242)),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ROUND((SUM(BH121:BH242)),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ROUND((SUM(BI121:BI242)),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Silnoproud SO01 - silnoproud, hromosvod, zemnění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J121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2879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7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" customHeight="1">
      <c r="B106" s="32"/>
      <c r="C106" s="21" t="s">
        <v>226</v>
      </c>
      <c r="L106" s="32"/>
    </row>
    <row r="107" spans="2:47" s="1" customFormat="1" ht="7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Rozšíření kom.soc. služeb CSS Stod</v>
      </c>
      <c r="F109" s="242"/>
      <c r="G109" s="242"/>
      <c r="H109" s="242"/>
      <c r="L109" s="32"/>
    </row>
    <row r="110" spans="2:47" ht="12" customHeight="1">
      <c r="B110" s="20"/>
      <c r="C110" s="27" t="s">
        <v>175</v>
      </c>
      <c r="L110" s="20"/>
    </row>
    <row r="111" spans="2:47" s="1" customFormat="1" ht="16.5" customHeight="1">
      <c r="B111" s="32"/>
      <c r="E111" s="241" t="s">
        <v>176</v>
      </c>
      <c r="F111" s="240"/>
      <c r="G111" s="240"/>
      <c r="H111" s="240"/>
      <c r="L111" s="32"/>
    </row>
    <row r="112" spans="2:47" s="1" customFormat="1" ht="12" customHeight="1">
      <c r="B112" s="32"/>
      <c r="C112" s="27" t="s">
        <v>177</v>
      </c>
      <c r="L112" s="32"/>
    </row>
    <row r="113" spans="2:65" s="1" customFormat="1" ht="16.5" customHeight="1">
      <c r="B113" s="32"/>
      <c r="E113" s="205" t="str">
        <f>E11</f>
        <v>Silnoproud SO01 - silnoproud, hromosvod, zemnění</v>
      </c>
      <c r="F113" s="240"/>
      <c r="G113" s="240"/>
      <c r="H113" s="240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</v>
      </c>
      <c r="I115" s="27" t="s">
        <v>22</v>
      </c>
      <c r="J115" s="52" t="str">
        <f>IF(J14="","",J14)</f>
        <v>27. 10. 2024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E17</f>
        <v xml:space="preserve"> </v>
      </c>
      <c r="I117" s="27" t="s">
        <v>29</v>
      </c>
      <c r="J117" s="30" t="str">
        <f>E23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IF(E20="","",E20)</f>
        <v>Vyplň údaj</v>
      </c>
      <c r="I118" s="27" t="s">
        <v>31</v>
      </c>
      <c r="J118" s="30" t="str">
        <f>E26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6"/>
      <c r="C120" s="117" t="s">
        <v>227</v>
      </c>
      <c r="D120" s="118" t="s">
        <v>58</v>
      </c>
      <c r="E120" s="118" t="s">
        <v>54</v>
      </c>
      <c r="F120" s="118" t="s">
        <v>55</v>
      </c>
      <c r="G120" s="118" t="s">
        <v>228</v>
      </c>
      <c r="H120" s="118" t="s">
        <v>229</v>
      </c>
      <c r="I120" s="118" t="s">
        <v>230</v>
      </c>
      <c r="J120" s="119" t="s">
        <v>181</v>
      </c>
      <c r="K120" s="120" t="s">
        <v>231</v>
      </c>
      <c r="L120" s="116"/>
      <c r="M120" s="59" t="s">
        <v>1</v>
      </c>
      <c r="N120" s="60" t="s">
        <v>37</v>
      </c>
      <c r="O120" s="60" t="s">
        <v>232</v>
      </c>
      <c r="P120" s="60" t="s">
        <v>233</v>
      </c>
      <c r="Q120" s="60" t="s">
        <v>234</v>
      </c>
      <c r="R120" s="60" t="s">
        <v>235</v>
      </c>
      <c r="S120" s="60" t="s">
        <v>236</v>
      </c>
      <c r="T120" s="61" t="s">
        <v>237</v>
      </c>
    </row>
    <row r="121" spans="2:65" s="1" customFormat="1" ht="22.75" customHeight="1">
      <c r="B121" s="32"/>
      <c r="C121" s="64" t="s">
        <v>238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72</v>
      </c>
      <c r="AU121" s="17" t="s">
        <v>183</v>
      </c>
      <c r="BK121" s="124">
        <f>BK122</f>
        <v>0</v>
      </c>
    </row>
    <row r="122" spans="2:65" s="11" customFormat="1" ht="26" customHeight="1">
      <c r="B122" s="125"/>
      <c r="D122" s="126" t="s">
        <v>72</v>
      </c>
      <c r="E122" s="127" t="s">
        <v>2880</v>
      </c>
      <c r="F122" s="127" t="s">
        <v>2881</v>
      </c>
      <c r="I122" s="128"/>
      <c r="J122" s="129">
        <f>BK122</f>
        <v>0</v>
      </c>
      <c r="L122" s="125"/>
      <c r="M122" s="130"/>
      <c r="P122" s="131">
        <f>SUM(P123:P242)</f>
        <v>0</v>
      </c>
      <c r="R122" s="131">
        <f>SUM(R123:R242)</f>
        <v>0</v>
      </c>
      <c r="T122" s="132">
        <f>SUM(T123:T242)</f>
        <v>0</v>
      </c>
      <c r="AR122" s="126" t="s">
        <v>80</v>
      </c>
      <c r="AT122" s="133" t="s">
        <v>72</v>
      </c>
      <c r="AU122" s="133" t="s">
        <v>73</v>
      </c>
      <c r="AY122" s="126" t="s">
        <v>241</v>
      </c>
      <c r="BK122" s="134">
        <f>SUM(BK123:BK242)</f>
        <v>0</v>
      </c>
    </row>
    <row r="123" spans="2:65" s="1" customFormat="1" ht="16.5" customHeight="1">
      <c r="B123" s="32"/>
      <c r="C123" s="137" t="s">
        <v>80</v>
      </c>
      <c r="D123" s="137" t="s">
        <v>243</v>
      </c>
      <c r="E123" s="138" t="s">
        <v>2882</v>
      </c>
      <c r="F123" s="139" t="s">
        <v>2883</v>
      </c>
      <c r="G123" s="140" t="s">
        <v>1608</v>
      </c>
      <c r="H123" s="141">
        <v>1</v>
      </c>
      <c r="I123" s="142">
        <v>0</v>
      </c>
      <c r="J123" s="143">
        <f t="shared" ref="J123:J154" si="0">ROUND(I123*H123,2)</f>
        <v>0</v>
      </c>
      <c r="K123" s="144"/>
      <c r="L123" s="32"/>
      <c r="M123" s="145" t="s">
        <v>1</v>
      </c>
      <c r="N123" s="146" t="s">
        <v>39</v>
      </c>
      <c r="P123" s="147">
        <f t="shared" ref="P123:P154" si="1">O123*H123</f>
        <v>0</v>
      </c>
      <c r="Q123" s="147">
        <v>0</v>
      </c>
      <c r="R123" s="147">
        <f t="shared" ref="R123:R154" si="2">Q123*H123</f>
        <v>0</v>
      </c>
      <c r="S123" s="147">
        <v>0</v>
      </c>
      <c r="T123" s="148">
        <f t="shared" ref="T123:T154" si="3">S123*H123</f>
        <v>0</v>
      </c>
      <c r="AR123" s="149" t="s">
        <v>247</v>
      </c>
      <c r="AT123" s="149" t="s">
        <v>243</v>
      </c>
      <c r="AU123" s="149" t="s">
        <v>80</v>
      </c>
      <c r="AY123" s="17" t="s">
        <v>241</v>
      </c>
      <c r="BE123" s="150">
        <f t="shared" ref="BE123:BE154" si="4">IF(N123="základní",J123,0)</f>
        <v>0</v>
      </c>
      <c r="BF123" s="150">
        <f t="shared" ref="BF123:BF154" si="5">IF(N123="snížená",J123,0)</f>
        <v>0</v>
      </c>
      <c r="BG123" s="150">
        <f t="shared" ref="BG123:BG154" si="6">IF(N123="zákl. přenesená",J123,0)</f>
        <v>0</v>
      </c>
      <c r="BH123" s="150">
        <f t="shared" ref="BH123:BH154" si="7">IF(N123="sníž. přenesená",J123,0)</f>
        <v>0</v>
      </c>
      <c r="BI123" s="150">
        <f t="shared" ref="BI123:BI154" si="8">IF(N123="nulová",J123,0)</f>
        <v>0</v>
      </c>
      <c r="BJ123" s="17" t="s">
        <v>86</v>
      </c>
      <c r="BK123" s="150">
        <f t="shared" ref="BK123:BK154" si="9">ROUND(I123*H123,2)</f>
        <v>0</v>
      </c>
      <c r="BL123" s="17" t="s">
        <v>247</v>
      </c>
      <c r="BM123" s="149" t="s">
        <v>2884</v>
      </c>
    </row>
    <row r="124" spans="2:65" s="1" customFormat="1" ht="16.5" customHeight="1">
      <c r="B124" s="32"/>
      <c r="C124" s="173" t="s">
        <v>86</v>
      </c>
      <c r="D124" s="173" t="s">
        <v>319</v>
      </c>
      <c r="E124" s="174" t="s">
        <v>2885</v>
      </c>
      <c r="F124" s="175" t="s">
        <v>2886</v>
      </c>
      <c r="G124" s="176" t="s">
        <v>1608</v>
      </c>
      <c r="H124" s="177">
        <v>1</v>
      </c>
      <c r="I124" s="178"/>
      <c r="J124" s="179">
        <f t="shared" si="0"/>
        <v>0</v>
      </c>
      <c r="K124" s="180"/>
      <c r="L124" s="181"/>
      <c r="M124" s="182" t="s">
        <v>1</v>
      </c>
      <c r="N124" s="183" t="s">
        <v>39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285</v>
      </c>
      <c r="AT124" s="149" t="s">
        <v>319</v>
      </c>
      <c r="AU124" s="149" t="s">
        <v>80</v>
      </c>
      <c r="AY124" s="17" t="s">
        <v>241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86</v>
      </c>
      <c r="BK124" s="150">
        <f t="shared" si="9"/>
        <v>0</v>
      </c>
      <c r="BL124" s="17" t="s">
        <v>247</v>
      </c>
      <c r="BM124" s="149" t="s">
        <v>2887</v>
      </c>
    </row>
    <row r="125" spans="2:65" s="1" customFormat="1" ht="16.5" customHeight="1">
      <c r="B125" s="32"/>
      <c r="C125" s="137" t="s">
        <v>258</v>
      </c>
      <c r="D125" s="137" t="s">
        <v>243</v>
      </c>
      <c r="E125" s="138" t="s">
        <v>2888</v>
      </c>
      <c r="F125" s="139" t="s">
        <v>2889</v>
      </c>
      <c r="G125" s="140" t="s">
        <v>1608</v>
      </c>
      <c r="H125" s="141">
        <v>11</v>
      </c>
      <c r="I125" s="142"/>
      <c r="J125" s="143">
        <f t="shared" si="0"/>
        <v>0</v>
      </c>
      <c r="K125" s="144"/>
      <c r="L125" s="32"/>
      <c r="M125" s="145" t="s">
        <v>1</v>
      </c>
      <c r="N125" s="146" t="s">
        <v>39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247</v>
      </c>
      <c r="AT125" s="149" t="s">
        <v>243</v>
      </c>
      <c r="AU125" s="149" t="s">
        <v>80</v>
      </c>
      <c r="AY125" s="17" t="s">
        <v>241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86</v>
      </c>
      <c r="BK125" s="150">
        <f t="shared" si="9"/>
        <v>0</v>
      </c>
      <c r="BL125" s="17" t="s">
        <v>247</v>
      </c>
      <c r="BM125" s="149" t="s">
        <v>2890</v>
      </c>
    </row>
    <row r="126" spans="2:65" s="1" customFormat="1" ht="16.5" customHeight="1">
      <c r="B126" s="32"/>
      <c r="C126" s="173" t="s">
        <v>247</v>
      </c>
      <c r="D126" s="173" t="s">
        <v>319</v>
      </c>
      <c r="E126" s="174" t="s">
        <v>2891</v>
      </c>
      <c r="F126" s="175" t="s">
        <v>2892</v>
      </c>
      <c r="G126" s="176" t="s">
        <v>1608</v>
      </c>
      <c r="H126" s="177">
        <v>11</v>
      </c>
      <c r="I126" s="178"/>
      <c r="J126" s="179">
        <f t="shared" si="0"/>
        <v>0</v>
      </c>
      <c r="K126" s="180"/>
      <c r="L126" s="181"/>
      <c r="M126" s="182" t="s">
        <v>1</v>
      </c>
      <c r="N126" s="183" t="s">
        <v>39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285</v>
      </c>
      <c r="AT126" s="149" t="s">
        <v>319</v>
      </c>
      <c r="AU126" s="149" t="s">
        <v>80</v>
      </c>
      <c r="AY126" s="17" t="s">
        <v>241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86</v>
      </c>
      <c r="BK126" s="150">
        <f t="shared" si="9"/>
        <v>0</v>
      </c>
      <c r="BL126" s="17" t="s">
        <v>247</v>
      </c>
      <c r="BM126" s="149" t="s">
        <v>2893</v>
      </c>
    </row>
    <row r="127" spans="2:65" s="1" customFormat="1" ht="16.5" customHeight="1">
      <c r="B127" s="32"/>
      <c r="C127" s="137" t="s">
        <v>269</v>
      </c>
      <c r="D127" s="137" t="s">
        <v>243</v>
      </c>
      <c r="E127" s="138" t="s">
        <v>2894</v>
      </c>
      <c r="F127" s="139" t="s">
        <v>2895</v>
      </c>
      <c r="G127" s="140" t="s">
        <v>1608</v>
      </c>
      <c r="H127" s="141">
        <v>11</v>
      </c>
      <c r="I127" s="142"/>
      <c r="J127" s="143">
        <f t="shared" si="0"/>
        <v>0</v>
      </c>
      <c r="K127" s="144"/>
      <c r="L127" s="32"/>
      <c r="M127" s="145" t="s">
        <v>1</v>
      </c>
      <c r="N127" s="146" t="s">
        <v>39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247</v>
      </c>
      <c r="AT127" s="149" t="s">
        <v>243</v>
      </c>
      <c r="AU127" s="149" t="s">
        <v>80</v>
      </c>
      <c r="AY127" s="17" t="s">
        <v>241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86</v>
      </c>
      <c r="BK127" s="150">
        <f t="shared" si="9"/>
        <v>0</v>
      </c>
      <c r="BL127" s="17" t="s">
        <v>247</v>
      </c>
      <c r="BM127" s="149" t="s">
        <v>2896</v>
      </c>
    </row>
    <row r="128" spans="2:65" s="1" customFormat="1" ht="16.5" customHeight="1">
      <c r="B128" s="32"/>
      <c r="C128" s="173" t="s">
        <v>274</v>
      </c>
      <c r="D128" s="173" t="s">
        <v>319</v>
      </c>
      <c r="E128" s="174" t="s">
        <v>2897</v>
      </c>
      <c r="F128" s="175" t="s">
        <v>2898</v>
      </c>
      <c r="G128" s="176" t="s">
        <v>1608</v>
      </c>
      <c r="H128" s="177">
        <v>8</v>
      </c>
      <c r="I128" s="178"/>
      <c r="J128" s="179">
        <f t="shared" si="0"/>
        <v>0</v>
      </c>
      <c r="K128" s="180"/>
      <c r="L128" s="181"/>
      <c r="M128" s="182" t="s">
        <v>1</v>
      </c>
      <c r="N128" s="183" t="s">
        <v>39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285</v>
      </c>
      <c r="AT128" s="149" t="s">
        <v>319</v>
      </c>
      <c r="AU128" s="149" t="s">
        <v>80</v>
      </c>
      <c r="AY128" s="17" t="s">
        <v>241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86</v>
      </c>
      <c r="BK128" s="150">
        <f t="shared" si="9"/>
        <v>0</v>
      </c>
      <c r="BL128" s="17" t="s">
        <v>247</v>
      </c>
      <c r="BM128" s="149" t="s">
        <v>2899</v>
      </c>
    </row>
    <row r="129" spans="2:65" s="1" customFormat="1" ht="16.5" customHeight="1">
      <c r="B129" s="32"/>
      <c r="C129" s="173" t="s">
        <v>279</v>
      </c>
      <c r="D129" s="173" t="s">
        <v>319</v>
      </c>
      <c r="E129" s="174" t="s">
        <v>2900</v>
      </c>
      <c r="F129" s="175" t="s">
        <v>2901</v>
      </c>
      <c r="G129" s="176" t="s">
        <v>1608</v>
      </c>
      <c r="H129" s="177">
        <v>8</v>
      </c>
      <c r="I129" s="178"/>
      <c r="J129" s="179">
        <f t="shared" si="0"/>
        <v>0</v>
      </c>
      <c r="K129" s="180"/>
      <c r="L129" s="181"/>
      <c r="M129" s="182" t="s">
        <v>1</v>
      </c>
      <c r="N129" s="183" t="s">
        <v>39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285</v>
      </c>
      <c r="AT129" s="149" t="s">
        <v>319</v>
      </c>
      <c r="AU129" s="149" t="s">
        <v>80</v>
      </c>
      <c r="AY129" s="17" t="s">
        <v>241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86</v>
      </c>
      <c r="BK129" s="150">
        <f t="shared" si="9"/>
        <v>0</v>
      </c>
      <c r="BL129" s="17" t="s">
        <v>247</v>
      </c>
      <c r="BM129" s="149" t="s">
        <v>2902</v>
      </c>
    </row>
    <row r="130" spans="2:65" s="1" customFormat="1" ht="16.5" customHeight="1">
      <c r="B130" s="32"/>
      <c r="C130" s="137" t="s">
        <v>285</v>
      </c>
      <c r="D130" s="137" t="s">
        <v>243</v>
      </c>
      <c r="E130" s="138" t="s">
        <v>2903</v>
      </c>
      <c r="F130" s="139" t="s">
        <v>2904</v>
      </c>
      <c r="G130" s="140" t="s">
        <v>1608</v>
      </c>
      <c r="H130" s="141">
        <v>1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39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247</v>
      </c>
      <c r="AT130" s="149" t="s">
        <v>243</v>
      </c>
      <c r="AU130" s="149" t="s">
        <v>80</v>
      </c>
      <c r="AY130" s="17" t="s">
        <v>241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86</v>
      </c>
      <c r="BK130" s="150">
        <f t="shared" si="9"/>
        <v>0</v>
      </c>
      <c r="BL130" s="17" t="s">
        <v>247</v>
      </c>
      <c r="BM130" s="149" t="s">
        <v>2905</v>
      </c>
    </row>
    <row r="131" spans="2:65" s="1" customFormat="1" ht="16.5" customHeight="1">
      <c r="B131" s="32"/>
      <c r="C131" s="173" t="s">
        <v>290</v>
      </c>
      <c r="D131" s="173" t="s">
        <v>319</v>
      </c>
      <c r="E131" s="174" t="s">
        <v>2906</v>
      </c>
      <c r="F131" s="175" t="s">
        <v>2907</v>
      </c>
      <c r="G131" s="176" t="s">
        <v>1608</v>
      </c>
      <c r="H131" s="177">
        <v>1</v>
      </c>
      <c r="I131" s="178"/>
      <c r="J131" s="179">
        <f t="shared" si="0"/>
        <v>0</v>
      </c>
      <c r="K131" s="180"/>
      <c r="L131" s="181"/>
      <c r="M131" s="182" t="s">
        <v>1</v>
      </c>
      <c r="N131" s="183" t="s">
        <v>39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285</v>
      </c>
      <c r="AT131" s="149" t="s">
        <v>319</v>
      </c>
      <c r="AU131" s="149" t="s">
        <v>80</v>
      </c>
      <c r="AY131" s="17" t="s">
        <v>241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86</v>
      </c>
      <c r="BK131" s="150">
        <f t="shared" si="9"/>
        <v>0</v>
      </c>
      <c r="BL131" s="17" t="s">
        <v>247</v>
      </c>
      <c r="BM131" s="149" t="s">
        <v>2908</v>
      </c>
    </row>
    <row r="132" spans="2:65" s="1" customFormat="1" ht="16.5" customHeight="1">
      <c r="B132" s="32"/>
      <c r="C132" s="137" t="s">
        <v>296</v>
      </c>
      <c r="D132" s="137" t="s">
        <v>243</v>
      </c>
      <c r="E132" s="138" t="s">
        <v>2909</v>
      </c>
      <c r="F132" s="139" t="s">
        <v>2910</v>
      </c>
      <c r="G132" s="140" t="s">
        <v>1608</v>
      </c>
      <c r="H132" s="141">
        <v>2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39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247</v>
      </c>
      <c r="AT132" s="149" t="s">
        <v>243</v>
      </c>
      <c r="AU132" s="149" t="s">
        <v>80</v>
      </c>
      <c r="AY132" s="17" t="s">
        <v>241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86</v>
      </c>
      <c r="BK132" s="150">
        <f t="shared" si="9"/>
        <v>0</v>
      </c>
      <c r="BL132" s="17" t="s">
        <v>247</v>
      </c>
      <c r="BM132" s="149" t="s">
        <v>2911</v>
      </c>
    </row>
    <row r="133" spans="2:65" s="1" customFormat="1" ht="16.5" customHeight="1">
      <c r="B133" s="32"/>
      <c r="C133" s="173" t="s">
        <v>304</v>
      </c>
      <c r="D133" s="173" t="s">
        <v>319</v>
      </c>
      <c r="E133" s="174" t="s">
        <v>2912</v>
      </c>
      <c r="F133" s="175" t="s">
        <v>2913</v>
      </c>
      <c r="G133" s="176" t="s">
        <v>1608</v>
      </c>
      <c r="H133" s="177">
        <v>2</v>
      </c>
      <c r="I133" s="178"/>
      <c r="J133" s="179">
        <f t="shared" si="0"/>
        <v>0</v>
      </c>
      <c r="K133" s="180"/>
      <c r="L133" s="181"/>
      <c r="M133" s="182" t="s">
        <v>1</v>
      </c>
      <c r="N133" s="183" t="s">
        <v>39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285</v>
      </c>
      <c r="AT133" s="149" t="s">
        <v>319</v>
      </c>
      <c r="AU133" s="149" t="s">
        <v>80</v>
      </c>
      <c r="AY133" s="17" t="s">
        <v>241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86</v>
      </c>
      <c r="BK133" s="150">
        <f t="shared" si="9"/>
        <v>0</v>
      </c>
      <c r="BL133" s="17" t="s">
        <v>247</v>
      </c>
      <c r="BM133" s="149" t="s">
        <v>2914</v>
      </c>
    </row>
    <row r="134" spans="2:65" s="1" customFormat="1" ht="16.5" customHeight="1">
      <c r="B134" s="32"/>
      <c r="C134" s="137" t="s">
        <v>8</v>
      </c>
      <c r="D134" s="137" t="s">
        <v>243</v>
      </c>
      <c r="E134" s="138" t="s">
        <v>2915</v>
      </c>
      <c r="F134" s="139" t="s">
        <v>2916</v>
      </c>
      <c r="G134" s="140" t="s">
        <v>1608</v>
      </c>
      <c r="H134" s="141">
        <v>345</v>
      </c>
      <c r="I134" s="142"/>
      <c r="J134" s="143">
        <f t="shared" si="0"/>
        <v>0</v>
      </c>
      <c r="K134" s="144"/>
      <c r="L134" s="32"/>
      <c r="M134" s="145" t="s">
        <v>1</v>
      </c>
      <c r="N134" s="146" t="s">
        <v>39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247</v>
      </c>
      <c r="AT134" s="149" t="s">
        <v>243</v>
      </c>
      <c r="AU134" s="149" t="s">
        <v>80</v>
      </c>
      <c r="AY134" s="17" t="s">
        <v>241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86</v>
      </c>
      <c r="BK134" s="150">
        <f t="shared" si="9"/>
        <v>0</v>
      </c>
      <c r="BL134" s="17" t="s">
        <v>247</v>
      </c>
      <c r="BM134" s="149" t="s">
        <v>2917</v>
      </c>
    </row>
    <row r="135" spans="2:65" s="1" customFormat="1" ht="16.5" customHeight="1">
      <c r="B135" s="32"/>
      <c r="C135" s="173" t="s">
        <v>318</v>
      </c>
      <c r="D135" s="173" t="s">
        <v>319</v>
      </c>
      <c r="E135" s="174" t="s">
        <v>2918</v>
      </c>
      <c r="F135" s="175" t="s">
        <v>2919</v>
      </c>
      <c r="G135" s="176" t="s">
        <v>1608</v>
      </c>
      <c r="H135" s="177">
        <v>250</v>
      </c>
      <c r="I135" s="178"/>
      <c r="J135" s="179">
        <f t="shared" si="0"/>
        <v>0</v>
      </c>
      <c r="K135" s="180"/>
      <c r="L135" s="181"/>
      <c r="M135" s="182" t="s">
        <v>1</v>
      </c>
      <c r="N135" s="183" t="s">
        <v>39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285</v>
      </c>
      <c r="AT135" s="149" t="s">
        <v>319</v>
      </c>
      <c r="AU135" s="149" t="s">
        <v>80</v>
      </c>
      <c r="AY135" s="17" t="s">
        <v>241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86</v>
      </c>
      <c r="BK135" s="150">
        <f t="shared" si="9"/>
        <v>0</v>
      </c>
      <c r="BL135" s="17" t="s">
        <v>247</v>
      </c>
      <c r="BM135" s="149" t="s">
        <v>2920</v>
      </c>
    </row>
    <row r="136" spans="2:65" s="1" customFormat="1" ht="16.5" customHeight="1">
      <c r="B136" s="32"/>
      <c r="C136" s="173" t="s">
        <v>324</v>
      </c>
      <c r="D136" s="173" t="s">
        <v>319</v>
      </c>
      <c r="E136" s="174" t="s">
        <v>2921</v>
      </c>
      <c r="F136" s="175" t="s">
        <v>2922</v>
      </c>
      <c r="G136" s="176" t="s">
        <v>1608</v>
      </c>
      <c r="H136" s="177">
        <v>65</v>
      </c>
      <c r="I136" s="178"/>
      <c r="J136" s="179">
        <f t="shared" si="0"/>
        <v>0</v>
      </c>
      <c r="K136" s="180"/>
      <c r="L136" s="181"/>
      <c r="M136" s="182" t="s">
        <v>1</v>
      </c>
      <c r="N136" s="183" t="s">
        <v>39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285</v>
      </c>
      <c r="AT136" s="149" t="s">
        <v>319</v>
      </c>
      <c r="AU136" s="149" t="s">
        <v>80</v>
      </c>
      <c r="AY136" s="17" t="s">
        <v>241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86</v>
      </c>
      <c r="BK136" s="150">
        <f t="shared" si="9"/>
        <v>0</v>
      </c>
      <c r="BL136" s="17" t="s">
        <v>247</v>
      </c>
      <c r="BM136" s="149" t="s">
        <v>2923</v>
      </c>
    </row>
    <row r="137" spans="2:65" s="1" customFormat="1" ht="16.5" customHeight="1">
      <c r="B137" s="32"/>
      <c r="C137" s="173" t="s">
        <v>330</v>
      </c>
      <c r="D137" s="173" t="s">
        <v>319</v>
      </c>
      <c r="E137" s="174" t="s">
        <v>2924</v>
      </c>
      <c r="F137" s="175" t="s">
        <v>2925</v>
      </c>
      <c r="G137" s="176" t="s">
        <v>1608</v>
      </c>
      <c r="H137" s="177">
        <v>30</v>
      </c>
      <c r="I137" s="178"/>
      <c r="J137" s="179">
        <f t="shared" si="0"/>
        <v>0</v>
      </c>
      <c r="K137" s="180"/>
      <c r="L137" s="181"/>
      <c r="M137" s="182" t="s">
        <v>1</v>
      </c>
      <c r="N137" s="183" t="s">
        <v>39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285</v>
      </c>
      <c r="AT137" s="149" t="s">
        <v>319</v>
      </c>
      <c r="AU137" s="149" t="s">
        <v>80</v>
      </c>
      <c r="AY137" s="17" t="s">
        <v>241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86</v>
      </c>
      <c r="BK137" s="150">
        <f t="shared" si="9"/>
        <v>0</v>
      </c>
      <c r="BL137" s="17" t="s">
        <v>247</v>
      </c>
      <c r="BM137" s="149" t="s">
        <v>2926</v>
      </c>
    </row>
    <row r="138" spans="2:65" s="1" customFormat="1" ht="16.5" customHeight="1">
      <c r="B138" s="32"/>
      <c r="C138" s="137" t="s">
        <v>334</v>
      </c>
      <c r="D138" s="137" t="s">
        <v>243</v>
      </c>
      <c r="E138" s="138" t="s">
        <v>2927</v>
      </c>
      <c r="F138" s="139" t="s">
        <v>2928</v>
      </c>
      <c r="G138" s="140" t="s">
        <v>1608</v>
      </c>
      <c r="H138" s="141">
        <v>120</v>
      </c>
      <c r="I138" s="142"/>
      <c r="J138" s="143">
        <f t="shared" si="0"/>
        <v>0</v>
      </c>
      <c r="K138" s="144"/>
      <c r="L138" s="32"/>
      <c r="M138" s="145" t="s">
        <v>1</v>
      </c>
      <c r="N138" s="146" t="s">
        <v>39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247</v>
      </c>
      <c r="AT138" s="149" t="s">
        <v>243</v>
      </c>
      <c r="AU138" s="149" t="s">
        <v>80</v>
      </c>
      <c r="AY138" s="17" t="s">
        <v>241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86</v>
      </c>
      <c r="BK138" s="150">
        <f t="shared" si="9"/>
        <v>0</v>
      </c>
      <c r="BL138" s="17" t="s">
        <v>247</v>
      </c>
      <c r="BM138" s="149" t="s">
        <v>2929</v>
      </c>
    </row>
    <row r="139" spans="2:65" s="1" customFormat="1" ht="16.5" customHeight="1">
      <c r="B139" s="32"/>
      <c r="C139" s="173" t="s">
        <v>338</v>
      </c>
      <c r="D139" s="173" t="s">
        <v>319</v>
      </c>
      <c r="E139" s="174" t="s">
        <v>2930</v>
      </c>
      <c r="F139" s="175" t="s">
        <v>2931</v>
      </c>
      <c r="G139" s="176" t="s">
        <v>1608</v>
      </c>
      <c r="H139" s="177">
        <v>120</v>
      </c>
      <c r="I139" s="178"/>
      <c r="J139" s="179">
        <f t="shared" si="0"/>
        <v>0</v>
      </c>
      <c r="K139" s="180"/>
      <c r="L139" s="181"/>
      <c r="M139" s="182" t="s">
        <v>1</v>
      </c>
      <c r="N139" s="183" t="s">
        <v>39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285</v>
      </c>
      <c r="AT139" s="149" t="s">
        <v>319</v>
      </c>
      <c r="AU139" s="149" t="s">
        <v>80</v>
      </c>
      <c r="AY139" s="17" t="s">
        <v>241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86</v>
      </c>
      <c r="BK139" s="150">
        <f t="shared" si="9"/>
        <v>0</v>
      </c>
      <c r="BL139" s="17" t="s">
        <v>247</v>
      </c>
      <c r="BM139" s="149" t="s">
        <v>2932</v>
      </c>
    </row>
    <row r="140" spans="2:65" s="1" customFormat="1" ht="16.5" customHeight="1">
      <c r="B140" s="32"/>
      <c r="C140" s="137" t="s">
        <v>343</v>
      </c>
      <c r="D140" s="137" t="s">
        <v>243</v>
      </c>
      <c r="E140" s="138" t="s">
        <v>2933</v>
      </c>
      <c r="F140" s="139" t="s">
        <v>2934</v>
      </c>
      <c r="G140" s="140" t="s">
        <v>299</v>
      </c>
      <c r="H140" s="141">
        <v>235</v>
      </c>
      <c r="I140" s="142"/>
      <c r="J140" s="143">
        <f t="shared" si="0"/>
        <v>0</v>
      </c>
      <c r="K140" s="144"/>
      <c r="L140" s="32"/>
      <c r="M140" s="145" t="s">
        <v>1</v>
      </c>
      <c r="N140" s="146" t="s">
        <v>39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247</v>
      </c>
      <c r="AT140" s="149" t="s">
        <v>243</v>
      </c>
      <c r="AU140" s="149" t="s">
        <v>80</v>
      </c>
      <c r="AY140" s="17" t="s">
        <v>241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86</v>
      </c>
      <c r="BK140" s="150">
        <f t="shared" si="9"/>
        <v>0</v>
      </c>
      <c r="BL140" s="17" t="s">
        <v>247</v>
      </c>
      <c r="BM140" s="149" t="s">
        <v>2935</v>
      </c>
    </row>
    <row r="141" spans="2:65" s="1" customFormat="1" ht="16.5" customHeight="1">
      <c r="B141" s="32"/>
      <c r="C141" s="173" t="s">
        <v>349</v>
      </c>
      <c r="D141" s="173" t="s">
        <v>319</v>
      </c>
      <c r="E141" s="174" t="s">
        <v>2936</v>
      </c>
      <c r="F141" s="175" t="s">
        <v>2937</v>
      </c>
      <c r="G141" s="176" t="s">
        <v>299</v>
      </c>
      <c r="H141" s="177">
        <v>235</v>
      </c>
      <c r="I141" s="178"/>
      <c r="J141" s="179">
        <f t="shared" si="0"/>
        <v>0</v>
      </c>
      <c r="K141" s="180"/>
      <c r="L141" s="181"/>
      <c r="M141" s="182" t="s">
        <v>1</v>
      </c>
      <c r="N141" s="183" t="s">
        <v>39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285</v>
      </c>
      <c r="AT141" s="149" t="s">
        <v>319</v>
      </c>
      <c r="AU141" s="149" t="s">
        <v>80</v>
      </c>
      <c r="AY141" s="17" t="s">
        <v>241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86</v>
      </c>
      <c r="BK141" s="150">
        <f t="shared" si="9"/>
        <v>0</v>
      </c>
      <c r="BL141" s="17" t="s">
        <v>247</v>
      </c>
      <c r="BM141" s="149" t="s">
        <v>2938</v>
      </c>
    </row>
    <row r="142" spans="2:65" s="1" customFormat="1" ht="16.5" customHeight="1">
      <c r="B142" s="32"/>
      <c r="C142" s="137" t="s">
        <v>355</v>
      </c>
      <c r="D142" s="137" t="s">
        <v>243</v>
      </c>
      <c r="E142" s="138" t="s">
        <v>2939</v>
      </c>
      <c r="F142" s="139" t="s">
        <v>2940</v>
      </c>
      <c r="G142" s="140" t="s">
        <v>299</v>
      </c>
      <c r="H142" s="141">
        <v>120</v>
      </c>
      <c r="I142" s="142"/>
      <c r="J142" s="143">
        <f t="shared" si="0"/>
        <v>0</v>
      </c>
      <c r="K142" s="144"/>
      <c r="L142" s="32"/>
      <c r="M142" s="145" t="s">
        <v>1</v>
      </c>
      <c r="N142" s="146" t="s">
        <v>39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247</v>
      </c>
      <c r="AT142" s="149" t="s">
        <v>243</v>
      </c>
      <c r="AU142" s="149" t="s">
        <v>80</v>
      </c>
      <c r="AY142" s="17" t="s">
        <v>241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86</v>
      </c>
      <c r="BK142" s="150">
        <f t="shared" si="9"/>
        <v>0</v>
      </c>
      <c r="BL142" s="17" t="s">
        <v>247</v>
      </c>
      <c r="BM142" s="149" t="s">
        <v>2941</v>
      </c>
    </row>
    <row r="143" spans="2:65" s="1" customFormat="1" ht="16.5" customHeight="1">
      <c r="B143" s="32"/>
      <c r="C143" s="173" t="s">
        <v>7</v>
      </c>
      <c r="D143" s="173" t="s">
        <v>319</v>
      </c>
      <c r="E143" s="174" t="s">
        <v>2942</v>
      </c>
      <c r="F143" s="175" t="s">
        <v>2943</v>
      </c>
      <c r="G143" s="176" t="s">
        <v>299</v>
      </c>
      <c r="H143" s="177">
        <v>60</v>
      </c>
      <c r="I143" s="178"/>
      <c r="J143" s="179">
        <f t="shared" si="0"/>
        <v>0</v>
      </c>
      <c r="K143" s="180"/>
      <c r="L143" s="181"/>
      <c r="M143" s="182" t="s">
        <v>1</v>
      </c>
      <c r="N143" s="183" t="s">
        <v>39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285</v>
      </c>
      <c r="AT143" s="149" t="s">
        <v>319</v>
      </c>
      <c r="AU143" s="149" t="s">
        <v>80</v>
      </c>
      <c r="AY143" s="17" t="s">
        <v>241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86</v>
      </c>
      <c r="BK143" s="150">
        <f t="shared" si="9"/>
        <v>0</v>
      </c>
      <c r="BL143" s="17" t="s">
        <v>247</v>
      </c>
      <c r="BM143" s="149" t="s">
        <v>2944</v>
      </c>
    </row>
    <row r="144" spans="2:65" s="1" customFormat="1" ht="16.5" customHeight="1">
      <c r="B144" s="32"/>
      <c r="C144" s="173" t="s">
        <v>365</v>
      </c>
      <c r="D144" s="173" t="s">
        <v>319</v>
      </c>
      <c r="E144" s="174" t="s">
        <v>2945</v>
      </c>
      <c r="F144" s="175" t="s">
        <v>2946</v>
      </c>
      <c r="G144" s="176" t="s">
        <v>299</v>
      </c>
      <c r="H144" s="177">
        <v>60</v>
      </c>
      <c r="I144" s="178"/>
      <c r="J144" s="179">
        <f t="shared" si="0"/>
        <v>0</v>
      </c>
      <c r="K144" s="180"/>
      <c r="L144" s="181"/>
      <c r="M144" s="182" t="s">
        <v>1</v>
      </c>
      <c r="N144" s="183" t="s">
        <v>39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285</v>
      </c>
      <c r="AT144" s="149" t="s">
        <v>319</v>
      </c>
      <c r="AU144" s="149" t="s">
        <v>80</v>
      </c>
      <c r="AY144" s="17" t="s">
        <v>241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86</v>
      </c>
      <c r="BK144" s="150">
        <f t="shared" si="9"/>
        <v>0</v>
      </c>
      <c r="BL144" s="17" t="s">
        <v>247</v>
      </c>
      <c r="BM144" s="149" t="s">
        <v>2947</v>
      </c>
    </row>
    <row r="145" spans="2:65" s="1" customFormat="1" ht="16.5" customHeight="1">
      <c r="B145" s="32"/>
      <c r="C145" s="137" t="s">
        <v>370</v>
      </c>
      <c r="D145" s="137" t="s">
        <v>243</v>
      </c>
      <c r="E145" s="138" t="s">
        <v>2948</v>
      </c>
      <c r="F145" s="139" t="s">
        <v>2949</v>
      </c>
      <c r="G145" s="140" t="s">
        <v>299</v>
      </c>
      <c r="H145" s="141">
        <v>120</v>
      </c>
      <c r="I145" s="142"/>
      <c r="J145" s="143">
        <f t="shared" si="0"/>
        <v>0</v>
      </c>
      <c r="K145" s="144"/>
      <c r="L145" s="32"/>
      <c r="M145" s="145" t="s">
        <v>1</v>
      </c>
      <c r="N145" s="146" t="s">
        <v>39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247</v>
      </c>
      <c r="AT145" s="149" t="s">
        <v>243</v>
      </c>
      <c r="AU145" s="149" t="s">
        <v>80</v>
      </c>
      <c r="AY145" s="17" t="s">
        <v>241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86</v>
      </c>
      <c r="BK145" s="150">
        <f t="shared" si="9"/>
        <v>0</v>
      </c>
      <c r="BL145" s="17" t="s">
        <v>247</v>
      </c>
      <c r="BM145" s="149" t="s">
        <v>2950</v>
      </c>
    </row>
    <row r="146" spans="2:65" s="1" customFormat="1" ht="16.5" customHeight="1">
      <c r="B146" s="32"/>
      <c r="C146" s="173" t="s">
        <v>376</v>
      </c>
      <c r="D146" s="173" t="s">
        <v>319</v>
      </c>
      <c r="E146" s="174" t="s">
        <v>2951</v>
      </c>
      <c r="F146" s="175" t="s">
        <v>2952</v>
      </c>
      <c r="G146" s="176" t="s">
        <v>299</v>
      </c>
      <c r="H146" s="177">
        <v>120</v>
      </c>
      <c r="I146" s="178"/>
      <c r="J146" s="179">
        <f t="shared" si="0"/>
        <v>0</v>
      </c>
      <c r="K146" s="180"/>
      <c r="L146" s="181"/>
      <c r="M146" s="182" t="s">
        <v>1</v>
      </c>
      <c r="N146" s="183" t="s">
        <v>39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285</v>
      </c>
      <c r="AT146" s="149" t="s">
        <v>319</v>
      </c>
      <c r="AU146" s="149" t="s">
        <v>80</v>
      </c>
      <c r="AY146" s="17" t="s">
        <v>241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86</v>
      </c>
      <c r="BK146" s="150">
        <f t="shared" si="9"/>
        <v>0</v>
      </c>
      <c r="BL146" s="17" t="s">
        <v>247</v>
      </c>
      <c r="BM146" s="149" t="s">
        <v>2953</v>
      </c>
    </row>
    <row r="147" spans="2:65" s="1" customFormat="1" ht="16.5" customHeight="1">
      <c r="B147" s="32"/>
      <c r="C147" s="137" t="s">
        <v>381</v>
      </c>
      <c r="D147" s="137" t="s">
        <v>243</v>
      </c>
      <c r="E147" s="138" t="s">
        <v>2954</v>
      </c>
      <c r="F147" s="139" t="s">
        <v>2955</v>
      </c>
      <c r="G147" s="140" t="s">
        <v>299</v>
      </c>
      <c r="H147" s="141">
        <v>2741</v>
      </c>
      <c r="I147" s="142"/>
      <c r="J147" s="143">
        <f t="shared" si="0"/>
        <v>0</v>
      </c>
      <c r="K147" s="144"/>
      <c r="L147" s="32"/>
      <c r="M147" s="145" t="s">
        <v>1</v>
      </c>
      <c r="N147" s="146" t="s">
        <v>39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247</v>
      </c>
      <c r="AT147" s="149" t="s">
        <v>243</v>
      </c>
      <c r="AU147" s="149" t="s">
        <v>80</v>
      </c>
      <c r="AY147" s="17" t="s">
        <v>241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86</v>
      </c>
      <c r="BK147" s="150">
        <f t="shared" si="9"/>
        <v>0</v>
      </c>
      <c r="BL147" s="17" t="s">
        <v>247</v>
      </c>
      <c r="BM147" s="149" t="s">
        <v>2956</v>
      </c>
    </row>
    <row r="148" spans="2:65" s="1" customFormat="1" ht="16.5" customHeight="1">
      <c r="B148" s="32"/>
      <c r="C148" s="173" t="s">
        <v>387</v>
      </c>
      <c r="D148" s="173" t="s">
        <v>319</v>
      </c>
      <c r="E148" s="174" t="s">
        <v>2957</v>
      </c>
      <c r="F148" s="175" t="s">
        <v>2958</v>
      </c>
      <c r="G148" s="176" t="s">
        <v>299</v>
      </c>
      <c r="H148" s="177">
        <v>504</v>
      </c>
      <c r="I148" s="178"/>
      <c r="J148" s="179">
        <f t="shared" si="0"/>
        <v>0</v>
      </c>
      <c r="K148" s="180"/>
      <c r="L148" s="181"/>
      <c r="M148" s="182" t="s">
        <v>1</v>
      </c>
      <c r="N148" s="183" t="s">
        <v>39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285</v>
      </c>
      <c r="AT148" s="149" t="s">
        <v>319</v>
      </c>
      <c r="AU148" s="149" t="s">
        <v>80</v>
      </c>
      <c r="AY148" s="17" t="s">
        <v>241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86</v>
      </c>
      <c r="BK148" s="150">
        <f t="shared" si="9"/>
        <v>0</v>
      </c>
      <c r="BL148" s="17" t="s">
        <v>247</v>
      </c>
      <c r="BM148" s="149" t="s">
        <v>2959</v>
      </c>
    </row>
    <row r="149" spans="2:65" s="1" customFormat="1" ht="16.5" customHeight="1">
      <c r="B149" s="32"/>
      <c r="C149" s="173" t="s">
        <v>392</v>
      </c>
      <c r="D149" s="173" t="s">
        <v>319</v>
      </c>
      <c r="E149" s="174" t="s">
        <v>2960</v>
      </c>
      <c r="F149" s="175" t="s">
        <v>2961</v>
      </c>
      <c r="G149" s="176" t="s">
        <v>299</v>
      </c>
      <c r="H149" s="177">
        <v>1025</v>
      </c>
      <c r="I149" s="178"/>
      <c r="J149" s="179">
        <f t="shared" si="0"/>
        <v>0</v>
      </c>
      <c r="K149" s="180"/>
      <c r="L149" s="181"/>
      <c r="M149" s="182" t="s">
        <v>1</v>
      </c>
      <c r="N149" s="183" t="s">
        <v>39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285</v>
      </c>
      <c r="AT149" s="149" t="s">
        <v>319</v>
      </c>
      <c r="AU149" s="149" t="s">
        <v>80</v>
      </c>
      <c r="AY149" s="17" t="s">
        <v>241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86</v>
      </c>
      <c r="BK149" s="150">
        <f t="shared" si="9"/>
        <v>0</v>
      </c>
      <c r="BL149" s="17" t="s">
        <v>247</v>
      </c>
      <c r="BM149" s="149" t="s">
        <v>2962</v>
      </c>
    </row>
    <row r="150" spans="2:65" s="1" customFormat="1" ht="16.5" customHeight="1">
      <c r="B150" s="32"/>
      <c r="C150" s="173" t="s">
        <v>399</v>
      </c>
      <c r="D150" s="173" t="s">
        <v>319</v>
      </c>
      <c r="E150" s="174" t="s">
        <v>2963</v>
      </c>
      <c r="F150" s="175" t="s">
        <v>2964</v>
      </c>
      <c r="G150" s="176" t="s">
        <v>299</v>
      </c>
      <c r="H150" s="177">
        <v>1020</v>
      </c>
      <c r="I150" s="178"/>
      <c r="J150" s="179">
        <f t="shared" si="0"/>
        <v>0</v>
      </c>
      <c r="K150" s="180"/>
      <c r="L150" s="181"/>
      <c r="M150" s="182" t="s">
        <v>1</v>
      </c>
      <c r="N150" s="183" t="s">
        <v>39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285</v>
      </c>
      <c r="AT150" s="149" t="s">
        <v>319</v>
      </c>
      <c r="AU150" s="149" t="s">
        <v>80</v>
      </c>
      <c r="AY150" s="17" t="s">
        <v>241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86</v>
      </c>
      <c r="BK150" s="150">
        <f t="shared" si="9"/>
        <v>0</v>
      </c>
      <c r="BL150" s="17" t="s">
        <v>247</v>
      </c>
      <c r="BM150" s="149" t="s">
        <v>2965</v>
      </c>
    </row>
    <row r="151" spans="2:65" s="1" customFormat="1" ht="16.5" customHeight="1">
      <c r="B151" s="32"/>
      <c r="C151" s="173" t="s">
        <v>405</v>
      </c>
      <c r="D151" s="173" t="s">
        <v>319</v>
      </c>
      <c r="E151" s="174" t="s">
        <v>2966</v>
      </c>
      <c r="F151" s="175" t="s">
        <v>2967</v>
      </c>
      <c r="G151" s="176" t="s">
        <v>299</v>
      </c>
      <c r="H151" s="177">
        <v>192</v>
      </c>
      <c r="I151" s="178"/>
      <c r="J151" s="179">
        <f t="shared" si="0"/>
        <v>0</v>
      </c>
      <c r="K151" s="180"/>
      <c r="L151" s="181"/>
      <c r="M151" s="182" t="s">
        <v>1</v>
      </c>
      <c r="N151" s="183" t="s">
        <v>39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285</v>
      </c>
      <c r="AT151" s="149" t="s">
        <v>319</v>
      </c>
      <c r="AU151" s="149" t="s">
        <v>80</v>
      </c>
      <c r="AY151" s="17" t="s">
        <v>241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86</v>
      </c>
      <c r="BK151" s="150">
        <f t="shared" si="9"/>
        <v>0</v>
      </c>
      <c r="BL151" s="17" t="s">
        <v>247</v>
      </c>
      <c r="BM151" s="149" t="s">
        <v>2968</v>
      </c>
    </row>
    <row r="152" spans="2:65" s="1" customFormat="1" ht="16.5" customHeight="1">
      <c r="B152" s="32"/>
      <c r="C152" s="137" t="s">
        <v>410</v>
      </c>
      <c r="D152" s="137" t="s">
        <v>243</v>
      </c>
      <c r="E152" s="138" t="s">
        <v>2969</v>
      </c>
      <c r="F152" s="139" t="s">
        <v>2970</v>
      </c>
      <c r="G152" s="140" t="s">
        <v>299</v>
      </c>
      <c r="H152" s="141">
        <v>417</v>
      </c>
      <c r="I152" s="142"/>
      <c r="J152" s="143">
        <f t="shared" si="0"/>
        <v>0</v>
      </c>
      <c r="K152" s="144"/>
      <c r="L152" s="32"/>
      <c r="M152" s="145" t="s">
        <v>1</v>
      </c>
      <c r="N152" s="146" t="s">
        <v>39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247</v>
      </c>
      <c r="AT152" s="149" t="s">
        <v>243</v>
      </c>
      <c r="AU152" s="149" t="s">
        <v>80</v>
      </c>
      <c r="AY152" s="17" t="s">
        <v>241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86</v>
      </c>
      <c r="BK152" s="150">
        <f t="shared" si="9"/>
        <v>0</v>
      </c>
      <c r="BL152" s="17" t="s">
        <v>247</v>
      </c>
      <c r="BM152" s="149" t="s">
        <v>2971</v>
      </c>
    </row>
    <row r="153" spans="2:65" s="1" customFormat="1" ht="16.5" customHeight="1">
      <c r="B153" s="32"/>
      <c r="C153" s="173" t="s">
        <v>415</v>
      </c>
      <c r="D153" s="173" t="s">
        <v>319</v>
      </c>
      <c r="E153" s="174" t="s">
        <v>2972</v>
      </c>
      <c r="F153" s="175" t="s">
        <v>2973</v>
      </c>
      <c r="G153" s="176" t="s">
        <v>299</v>
      </c>
      <c r="H153" s="177">
        <v>315</v>
      </c>
      <c r="I153" s="178"/>
      <c r="J153" s="179">
        <f t="shared" si="0"/>
        <v>0</v>
      </c>
      <c r="K153" s="180"/>
      <c r="L153" s="181"/>
      <c r="M153" s="182" t="s">
        <v>1</v>
      </c>
      <c r="N153" s="183" t="s">
        <v>39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285</v>
      </c>
      <c r="AT153" s="149" t="s">
        <v>319</v>
      </c>
      <c r="AU153" s="149" t="s">
        <v>80</v>
      </c>
      <c r="AY153" s="17" t="s">
        <v>241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86</v>
      </c>
      <c r="BK153" s="150">
        <f t="shared" si="9"/>
        <v>0</v>
      </c>
      <c r="BL153" s="17" t="s">
        <v>247</v>
      </c>
      <c r="BM153" s="149" t="s">
        <v>2974</v>
      </c>
    </row>
    <row r="154" spans="2:65" s="1" customFormat="1" ht="16.5" customHeight="1">
      <c r="B154" s="32"/>
      <c r="C154" s="173" t="s">
        <v>420</v>
      </c>
      <c r="D154" s="173" t="s">
        <v>319</v>
      </c>
      <c r="E154" s="174" t="s">
        <v>2975</v>
      </c>
      <c r="F154" s="175" t="s">
        <v>2976</v>
      </c>
      <c r="G154" s="176" t="s">
        <v>299</v>
      </c>
      <c r="H154" s="177">
        <v>102</v>
      </c>
      <c r="I154" s="178"/>
      <c r="J154" s="179">
        <f t="shared" si="0"/>
        <v>0</v>
      </c>
      <c r="K154" s="180"/>
      <c r="L154" s="181"/>
      <c r="M154" s="182" t="s">
        <v>1</v>
      </c>
      <c r="N154" s="183" t="s">
        <v>39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285</v>
      </c>
      <c r="AT154" s="149" t="s">
        <v>319</v>
      </c>
      <c r="AU154" s="149" t="s">
        <v>80</v>
      </c>
      <c r="AY154" s="17" t="s">
        <v>241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86</v>
      </c>
      <c r="BK154" s="150">
        <f t="shared" si="9"/>
        <v>0</v>
      </c>
      <c r="BL154" s="17" t="s">
        <v>247</v>
      </c>
      <c r="BM154" s="149" t="s">
        <v>2977</v>
      </c>
    </row>
    <row r="155" spans="2:65" s="1" customFormat="1" ht="16.5" customHeight="1">
      <c r="B155" s="32"/>
      <c r="C155" s="137" t="s">
        <v>424</v>
      </c>
      <c r="D155" s="137" t="s">
        <v>243</v>
      </c>
      <c r="E155" s="138" t="s">
        <v>2978</v>
      </c>
      <c r="F155" s="139" t="s">
        <v>2979</v>
      </c>
      <c r="G155" s="140" t="s">
        <v>299</v>
      </c>
      <c r="H155" s="141">
        <v>12</v>
      </c>
      <c r="I155" s="142"/>
      <c r="J155" s="143">
        <f t="shared" ref="J155:J186" si="10">ROUND(I155*H155,2)</f>
        <v>0</v>
      </c>
      <c r="K155" s="144"/>
      <c r="L155" s="32"/>
      <c r="M155" s="145" t="s">
        <v>1</v>
      </c>
      <c r="N155" s="146" t="s">
        <v>39</v>
      </c>
      <c r="P155" s="147">
        <f t="shared" ref="P155:P186" si="11">O155*H155</f>
        <v>0</v>
      </c>
      <c r="Q155" s="147">
        <v>0</v>
      </c>
      <c r="R155" s="147">
        <f t="shared" ref="R155:R186" si="12">Q155*H155</f>
        <v>0</v>
      </c>
      <c r="S155" s="147">
        <v>0</v>
      </c>
      <c r="T155" s="148">
        <f t="shared" ref="T155:T186" si="13">S155*H155</f>
        <v>0</v>
      </c>
      <c r="AR155" s="149" t="s">
        <v>247</v>
      </c>
      <c r="AT155" s="149" t="s">
        <v>243</v>
      </c>
      <c r="AU155" s="149" t="s">
        <v>80</v>
      </c>
      <c r="AY155" s="17" t="s">
        <v>241</v>
      </c>
      <c r="BE155" s="150">
        <f t="shared" ref="BE155:BE186" si="14">IF(N155="základní",J155,0)</f>
        <v>0</v>
      </c>
      <c r="BF155" s="150">
        <f t="shared" ref="BF155:BF186" si="15">IF(N155="snížená",J155,0)</f>
        <v>0</v>
      </c>
      <c r="BG155" s="150">
        <f t="shared" ref="BG155:BG186" si="16">IF(N155="zákl. přenesená",J155,0)</f>
        <v>0</v>
      </c>
      <c r="BH155" s="150">
        <f t="shared" ref="BH155:BH186" si="17">IF(N155="sníž. přenesená",J155,0)</f>
        <v>0</v>
      </c>
      <c r="BI155" s="150">
        <f t="shared" ref="BI155:BI186" si="18">IF(N155="nulová",J155,0)</f>
        <v>0</v>
      </c>
      <c r="BJ155" s="17" t="s">
        <v>86</v>
      </c>
      <c r="BK155" s="150">
        <f t="shared" ref="BK155:BK186" si="19">ROUND(I155*H155,2)</f>
        <v>0</v>
      </c>
      <c r="BL155" s="17" t="s">
        <v>247</v>
      </c>
      <c r="BM155" s="149" t="s">
        <v>2980</v>
      </c>
    </row>
    <row r="156" spans="2:65" s="1" customFormat="1" ht="16.5" customHeight="1">
      <c r="B156" s="32"/>
      <c r="C156" s="173" t="s">
        <v>433</v>
      </c>
      <c r="D156" s="173" t="s">
        <v>319</v>
      </c>
      <c r="E156" s="174" t="s">
        <v>2981</v>
      </c>
      <c r="F156" s="175" t="s">
        <v>2982</v>
      </c>
      <c r="G156" s="176" t="s">
        <v>299</v>
      </c>
      <c r="H156" s="177">
        <v>12</v>
      </c>
      <c r="I156" s="178"/>
      <c r="J156" s="179">
        <f t="shared" si="10"/>
        <v>0</v>
      </c>
      <c r="K156" s="180"/>
      <c r="L156" s="181"/>
      <c r="M156" s="182" t="s">
        <v>1</v>
      </c>
      <c r="N156" s="183" t="s">
        <v>39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285</v>
      </c>
      <c r="AT156" s="149" t="s">
        <v>319</v>
      </c>
      <c r="AU156" s="149" t="s">
        <v>80</v>
      </c>
      <c r="AY156" s="17" t="s">
        <v>241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86</v>
      </c>
      <c r="BK156" s="150">
        <f t="shared" si="19"/>
        <v>0</v>
      </c>
      <c r="BL156" s="17" t="s">
        <v>247</v>
      </c>
      <c r="BM156" s="149" t="s">
        <v>2983</v>
      </c>
    </row>
    <row r="157" spans="2:65" s="1" customFormat="1" ht="16.5" customHeight="1">
      <c r="B157" s="32"/>
      <c r="C157" s="137" t="s">
        <v>437</v>
      </c>
      <c r="D157" s="137" t="s">
        <v>243</v>
      </c>
      <c r="E157" s="138" t="s">
        <v>2984</v>
      </c>
      <c r="F157" s="139" t="s">
        <v>2985</v>
      </c>
      <c r="G157" s="140" t="s">
        <v>299</v>
      </c>
      <c r="H157" s="141">
        <v>18</v>
      </c>
      <c r="I157" s="142"/>
      <c r="J157" s="143">
        <f t="shared" si="10"/>
        <v>0</v>
      </c>
      <c r="K157" s="144"/>
      <c r="L157" s="32"/>
      <c r="M157" s="145" t="s">
        <v>1</v>
      </c>
      <c r="N157" s="146" t="s">
        <v>39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247</v>
      </c>
      <c r="AT157" s="149" t="s">
        <v>243</v>
      </c>
      <c r="AU157" s="149" t="s">
        <v>80</v>
      </c>
      <c r="AY157" s="17" t="s">
        <v>241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86</v>
      </c>
      <c r="BK157" s="150">
        <f t="shared" si="19"/>
        <v>0</v>
      </c>
      <c r="BL157" s="17" t="s">
        <v>247</v>
      </c>
      <c r="BM157" s="149" t="s">
        <v>2986</v>
      </c>
    </row>
    <row r="158" spans="2:65" s="1" customFormat="1" ht="16.5" customHeight="1">
      <c r="B158" s="32"/>
      <c r="C158" s="173" t="s">
        <v>440</v>
      </c>
      <c r="D158" s="173" t="s">
        <v>319</v>
      </c>
      <c r="E158" s="174" t="s">
        <v>2987</v>
      </c>
      <c r="F158" s="175" t="s">
        <v>2988</v>
      </c>
      <c r="G158" s="176" t="s">
        <v>299</v>
      </c>
      <c r="H158" s="177">
        <v>18</v>
      </c>
      <c r="I158" s="178"/>
      <c r="J158" s="179">
        <f t="shared" si="10"/>
        <v>0</v>
      </c>
      <c r="K158" s="180"/>
      <c r="L158" s="181"/>
      <c r="M158" s="182" t="s">
        <v>1</v>
      </c>
      <c r="N158" s="183" t="s">
        <v>39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285</v>
      </c>
      <c r="AT158" s="149" t="s">
        <v>319</v>
      </c>
      <c r="AU158" s="149" t="s">
        <v>80</v>
      </c>
      <c r="AY158" s="17" t="s">
        <v>241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86</v>
      </c>
      <c r="BK158" s="150">
        <f t="shared" si="19"/>
        <v>0</v>
      </c>
      <c r="BL158" s="17" t="s">
        <v>247</v>
      </c>
      <c r="BM158" s="149" t="s">
        <v>2989</v>
      </c>
    </row>
    <row r="159" spans="2:65" s="1" customFormat="1" ht="16.5" customHeight="1">
      <c r="B159" s="32"/>
      <c r="C159" s="137" t="s">
        <v>447</v>
      </c>
      <c r="D159" s="137" t="s">
        <v>243</v>
      </c>
      <c r="E159" s="138" t="s">
        <v>2990</v>
      </c>
      <c r="F159" s="139" t="s">
        <v>2991</v>
      </c>
      <c r="G159" s="140" t="s">
        <v>299</v>
      </c>
      <c r="H159" s="141">
        <v>48</v>
      </c>
      <c r="I159" s="142"/>
      <c r="J159" s="143">
        <f t="shared" si="10"/>
        <v>0</v>
      </c>
      <c r="K159" s="144"/>
      <c r="L159" s="32"/>
      <c r="M159" s="145" t="s">
        <v>1</v>
      </c>
      <c r="N159" s="146" t="s">
        <v>39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247</v>
      </c>
      <c r="AT159" s="149" t="s">
        <v>243</v>
      </c>
      <c r="AU159" s="149" t="s">
        <v>80</v>
      </c>
      <c r="AY159" s="17" t="s">
        <v>241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86</v>
      </c>
      <c r="BK159" s="150">
        <f t="shared" si="19"/>
        <v>0</v>
      </c>
      <c r="BL159" s="17" t="s">
        <v>247</v>
      </c>
      <c r="BM159" s="149" t="s">
        <v>2992</v>
      </c>
    </row>
    <row r="160" spans="2:65" s="1" customFormat="1" ht="16.5" customHeight="1">
      <c r="B160" s="32"/>
      <c r="C160" s="173" t="s">
        <v>451</v>
      </c>
      <c r="D160" s="173" t="s">
        <v>319</v>
      </c>
      <c r="E160" s="174" t="s">
        <v>2993</v>
      </c>
      <c r="F160" s="175" t="s">
        <v>2994</v>
      </c>
      <c r="G160" s="176" t="s">
        <v>299</v>
      </c>
      <c r="H160" s="177">
        <v>24</v>
      </c>
      <c r="I160" s="178"/>
      <c r="J160" s="179">
        <f t="shared" si="10"/>
        <v>0</v>
      </c>
      <c r="K160" s="180"/>
      <c r="L160" s="181"/>
      <c r="M160" s="182" t="s">
        <v>1</v>
      </c>
      <c r="N160" s="183" t="s">
        <v>39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285</v>
      </c>
      <c r="AT160" s="149" t="s">
        <v>319</v>
      </c>
      <c r="AU160" s="149" t="s">
        <v>80</v>
      </c>
      <c r="AY160" s="17" t="s">
        <v>241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86</v>
      </c>
      <c r="BK160" s="150">
        <f t="shared" si="19"/>
        <v>0</v>
      </c>
      <c r="BL160" s="17" t="s">
        <v>247</v>
      </c>
      <c r="BM160" s="149" t="s">
        <v>2995</v>
      </c>
    </row>
    <row r="161" spans="2:65" s="1" customFormat="1" ht="16.5" customHeight="1">
      <c r="B161" s="32"/>
      <c r="C161" s="173" t="s">
        <v>457</v>
      </c>
      <c r="D161" s="173" t="s">
        <v>319</v>
      </c>
      <c r="E161" s="174" t="s">
        <v>2996</v>
      </c>
      <c r="F161" s="175" t="s">
        <v>2997</v>
      </c>
      <c r="G161" s="176" t="s">
        <v>299</v>
      </c>
      <c r="H161" s="177">
        <v>24</v>
      </c>
      <c r="I161" s="178"/>
      <c r="J161" s="179">
        <f t="shared" si="10"/>
        <v>0</v>
      </c>
      <c r="K161" s="180"/>
      <c r="L161" s="181"/>
      <c r="M161" s="182" t="s">
        <v>1</v>
      </c>
      <c r="N161" s="183" t="s">
        <v>39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285</v>
      </c>
      <c r="AT161" s="149" t="s">
        <v>319</v>
      </c>
      <c r="AU161" s="149" t="s">
        <v>80</v>
      </c>
      <c r="AY161" s="17" t="s">
        <v>241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86</v>
      </c>
      <c r="BK161" s="150">
        <f t="shared" si="19"/>
        <v>0</v>
      </c>
      <c r="BL161" s="17" t="s">
        <v>247</v>
      </c>
      <c r="BM161" s="149" t="s">
        <v>2998</v>
      </c>
    </row>
    <row r="162" spans="2:65" s="1" customFormat="1" ht="16.5" customHeight="1">
      <c r="B162" s="32"/>
      <c r="C162" s="137" t="s">
        <v>463</v>
      </c>
      <c r="D162" s="137" t="s">
        <v>243</v>
      </c>
      <c r="E162" s="138" t="s">
        <v>2999</v>
      </c>
      <c r="F162" s="139" t="s">
        <v>3000</v>
      </c>
      <c r="G162" s="140" t="s">
        <v>299</v>
      </c>
      <c r="H162" s="141">
        <v>24</v>
      </c>
      <c r="I162" s="142"/>
      <c r="J162" s="143">
        <f t="shared" si="10"/>
        <v>0</v>
      </c>
      <c r="K162" s="144"/>
      <c r="L162" s="32"/>
      <c r="M162" s="145" t="s">
        <v>1</v>
      </c>
      <c r="N162" s="146" t="s">
        <v>39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247</v>
      </c>
      <c r="AT162" s="149" t="s">
        <v>243</v>
      </c>
      <c r="AU162" s="149" t="s">
        <v>80</v>
      </c>
      <c r="AY162" s="17" t="s">
        <v>241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86</v>
      </c>
      <c r="BK162" s="150">
        <f t="shared" si="19"/>
        <v>0</v>
      </c>
      <c r="BL162" s="17" t="s">
        <v>247</v>
      </c>
      <c r="BM162" s="149" t="s">
        <v>3001</v>
      </c>
    </row>
    <row r="163" spans="2:65" s="1" customFormat="1" ht="16.5" customHeight="1">
      <c r="B163" s="32"/>
      <c r="C163" s="173" t="s">
        <v>479</v>
      </c>
      <c r="D163" s="173" t="s">
        <v>319</v>
      </c>
      <c r="E163" s="174" t="s">
        <v>3002</v>
      </c>
      <c r="F163" s="175" t="s">
        <v>3003</v>
      </c>
      <c r="G163" s="176" t="s">
        <v>299</v>
      </c>
      <c r="H163" s="177">
        <v>24</v>
      </c>
      <c r="I163" s="178"/>
      <c r="J163" s="179">
        <f t="shared" si="10"/>
        <v>0</v>
      </c>
      <c r="K163" s="180"/>
      <c r="L163" s="181"/>
      <c r="M163" s="182" t="s">
        <v>1</v>
      </c>
      <c r="N163" s="183" t="s">
        <v>39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285</v>
      </c>
      <c r="AT163" s="149" t="s">
        <v>319</v>
      </c>
      <c r="AU163" s="149" t="s">
        <v>80</v>
      </c>
      <c r="AY163" s="17" t="s">
        <v>241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86</v>
      </c>
      <c r="BK163" s="150">
        <f t="shared" si="19"/>
        <v>0</v>
      </c>
      <c r="BL163" s="17" t="s">
        <v>247</v>
      </c>
      <c r="BM163" s="149" t="s">
        <v>3004</v>
      </c>
    </row>
    <row r="164" spans="2:65" s="1" customFormat="1" ht="16.5" customHeight="1">
      <c r="B164" s="32"/>
      <c r="C164" s="137" t="s">
        <v>485</v>
      </c>
      <c r="D164" s="137" t="s">
        <v>243</v>
      </c>
      <c r="E164" s="138" t="s">
        <v>3005</v>
      </c>
      <c r="F164" s="139" t="s">
        <v>3006</v>
      </c>
      <c r="G164" s="140" t="s">
        <v>299</v>
      </c>
      <c r="H164" s="141">
        <v>60</v>
      </c>
      <c r="I164" s="142"/>
      <c r="J164" s="143">
        <f t="shared" si="10"/>
        <v>0</v>
      </c>
      <c r="K164" s="144"/>
      <c r="L164" s="32"/>
      <c r="M164" s="145" t="s">
        <v>1</v>
      </c>
      <c r="N164" s="146" t="s">
        <v>39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247</v>
      </c>
      <c r="AT164" s="149" t="s">
        <v>243</v>
      </c>
      <c r="AU164" s="149" t="s">
        <v>80</v>
      </c>
      <c r="AY164" s="17" t="s">
        <v>241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86</v>
      </c>
      <c r="BK164" s="150">
        <f t="shared" si="19"/>
        <v>0</v>
      </c>
      <c r="BL164" s="17" t="s">
        <v>247</v>
      </c>
      <c r="BM164" s="149" t="s">
        <v>3007</v>
      </c>
    </row>
    <row r="165" spans="2:65" s="1" customFormat="1" ht="16.5" customHeight="1">
      <c r="B165" s="32"/>
      <c r="C165" s="173" t="s">
        <v>490</v>
      </c>
      <c r="D165" s="173" t="s">
        <v>319</v>
      </c>
      <c r="E165" s="174" t="s">
        <v>3008</v>
      </c>
      <c r="F165" s="175" t="s">
        <v>3009</v>
      </c>
      <c r="G165" s="176" t="s">
        <v>299</v>
      </c>
      <c r="H165" s="177">
        <v>60</v>
      </c>
      <c r="I165" s="178"/>
      <c r="J165" s="179">
        <f t="shared" si="10"/>
        <v>0</v>
      </c>
      <c r="K165" s="180"/>
      <c r="L165" s="181"/>
      <c r="M165" s="182" t="s">
        <v>1</v>
      </c>
      <c r="N165" s="183" t="s">
        <v>39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285</v>
      </c>
      <c r="AT165" s="149" t="s">
        <v>319</v>
      </c>
      <c r="AU165" s="149" t="s">
        <v>80</v>
      </c>
      <c r="AY165" s="17" t="s">
        <v>241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86</v>
      </c>
      <c r="BK165" s="150">
        <f t="shared" si="19"/>
        <v>0</v>
      </c>
      <c r="BL165" s="17" t="s">
        <v>247</v>
      </c>
      <c r="BM165" s="149" t="s">
        <v>3010</v>
      </c>
    </row>
    <row r="166" spans="2:65" s="1" customFormat="1" ht="16.5" customHeight="1">
      <c r="B166" s="32"/>
      <c r="C166" s="137" t="s">
        <v>496</v>
      </c>
      <c r="D166" s="137" t="s">
        <v>243</v>
      </c>
      <c r="E166" s="138" t="s">
        <v>3011</v>
      </c>
      <c r="F166" s="139" t="s">
        <v>3012</v>
      </c>
      <c r="G166" s="140" t="s">
        <v>299</v>
      </c>
      <c r="H166" s="141">
        <v>248</v>
      </c>
      <c r="I166" s="142"/>
      <c r="J166" s="143">
        <f t="shared" si="10"/>
        <v>0</v>
      </c>
      <c r="K166" s="144"/>
      <c r="L166" s="32"/>
      <c r="M166" s="145" t="s">
        <v>1</v>
      </c>
      <c r="N166" s="146" t="s">
        <v>39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247</v>
      </c>
      <c r="AT166" s="149" t="s">
        <v>243</v>
      </c>
      <c r="AU166" s="149" t="s">
        <v>80</v>
      </c>
      <c r="AY166" s="17" t="s">
        <v>241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86</v>
      </c>
      <c r="BK166" s="150">
        <f t="shared" si="19"/>
        <v>0</v>
      </c>
      <c r="BL166" s="17" t="s">
        <v>247</v>
      </c>
      <c r="BM166" s="149" t="s">
        <v>3013</v>
      </c>
    </row>
    <row r="167" spans="2:65" s="1" customFormat="1" ht="16.5" customHeight="1">
      <c r="B167" s="32"/>
      <c r="C167" s="173" t="s">
        <v>508</v>
      </c>
      <c r="D167" s="173" t="s">
        <v>319</v>
      </c>
      <c r="E167" s="174" t="s">
        <v>3014</v>
      </c>
      <c r="F167" s="175" t="s">
        <v>3015</v>
      </c>
      <c r="G167" s="176" t="s">
        <v>299</v>
      </c>
      <c r="H167" s="177">
        <v>92</v>
      </c>
      <c r="I167" s="178"/>
      <c r="J167" s="179">
        <f t="shared" si="10"/>
        <v>0</v>
      </c>
      <c r="K167" s="180"/>
      <c r="L167" s="181"/>
      <c r="M167" s="182" t="s">
        <v>1</v>
      </c>
      <c r="N167" s="183" t="s">
        <v>39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285</v>
      </c>
      <c r="AT167" s="149" t="s">
        <v>319</v>
      </c>
      <c r="AU167" s="149" t="s">
        <v>80</v>
      </c>
      <c r="AY167" s="17" t="s">
        <v>241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86</v>
      </c>
      <c r="BK167" s="150">
        <f t="shared" si="19"/>
        <v>0</v>
      </c>
      <c r="BL167" s="17" t="s">
        <v>247</v>
      </c>
      <c r="BM167" s="149" t="s">
        <v>3016</v>
      </c>
    </row>
    <row r="168" spans="2:65" s="1" customFormat="1" ht="16.5" customHeight="1">
      <c r="B168" s="32"/>
      <c r="C168" s="173" t="s">
        <v>521</v>
      </c>
      <c r="D168" s="173" t="s">
        <v>319</v>
      </c>
      <c r="E168" s="174" t="s">
        <v>3017</v>
      </c>
      <c r="F168" s="175" t="s">
        <v>3018</v>
      </c>
      <c r="G168" s="176" t="s">
        <v>299</v>
      </c>
      <c r="H168" s="177">
        <v>82</v>
      </c>
      <c r="I168" s="178"/>
      <c r="J168" s="179">
        <f t="shared" si="10"/>
        <v>0</v>
      </c>
      <c r="K168" s="180"/>
      <c r="L168" s="181"/>
      <c r="M168" s="182" t="s">
        <v>1</v>
      </c>
      <c r="N168" s="183" t="s">
        <v>39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285</v>
      </c>
      <c r="AT168" s="149" t="s">
        <v>319</v>
      </c>
      <c r="AU168" s="149" t="s">
        <v>80</v>
      </c>
      <c r="AY168" s="17" t="s">
        <v>241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86</v>
      </c>
      <c r="BK168" s="150">
        <f t="shared" si="19"/>
        <v>0</v>
      </c>
      <c r="BL168" s="17" t="s">
        <v>247</v>
      </c>
      <c r="BM168" s="149" t="s">
        <v>3019</v>
      </c>
    </row>
    <row r="169" spans="2:65" s="1" customFormat="1" ht="16.5" customHeight="1">
      <c r="B169" s="32"/>
      <c r="C169" s="173" t="s">
        <v>532</v>
      </c>
      <c r="D169" s="173" t="s">
        <v>319</v>
      </c>
      <c r="E169" s="174" t="s">
        <v>3020</v>
      </c>
      <c r="F169" s="175" t="s">
        <v>3021</v>
      </c>
      <c r="G169" s="176" t="s">
        <v>299</v>
      </c>
      <c r="H169" s="177">
        <v>39</v>
      </c>
      <c r="I169" s="178"/>
      <c r="J169" s="179">
        <f t="shared" si="10"/>
        <v>0</v>
      </c>
      <c r="K169" s="180"/>
      <c r="L169" s="181"/>
      <c r="M169" s="182" t="s">
        <v>1</v>
      </c>
      <c r="N169" s="183" t="s">
        <v>39</v>
      </c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AR169" s="149" t="s">
        <v>285</v>
      </c>
      <c r="AT169" s="149" t="s">
        <v>319</v>
      </c>
      <c r="AU169" s="149" t="s">
        <v>80</v>
      </c>
      <c r="AY169" s="17" t="s">
        <v>241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86</v>
      </c>
      <c r="BK169" s="150">
        <f t="shared" si="19"/>
        <v>0</v>
      </c>
      <c r="BL169" s="17" t="s">
        <v>247</v>
      </c>
      <c r="BM169" s="149" t="s">
        <v>3022</v>
      </c>
    </row>
    <row r="170" spans="2:65" s="1" customFormat="1" ht="16.5" customHeight="1">
      <c r="B170" s="32"/>
      <c r="C170" s="173" t="s">
        <v>536</v>
      </c>
      <c r="D170" s="173" t="s">
        <v>319</v>
      </c>
      <c r="E170" s="174" t="s">
        <v>3023</v>
      </c>
      <c r="F170" s="175" t="s">
        <v>3024</v>
      </c>
      <c r="G170" s="176" t="s">
        <v>299</v>
      </c>
      <c r="H170" s="177">
        <v>35</v>
      </c>
      <c r="I170" s="178"/>
      <c r="J170" s="179">
        <f t="shared" si="10"/>
        <v>0</v>
      </c>
      <c r="K170" s="180"/>
      <c r="L170" s="181"/>
      <c r="M170" s="182" t="s">
        <v>1</v>
      </c>
      <c r="N170" s="183" t="s">
        <v>39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285</v>
      </c>
      <c r="AT170" s="149" t="s">
        <v>319</v>
      </c>
      <c r="AU170" s="149" t="s">
        <v>80</v>
      </c>
      <c r="AY170" s="17" t="s">
        <v>241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86</v>
      </c>
      <c r="BK170" s="150">
        <f t="shared" si="19"/>
        <v>0</v>
      </c>
      <c r="BL170" s="17" t="s">
        <v>247</v>
      </c>
      <c r="BM170" s="149" t="s">
        <v>3025</v>
      </c>
    </row>
    <row r="171" spans="2:65" s="1" customFormat="1" ht="16.5" customHeight="1">
      <c r="B171" s="32"/>
      <c r="C171" s="137" t="s">
        <v>555</v>
      </c>
      <c r="D171" s="137" t="s">
        <v>243</v>
      </c>
      <c r="E171" s="138" t="s">
        <v>3026</v>
      </c>
      <c r="F171" s="139" t="s">
        <v>3027</v>
      </c>
      <c r="G171" s="140" t="s">
        <v>1608</v>
      </c>
      <c r="H171" s="141">
        <v>21</v>
      </c>
      <c r="I171" s="142"/>
      <c r="J171" s="143">
        <f t="shared" si="10"/>
        <v>0</v>
      </c>
      <c r="K171" s="144"/>
      <c r="L171" s="32"/>
      <c r="M171" s="145" t="s">
        <v>1</v>
      </c>
      <c r="N171" s="146" t="s">
        <v>39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247</v>
      </c>
      <c r="AT171" s="149" t="s">
        <v>243</v>
      </c>
      <c r="AU171" s="149" t="s">
        <v>80</v>
      </c>
      <c r="AY171" s="17" t="s">
        <v>241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86</v>
      </c>
      <c r="BK171" s="150">
        <f t="shared" si="19"/>
        <v>0</v>
      </c>
      <c r="BL171" s="17" t="s">
        <v>247</v>
      </c>
      <c r="BM171" s="149" t="s">
        <v>3028</v>
      </c>
    </row>
    <row r="172" spans="2:65" s="1" customFormat="1" ht="16.5" customHeight="1">
      <c r="B172" s="32"/>
      <c r="C172" s="173" t="s">
        <v>560</v>
      </c>
      <c r="D172" s="173" t="s">
        <v>319</v>
      </c>
      <c r="E172" s="174" t="s">
        <v>3029</v>
      </c>
      <c r="F172" s="175" t="s">
        <v>3030</v>
      </c>
      <c r="G172" s="176" t="s">
        <v>1608</v>
      </c>
      <c r="H172" s="177">
        <v>21</v>
      </c>
      <c r="I172" s="178"/>
      <c r="J172" s="179">
        <f t="shared" si="10"/>
        <v>0</v>
      </c>
      <c r="K172" s="180"/>
      <c r="L172" s="181"/>
      <c r="M172" s="182" t="s">
        <v>1</v>
      </c>
      <c r="N172" s="183" t="s">
        <v>39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285</v>
      </c>
      <c r="AT172" s="149" t="s">
        <v>319</v>
      </c>
      <c r="AU172" s="149" t="s">
        <v>80</v>
      </c>
      <c r="AY172" s="17" t="s">
        <v>241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86</v>
      </c>
      <c r="BK172" s="150">
        <f t="shared" si="19"/>
        <v>0</v>
      </c>
      <c r="BL172" s="17" t="s">
        <v>247</v>
      </c>
      <c r="BM172" s="149" t="s">
        <v>3031</v>
      </c>
    </row>
    <row r="173" spans="2:65" s="1" customFormat="1" ht="16.5" customHeight="1">
      <c r="B173" s="32"/>
      <c r="C173" s="173" t="s">
        <v>566</v>
      </c>
      <c r="D173" s="173" t="s">
        <v>319</v>
      </c>
      <c r="E173" s="174" t="s">
        <v>3032</v>
      </c>
      <c r="F173" s="175" t="s">
        <v>3033</v>
      </c>
      <c r="G173" s="176" t="s">
        <v>1608</v>
      </c>
      <c r="H173" s="177">
        <v>21</v>
      </c>
      <c r="I173" s="178"/>
      <c r="J173" s="179">
        <f t="shared" si="10"/>
        <v>0</v>
      </c>
      <c r="K173" s="180"/>
      <c r="L173" s="181"/>
      <c r="M173" s="182" t="s">
        <v>1</v>
      </c>
      <c r="N173" s="183" t="s">
        <v>39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285</v>
      </c>
      <c r="AT173" s="149" t="s">
        <v>319</v>
      </c>
      <c r="AU173" s="149" t="s">
        <v>80</v>
      </c>
      <c r="AY173" s="17" t="s">
        <v>241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86</v>
      </c>
      <c r="BK173" s="150">
        <f t="shared" si="19"/>
        <v>0</v>
      </c>
      <c r="BL173" s="17" t="s">
        <v>247</v>
      </c>
      <c r="BM173" s="149" t="s">
        <v>3034</v>
      </c>
    </row>
    <row r="174" spans="2:65" s="1" customFormat="1" ht="16.5" customHeight="1">
      <c r="B174" s="32"/>
      <c r="C174" s="137" t="s">
        <v>579</v>
      </c>
      <c r="D174" s="137" t="s">
        <v>243</v>
      </c>
      <c r="E174" s="138" t="s">
        <v>3035</v>
      </c>
      <c r="F174" s="139" t="s">
        <v>3036</v>
      </c>
      <c r="G174" s="140" t="s">
        <v>1608</v>
      </c>
      <c r="H174" s="141">
        <v>2</v>
      </c>
      <c r="I174" s="142"/>
      <c r="J174" s="143">
        <f t="shared" si="10"/>
        <v>0</v>
      </c>
      <c r="K174" s="144"/>
      <c r="L174" s="32"/>
      <c r="M174" s="145" t="s">
        <v>1</v>
      </c>
      <c r="N174" s="146" t="s">
        <v>39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247</v>
      </c>
      <c r="AT174" s="149" t="s">
        <v>243</v>
      </c>
      <c r="AU174" s="149" t="s">
        <v>80</v>
      </c>
      <c r="AY174" s="17" t="s">
        <v>241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86</v>
      </c>
      <c r="BK174" s="150">
        <f t="shared" si="19"/>
        <v>0</v>
      </c>
      <c r="BL174" s="17" t="s">
        <v>247</v>
      </c>
      <c r="BM174" s="149" t="s">
        <v>3037</v>
      </c>
    </row>
    <row r="175" spans="2:65" s="1" customFormat="1" ht="16.5" customHeight="1">
      <c r="B175" s="32"/>
      <c r="C175" s="173" t="s">
        <v>588</v>
      </c>
      <c r="D175" s="173" t="s">
        <v>319</v>
      </c>
      <c r="E175" s="174" t="s">
        <v>3029</v>
      </c>
      <c r="F175" s="175" t="s">
        <v>3030</v>
      </c>
      <c r="G175" s="176" t="s">
        <v>1608</v>
      </c>
      <c r="H175" s="177">
        <v>2</v>
      </c>
      <c r="I175" s="178"/>
      <c r="J175" s="179">
        <f t="shared" si="10"/>
        <v>0</v>
      </c>
      <c r="K175" s="180"/>
      <c r="L175" s="181"/>
      <c r="M175" s="182" t="s">
        <v>1</v>
      </c>
      <c r="N175" s="183" t="s">
        <v>39</v>
      </c>
      <c r="P175" s="147">
        <f t="shared" si="11"/>
        <v>0</v>
      </c>
      <c r="Q175" s="147">
        <v>0</v>
      </c>
      <c r="R175" s="147">
        <f t="shared" si="12"/>
        <v>0</v>
      </c>
      <c r="S175" s="147">
        <v>0</v>
      </c>
      <c r="T175" s="148">
        <f t="shared" si="13"/>
        <v>0</v>
      </c>
      <c r="AR175" s="149" t="s">
        <v>285</v>
      </c>
      <c r="AT175" s="149" t="s">
        <v>319</v>
      </c>
      <c r="AU175" s="149" t="s">
        <v>80</v>
      </c>
      <c r="AY175" s="17" t="s">
        <v>241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86</v>
      </c>
      <c r="BK175" s="150">
        <f t="shared" si="19"/>
        <v>0</v>
      </c>
      <c r="BL175" s="17" t="s">
        <v>247</v>
      </c>
      <c r="BM175" s="149" t="s">
        <v>3038</v>
      </c>
    </row>
    <row r="176" spans="2:65" s="1" customFormat="1" ht="16.5" customHeight="1">
      <c r="B176" s="32"/>
      <c r="C176" s="173" t="s">
        <v>592</v>
      </c>
      <c r="D176" s="173" t="s">
        <v>319</v>
      </c>
      <c r="E176" s="174" t="s">
        <v>3039</v>
      </c>
      <c r="F176" s="175" t="s">
        <v>3040</v>
      </c>
      <c r="G176" s="176" t="s">
        <v>1608</v>
      </c>
      <c r="H176" s="177">
        <v>2</v>
      </c>
      <c r="I176" s="178"/>
      <c r="J176" s="179">
        <f t="shared" si="10"/>
        <v>0</v>
      </c>
      <c r="K176" s="180"/>
      <c r="L176" s="181"/>
      <c r="M176" s="182" t="s">
        <v>1</v>
      </c>
      <c r="N176" s="183" t="s">
        <v>39</v>
      </c>
      <c r="P176" s="147">
        <f t="shared" si="11"/>
        <v>0</v>
      </c>
      <c r="Q176" s="147">
        <v>0</v>
      </c>
      <c r="R176" s="147">
        <f t="shared" si="12"/>
        <v>0</v>
      </c>
      <c r="S176" s="147">
        <v>0</v>
      </c>
      <c r="T176" s="148">
        <f t="shared" si="13"/>
        <v>0</v>
      </c>
      <c r="AR176" s="149" t="s">
        <v>285</v>
      </c>
      <c r="AT176" s="149" t="s">
        <v>319</v>
      </c>
      <c r="AU176" s="149" t="s">
        <v>80</v>
      </c>
      <c r="AY176" s="17" t="s">
        <v>241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86</v>
      </c>
      <c r="BK176" s="150">
        <f t="shared" si="19"/>
        <v>0</v>
      </c>
      <c r="BL176" s="17" t="s">
        <v>247</v>
      </c>
      <c r="BM176" s="149" t="s">
        <v>3041</v>
      </c>
    </row>
    <row r="177" spans="2:65" s="1" customFormat="1" ht="16.5" customHeight="1">
      <c r="B177" s="32"/>
      <c r="C177" s="173" t="s">
        <v>600</v>
      </c>
      <c r="D177" s="173" t="s">
        <v>319</v>
      </c>
      <c r="E177" s="174" t="s">
        <v>3042</v>
      </c>
      <c r="F177" s="175" t="s">
        <v>3043</v>
      </c>
      <c r="G177" s="176" t="s">
        <v>1608</v>
      </c>
      <c r="H177" s="177">
        <v>2</v>
      </c>
      <c r="I177" s="178"/>
      <c r="J177" s="179">
        <f t="shared" si="10"/>
        <v>0</v>
      </c>
      <c r="K177" s="180"/>
      <c r="L177" s="181"/>
      <c r="M177" s="182" t="s">
        <v>1</v>
      </c>
      <c r="N177" s="183" t="s">
        <v>39</v>
      </c>
      <c r="P177" s="147">
        <f t="shared" si="11"/>
        <v>0</v>
      </c>
      <c r="Q177" s="147">
        <v>0</v>
      </c>
      <c r="R177" s="147">
        <f t="shared" si="12"/>
        <v>0</v>
      </c>
      <c r="S177" s="147">
        <v>0</v>
      </c>
      <c r="T177" s="148">
        <f t="shared" si="13"/>
        <v>0</v>
      </c>
      <c r="AR177" s="149" t="s">
        <v>285</v>
      </c>
      <c r="AT177" s="149" t="s">
        <v>319</v>
      </c>
      <c r="AU177" s="149" t="s">
        <v>80</v>
      </c>
      <c r="AY177" s="17" t="s">
        <v>241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7" t="s">
        <v>86</v>
      </c>
      <c r="BK177" s="150">
        <f t="shared" si="19"/>
        <v>0</v>
      </c>
      <c r="BL177" s="17" t="s">
        <v>247</v>
      </c>
      <c r="BM177" s="149" t="s">
        <v>3044</v>
      </c>
    </row>
    <row r="178" spans="2:65" s="1" customFormat="1" ht="16.5" customHeight="1">
      <c r="B178" s="32"/>
      <c r="C178" s="137" t="s">
        <v>607</v>
      </c>
      <c r="D178" s="137" t="s">
        <v>243</v>
      </c>
      <c r="E178" s="138" t="s">
        <v>3045</v>
      </c>
      <c r="F178" s="139" t="s">
        <v>3046</v>
      </c>
      <c r="G178" s="140" t="s">
        <v>1608</v>
      </c>
      <c r="H178" s="141">
        <v>9</v>
      </c>
      <c r="I178" s="142"/>
      <c r="J178" s="143">
        <f t="shared" si="10"/>
        <v>0</v>
      </c>
      <c r="K178" s="144"/>
      <c r="L178" s="32"/>
      <c r="M178" s="145" t="s">
        <v>1</v>
      </c>
      <c r="N178" s="146" t="s">
        <v>39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247</v>
      </c>
      <c r="AT178" s="149" t="s">
        <v>243</v>
      </c>
      <c r="AU178" s="149" t="s">
        <v>80</v>
      </c>
      <c r="AY178" s="17" t="s">
        <v>241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86</v>
      </c>
      <c r="BK178" s="150">
        <f t="shared" si="19"/>
        <v>0</v>
      </c>
      <c r="BL178" s="17" t="s">
        <v>247</v>
      </c>
      <c r="BM178" s="149" t="s">
        <v>3047</v>
      </c>
    </row>
    <row r="179" spans="2:65" s="1" customFormat="1" ht="16.5" customHeight="1">
      <c r="B179" s="32"/>
      <c r="C179" s="173" t="s">
        <v>611</v>
      </c>
      <c r="D179" s="173" t="s">
        <v>319</v>
      </c>
      <c r="E179" s="174" t="s">
        <v>3048</v>
      </c>
      <c r="F179" s="175" t="s">
        <v>3049</v>
      </c>
      <c r="G179" s="176" t="s">
        <v>1608</v>
      </c>
      <c r="H179" s="177">
        <v>9</v>
      </c>
      <c r="I179" s="178"/>
      <c r="J179" s="179">
        <f t="shared" si="10"/>
        <v>0</v>
      </c>
      <c r="K179" s="180"/>
      <c r="L179" s="181"/>
      <c r="M179" s="182" t="s">
        <v>1</v>
      </c>
      <c r="N179" s="183" t="s">
        <v>39</v>
      </c>
      <c r="P179" s="147">
        <f t="shared" si="11"/>
        <v>0</v>
      </c>
      <c r="Q179" s="147">
        <v>0</v>
      </c>
      <c r="R179" s="147">
        <f t="shared" si="12"/>
        <v>0</v>
      </c>
      <c r="S179" s="147">
        <v>0</v>
      </c>
      <c r="T179" s="148">
        <f t="shared" si="13"/>
        <v>0</v>
      </c>
      <c r="AR179" s="149" t="s">
        <v>285</v>
      </c>
      <c r="AT179" s="149" t="s">
        <v>319</v>
      </c>
      <c r="AU179" s="149" t="s">
        <v>80</v>
      </c>
      <c r="AY179" s="17" t="s">
        <v>241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86</v>
      </c>
      <c r="BK179" s="150">
        <f t="shared" si="19"/>
        <v>0</v>
      </c>
      <c r="BL179" s="17" t="s">
        <v>247</v>
      </c>
      <c r="BM179" s="149" t="s">
        <v>3050</v>
      </c>
    </row>
    <row r="180" spans="2:65" s="1" customFormat="1" ht="16.5" customHeight="1">
      <c r="B180" s="32"/>
      <c r="C180" s="173" t="s">
        <v>615</v>
      </c>
      <c r="D180" s="173" t="s">
        <v>319</v>
      </c>
      <c r="E180" s="174" t="s">
        <v>3032</v>
      </c>
      <c r="F180" s="175" t="s">
        <v>3033</v>
      </c>
      <c r="G180" s="176" t="s">
        <v>1608</v>
      </c>
      <c r="H180" s="177">
        <v>9</v>
      </c>
      <c r="I180" s="178"/>
      <c r="J180" s="179">
        <f t="shared" si="10"/>
        <v>0</v>
      </c>
      <c r="K180" s="180"/>
      <c r="L180" s="181"/>
      <c r="M180" s="182" t="s">
        <v>1</v>
      </c>
      <c r="N180" s="183" t="s">
        <v>39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285</v>
      </c>
      <c r="AT180" s="149" t="s">
        <v>319</v>
      </c>
      <c r="AU180" s="149" t="s">
        <v>80</v>
      </c>
      <c r="AY180" s="17" t="s">
        <v>241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86</v>
      </c>
      <c r="BK180" s="150">
        <f t="shared" si="19"/>
        <v>0</v>
      </c>
      <c r="BL180" s="17" t="s">
        <v>247</v>
      </c>
      <c r="BM180" s="149" t="s">
        <v>3051</v>
      </c>
    </row>
    <row r="181" spans="2:65" s="1" customFormat="1" ht="16.5" customHeight="1">
      <c r="B181" s="32"/>
      <c r="C181" s="137" t="s">
        <v>620</v>
      </c>
      <c r="D181" s="137" t="s">
        <v>243</v>
      </c>
      <c r="E181" s="138" t="s">
        <v>3052</v>
      </c>
      <c r="F181" s="139" t="s">
        <v>3053</v>
      </c>
      <c r="G181" s="140" t="s">
        <v>1608</v>
      </c>
      <c r="H181" s="141">
        <v>38</v>
      </c>
      <c r="I181" s="142"/>
      <c r="J181" s="143">
        <f t="shared" si="10"/>
        <v>0</v>
      </c>
      <c r="K181" s="144"/>
      <c r="L181" s="32"/>
      <c r="M181" s="145" t="s">
        <v>1</v>
      </c>
      <c r="N181" s="146" t="s">
        <v>39</v>
      </c>
      <c r="P181" s="147">
        <f t="shared" si="11"/>
        <v>0</v>
      </c>
      <c r="Q181" s="147">
        <v>0</v>
      </c>
      <c r="R181" s="147">
        <f t="shared" si="12"/>
        <v>0</v>
      </c>
      <c r="S181" s="147">
        <v>0</v>
      </c>
      <c r="T181" s="148">
        <f t="shared" si="13"/>
        <v>0</v>
      </c>
      <c r="AR181" s="149" t="s">
        <v>247</v>
      </c>
      <c r="AT181" s="149" t="s">
        <v>243</v>
      </c>
      <c r="AU181" s="149" t="s">
        <v>80</v>
      </c>
      <c r="AY181" s="17" t="s">
        <v>241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86</v>
      </c>
      <c r="BK181" s="150">
        <f t="shared" si="19"/>
        <v>0</v>
      </c>
      <c r="BL181" s="17" t="s">
        <v>247</v>
      </c>
      <c r="BM181" s="149" t="s">
        <v>3054</v>
      </c>
    </row>
    <row r="182" spans="2:65" s="1" customFormat="1" ht="16.5" customHeight="1">
      <c r="B182" s="32"/>
      <c r="C182" s="173" t="s">
        <v>624</v>
      </c>
      <c r="D182" s="173" t="s">
        <v>319</v>
      </c>
      <c r="E182" s="174" t="s">
        <v>3055</v>
      </c>
      <c r="F182" s="175" t="s">
        <v>3056</v>
      </c>
      <c r="G182" s="176" t="s">
        <v>1608</v>
      </c>
      <c r="H182" s="177">
        <v>38</v>
      </c>
      <c r="I182" s="178"/>
      <c r="J182" s="179">
        <f t="shared" si="10"/>
        <v>0</v>
      </c>
      <c r="K182" s="180"/>
      <c r="L182" s="181"/>
      <c r="M182" s="182" t="s">
        <v>1</v>
      </c>
      <c r="N182" s="183" t="s">
        <v>39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285</v>
      </c>
      <c r="AT182" s="149" t="s">
        <v>319</v>
      </c>
      <c r="AU182" s="149" t="s">
        <v>80</v>
      </c>
      <c r="AY182" s="17" t="s">
        <v>241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86</v>
      </c>
      <c r="BK182" s="150">
        <f t="shared" si="19"/>
        <v>0</v>
      </c>
      <c r="BL182" s="17" t="s">
        <v>247</v>
      </c>
      <c r="BM182" s="149" t="s">
        <v>3057</v>
      </c>
    </row>
    <row r="183" spans="2:65" s="1" customFormat="1" ht="16.5" customHeight="1">
      <c r="B183" s="32"/>
      <c r="C183" s="173" t="s">
        <v>630</v>
      </c>
      <c r="D183" s="173" t="s">
        <v>319</v>
      </c>
      <c r="E183" s="174" t="s">
        <v>3032</v>
      </c>
      <c r="F183" s="175" t="s">
        <v>3033</v>
      </c>
      <c r="G183" s="176" t="s">
        <v>1608</v>
      </c>
      <c r="H183" s="177">
        <v>38</v>
      </c>
      <c r="I183" s="178"/>
      <c r="J183" s="179">
        <f t="shared" si="10"/>
        <v>0</v>
      </c>
      <c r="K183" s="180"/>
      <c r="L183" s="181"/>
      <c r="M183" s="182" t="s">
        <v>1</v>
      </c>
      <c r="N183" s="183" t="s">
        <v>39</v>
      </c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AR183" s="149" t="s">
        <v>285</v>
      </c>
      <c r="AT183" s="149" t="s">
        <v>319</v>
      </c>
      <c r="AU183" s="149" t="s">
        <v>80</v>
      </c>
      <c r="AY183" s="17" t="s">
        <v>241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86</v>
      </c>
      <c r="BK183" s="150">
        <f t="shared" si="19"/>
        <v>0</v>
      </c>
      <c r="BL183" s="17" t="s">
        <v>247</v>
      </c>
      <c r="BM183" s="149" t="s">
        <v>3058</v>
      </c>
    </row>
    <row r="184" spans="2:65" s="1" customFormat="1" ht="16.5" customHeight="1">
      <c r="B184" s="32"/>
      <c r="C184" s="137" t="s">
        <v>670</v>
      </c>
      <c r="D184" s="137" t="s">
        <v>243</v>
      </c>
      <c r="E184" s="138" t="s">
        <v>3059</v>
      </c>
      <c r="F184" s="139" t="s">
        <v>3060</v>
      </c>
      <c r="G184" s="140" t="s">
        <v>1608</v>
      </c>
      <c r="H184" s="141">
        <v>13</v>
      </c>
      <c r="I184" s="142"/>
      <c r="J184" s="143">
        <f t="shared" si="10"/>
        <v>0</v>
      </c>
      <c r="K184" s="144"/>
      <c r="L184" s="32"/>
      <c r="M184" s="145" t="s">
        <v>1</v>
      </c>
      <c r="N184" s="146" t="s">
        <v>39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247</v>
      </c>
      <c r="AT184" s="149" t="s">
        <v>243</v>
      </c>
      <c r="AU184" s="149" t="s">
        <v>80</v>
      </c>
      <c r="AY184" s="17" t="s">
        <v>241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86</v>
      </c>
      <c r="BK184" s="150">
        <f t="shared" si="19"/>
        <v>0</v>
      </c>
      <c r="BL184" s="17" t="s">
        <v>247</v>
      </c>
      <c r="BM184" s="149" t="s">
        <v>3061</v>
      </c>
    </row>
    <row r="185" spans="2:65" s="1" customFormat="1" ht="24.25" customHeight="1">
      <c r="B185" s="32"/>
      <c r="C185" s="173" t="s">
        <v>674</v>
      </c>
      <c r="D185" s="173" t="s">
        <v>319</v>
      </c>
      <c r="E185" s="174" t="s">
        <v>3062</v>
      </c>
      <c r="F185" s="175" t="s">
        <v>3063</v>
      </c>
      <c r="G185" s="176" t="s">
        <v>1608</v>
      </c>
      <c r="H185" s="177">
        <v>13</v>
      </c>
      <c r="I185" s="178"/>
      <c r="J185" s="179">
        <f t="shared" si="10"/>
        <v>0</v>
      </c>
      <c r="K185" s="180"/>
      <c r="L185" s="181"/>
      <c r="M185" s="182" t="s">
        <v>1</v>
      </c>
      <c r="N185" s="183" t="s">
        <v>39</v>
      </c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AR185" s="149" t="s">
        <v>285</v>
      </c>
      <c r="AT185" s="149" t="s">
        <v>319</v>
      </c>
      <c r="AU185" s="149" t="s">
        <v>80</v>
      </c>
      <c r="AY185" s="17" t="s">
        <v>241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86</v>
      </c>
      <c r="BK185" s="150">
        <f t="shared" si="19"/>
        <v>0</v>
      </c>
      <c r="BL185" s="17" t="s">
        <v>247</v>
      </c>
      <c r="BM185" s="149" t="s">
        <v>3064</v>
      </c>
    </row>
    <row r="186" spans="2:65" s="1" customFormat="1" ht="16.5" customHeight="1">
      <c r="B186" s="32"/>
      <c r="C186" s="173" t="s">
        <v>678</v>
      </c>
      <c r="D186" s="173" t="s">
        <v>319</v>
      </c>
      <c r="E186" s="174" t="s">
        <v>3065</v>
      </c>
      <c r="F186" s="175" t="s">
        <v>3066</v>
      </c>
      <c r="G186" s="176" t="s">
        <v>1608</v>
      </c>
      <c r="H186" s="177">
        <v>13</v>
      </c>
      <c r="I186" s="178"/>
      <c r="J186" s="179">
        <f t="shared" si="10"/>
        <v>0</v>
      </c>
      <c r="K186" s="180"/>
      <c r="L186" s="181"/>
      <c r="M186" s="182" t="s">
        <v>1</v>
      </c>
      <c r="N186" s="183" t="s">
        <v>39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285</v>
      </c>
      <c r="AT186" s="149" t="s">
        <v>319</v>
      </c>
      <c r="AU186" s="149" t="s">
        <v>80</v>
      </c>
      <c r="AY186" s="17" t="s">
        <v>241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86</v>
      </c>
      <c r="BK186" s="150">
        <f t="shared" si="19"/>
        <v>0</v>
      </c>
      <c r="BL186" s="17" t="s">
        <v>247</v>
      </c>
      <c r="BM186" s="149" t="s">
        <v>3067</v>
      </c>
    </row>
    <row r="187" spans="2:65" s="1" customFormat="1" ht="16.5" customHeight="1">
      <c r="B187" s="32"/>
      <c r="C187" s="137" t="s">
        <v>687</v>
      </c>
      <c r="D187" s="137" t="s">
        <v>243</v>
      </c>
      <c r="E187" s="138" t="s">
        <v>3068</v>
      </c>
      <c r="F187" s="139" t="s">
        <v>3069</v>
      </c>
      <c r="G187" s="140" t="s">
        <v>1608</v>
      </c>
      <c r="H187" s="141">
        <v>104</v>
      </c>
      <c r="I187" s="142"/>
      <c r="J187" s="143">
        <f t="shared" ref="J187:J218" si="20">ROUND(I187*H187,2)</f>
        <v>0</v>
      </c>
      <c r="K187" s="144"/>
      <c r="L187" s="32"/>
      <c r="M187" s="145" t="s">
        <v>1</v>
      </c>
      <c r="N187" s="146" t="s">
        <v>39</v>
      </c>
      <c r="P187" s="147">
        <f t="shared" ref="P187:P218" si="21">O187*H187</f>
        <v>0</v>
      </c>
      <c r="Q187" s="147">
        <v>0</v>
      </c>
      <c r="R187" s="147">
        <f t="shared" ref="R187:R218" si="22">Q187*H187</f>
        <v>0</v>
      </c>
      <c r="S187" s="147">
        <v>0</v>
      </c>
      <c r="T187" s="148">
        <f t="shared" ref="T187:T218" si="23">S187*H187</f>
        <v>0</v>
      </c>
      <c r="AR187" s="149" t="s">
        <v>247</v>
      </c>
      <c r="AT187" s="149" t="s">
        <v>243</v>
      </c>
      <c r="AU187" s="149" t="s">
        <v>80</v>
      </c>
      <c r="AY187" s="17" t="s">
        <v>241</v>
      </c>
      <c r="BE187" s="150">
        <f t="shared" ref="BE187:BE218" si="24">IF(N187="základní",J187,0)</f>
        <v>0</v>
      </c>
      <c r="BF187" s="150">
        <f t="shared" ref="BF187:BF218" si="25">IF(N187="snížená",J187,0)</f>
        <v>0</v>
      </c>
      <c r="BG187" s="150">
        <f t="shared" ref="BG187:BG218" si="26">IF(N187="zákl. přenesená",J187,0)</f>
        <v>0</v>
      </c>
      <c r="BH187" s="150">
        <f t="shared" ref="BH187:BH218" si="27">IF(N187="sníž. přenesená",J187,0)</f>
        <v>0</v>
      </c>
      <c r="BI187" s="150">
        <f t="shared" ref="BI187:BI218" si="28">IF(N187="nulová",J187,0)</f>
        <v>0</v>
      </c>
      <c r="BJ187" s="17" t="s">
        <v>86</v>
      </c>
      <c r="BK187" s="150">
        <f t="shared" ref="BK187:BK218" si="29">ROUND(I187*H187,2)</f>
        <v>0</v>
      </c>
      <c r="BL187" s="17" t="s">
        <v>247</v>
      </c>
      <c r="BM187" s="149" t="s">
        <v>3070</v>
      </c>
    </row>
    <row r="188" spans="2:65" s="1" customFormat="1" ht="24.25" customHeight="1">
      <c r="B188" s="32"/>
      <c r="C188" s="173" t="s">
        <v>693</v>
      </c>
      <c r="D188" s="173" t="s">
        <v>319</v>
      </c>
      <c r="E188" s="174" t="s">
        <v>3071</v>
      </c>
      <c r="F188" s="175" t="s">
        <v>3072</v>
      </c>
      <c r="G188" s="176" t="s">
        <v>1608</v>
      </c>
      <c r="H188" s="177">
        <v>104</v>
      </c>
      <c r="I188" s="178"/>
      <c r="J188" s="179">
        <f t="shared" si="20"/>
        <v>0</v>
      </c>
      <c r="K188" s="180"/>
      <c r="L188" s="181"/>
      <c r="M188" s="182" t="s">
        <v>1</v>
      </c>
      <c r="N188" s="183" t="s">
        <v>39</v>
      </c>
      <c r="P188" s="147">
        <f t="shared" si="21"/>
        <v>0</v>
      </c>
      <c r="Q188" s="147">
        <v>0</v>
      </c>
      <c r="R188" s="147">
        <f t="shared" si="22"/>
        <v>0</v>
      </c>
      <c r="S188" s="147">
        <v>0</v>
      </c>
      <c r="T188" s="148">
        <f t="shared" si="23"/>
        <v>0</v>
      </c>
      <c r="AR188" s="149" t="s">
        <v>285</v>
      </c>
      <c r="AT188" s="149" t="s">
        <v>319</v>
      </c>
      <c r="AU188" s="149" t="s">
        <v>80</v>
      </c>
      <c r="AY188" s="17" t="s">
        <v>241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7" t="s">
        <v>86</v>
      </c>
      <c r="BK188" s="150">
        <f t="shared" si="29"/>
        <v>0</v>
      </c>
      <c r="BL188" s="17" t="s">
        <v>247</v>
      </c>
      <c r="BM188" s="149" t="s">
        <v>3073</v>
      </c>
    </row>
    <row r="189" spans="2:65" s="1" customFormat="1" ht="24.25" customHeight="1">
      <c r="B189" s="32"/>
      <c r="C189" s="137" t="s">
        <v>697</v>
      </c>
      <c r="D189" s="137" t="s">
        <v>243</v>
      </c>
      <c r="E189" s="138" t="s">
        <v>3074</v>
      </c>
      <c r="F189" s="139" t="s">
        <v>3075</v>
      </c>
      <c r="G189" s="140" t="s">
        <v>1608</v>
      </c>
      <c r="H189" s="141">
        <v>14</v>
      </c>
      <c r="I189" s="142"/>
      <c r="J189" s="143">
        <f t="shared" si="20"/>
        <v>0</v>
      </c>
      <c r="K189" s="144"/>
      <c r="L189" s="32"/>
      <c r="M189" s="145" t="s">
        <v>1</v>
      </c>
      <c r="N189" s="146" t="s">
        <v>39</v>
      </c>
      <c r="P189" s="147">
        <f t="shared" si="21"/>
        <v>0</v>
      </c>
      <c r="Q189" s="147">
        <v>0</v>
      </c>
      <c r="R189" s="147">
        <f t="shared" si="22"/>
        <v>0</v>
      </c>
      <c r="S189" s="147">
        <v>0</v>
      </c>
      <c r="T189" s="148">
        <f t="shared" si="23"/>
        <v>0</v>
      </c>
      <c r="AR189" s="149" t="s">
        <v>247</v>
      </c>
      <c r="AT189" s="149" t="s">
        <v>243</v>
      </c>
      <c r="AU189" s="149" t="s">
        <v>80</v>
      </c>
      <c r="AY189" s="17" t="s">
        <v>241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7" t="s">
        <v>86</v>
      </c>
      <c r="BK189" s="150">
        <f t="shared" si="29"/>
        <v>0</v>
      </c>
      <c r="BL189" s="17" t="s">
        <v>247</v>
      </c>
      <c r="BM189" s="149" t="s">
        <v>3076</v>
      </c>
    </row>
    <row r="190" spans="2:65" s="1" customFormat="1" ht="24.25" customHeight="1">
      <c r="B190" s="32"/>
      <c r="C190" s="173" t="s">
        <v>701</v>
      </c>
      <c r="D190" s="173" t="s">
        <v>319</v>
      </c>
      <c r="E190" s="174" t="s">
        <v>3077</v>
      </c>
      <c r="F190" s="175" t="s">
        <v>3078</v>
      </c>
      <c r="G190" s="176" t="s">
        <v>1608</v>
      </c>
      <c r="H190" s="177">
        <v>14</v>
      </c>
      <c r="I190" s="178"/>
      <c r="J190" s="179">
        <f t="shared" si="20"/>
        <v>0</v>
      </c>
      <c r="K190" s="180"/>
      <c r="L190" s="181"/>
      <c r="M190" s="182" t="s">
        <v>1</v>
      </c>
      <c r="N190" s="183" t="s">
        <v>39</v>
      </c>
      <c r="P190" s="147">
        <f t="shared" si="21"/>
        <v>0</v>
      </c>
      <c r="Q190" s="147">
        <v>0</v>
      </c>
      <c r="R190" s="147">
        <f t="shared" si="22"/>
        <v>0</v>
      </c>
      <c r="S190" s="147">
        <v>0</v>
      </c>
      <c r="T190" s="148">
        <f t="shared" si="23"/>
        <v>0</v>
      </c>
      <c r="AR190" s="149" t="s">
        <v>285</v>
      </c>
      <c r="AT190" s="149" t="s">
        <v>319</v>
      </c>
      <c r="AU190" s="149" t="s">
        <v>80</v>
      </c>
      <c r="AY190" s="17" t="s">
        <v>241</v>
      </c>
      <c r="BE190" s="150">
        <f t="shared" si="24"/>
        <v>0</v>
      </c>
      <c r="BF190" s="150">
        <f t="shared" si="25"/>
        <v>0</v>
      </c>
      <c r="BG190" s="150">
        <f t="shared" si="26"/>
        <v>0</v>
      </c>
      <c r="BH190" s="150">
        <f t="shared" si="27"/>
        <v>0</v>
      </c>
      <c r="BI190" s="150">
        <f t="shared" si="28"/>
        <v>0</v>
      </c>
      <c r="BJ190" s="17" t="s">
        <v>86</v>
      </c>
      <c r="BK190" s="150">
        <f t="shared" si="29"/>
        <v>0</v>
      </c>
      <c r="BL190" s="17" t="s">
        <v>247</v>
      </c>
      <c r="BM190" s="149" t="s">
        <v>3079</v>
      </c>
    </row>
    <row r="191" spans="2:65" s="1" customFormat="1" ht="16.5" customHeight="1">
      <c r="B191" s="32"/>
      <c r="C191" s="173" t="s">
        <v>706</v>
      </c>
      <c r="D191" s="173" t="s">
        <v>319</v>
      </c>
      <c r="E191" s="174" t="s">
        <v>3080</v>
      </c>
      <c r="F191" s="175" t="s">
        <v>3081</v>
      </c>
      <c r="G191" s="176" t="s">
        <v>1608</v>
      </c>
      <c r="H191" s="177">
        <v>77</v>
      </c>
      <c r="I191" s="178"/>
      <c r="J191" s="179">
        <f t="shared" si="20"/>
        <v>0</v>
      </c>
      <c r="K191" s="180"/>
      <c r="L191" s="181"/>
      <c r="M191" s="182" t="s">
        <v>1</v>
      </c>
      <c r="N191" s="183" t="s">
        <v>39</v>
      </c>
      <c r="P191" s="147">
        <f t="shared" si="21"/>
        <v>0</v>
      </c>
      <c r="Q191" s="147">
        <v>0</v>
      </c>
      <c r="R191" s="147">
        <f t="shared" si="22"/>
        <v>0</v>
      </c>
      <c r="S191" s="147">
        <v>0</v>
      </c>
      <c r="T191" s="148">
        <f t="shared" si="23"/>
        <v>0</v>
      </c>
      <c r="AR191" s="149" t="s">
        <v>285</v>
      </c>
      <c r="AT191" s="149" t="s">
        <v>319</v>
      </c>
      <c r="AU191" s="149" t="s">
        <v>80</v>
      </c>
      <c r="AY191" s="17" t="s">
        <v>241</v>
      </c>
      <c r="BE191" s="150">
        <f t="shared" si="24"/>
        <v>0</v>
      </c>
      <c r="BF191" s="150">
        <f t="shared" si="25"/>
        <v>0</v>
      </c>
      <c r="BG191" s="150">
        <f t="shared" si="26"/>
        <v>0</v>
      </c>
      <c r="BH191" s="150">
        <f t="shared" si="27"/>
        <v>0</v>
      </c>
      <c r="BI191" s="150">
        <f t="shared" si="28"/>
        <v>0</v>
      </c>
      <c r="BJ191" s="17" t="s">
        <v>86</v>
      </c>
      <c r="BK191" s="150">
        <f t="shared" si="29"/>
        <v>0</v>
      </c>
      <c r="BL191" s="17" t="s">
        <v>247</v>
      </c>
      <c r="BM191" s="149" t="s">
        <v>3082</v>
      </c>
    </row>
    <row r="192" spans="2:65" s="1" customFormat="1" ht="16.5" customHeight="1">
      <c r="B192" s="32"/>
      <c r="C192" s="173" t="s">
        <v>711</v>
      </c>
      <c r="D192" s="173" t="s">
        <v>319</v>
      </c>
      <c r="E192" s="174" t="s">
        <v>3083</v>
      </c>
      <c r="F192" s="175" t="s">
        <v>3084</v>
      </c>
      <c r="G192" s="176" t="s">
        <v>1608</v>
      </c>
      <c r="H192" s="177">
        <v>29</v>
      </c>
      <c r="I192" s="178"/>
      <c r="J192" s="179">
        <f t="shared" si="20"/>
        <v>0</v>
      </c>
      <c r="K192" s="180"/>
      <c r="L192" s="181"/>
      <c r="M192" s="182" t="s">
        <v>1</v>
      </c>
      <c r="N192" s="183" t="s">
        <v>39</v>
      </c>
      <c r="P192" s="147">
        <f t="shared" si="21"/>
        <v>0</v>
      </c>
      <c r="Q192" s="147">
        <v>0</v>
      </c>
      <c r="R192" s="147">
        <f t="shared" si="22"/>
        <v>0</v>
      </c>
      <c r="S192" s="147">
        <v>0</v>
      </c>
      <c r="T192" s="148">
        <f t="shared" si="23"/>
        <v>0</v>
      </c>
      <c r="AR192" s="149" t="s">
        <v>285</v>
      </c>
      <c r="AT192" s="149" t="s">
        <v>319</v>
      </c>
      <c r="AU192" s="149" t="s">
        <v>80</v>
      </c>
      <c r="AY192" s="17" t="s">
        <v>241</v>
      </c>
      <c r="BE192" s="150">
        <f t="shared" si="24"/>
        <v>0</v>
      </c>
      <c r="BF192" s="150">
        <f t="shared" si="25"/>
        <v>0</v>
      </c>
      <c r="BG192" s="150">
        <f t="shared" si="26"/>
        <v>0</v>
      </c>
      <c r="BH192" s="150">
        <f t="shared" si="27"/>
        <v>0</v>
      </c>
      <c r="BI192" s="150">
        <f t="shared" si="28"/>
        <v>0</v>
      </c>
      <c r="BJ192" s="17" t="s">
        <v>86</v>
      </c>
      <c r="BK192" s="150">
        <f t="shared" si="29"/>
        <v>0</v>
      </c>
      <c r="BL192" s="17" t="s">
        <v>247</v>
      </c>
      <c r="BM192" s="149" t="s">
        <v>3085</v>
      </c>
    </row>
    <row r="193" spans="2:65" s="1" customFormat="1" ht="16.5" customHeight="1">
      <c r="B193" s="32"/>
      <c r="C193" s="173" t="s">
        <v>715</v>
      </c>
      <c r="D193" s="173" t="s">
        <v>319</v>
      </c>
      <c r="E193" s="174" t="s">
        <v>3086</v>
      </c>
      <c r="F193" s="175" t="s">
        <v>3087</v>
      </c>
      <c r="G193" s="176" t="s">
        <v>1608</v>
      </c>
      <c r="H193" s="177">
        <v>3</v>
      </c>
      <c r="I193" s="178"/>
      <c r="J193" s="179">
        <f t="shared" si="20"/>
        <v>0</v>
      </c>
      <c r="K193" s="180"/>
      <c r="L193" s="181"/>
      <c r="M193" s="182" t="s">
        <v>1</v>
      </c>
      <c r="N193" s="183" t="s">
        <v>39</v>
      </c>
      <c r="P193" s="147">
        <f t="shared" si="21"/>
        <v>0</v>
      </c>
      <c r="Q193" s="147">
        <v>0</v>
      </c>
      <c r="R193" s="147">
        <f t="shared" si="22"/>
        <v>0</v>
      </c>
      <c r="S193" s="147">
        <v>0</v>
      </c>
      <c r="T193" s="148">
        <f t="shared" si="23"/>
        <v>0</v>
      </c>
      <c r="AR193" s="149" t="s">
        <v>285</v>
      </c>
      <c r="AT193" s="149" t="s">
        <v>319</v>
      </c>
      <c r="AU193" s="149" t="s">
        <v>80</v>
      </c>
      <c r="AY193" s="17" t="s">
        <v>241</v>
      </c>
      <c r="BE193" s="150">
        <f t="shared" si="24"/>
        <v>0</v>
      </c>
      <c r="BF193" s="150">
        <f t="shared" si="25"/>
        <v>0</v>
      </c>
      <c r="BG193" s="150">
        <f t="shared" si="26"/>
        <v>0</v>
      </c>
      <c r="BH193" s="150">
        <f t="shared" si="27"/>
        <v>0</v>
      </c>
      <c r="BI193" s="150">
        <f t="shared" si="28"/>
        <v>0</v>
      </c>
      <c r="BJ193" s="17" t="s">
        <v>86</v>
      </c>
      <c r="BK193" s="150">
        <f t="shared" si="29"/>
        <v>0</v>
      </c>
      <c r="BL193" s="17" t="s">
        <v>247</v>
      </c>
      <c r="BM193" s="149" t="s">
        <v>3088</v>
      </c>
    </row>
    <row r="194" spans="2:65" s="1" customFormat="1" ht="16.5" customHeight="1">
      <c r="B194" s="32"/>
      <c r="C194" s="173" t="s">
        <v>720</v>
      </c>
      <c r="D194" s="173" t="s">
        <v>319</v>
      </c>
      <c r="E194" s="174" t="s">
        <v>3089</v>
      </c>
      <c r="F194" s="175" t="s">
        <v>3090</v>
      </c>
      <c r="G194" s="176" t="s">
        <v>1608</v>
      </c>
      <c r="H194" s="177">
        <v>6</v>
      </c>
      <c r="I194" s="178"/>
      <c r="J194" s="179">
        <f t="shared" si="20"/>
        <v>0</v>
      </c>
      <c r="K194" s="180"/>
      <c r="L194" s="181"/>
      <c r="M194" s="182" t="s">
        <v>1</v>
      </c>
      <c r="N194" s="183" t="s">
        <v>39</v>
      </c>
      <c r="P194" s="147">
        <f t="shared" si="21"/>
        <v>0</v>
      </c>
      <c r="Q194" s="147">
        <v>0</v>
      </c>
      <c r="R194" s="147">
        <f t="shared" si="22"/>
        <v>0</v>
      </c>
      <c r="S194" s="147">
        <v>0</v>
      </c>
      <c r="T194" s="148">
        <f t="shared" si="23"/>
        <v>0</v>
      </c>
      <c r="AR194" s="149" t="s">
        <v>285</v>
      </c>
      <c r="AT194" s="149" t="s">
        <v>319</v>
      </c>
      <c r="AU194" s="149" t="s">
        <v>80</v>
      </c>
      <c r="AY194" s="17" t="s">
        <v>241</v>
      </c>
      <c r="BE194" s="150">
        <f t="shared" si="24"/>
        <v>0</v>
      </c>
      <c r="BF194" s="150">
        <f t="shared" si="25"/>
        <v>0</v>
      </c>
      <c r="BG194" s="150">
        <f t="shared" si="26"/>
        <v>0</v>
      </c>
      <c r="BH194" s="150">
        <f t="shared" si="27"/>
        <v>0</v>
      </c>
      <c r="BI194" s="150">
        <f t="shared" si="28"/>
        <v>0</v>
      </c>
      <c r="BJ194" s="17" t="s">
        <v>86</v>
      </c>
      <c r="BK194" s="150">
        <f t="shared" si="29"/>
        <v>0</v>
      </c>
      <c r="BL194" s="17" t="s">
        <v>247</v>
      </c>
      <c r="BM194" s="149" t="s">
        <v>3091</v>
      </c>
    </row>
    <row r="195" spans="2:65" s="1" customFormat="1" ht="16.5" customHeight="1">
      <c r="B195" s="32"/>
      <c r="C195" s="173" t="s">
        <v>740</v>
      </c>
      <c r="D195" s="173" t="s">
        <v>319</v>
      </c>
      <c r="E195" s="174" t="s">
        <v>3092</v>
      </c>
      <c r="F195" s="175" t="s">
        <v>3093</v>
      </c>
      <c r="G195" s="176" t="s">
        <v>1608</v>
      </c>
      <c r="H195" s="177">
        <v>11</v>
      </c>
      <c r="I195" s="178"/>
      <c r="J195" s="179">
        <f t="shared" si="20"/>
        <v>0</v>
      </c>
      <c r="K195" s="180"/>
      <c r="L195" s="181"/>
      <c r="M195" s="182" t="s">
        <v>1</v>
      </c>
      <c r="N195" s="183" t="s">
        <v>39</v>
      </c>
      <c r="P195" s="147">
        <f t="shared" si="21"/>
        <v>0</v>
      </c>
      <c r="Q195" s="147">
        <v>0</v>
      </c>
      <c r="R195" s="147">
        <f t="shared" si="22"/>
        <v>0</v>
      </c>
      <c r="S195" s="147">
        <v>0</v>
      </c>
      <c r="T195" s="148">
        <f t="shared" si="23"/>
        <v>0</v>
      </c>
      <c r="AR195" s="149" t="s">
        <v>285</v>
      </c>
      <c r="AT195" s="149" t="s">
        <v>319</v>
      </c>
      <c r="AU195" s="149" t="s">
        <v>80</v>
      </c>
      <c r="AY195" s="17" t="s">
        <v>241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7" t="s">
        <v>86</v>
      </c>
      <c r="BK195" s="150">
        <f t="shared" si="29"/>
        <v>0</v>
      </c>
      <c r="BL195" s="17" t="s">
        <v>247</v>
      </c>
      <c r="BM195" s="149" t="s">
        <v>3094</v>
      </c>
    </row>
    <row r="196" spans="2:65" s="1" customFormat="1" ht="16.5" customHeight="1">
      <c r="B196" s="32"/>
      <c r="C196" s="137" t="s">
        <v>744</v>
      </c>
      <c r="D196" s="137" t="s">
        <v>243</v>
      </c>
      <c r="E196" s="138" t="s">
        <v>3095</v>
      </c>
      <c r="F196" s="139" t="s">
        <v>3096</v>
      </c>
      <c r="G196" s="140" t="s">
        <v>1608</v>
      </c>
      <c r="H196" s="141">
        <v>2</v>
      </c>
      <c r="I196" s="142"/>
      <c r="J196" s="143">
        <f t="shared" si="20"/>
        <v>0</v>
      </c>
      <c r="K196" s="144"/>
      <c r="L196" s="32"/>
      <c r="M196" s="145" t="s">
        <v>1</v>
      </c>
      <c r="N196" s="146" t="s">
        <v>39</v>
      </c>
      <c r="P196" s="147">
        <f t="shared" si="21"/>
        <v>0</v>
      </c>
      <c r="Q196" s="147">
        <v>0</v>
      </c>
      <c r="R196" s="147">
        <f t="shared" si="22"/>
        <v>0</v>
      </c>
      <c r="S196" s="147">
        <v>0</v>
      </c>
      <c r="T196" s="148">
        <f t="shared" si="23"/>
        <v>0</v>
      </c>
      <c r="AR196" s="149" t="s">
        <v>247</v>
      </c>
      <c r="AT196" s="149" t="s">
        <v>243</v>
      </c>
      <c r="AU196" s="149" t="s">
        <v>80</v>
      </c>
      <c r="AY196" s="17" t="s">
        <v>241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7" t="s">
        <v>86</v>
      </c>
      <c r="BK196" s="150">
        <f t="shared" si="29"/>
        <v>0</v>
      </c>
      <c r="BL196" s="17" t="s">
        <v>247</v>
      </c>
      <c r="BM196" s="149" t="s">
        <v>3097</v>
      </c>
    </row>
    <row r="197" spans="2:65" s="1" customFormat="1" ht="24.25" customHeight="1">
      <c r="B197" s="32"/>
      <c r="C197" s="173" t="s">
        <v>760</v>
      </c>
      <c r="D197" s="173" t="s">
        <v>319</v>
      </c>
      <c r="E197" s="174" t="s">
        <v>3098</v>
      </c>
      <c r="F197" s="175" t="s">
        <v>3099</v>
      </c>
      <c r="G197" s="176" t="s">
        <v>1608</v>
      </c>
      <c r="H197" s="177">
        <v>2</v>
      </c>
      <c r="I197" s="178"/>
      <c r="J197" s="179">
        <f t="shared" si="20"/>
        <v>0</v>
      </c>
      <c r="K197" s="180"/>
      <c r="L197" s="181"/>
      <c r="M197" s="182" t="s">
        <v>1</v>
      </c>
      <c r="N197" s="183" t="s">
        <v>39</v>
      </c>
      <c r="P197" s="147">
        <f t="shared" si="21"/>
        <v>0</v>
      </c>
      <c r="Q197" s="147">
        <v>0</v>
      </c>
      <c r="R197" s="147">
        <f t="shared" si="22"/>
        <v>0</v>
      </c>
      <c r="S197" s="147">
        <v>0</v>
      </c>
      <c r="T197" s="148">
        <f t="shared" si="23"/>
        <v>0</v>
      </c>
      <c r="AR197" s="149" t="s">
        <v>285</v>
      </c>
      <c r="AT197" s="149" t="s">
        <v>319</v>
      </c>
      <c r="AU197" s="149" t="s">
        <v>80</v>
      </c>
      <c r="AY197" s="17" t="s">
        <v>241</v>
      </c>
      <c r="BE197" s="150">
        <f t="shared" si="24"/>
        <v>0</v>
      </c>
      <c r="BF197" s="150">
        <f t="shared" si="25"/>
        <v>0</v>
      </c>
      <c r="BG197" s="150">
        <f t="shared" si="26"/>
        <v>0</v>
      </c>
      <c r="BH197" s="150">
        <f t="shared" si="27"/>
        <v>0</v>
      </c>
      <c r="BI197" s="150">
        <f t="shared" si="28"/>
        <v>0</v>
      </c>
      <c r="BJ197" s="17" t="s">
        <v>86</v>
      </c>
      <c r="BK197" s="150">
        <f t="shared" si="29"/>
        <v>0</v>
      </c>
      <c r="BL197" s="17" t="s">
        <v>247</v>
      </c>
      <c r="BM197" s="149" t="s">
        <v>3100</v>
      </c>
    </row>
    <row r="198" spans="2:65" s="1" customFormat="1" ht="16.5" customHeight="1">
      <c r="B198" s="32"/>
      <c r="C198" s="137" t="s">
        <v>764</v>
      </c>
      <c r="D198" s="137" t="s">
        <v>243</v>
      </c>
      <c r="E198" s="138" t="s">
        <v>3101</v>
      </c>
      <c r="F198" s="139" t="s">
        <v>3102</v>
      </c>
      <c r="G198" s="140" t="s">
        <v>1608</v>
      </c>
      <c r="H198" s="141">
        <v>8</v>
      </c>
      <c r="I198" s="142"/>
      <c r="J198" s="143">
        <f t="shared" si="20"/>
        <v>0</v>
      </c>
      <c r="K198" s="144"/>
      <c r="L198" s="32"/>
      <c r="M198" s="145" t="s">
        <v>1</v>
      </c>
      <c r="N198" s="146" t="s">
        <v>39</v>
      </c>
      <c r="P198" s="147">
        <f t="shared" si="21"/>
        <v>0</v>
      </c>
      <c r="Q198" s="147">
        <v>0</v>
      </c>
      <c r="R198" s="147">
        <f t="shared" si="22"/>
        <v>0</v>
      </c>
      <c r="S198" s="147">
        <v>0</v>
      </c>
      <c r="T198" s="148">
        <f t="shared" si="23"/>
        <v>0</v>
      </c>
      <c r="AR198" s="149" t="s">
        <v>247</v>
      </c>
      <c r="AT198" s="149" t="s">
        <v>243</v>
      </c>
      <c r="AU198" s="149" t="s">
        <v>80</v>
      </c>
      <c r="AY198" s="17" t="s">
        <v>241</v>
      </c>
      <c r="BE198" s="150">
        <f t="shared" si="24"/>
        <v>0</v>
      </c>
      <c r="BF198" s="150">
        <f t="shared" si="25"/>
        <v>0</v>
      </c>
      <c r="BG198" s="150">
        <f t="shared" si="26"/>
        <v>0</v>
      </c>
      <c r="BH198" s="150">
        <f t="shared" si="27"/>
        <v>0</v>
      </c>
      <c r="BI198" s="150">
        <f t="shared" si="28"/>
        <v>0</v>
      </c>
      <c r="BJ198" s="17" t="s">
        <v>86</v>
      </c>
      <c r="BK198" s="150">
        <f t="shared" si="29"/>
        <v>0</v>
      </c>
      <c r="BL198" s="17" t="s">
        <v>247</v>
      </c>
      <c r="BM198" s="149" t="s">
        <v>3103</v>
      </c>
    </row>
    <row r="199" spans="2:65" s="1" customFormat="1" ht="16.5" customHeight="1">
      <c r="B199" s="32"/>
      <c r="C199" s="173" t="s">
        <v>768</v>
      </c>
      <c r="D199" s="173" t="s">
        <v>319</v>
      </c>
      <c r="E199" s="174" t="s">
        <v>3104</v>
      </c>
      <c r="F199" s="175" t="s">
        <v>3105</v>
      </c>
      <c r="G199" s="176" t="s">
        <v>1608</v>
      </c>
      <c r="H199" s="177">
        <v>8</v>
      </c>
      <c r="I199" s="178"/>
      <c r="J199" s="179">
        <f t="shared" si="20"/>
        <v>0</v>
      </c>
      <c r="K199" s="180"/>
      <c r="L199" s="181"/>
      <c r="M199" s="182" t="s">
        <v>1</v>
      </c>
      <c r="N199" s="183" t="s">
        <v>39</v>
      </c>
      <c r="P199" s="147">
        <f t="shared" si="21"/>
        <v>0</v>
      </c>
      <c r="Q199" s="147">
        <v>0</v>
      </c>
      <c r="R199" s="147">
        <f t="shared" si="22"/>
        <v>0</v>
      </c>
      <c r="S199" s="147">
        <v>0</v>
      </c>
      <c r="T199" s="148">
        <f t="shared" si="23"/>
        <v>0</v>
      </c>
      <c r="AR199" s="149" t="s">
        <v>285</v>
      </c>
      <c r="AT199" s="149" t="s">
        <v>319</v>
      </c>
      <c r="AU199" s="149" t="s">
        <v>80</v>
      </c>
      <c r="AY199" s="17" t="s">
        <v>241</v>
      </c>
      <c r="BE199" s="150">
        <f t="shared" si="24"/>
        <v>0</v>
      </c>
      <c r="BF199" s="150">
        <f t="shared" si="25"/>
        <v>0</v>
      </c>
      <c r="BG199" s="150">
        <f t="shared" si="26"/>
        <v>0</v>
      </c>
      <c r="BH199" s="150">
        <f t="shared" si="27"/>
        <v>0</v>
      </c>
      <c r="BI199" s="150">
        <f t="shared" si="28"/>
        <v>0</v>
      </c>
      <c r="BJ199" s="17" t="s">
        <v>86</v>
      </c>
      <c r="BK199" s="150">
        <f t="shared" si="29"/>
        <v>0</v>
      </c>
      <c r="BL199" s="17" t="s">
        <v>247</v>
      </c>
      <c r="BM199" s="149" t="s">
        <v>3106</v>
      </c>
    </row>
    <row r="200" spans="2:65" s="1" customFormat="1" ht="16.5" customHeight="1">
      <c r="B200" s="32"/>
      <c r="C200" s="137" t="s">
        <v>771</v>
      </c>
      <c r="D200" s="137" t="s">
        <v>243</v>
      </c>
      <c r="E200" s="138" t="s">
        <v>3107</v>
      </c>
      <c r="F200" s="139" t="s">
        <v>3108</v>
      </c>
      <c r="G200" s="140" t="s">
        <v>1608</v>
      </c>
      <c r="H200" s="141">
        <v>2</v>
      </c>
      <c r="I200" s="142"/>
      <c r="J200" s="143">
        <f t="shared" si="20"/>
        <v>0</v>
      </c>
      <c r="K200" s="144"/>
      <c r="L200" s="32"/>
      <c r="M200" s="145" t="s">
        <v>1</v>
      </c>
      <c r="N200" s="146" t="s">
        <v>39</v>
      </c>
      <c r="P200" s="147">
        <f t="shared" si="21"/>
        <v>0</v>
      </c>
      <c r="Q200" s="147">
        <v>0</v>
      </c>
      <c r="R200" s="147">
        <f t="shared" si="22"/>
        <v>0</v>
      </c>
      <c r="S200" s="147">
        <v>0</v>
      </c>
      <c r="T200" s="148">
        <f t="shared" si="23"/>
        <v>0</v>
      </c>
      <c r="AR200" s="149" t="s">
        <v>247</v>
      </c>
      <c r="AT200" s="149" t="s">
        <v>243</v>
      </c>
      <c r="AU200" s="149" t="s">
        <v>80</v>
      </c>
      <c r="AY200" s="17" t="s">
        <v>241</v>
      </c>
      <c r="BE200" s="150">
        <f t="shared" si="24"/>
        <v>0</v>
      </c>
      <c r="BF200" s="150">
        <f t="shared" si="25"/>
        <v>0</v>
      </c>
      <c r="BG200" s="150">
        <f t="shared" si="26"/>
        <v>0</v>
      </c>
      <c r="BH200" s="150">
        <f t="shared" si="27"/>
        <v>0</v>
      </c>
      <c r="BI200" s="150">
        <f t="shared" si="28"/>
        <v>0</v>
      </c>
      <c r="BJ200" s="17" t="s">
        <v>86</v>
      </c>
      <c r="BK200" s="150">
        <f t="shared" si="29"/>
        <v>0</v>
      </c>
      <c r="BL200" s="17" t="s">
        <v>247</v>
      </c>
      <c r="BM200" s="149" t="s">
        <v>3109</v>
      </c>
    </row>
    <row r="201" spans="2:65" s="1" customFormat="1" ht="16.5" customHeight="1">
      <c r="B201" s="32"/>
      <c r="C201" s="173" t="s">
        <v>778</v>
      </c>
      <c r="D201" s="173" t="s">
        <v>319</v>
      </c>
      <c r="E201" s="174" t="s">
        <v>3110</v>
      </c>
      <c r="F201" s="175" t="s">
        <v>3111</v>
      </c>
      <c r="G201" s="176" t="s">
        <v>1608</v>
      </c>
      <c r="H201" s="177">
        <v>2</v>
      </c>
      <c r="I201" s="178"/>
      <c r="J201" s="179">
        <f t="shared" si="20"/>
        <v>0</v>
      </c>
      <c r="K201" s="180"/>
      <c r="L201" s="181"/>
      <c r="M201" s="182" t="s">
        <v>1</v>
      </c>
      <c r="N201" s="183" t="s">
        <v>39</v>
      </c>
      <c r="P201" s="147">
        <f t="shared" si="21"/>
        <v>0</v>
      </c>
      <c r="Q201" s="147">
        <v>0</v>
      </c>
      <c r="R201" s="147">
        <f t="shared" si="22"/>
        <v>0</v>
      </c>
      <c r="S201" s="147">
        <v>0</v>
      </c>
      <c r="T201" s="148">
        <f t="shared" si="23"/>
        <v>0</v>
      </c>
      <c r="AR201" s="149" t="s">
        <v>285</v>
      </c>
      <c r="AT201" s="149" t="s">
        <v>319</v>
      </c>
      <c r="AU201" s="149" t="s">
        <v>80</v>
      </c>
      <c r="AY201" s="17" t="s">
        <v>241</v>
      </c>
      <c r="BE201" s="150">
        <f t="shared" si="24"/>
        <v>0</v>
      </c>
      <c r="BF201" s="150">
        <f t="shared" si="25"/>
        <v>0</v>
      </c>
      <c r="BG201" s="150">
        <f t="shared" si="26"/>
        <v>0</v>
      </c>
      <c r="BH201" s="150">
        <f t="shared" si="27"/>
        <v>0</v>
      </c>
      <c r="BI201" s="150">
        <f t="shared" si="28"/>
        <v>0</v>
      </c>
      <c r="BJ201" s="17" t="s">
        <v>86</v>
      </c>
      <c r="BK201" s="150">
        <f t="shared" si="29"/>
        <v>0</v>
      </c>
      <c r="BL201" s="17" t="s">
        <v>247</v>
      </c>
      <c r="BM201" s="149" t="s">
        <v>3112</v>
      </c>
    </row>
    <row r="202" spans="2:65" s="1" customFormat="1" ht="16.5" customHeight="1">
      <c r="B202" s="32"/>
      <c r="C202" s="137" t="s">
        <v>780</v>
      </c>
      <c r="D202" s="137" t="s">
        <v>243</v>
      </c>
      <c r="E202" s="138" t="s">
        <v>3113</v>
      </c>
      <c r="F202" s="139" t="s">
        <v>3114</v>
      </c>
      <c r="G202" s="140" t="s">
        <v>1608</v>
      </c>
      <c r="H202" s="141">
        <v>12</v>
      </c>
      <c r="I202" s="142"/>
      <c r="J202" s="143">
        <f t="shared" si="20"/>
        <v>0</v>
      </c>
      <c r="K202" s="144"/>
      <c r="L202" s="32"/>
      <c r="M202" s="145" t="s">
        <v>1</v>
      </c>
      <c r="N202" s="146" t="s">
        <v>39</v>
      </c>
      <c r="P202" s="147">
        <f t="shared" si="21"/>
        <v>0</v>
      </c>
      <c r="Q202" s="147">
        <v>0</v>
      </c>
      <c r="R202" s="147">
        <f t="shared" si="22"/>
        <v>0</v>
      </c>
      <c r="S202" s="147">
        <v>0</v>
      </c>
      <c r="T202" s="148">
        <f t="shared" si="23"/>
        <v>0</v>
      </c>
      <c r="AR202" s="149" t="s">
        <v>247</v>
      </c>
      <c r="AT202" s="149" t="s">
        <v>243</v>
      </c>
      <c r="AU202" s="149" t="s">
        <v>80</v>
      </c>
      <c r="AY202" s="17" t="s">
        <v>241</v>
      </c>
      <c r="BE202" s="150">
        <f t="shared" si="24"/>
        <v>0</v>
      </c>
      <c r="BF202" s="150">
        <f t="shared" si="25"/>
        <v>0</v>
      </c>
      <c r="BG202" s="150">
        <f t="shared" si="26"/>
        <v>0</v>
      </c>
      <c r="BH202" s="150">
        <f t="shared" si="27"/>
        <v>0</v>
      </c>
      <c r="BI202" s="150">
        <f t="shared" si="28"/>
        <v>0</v>
      </c>
      <c r="BJ202" s="17" t="s">
        <v>86</v>
      </c>
      <c r="BK202" s="150">
        <f t="shared" si="29"/>
        <v>0</v>
      </c>
      <c r="BL202" s="17" t="s">
        <v>247</v>
      </c>
      <c r="BM202" s="149" t="s">
        <v>3115</v>
      </c>
    </row>
    <row r="203" spans="2:65" s="1" customFormat="1" ht="16.5" customHeight="1">
      <c r="B203" s="32"/>
      <c r="C203" s="173" t="s">
        <v>782</v>
      </c>
      <c r="D203" s="173" t="s">
        <v>319</v>
      </c>
      <c r="E203" s="174" t="s">
        <v>3116</v>
      </c>
      <c r="F203" s="175" t="s">
        <v>3117</v>
      </c>
      <c r="G203" s="176" t="s">
        <v>1608</v>
      </c>
      <c r="H203" s="177">
        <v>12</v>
      </c>
      <c r="I203" s="178"/>
      <c r="J203" s="179">
        <f t="shared" si="20"/>
        <v>0</v>
      </c>
      <c r="K203" s="180"/>
      <c r="L203" s="181"/>
      <c r="M203" s="182" t="s">
        <v>1</v>
      </c>
      <c r="N203" s="183" t="s">
        <v>39</v>
      </c>
      <c r="P203" s="147">
        <f t="shared" si="21"/>
        <v>0</v>
      </c>
      <c r="Q203" s="147">
        <v>0</v>
      </c>
      <c r="R203" s="147">
        <f t="shared" si="22"/>
        <v>0</v>
      </c>
      <c r="S203" s="147">
        <v>0</v>
      </c>
      <c r="T203" s="148">
        <f t="shared" si="23"/>
        <v>0</v>
      </c>
      <c r="AR203" s="149" t="s">
        <v>285</v>
      </c>
      <c r="AT203" s="149" t="s">
        <v>319</v>
      </c>
      <c r="AU203" s="149" t="s">
        <v>80</v>
      </c>
      <c r="AY203" s="17" t="s">
        <v>241</v>
      </c>
      <c r="BE203" s="150">
        <f t="shared" si="24"/>
        <v>0</v>
      </c>
      <c r="BF203" s="150">
        <f t="shared" si="25"/>
        <v>0</v>
      </c>
      <c r="BG203" s="150">
        <f t="shared" si="26"/>
        <v>0</v>
      </c>
      <c r="BH203" s="150">
        <f t="shared" si="27"/>
        <v>0</v>
      </c>
      <c r="BI203" s="150">
        <f t="shared" si="28"/>
        <v>0</v>
      </c>
      <c r="BJ203" s="17" t="s">
        <v>86</v>
      </c>
      <c r="BK203" s="150">
        <f t="shared" si="29"/>
        <v>0</v>
      </c>
      <c r="BL203" s="17" t="s">
        <v>247</v>
      </c>
      <c r="BM203" s="149" t="s">
        <v>3118</v>
      </c>
    </row>
    <row r="204" spans="2:65" s="1" customFormat="1" ht="16.5" customHeight="1">
      <c r="B204" s="32"/>
      <c r="C204" s="137" t="s">
        <v>787</v>
      </c>
      <c r="D204" s="137" t="s">
        <v>243</v>
      </c>
      <c r="E204" s="138" t="s">
        <v>3119</v>
      </c>
      <c r="F204" s="139" t="s">
        <v>3120</v>
      </c>
      <c r="G204" s="140" t="s">
        <v>1608</v>
      </c>
      <c r="H204" s="141">
        <v>93</v>
      </c>
      <c r="I204" s="142"/>
      <c r="J204" s="143">
        <f t="shared" si="20"/>
        <v>0</v>
      </c>
      <c r="K204" s="144"/>
      <c r="L204" s="32"/>
      <c r="M204" s="145" t="s">
        <v>1</v>
      </c>
      <c r="N204" s="146" t="s">
        <v>39</v>
      </c>
      <c r="P204" s="147">
        <f t="shared" si="21"/>
        <v>0</v>
      </c>
      <c r="Q204" s="147">
        <v>0</v>
      </c>
      <c r="R204" s="147">
        <f t="shared" si="22"/>
        <v>0</v>
      </c>
      <c r="S204" s="147">
        <v>0</v>
      </c>
      <c r="T204" s="148">
        <f t="shared" si="23"/>
        <v>0</v>
      </c>
      <c r="AR204" s="149" t="s">
        <v>247</v>
      </c>
      <c r="AT204" s="149" t="s">
        <v>243</v>
      </c>
      <c r="AU204" s="149" t="s">
        <v>80</v>
      </c>
      <c r="AY204" s="17" t="s">
        <v>241</v>
      </c>
      <c r="BE204" s="150">
        <f t="shared" si="24"/>
        <v>0</v>
      </c>
      <c r="BF204" s="150">
        <f t="shared" si="25"/>
        <v>0</v>
      </c>
      <c r="BG204" s="150">
        <f t="shared" si="26"/>
        <v>0</v>
      </c>
      <c r="BH204" s="150">
        <f t="shared" si="27"/>
        <v>0</v>
      </c>
      <c r="BI204" s="150">
        <f t="shared" si="28"/>
        <v>0</v>
      </c>
      <c r="BJ204" s="17" t="s">
        <v>86</v>
      </c>
      <c r="BK204" s="150">
        <f t="shared" si="29"/>
        <v>0</v>
      </c>
      <c r="BL204" s="17" t="s">
        <v>247</v>
      </c>
      <c r="BM204" s="149" t="s">
        <v>3121</v>
      </c>
    </row>
    <row r="205" spans="2:65" s="1" customFormat="1" ht="21.75" customHeight="1">
      <c r="B205" s="32"/>
      <c r="C205" s="173" t="s">
        <v>795</v>
      </c>
      <c r="D205" s="173" t="s">
        <v>319</v>
      </c>
      <c r="E205" s="174" t="s">
        <v>3122</v>
      </c>
      <c r="F205" s="175" t="s">
        <v>3123</v>
      </c>
      <c r="G205" s="176" t="s">
        <v>1608</v>
      </c>
      <c r="H205" s="177">
        <v>93</v>
      </c>
      <c r="I205" s="178"/>
      <c r="J205" s="179">
        <f t="shared" si="20"/>
        <v>0</v>
      </c>
      <c r="K205" s="180"/>
      <c r="L205" s="181"/>
      <c r="M205" s="182" t="s">
        <v>1</v>
      </c>
      <c r="N205" s="183" t="s">
        <v>39</v>
      </c>
      <c r="P205" s="147">
        <f t="shared" si="21"/>
        <v>0</v>
      </c>
      <c r="Q205" s="147">
        <v>0</v>
      </c>
      <c r="R205" s="147">
        <f t="shared" si="22"/>
        <v>0</v>
      </c>
      <c r="S205" s="147">
        <v>0</v>
      </c>
      <c r="T205" s="148">
        <f t="shared" si="23"/>
        <v>0</v>
      </c>
      <c r="AR205" s="149" t="s">
        <v>285</v>
      </c>
      <c r="AT205" s="149" t="s">
        <v>319</v>
      </c>
      <c r="AU205" s="149" t="s">
        <v>80</v>
      </c>
      <c r="AY205" s="17" t="s">
        <v>241</v>
      </c>
      <c r="BE205" s="150">
        <f t="shared" si="24"/>
        <v>0</v>
      </c>
      <c r="BF205" s="150">
        <f t="shared" si="25"/>
        <v>0</v>
      </c>
      <c r="BG205" s="150">
        <f t="shared" si="26"/>
        <v>0</v>
      </c>
      <c r="BH205" s="150">
        <f t="shared" si="27"/>
        <v>0</v>
      </c>
      <c r="BI205" s="150">
        <f t="shared" si="28"/>
        <v>0</v>
      </c>
      <c r="BJ205" s="17" t="s">
        <v>86</v>
      </c>
      <c r="BK205" s="150">
        <f t="shared" si="29"/>
        <v>0</v>
      </c>
      <c r="BL205" s="17" t="s">
        <v>247</v>
      </c>
      <c r="BM205" s="149" t="s">
        <v>3124</v>
      </c>
    </row>
    <row r="206" spans="2:65" s="1" customFormat="1" ht="16.5" customHeight="1">
      <c r="B206" s="32"/>
      <c r="C206" s="137" t="s">
        <v>799</v>
      </c>
      <c r="D206" s="137" t="s">
        <v>243</v>
      </c>
      <c r="E206" s="138" t="s">
        <v>3125</v>
      </c>
      <c r="F206" s="139" t="s">
        <v>3126</v>
      </c>
      <c r="G206" s="140" t="s">
        <v>299</v>
      </c>
      <c r="H206" s="141">
        <v>144</v>
      </c>
      <c r="I206" s="142"/>
      <c r="J206" s="143">
        <f t="shared" si="20"/>
        <v>0</v>
      </c>
      <c r="K206" s="144"/>
      <c r="L206" s="32"/>
      <c r="M206" s="145" t="s">
        <v>1</v>
      </c>
      <c r="N206" s="146" t="s">
        <v>39</v>
      </c>
      <c r="P206" s="147">
        <f t="shared" si="21"/>
        <v>0</v>
      </c>
      <c r="Q206" s="147">
        <v>0</v>
      </c>
      <c r="R206" s="147">
        <f t="shared" si="22"/>
        <v>0</v>
      </c>
      <c r="S206" s="147">
        <v>0</v>
      </c>
      <c r="T206" s="148">
        <f t="shared" si="23"/>
        <v>0</v>
      </c>
      <c r="AR206" s="149" t="s">
        <v>247</v>
      </c>
      <c r="AT206" s="149" t="s">
        <v>243</v>
      </c>
      <c r="AU206" s="149" t="s">
        <v>80</v>
      </c>
      <c r="AY206" s="17" t="s">
        <v>241</v>
      </c>
      <c r="BE206" s="150">
        <f t="shared" si="24"/>
        <v>0</v>
      </c>
      <c r="BF206" s="150">
        <f t="shared" si="25"/>
        <v>0</v>
      </c>
      <c r="BG206" s="150">
        <f t="shared" si="26"/>
        <v>0</v>
      </c>
      <c r="BH206" s="150">
        <f t="shared" si="27"/>
        <v>0</v>
      </c>
      <c r="BI206" s="150">
        <f t="shared" si="28"/>
        <v>0</v>
      </c>
      <c r="BJ206" s="17" t="s">
        <v>86</v>
      </c>
      <c r="BK206" s="150">
        <f t="shared" si="29"/>
        <v>0</v>
      </c>
      <c r="BL206" s="17" t="s">
        <v>247</v>
      </c>
      <c r="BM206" s="149" t="s">
        <v>3127</v>
      </c>
    </row>
    <row r="207" spans="2:65" s="1" customFormat="1" ht="16.5" customHeight="1">
      <c r="B207" s="32"/>
      <c r="C207" s="173" t="s">
        <v>809</v>
      </c>
      <c r="D207" s="173" t="s">
        <v>319</v>
      </c>
      <c r="E207" s="174" t="s">
        <v>3128</v>
      </c>
      <c r="F207" s="175" t="s">
        <v>3129</v>
      </c>
      <c r="G207" s="176" t="s">
        <v>299</v>
      </c>
      <c r="H207" s="177">
        <v>144</v>
      </c>
      <c r="I207" s="178"/>
      <c r="J207" s="179">
        <f t="shared" si="20"/>
        <v>0</v>
      </c>
      <c r="K207" s="180"/>
      <c r="L207" s="181"/>
      <c r="M207" s="182" t="s">
        <v>1</v>
      </c>
      <c r="N207" s="183" t="s">
        <v>39</v>
      </c>
      <c r="P207" s="147">
        <f t="shared" si="21"/>
        <v>0</v>
      </c>
      <c r="Q207" s="147">
        <v>0</v>
      </c>
      <c r="R207" s="147">
        <f t="shared" si="22"/>
        <v>0</v>
      </c>
      <c r="S207" s="147">
        <v>0</v>
      </c>
      <c r="T207" s="148">
        <f t="shared" si="23"/>
        <v>0</v>
      </c>
      <c r="AR207" s="149" t="s">
        <v>285</v>
      </c>
      <c r="AT207" s="149" t="s">
        <v>319</v>
      </c>
      <c r="AU207" s="149" t="s">
        <v>80</v>
      </c>
      <c r="AY207" s="17" t="s">
        <v>241</v>
      </c>
      <c r="BE207" s="150">
        <f t="shared" si="24"/>
        <v>0</v>
      </c>
      <c r="BF207" s="150">
        <f t="shared" si="25"/>
        <v>0</v>
      </c>
      <c r="BG207" s="150">
        <f t="shared" si="26"/>
        <v>0</v>
      </c>
      <c r="BH207" s="150">
        <f t="shared" si="27"/>
        <v>0</v>
      </c>
      <c r="BI207" s="150">
        <f t="shared" si="28"/>
        <v>0</v>
      </c>
      <c r="BJ207" s="17" t="s">
        <v>86</v>
      </c>
      <c r="BK207" s="150">
        <f t="shared" si="29"/>
        <v>0</v>
      </c>
      <c r="BL207" s="17" t="s">
        <v>247</v>
      </c>
      <c r="BM207" s="149" t="s">
        <v>3130</v>
      </c>
    </row>
    <row r="208" spans="2:65" s="1" customFormat="1" ht="16.5" customHeight="1">
      <c r="B208" s="32"/>
      <c r="C208" s="137" t="s">
        <v>814</v>
      </c>
      <c r="D208" s="137" t="s">
        <v>243</v>
      </c>
      <c r="E208" s="138" t="s">
        <v>3131</v>
      </c>
      <c r="F208" s="139" t="s">
        <v>3132</v>
      </c>
      <c r="G208" s="140" t="s">
        <v>299</v>
      </c>
      <c r="H208" s="141">
        <v>24</v>
      </c>
      <c r="I208" s="142"/>
      <c r="J208" s="143">
        <f t="shared" si="20"/>
        <v>0</v>
      </c>
      <c r="K208" s="144"/>
      <c r="L208" s="32"/>
      <c r="M208" s="145" t="s">
        <v>1</v>
      </c>
      <c r="N208" s="146" t="s">
        <v>39</v>
      </c>
      <c r="P208" s="147">
        <f t="shared" si="21"/>
        <v>0</v>
      </c>
      <c r="Q208" s="147">
        <v>0</v>
      </c>
      <c r="R208" s="147">
        <f t="shared" si="22"/>
        <v>0</v>
      </c>
      <c r="S208" s="147">
        <v>0</v>
      </c>
      <c r="T208" s="148">
        <f t="shared" si="23"/>
        <v>0</v>
      </c>
      <c r="AR208" s="149" t="s">
        <v>247</v>
      </c>
      <c r="AT208" s="149" t="s">
        <v>243</v>
      </c>
      <c r="AU208" s="149" t="s">
        <v>80</v>
      </c>
      <c r="AY208" s="17" t="s">
        <v>241</v>
      </c>
      <c r="BE208" s="150">
        <f t="shared" si="24"/>
        <v>0</v>
      </c>
      <c r="BF208" s="150">
        <f t="shared" si="25"/>
        <v>0</v>
      </c>
      <c r="BG208" s="150">
        <f t="shared" si="26"/>
        <v>0</v>
      </c>
      <c r="BH208" s="150">
        <f t="shared" si="27"/>
        <v>0</v>
      </c>
      <c r="BI208" s="150">
        <f t="shared" si="28"/>
        <v>0</v>
      </c>
      <c r="BJ208" s="17" t="s">
        <v>86</v>
      </c>
      <c r="BK208" s="150">
        <f t="shared" si="29"/>
        <v>0</v>
      </c>
      <c r="BL208" s="17" t="s">
        <v>247</v>
      </c>
      <c r="BM208" s="149" t="s">
        <v>3133</v>
      </c>
    </row>
    <row r="209" spans="2:65" s="1" customFormat="1" ht="16.5" customHeight="1">
      <c r="B209" s="32"/>
      <c r="C209" s="173" t="s">
        <v>816</v>
      </c>
      <c r="D209" s="173" t="s">
        <v>319</v>
      </c>
      <c r="E209" s="174" t="s">
        <v>3134</v>
      </c>
      <c r="F209" s="175" t="s">
        <v>3135</v>
      </c>
      <c r="G209" s="176" t="s">
        <v>299</v>
      </c>
      <c r="H209" s="177">
        <v>24</v>
      </c>
      <c r="I209" s="178"/>
      <c r="J209" s="179">
        <f t="shared" si="20"/>
        <v>0</v>
      </c>
      <c r="K209" s="180"/>
      <c r="L209" s="181"/>
      <c r="M209" s="182" t="s">
        <v>1</v>
      </c>
      <c r="N209" s="183" t="s">
        <v>39</v>
      </c>
      <c r="P209" s="147">
        <f t="shared" si="21"/>
        <v>0</v>
      </c>
      <c r="Q209" s="147">
        <v>0</v>
      </c>
      <c r="R209" s="147">
        <f t="shared" si="22"/>
        <v>0</v>
      </c>
      <c r="S209" s="147">
        <v>0</v>
      </c>
      <c r="T209" s="148">
        <f t="shared" si="23"/>
        <v>0</v>
      </c>
      <c r="AR209" s="149" t="s">
        <v>285</v>
      </c>
      <c r="AT209" s="149" t="s">
        <v>319</v>
      </c>
      <c r="AU209" s="149" t="s">
        <v>80</v>
      </c>
      <c r="AY209" s="17" t="s">
        <v>241</v>
      </c>
      <c r="BE209" s="150">
        <f t="shared" si="24"/>
        <v>0</v>
      </c>
      <c r="BF209" s="150">
        <f t="shared" si="25"/>
        <v>0</v>
      </c>
      <c r="BG209" s="150">
        <f t="shared" si="26"/>
        <v>0</v>
      </c>
      <c r="BH209" s="150">
        <f t="shared" si="27"/>
        <v>0</v>
      </c>
      <c r="BI209" s="150">
        <f t="shared" si="28"/>
        <v>0</v>
      </c>
      <c r="BJ209" s="17" t="s">
        <v>86</v>
      </c>
      <c r="BK209" s="150">
        <f t="shared" si="29"/>
        <v>0</v>
      </c>
      <c r="BL209" s="17" t="s">
        <v>247</v>
      </c>
      <c r="BM209" s="149" t="s">
        <v>3136</v>
      </c>
    </row>
    <row r="210" spans="2:65" s="1" customFormat="1" ht="16.5" customHeight="1">
      <c r="B210" s="32"/>
      <c r="C210" s="137" t="s">
        <v>821</v>
      </c>
      <c r="D210" s="137" t="s">
        <v>243</v>
      </c>
      <c r="E210" s="138" t="s">
        <v>3137</v>
      </c>
      <c r="F210" s="139" t="s">
        <v>3138</v>
      </c>
      <c r="G210" s="140" t="s">
        <v>1608</v>
      </c>
      <c r="H210" s="141">
        <v>29</v>
      </c>
      <c r="I210" s="142"/>
      <c r="J210" s="143">
        <f t="shared" si="20"/>
        <v>0</v>
      </c>
      <c r="K210" s="144"/>
      <c r="L210" s="32"/>
      <c r="M210" s="145" t="s">
        <v>1</v>
      </c>
      <c r="N210" s="146" t="s">
        <v>39</v>
      </c>
      <c r="P210" s="147">
        <f t="shared" si="21"/>
        <v>0</v>
      </c>
      <c r="Q210" s="147">
        <v>0</v>
      </c>
      <c r="R210" s="147">
        <f t="shared" si="22"/>
        <v>0</v>
      </c>
      <c r="S210" s="147">
        <v>0</v>
      </c>
      <c r="T210" s="148">
        <f t="shared" si="23"/>
        <v>0</v>
      </c>
      <c r="AR210" s="149" t="s">
        <v>247</v>
      </c>
      <c r="AT210" s="149" t="s">
        <v>243</v>
      </c>
      <c r="AU210" s="149" t="s">
        <v>80</v>
      </c>
      <c r="AY210" s="17" t="s">
        <v>241</v>
      </c>
      <c r="BE210" s="150">
        <f t="shared" si="24"/>
        <v>0</v>
      </c>
      <c r="BF210" s="150">
        <f t="shared" si="25"/>
        <v>0</v>
      </c>
      <c r="BG210" s="150">
        <f t="shared" si="26"/>
        <v>0</v>
      </c>
      <c r="BH210" s="150">
        <f t="shared" si="27"/>
        <v>0</v>
      </c>
      <c r="BI210" s="150">
        <f t="shared" si="28"/>
        <v>0</v>
      </c>
      <c r="BJ210" s="17" t="s">
        <v>86</v>
      </c>
      <c r="BK210" s="150">
        <f t="shared" si="29"/>
        <v>0</v>
      </c>
      <c r="BL210" s="17" t="s">
        <v>247</v>
      </c>
      <c r="BM210" s="149" t="s">
        <v>3139</v>
      </c>
    </row>
    <row r="211" spans="2:65" s="1" customFormat="1" ht="16.5" customHeight="1">
      <c r="B211" s="32"/>
      <c r="C211" s="173" t="s">
        <v>828</v>
      </c>
      <c r="D211" s="173" t="s">
        <v>319</v>
      </c>
      <c r="E211" s="174" t="s">
        <v>3140</v>
      </c>
      <c r="F211" s="175" t="s">
        <v>3141</v>
      </c>
      <c r="G211" s="176" t="s">
        <v>1608</v>
      </c>
      <c r="H211" s="177">
        <v>29</v>
      </c>
      <c r="I211" s="178"/>
      <c r="J211" s="179">
        <f t="shared" si="20"/>
        <v>0</v>
      </c>
      <c r="K211" s="180"/>
      <c r="L211" s="181"/>
      <c r="M211" s="182" t="s">
        <v>1</v>
      </c>
      <c r="N211" s="183" t="s">
        <v>39</v>
      </c>
      <c r="P211" s="147">
        <f t="shared" si="21"/>
        <v>0</v>
      </c>
      <c r="Q211" s="147">
        <v>0</v>
      </c>
      <c r="R211" s="147">
        <f t="shared" si="22"/>
        <v>0</v>
      </c>
      <c r="S211" s="147">
        <v>0</v>
      </c>
      <c r="T211" s="148">
        <f t="shared" si="23"/>
        <v>0</v>
      </c>
      <c r="AR211" s="149" t="s">
        <v>285</v>
      </c>
      <c r="AT211" s="149" t="s">
        <v>319</v>
      </c>
      <c r="AU211" s="149" t="s">
        <v>80</v>
      </c>
      <c r="AY211" s="17" t="s">
        <v>241</v>
      </c>
      <c r="BE211" s="150">
        <f t="shared" si="24"/>
        <v>0</v>
      </c>
      <c r="BF211" s="150">
        <f t="shared" si="25"/>
        <v>0</v>
      </c>
      <c r="BG211" s="150">
        <f t="shared" si="26"/>
        <v>0</v>
      </c>
      <c r="BH211" s="150">
        <f t="shared" si="27"/>
        <v>0</v>
      </c>
      <c r="BI211" s="150">
        <f t="shared" si="28"/>
        <v>0</v>
      </c>
      <c r="BJ211" s="17" t="s">
        <v>86</v>
      </c>
      <c r="BK211" s="150">
        <f t="shared" si="29"/>
        <v>0</v>
      </c>
      <c r="BL211" s="17" t="s">
        <v>247</v>
      </c>
      <c r="BM211" s="149" t="s">
        <v>3142</v>
      </c>
    </row>
    <row r="212" spans="2:65" s="1" customFormat="1" ht="16.5" customHeight="1">
      <c r="B212" s="32"/>
      <c r="C212" s="137" t="s">
        <v>839</v>
      </c>
      <c r="D212" s="137" t="s">
        <v>243</v>
      </c>
      <c r="E212" s="138" t="s">
        <v>3143</v>
      </c>
      <c r="F212" s="139" t="s">
        <v>3144</v>
      </c>
      <c r="G212" s="140" t="s">
        <v>299</v>
      </c>
      <c r="H212" s="141">
        <v>210</v>
      </c>
      <c r="I212" s="142"/>
      <c r="J212" s="143">
        <f t="shared" si="20"/>
        <v>0</v>
      </c>
      <c r="K212" s="144"/>
      <c r="L212" s="32"/>
      <c r="M212" s="145" t="s">
        <v>1</v>
      </c>
      <c r="N212" s="146" t="s">
        <v>39</v>
      </c>
      <c r="P212" s="147">
        <f t="shared" si="21"/>
        <v>0</v>
      </c>
      <c r="Q212" s="147">
        <v>0</v>
      </c>
      <c r="R212" s="147">
        <f t="shared" si="22"/>
        <v>0</v>
      </c>
      <c r="S212" s="147">
        <v>0</v>
      </c>
      <c r="T212" s="148">
        <f t="shared" si="23"/>
        <v>0</v>
      </c>
      <c r="AR212" s="149" t="s">
        <v>247</v>
      </c>
      <c r="AT212" s="149" t="s">
        <v>243</v>
      </c>
      <c r="AU212" s="149" t="s">
        <v>80</v>
      </c>
      <c r="AY212" s="17" t="s">
        <v>241</v>
      </c>
      <c r="BE212" s="150">
        <f t="shared" si="24"/>
        <v>0</v>
      </c>
      <c r="BF212" s="150">
        <f t="shared" si="25"/>
        <v>0</v>
      </c>
      <c r="BG212" s="150">
        <f t="shared" si="26"/>
        <v>0</v>
      </c>
      <c r="BH212" s="150">
        <f t="shared" si="27"/>
        <v>0</v>
      </c>
      <c r="BI212" s="150">
        <f t="shared" si="28"/>
        <v>0</v>
      </c>
      <c r="BJ212" s="17" t="s">
        <v>86</v>
      </c>
      <c r="BK212" s="150">
        <f t="shared" si="29"/>
        <v>0</v>
      </c>
      <c r="BL212" s="17" t="s">
        <v>247</v>
      </c>
      <c r="BM212" s="149" t="s">
        <v>3145</v>
      </c>
    </row>
    <row r="213" spans="2:65" s="1" customFormat="1" ht="16.5" customHeight="1">
      <c r="B213" s="32"/>
      <c r="C213" s="173" t="s">
        <v>843</v>
      </c>
      <c r="D213" s="173" t="s">
        <v>319</v>
      </c>
      <c r="E213" s="174" t="s">
        <v>3146</v>
      </c>
      <c r="F213" s="175" t="s">
        <v>3147</v>
      </c>
      <c r="G213" s="176" t="s">
        <v>299</v>
      </c>
      <c r="H213" s="177">
        <v>174</v>
      </c>
      <c r="I213" s="178"/>
      <c r="J213" s="179">
        <f t="shared" si="20"/>
        <v>0</v>
      </c>
      <c r="K213" s="180"/>
      <c r="L213" s="181"/>
      <c r="M213" s="182" t="s">
        <v>1</v>
      </c>
      <c r="N213" s="183" t="s">
        <v>39</v>
      </c>
      <c r="P213" s="147">
        <f t="shared" si="21"/>
        <v>0</v>
      </c>
      <c r="Q213" s="147">
        <v>0</v>
      </c>
      <c r="R213" s="147">
        <f t="shared" si="22"/>
        <v>0</v>
      </c>
      <c r="S213" s="147">
        <v>0</v>
      </c>
      <c r="T213" s="148">
        <f t="shared" si="23"/>
        <v>0</v>
      </c>
      <c r="AR213" s="149" t="s">
        <v>285</v>
      </c>
      <c r="AT213" s="149" t="s">
        <v>319</v>
      </c>
      <c r="AU213" s="149" t="s">
        <v>80</v>
      </c>
      <c r="AY213" s="17" t="s">
        <v>241</v>
      </c>
      <c r="BE213" s="150">
        <f t="shared" si="24"/>
        <v>0</v>
      </c>
      <c r="BF213" s="150">
        <f t="shared" si="25"/>
        <v>0</v>
      </c>
      <c r="BG213" s="150">
        <f t="shared" si="26"/>
        <v>0</v>
      </c>
      <c r="BH213" s="150">
        <f t="shared" si="27"/>
        <v>0</v>
      </c>
      <c r="BI213" s="150">
        <f t="shared" si="28"/>
        <v>0</v>
      </c>
      <c r="BJ213" s="17" t="s">
        <v>86</v>
      </c>
      <c r="BK213" s="150">
        <f t="shared" si="29"/>
        <v>0</v>
      </c>
      <c r="BL213" s="17" t="s">
        <v>247</v>
      </c>
      <c r="BM213" s="149" t="s">
        <v>3148</v>
      </c>
    </row>
    <row r="214" spans="2:65" s="1" customFormat="1" ht="16.5" customHeight="1">
      <c r="B214" s="32"/>
      <c r="C214" s="173" t="s">
        <v>852</v>
      </c>
      <c r="D214" s="173" t="s">
        <v>319</v>
      </c>
      <c r="E214" s="174" t="s">
        <v>3149</v>
      </c>
      <c r="F214" s="175" t="s">
        <v>3150</v>
      </c>
      <c r="G214" s="176" t="s">
        <v>299</v>
      </c>
      <c r="H214" s="177">
        <v>36</v>
      </c>
      <c r="I214" s="178"/>
      <c r="J214" s="179">
        <f t="shared" si="20"/>
        <v>0</v>
      </c>
      <c r="K214" s="180"/>
      <c r="L214" s="181"/>
      <c r="M214" s="182" t="s">
        <v>1</v>
      </c>
      <c r="N214" s="183" t="s">
        <v>39</v>
      </c>
      <c r="P214" s="147">
        <f t="shared" si="21"/>
        <v>0</v>
      </c>
      <c r="Q214" s="147">
        <v>0</v>
      </c>
      <c r="R214" s="147">
        <f t="shared" si="22"/>
        <v>0</v>
      </c>
      <c r="S214" s="147">
        <v>0</v>
      </c>
      <c r="T214" s="148">
        <f t="shared" si="23"/>
        <v>0</v>
      </c>
      <c r="AR214" s="149" t="s">
        <v>285</v>
      </c>
      <c r="AT214" s="149" t="s">
        <v>319</v>
      </c>
      <c r="AU214" s="149" t="s">
        <v>80</v>
      </c>
      <c r="AY214" s="17" t="s">
        <v>241</v>
      </c>
      <c r="BE214" s="150">
        <f t="shared" si="24"/>
        <v>0</v>
      </c>
      <c r="BF214" s="150">
        <f t="shared" si="25"/>
        <v>0</v>
      </c>
      <c r="BG214" s="150">
        <f t="shared" si="26"/>
        <v>0</v>
      </c>
      <c r="BH214" s="150">
        <f t="shared" si="27"/>
        <v>0</v>
      </c>
      <c r="BI214" s="150">
        <f t="shared" si="28"/>
        <v>0</v>
      </c>
      <c r="BJ214" s="17" t="s">
        <v>86</v>
      </c>
      <c r="BK214" s="150">
        <f t="shared" si="29"/>
        <v>0</v>
      </c>
      <c r="BL214" s="17" t="s">
        <v>247</v>
      </c>
      <c r="BM214" s="149" t="s">
        <v>3151</v>
      </c>
    </row>
    <row r="215" spans="2:65" s="1" customFormat="1" ht="16.5" customHeight="1">
      <c r="B215" s="32"/>
      <c r="C215" s="137" t="s">
        <v>859</v>
      </c>
      <c r="D215" s="137" t="s">
        <v>243</v>
      </c>
      <c r="E215" s="138" t="s">
        <v>3152</v>
      </c>
      <c r="F215" s="139" t="s">
        <v>3153</v>
      </c>
      <c r="G215" s="140" t="s">
        <v>299</v>
      </c>
      <c r="H215" s="141">
        <v>36</v>
      </c>
      <c r="I215" s="142"/>
      <c r="J215" s="143">
        <f t="shared" si="20"/>
        <v>0</v>
      </c>
      <c r="K215" s="144"/>
      <c r="L215" s="32"/>
      <c r="M215" s="145" t="s">
        <v>1</v>
      </c>
      <c r="N215" s="146" t="s">
        <v>39</v>
      </c>
      <c r="P215" s="147">
        <f t="shared" si="21"/>
        <v>0</v>
      </c>
      <c r="Q215" s="147">
        <v>0</v>
      </c>
      <c r="R215" s="147">
        <f t="shared" si="22"/>
        <v>0</v>
      </c>
      <c r="S215" s="147">
        <v>0</v>
      </c>
      <c r="T215" s="148">
        <f t="shared" si="23"/>
        <v>0</v>
      </c>
      <c r="AR215" s="149" t="s">
        <v>247</v>
      </c>
      <c r="AT215" s="149" t="s">
        <v>243</v>
      </c>
      <c r="AU215" s="149" t="s">
        <v>80</v>
      </c>
      <c r="AY215" s="17" t="s">
        <v>241</v>
      </c>
      <c r="BE215" s="150">
        <f t="shared" si="24"/>
        <v>0</v>
      </c>
      <c r="BF215" s="150">
        <f t="shared" si="25"/>
        <v>0</v>
      </c>
      <c r="BG215" s="150">
        <f t="shared" si="26"/>
        <v>0</v>
      </c>
      <c r="BH215" s="150">
        <f t="shared" si="27"/>
        <v>0</v>
      </c>
      <c r="BI215" s="150">
        <f t="shared" si="28"/>
        <v>0</v>
      </c>
      <c r="BJ215" s="17" t="s">
        <v>86</v>
      </c>
      <c r="BK215" s="150">
        <f t="shared" si="29"/>
        <v>0</v>
      </c>
      <c r="BL215" s="17" t="s">
        <v>247</v>
      </c>
      <c r="BM215" s="149" t="s">
        <v>3154</v>
      </c>
    </row>
    <row r="216" spans="2:65" s="1" customFormat="1" ht="16.5" customHeight="1">
      <c r="B216" s="32"/>
      <c r="C216" s="173" t="s">
        <v>864</v>
      </c>
      <c r="D216" s="173" t="s">
        <v>319</v>
      </c>
      <c r="E216" s="174" t="s">
        <v>3155</v>
      </c>
      <c r="F216" s="175" t="s">
        <v>3156</v>
      </c>
      <c r="G216" s="176" t="s">
        <v>299</v>
      </c>
      <c r="H216" s="177">
        <v>36</v>
      </c>
      <c r="I216" s="178"/>
      <c r="J216" s="179">
        <f t="shared" si="20"/>
        <v>0</v>
      </c>
      <c r="K216" s="180"/>
      <c r="L216" s="181"/>
      <c r="M216" s="182" t="s">
        <v>1</v>
      </c>
      <c r="N216" s="183" t="s">
        <v>39</v>
      </c>
      <c r="P216" s="147">
        <f t="shared" si="21"/>
        <v>0</v>
      </c>
      <c r="Q216" s="147">
        <v>0</v>
      </c>
      <c r="R216" s="147">
        <f t="shared" si="22"/>
        <v>0</v>
      </c>
      <c r="S216" s="147">
        <v>0</v>
      </c>
      <c r="T216" s="148">
        <f t="shared" si="23"/>
        <v>0</v>
      </c>
      <c r="AR216" s="149" t="s">
        <v>285</v>
      </c>
      <c r="AT216" s="149" t="s">
        <v>319</v>
      </c>
      <c r="AU216" s="149" t="s">
        <v>80</v>
      </c>
      <c r="AY216" s="17" t="s">
        <v>241</v>
      </c>
      <c r="BE216" s="150">
        <f t="shared" si="24"/>
        <v>0</v>
      </c>
      <c r="BF216" s="150">
        <f t="shared" si="25"/>
        <v>0</v>
      </c>
      <c r="BG216" s="150">
        <f t="shared" si="26"/>
        <v>0</v>
      </c>
      <c r="BH216" s="150">
        <f t="shared" si="27"/>
        <v>0</v>
      </c>
      <c r="BI216" s="150">
        <f t="shared" si="28"/>
        <v>0</v>
      </c>
      <c r="BJ216" s="17" t="s">
        <v>86</v>
      </c>
      <c r="BK216" s="150">
        <f t="shared" si="29"/>
        <v>0</v>
      </c>
      <c r="BL216" s="17" t="s">
        <v>247</v>
      </c>
      <c r="BM216" s="149" t="s">
        <v>3157</v>
      </c>
    </row>
    <row r="217" spans="2:65" s="1" customFormat="1" ht="16.5" customHeight="1">
      <c r="B217" s="32"/>
      <c r="C217" s="137" t="s">
        <v>889</v>
      </c>
      <c r="D217" s="137" t="s">
        <v>243</v>
      </c>
      <c r="E217" s="138" t="s">
        <v>3158</v>
      </c>
      <c r="F217" s="139" t="s">
        <v>3159</v>
      </c>
      <c r="G217" s="140" t="s">
        <v>1608</v>
      </c>
      <c r="H217" s="141">
        <v>140</v>
      </c>
      <c r="I217" s="142"/>
      <c r="J217" s="143">
        <f t="shared" si="20"/>
        <v>0</v>
      </c>
      <c r="K217" s="144"/>
      <c r="L217" s="32"/>
      <c r="M217" s="145" t="s">
        <v>1</v>
      </c>
      <c r="N217" s="146" t="s">
        <v>39</v>
      </c>
      <c r="P217" s="147">
        <f t="shared" si="21"/>
        <v>0</v>
      </c>
      <c r="Q217" s="147">
        <v>0</v>
      </c>
      <c r="R217" s="147">
        <f t="shared" si="22"/>
        <v>0</v>
      </c>
      <c r="S217" s="147">
        <v>0</v>
      </c>
      <c r="T217" s="148">
        <f t="shared" si="23"/>
        <v>0</v>
      </c>
      <c r="AR217" s="149" t="s">
        <v>247</v>
      </c>
      <c r="AT217" s="149" t="s">
        <v>243</v>
      </c>
      <c r="AU217" s="149" t="s">
        <v>80</v>
      </c>
      <c r="AY217" s="17" t="s">
        <v>241</v>
      </c>
      <c r="BE217" s="150">
        <f t="shared" si="24"/>
        <v>0</v>
      </c>
      <c r="BF217" s="150">
        <f t="shared" si="25"/>
        <v>0</v>
      </c>
      <c r="BG217" s="150">
        <f t="shared" si="26"/>
        <v>0</v>
      </c>
      <c r="BH217" s="150">
        <f t="shared" si="27"/>
        <v>0</v>
      </c>
      <c r="BI217" s="150">
        <f t="shared" si="28"/>
        <v>0</v>
      </c>
      <c r="BJ217" s="17" t="s">
        <v>86</v>
      </c>
      <c r="BK217" s="150">
        <f t="shared" si="29"/>
        <v>0</v>
      </c>
      <c r="BL217" s="17" t="s">
        <v>247</v>
      </c>
      <c r="BM217" s="149" t="s">
        <v>3160</v>
      </c>
    </row>
    <row r="218" spans="2:65" s="1" customFormat="1" ht="16.5" customHeight="1">
      <c r="B218" s="32"/>
      <c r="C218" s="173" t="s">
        <v>894</v>
      </c>
      <c r="D218" s="173" t="s">
        <v>319</v>
      </c>
      <c r="E218" s="174" t="s">
        <v>3161</v>
      </c>
      <c r="F218" s="175" t="s">
        <v>3162</v>
      </c>
      <c r="G218" s="176" t="s">
        <v>1608</v>
      </c>
      <c r="H218" s="177">
        <v>6</v>
      </c>
      <c r="I218" s="178"/>
      <c r="J218" s="179">
        <f t="shared" si="20"/>
        <v>0</v>
      </c>
      <c r="K218" s="180"/>
      <c r="L218" s="181"/>
      <c r="M218" s="182" t="s">
        <v>1</v>
      </c>
      <c r="N218" s="183" t="s">
        <v>39</v>
      </c>
      <c r="P218" s="147">
        <f t="shared" si="21"/>
        <v>0</v>
      </c>
      <c r="Q218" s="147">
        <v>0</v>
      </c>
      <c r="R218" s="147">
        <f t="shared" si="22"/>
        <v>0</v>
      </c>
      <c r="S218" s="147">
        <v>0</v>
      </c>
      <c r="T218" s="148">
        <f t="shared" si="23"/>
        <v>0</v>
      </c>
      <c r="AR218" s="149" t="s">
        <v>285</v>
      </c>
      <c r="AT218" s="149" t="s">
        <v>319</v>
      </c>
      <c r="AU218" s="149" t="s">
        <v>80</v>
      </c>
      <c r="AY218" s="17" t="s">
        <v>241</v>
      </c>
      <c r="BE218" s="150">
        <f t="shared" si="24"/>
        <v>0</v>
      </c>
      <c r="BF218" s="150">
        <f t="shared" si="25"/>
        <v>0</v>
      </c>
      <c r="BG218" s="150">
        <f t="shared" si="26"/>
        <v>0</v>
      </c>
      <c r="BH218" s="150">
        <f t="shared" si="27"/>
        <v>0</v>
      </c>
      <c r="BI218" s="150">
        <f t="shared" si="28"/>
        <v>0</v>
      </c>
      <c r="BJ218" s="17" t="s">
        <v>86</v>
      </c>
      <c r="BK218" s="150">
        <f t="shared" si="29"/>
        <v>0</v>
      </c>
      <c r="BL218" s="17" t="s">
        <v>247</v>
      </c>
      <c r="BM218" s="149" t="s">
        <v>3163</v>
      </c>
    </row>
    <row r="219" spans="2:65" s="1" customFormat="1" ht="16.5" customHeight="1">
      <c r="B219" s="32"/>
      <c r="C219" s="173" t="s">
        <v>900</v>
      </c>
      <c r="D219" s="173" t="s">
        <v>319</v>
      </c>
      <c r="E219" s="174" t="s">
        <v>3164</v>
      </c>
      <c r="F219" s="175" t="s">
        <v>3165</v>
      </c>
      <c r="G219" s="176" t="s">
        <v>1608</v>
      </c>
      <c r="H219" s="177">
        <v>98</v>
      </c>
      <c r="I219" s="178"/>
      <c r="J219" s="179">
        <f t="shared" ref="J219:J242" si="30">ROUND(I219*H219,2)</f>
        <v>0</v>
      </c>
      <c r="K219" s="180"/>
      <c r="L219" s="181"/>
      <c r="M219" s="182" t="s">
        <v>1</v>
      </c>
      <c r="N219" s="183" t="s">
        <v>39</v>
      </c>
      <c r="P219" s="147">
        <f t="shared" ref="P219:P242" si="31">O219*H219</f>
        <v>0</v>
      </c>
      <c r="Q219" s="147">
        <v>0</v>
      </c>
      <c r="R219" s="147">
        <f t="shared" ref="R219:R242" si="32">Q219*H219</f>
        <v>0</v>
      </c>
      <c r="S219" s="147">
        <v>0</v>
      </c>
      <c r="T219" s="148">
        <f t="shared" ref="T219:T242" si="33">S219*H219</f>
        <v>0</v>
      </c>
      <c r="AR219" s="149" t="s">
        <v>285</v>
      </c>
      <c r="AT219" s="149" t="s">
        <v>319</v>
      </c>
      <c r="AU219" s="149" t="s">
        <v>80</v>
      </c>
      <c r="AY219" s="17" t="s">
        <v>241</v>
      </c>
      <c r="BE219" s="150">
        <f t="shared" ref="BE219:BE242" si="34">IF(N219="základní",J219,0)</f>
        <v>0</v>
      </c>
      <c r="BF219" s="150">
        <f t="shared" ref="BF219:BF242" si="35">IF(N219="snížená",J219,0)</f>
        <v>0</v>
      </c>
      <c r="BG219" s="150">
        <f t="shared" ref="BG219:BG242" si="36">IF(N219="zákl. přenesená",J219,0)</f>
        <v>0</v>
      </c>
      <c r="BH219" s="150">
        <f t="shared" ref="BH219:BH242" si="37">IF(N219="sníž. přenesená",J219,0)</f>
        <v>0</v>
      </c>
      <c r="BI219" s="150">
        <f t="shared" ref="BI219:BI242" si="38">IF(N219="nulová",J219,0)</f>
        <v>0</v>
      </c>
      <c r="BJ219" s="17" t="s">
        <v>86</v>
      </c>
      <c r="BK219" s="150">
        <f t="shared" ref="BK219:BK242" si="39">ROUND(I219*H219,2)</f>
        <v>0</v>
      </c>
      <c r="BL219" s="17" t="s">
        <v>247</v>
      </c>
      <c r="BM219" s="149" t="s">
        <v>3166</v>
      </c>
    </row>
    <row r="220" spans="2:65" s="1" customFormat="1" ht="16.5" customHeight="1">
      <c r="B220" s="32"/>
      <c r="C220" s="173" t="s">
        <v>904</v>
      </c>
      <c r="D220" s="173" t="s">
        <v>319</v>
      </c>
      <c r="E220" s="174" t="s">
        <v>3167</v>
      </c>
      <c r="F220" s="175" t="s">
        <v>3168</v>
      </c>
      <c r="G220" s="176" t="s">
        <v>1608</v>
      </c>
      <c r="H220" s="177">
        <v>6</v>
      </c>
      <c r="I220" s="178"/>
      <c r="J220" s="179">
        <f t="shared" si="30"/>
        <v>0</v>
      </c>
      <c r="K220" s="180"/>
      <c r="L220" s="181"/>
      <c r="M220" s="182" t="s">
        <v>1</v>
      </c>
      <c r="N220" s="183" t="s">
        <v>39</v>
      </c>
      <c r="P220" s="147">
        <f t="shared" si="31"/>
        <v>0</v>
      </c>
      <c r="Q220" s="147">
        <v>0</v>
      </c>
      <c r="R220" s="147">
        <f t="shared" si="32"/>
        <v>0</v>
      </c>
      <c r="S220" s="147">
        <v>0</v>
      </c>
      <c r="T220" s="148">
        <f t="shared" si="33"/>
        <v>0</v>
      </c>
      <c r="AR220" s="149" t="s">
        <v>285</v>
      </c>
      <c r="AT220" s="149" t="s">
        <v>319</v>
      </c>
      <c r="AU220" s="149" t="s">
        <v>80</v>
      </c>
      <c r="AY220" s="17" t="s">
        <v>241</v>
      </c>
      <c r="BE220" s="150">
        <f t="shared" si="34"/>
        <v>0</v>
      </c>
      <c r="BF220" s="150">
        <f t="shared" si="35"/>
        <v>0</v>
      </c>
      <c r="BG220" s="150">
        <f t="shared" si="36"/>
        <v>0</v>
      </c>
      <c r="BH220" s="150">
        <f t="shared" si="37"/>
        <v>0</v>
      </c>
      <c r="BI220" s="150">
        <f t="shared" si="38"/>
        <v>0</v>
      </c>
      <c r="BJ220" s="17" t="s">
        <v>86</v>
      </c>
      <c r="BK220" s="150">
        <f t="shared" si="39"/>
        <v>0</v>
      </c>
      <c r="BL220" s="17" t="s">
        <v>247</v>
      </c>
      <c r="BM220" s="149" t="s">
        <v>3169</v>
      </c>
    </row>
    <row r="221" spans="2:65" s="1" customFormat="1" ht="16.5" customHeight="1">
      <c r="B221" s="32"/>
      <c r="C221" s="173" t="s">
        <v>908</v>
      </c>
      <c r="D221" s="173" t="s">
        <v>319</v>
      </c>
      <c r="E221" s="174" t="s">
        <v>3170</v>
      </c>
      <c r="F221" s="175" t="s">
        <v>3171</v>
      </c>
      <c r="G221" s="176" t="s">
        <v>1608</v>
      </c>
      <c r="H221" s="177">
        <v>30</v>
      </c>
      <c r="I221" s="178"/>
      <c r="J221" s="179">
        <f t="shared" si="30"/>
        <v>0</v>
      </c>
      <c r="K221" s="180"/>
      <c r="L221" s="181"/>
      <c r="M221" s="182" t="s">
        <v>1</v>
      </c>
      <c r="N221" s="183" t="s">
        <v>39</v>
      </c>
      <c r="P221" s="147">
        <f t="shared" si="31"/>
        <v>0</v>
      </c>
      <c r="Q221" s="147">
        <v>0</v>
      </c>
      <c r="R221" s="147">
        <f t="shared" si="32"/>
        <v>0</v>
      </c>
      <c r="S221" s="147">
        <v>0</v>
      </c>
      <c r="T221" s="148">
        <f t="shared" si="33"/>
        <v>0</v>
      </c>
      <c r="AR221" s="149" t="s">
        <v>285</v>
      </c>
      <c r="AT221" s="149" t="s">
        <v>319</v>
      </c>
      <c r="AU221" s="149" t="s">
        <v>80</v>
      </c>
      <c r="AY221" s="17" t="s">
        <v>241</v>
      </c>
      <c r="BE221" s="150">
        <f t="shared" si="34"/>
        <v>0</v>
      </c>
      <c r="BF221" s="150">
        <f t="shared" si="35"/>
        <v>0</v>
      </c>
      <c r="BG221" s="150">
        <f t="shared" si="36"/>
        <v>0</v>
      </c>
      <c r="BH221" s="150">
        <f t="shared" si="37"/>
        <v>0</v>
      </c>
      <c r="BI221" s="150">
        <f t="shared" si="38"/>
        <v>0</v>
      </c>
      <c r="BJ221" s="17" t="s">
        <v>86</v>
      </c>
      <c r="BK221" s="150">
        <f t="shared" si="39"/>
        <v>0</v>
      </c>
      <c r="BL221" s="17" t="s">
        <v>247</v>
      </c>
      <c r="BM221" s="149" t="s">
        <v>3172</v>
      </c>
    </row>
    <row r="222" spans="2:65" s="1" customFormat="1" ht="16.5" customHeight="1">
      <c r="B222" s="32"/>
      <c r="C222" s="137" t="s">
        <v>912</v>
      </c>
      <c r="D222" s="137" t="s">
        <v>243</v>
      </c>
      <c r="E222" s="138" t="s">
        <v>3173</v>
      </c>
      <c r="F222" s="139" t="s">
        <v>3174</v>
      </c>
      <c r="G222" s="140" t="s">
        <v>1608</v>
      </c>
      <c r="H222" s="141">
        <v>6</v>
      </c>
      <c r="I222" s="142"/>
      <c r="J222" s="143">
        <f t="shared" si="30"/>
        <v>0</v>
      </c>
      <c r="K222" s="144"/>
      <c r="L222" s="32"/>
      <c r="M222" s="145" t="s">
        <v>1</v>
      </c>
      <c r="N222" s="146" t="s">
        <v>39</v>
      </c>
      <c r="P222" s="147">
        <f t="shared" si="31"/>
        <v>0</v>
      </c>
      <c r="Q222" s="147">
        <v>0</v>
      </c>
      <c r="R222" s="147">
        <f t="shared" si="32"/>
        <v>0</v>
      </c>
      <c r="S222" s="147">
        <v>0</v>
      </c>
      <c r="T222" s="148">
        <f t="shared" si="33"/>
        <v>0</v>
      </c>
      <c r="AR222" s="149" t="s">
        <v>247</v>
      </c>
      <c r="AT222" s="149" t="s">
        <v>243</v>
      </c>
      <c r="AU222" s="149" t="s">
        <v>80</v>
      </c>
      <c r="AY222" s="17" t="s">
        <v>241</v>
      </c>
      <c r="BE222" s="150">
        <f t="shared" si="34"/>
        <v>0</v>
      </c>
      <c r="BF222" s="150">
        <f t="shared" si="35"/>
        <v>0</v>
      </c>
      <c r="BG222" s="150">
        <f t="shared" si="36"/>
        <v>0</v>
      </c>
      <c r="BH222" s="150">
        <f t="shared" si="37"/>
        <v>0</v>
      </c>
      <c r="BI222" s="150">
        <f t="shared" si="38"/>
        <v>0</v>
      </c>
      <c r="BJ222" s="17" t="s">
        <v>86</v>
      </c>
      <c r="BK222" s="150">
        <f t="shared" si="39"/>
        <v>0</v>
      </c>
      <c r="BL222" s="17" t="s">
        <v>247</v>
      </c>
      <c r="BM222" s="149" t="s">
        <v>3175</v>
      </c>
    </row>
    <row r="223" spans="2:65" s="1" customFormat="1" ht="16.5" customHeight="1">
      <c r="B223" s="32"/>
      <c r="C223" s="173" t="s">
        <v>916</v>
      </c>
      <c r="D223" s="173" t="s">
        <v>319</v>
      </c>
      <c r="E223" s="174" t="s">
        <v>3176</v>
      </c>
      <c r="F223" s="175" t="s">
        <v>3177</v>
      </c>
      <c r="G223" s="176" t="s">
        <v>1608</v>
      </c>
      <c r="H223" s="177">
        <v>6</v>
      </c>
      <c r="I223" s="178"/>
      <c r="J223" s="179">
        <f t="shared" si="30"/>
        <v>0</v>
      </c>
      <c r="K223" s="180"/>
      <c r="L223" s="181"/>
      <c r="M223" s="182" t="s">
        <v>1</v>
      </c>
      <c r="N223" s="183" t="s">
        <v>39</v>
      </c>
      <c r="P223" s="147">
        <f t="shared" si="31"/>
        <v>0</v>
      </c>
      <c r="Q223" s="147">
        <v>0</v>
      </c>
      <c r="R223" s="147">
        <f t="shared" si="32"/>
        <v>0</v>
      </c>
      <c r="S223" s="147">
        <v>0</v>
      </c>
      <c r="T223" s="148">
        <f t="shared" si="33"/>
        <v>0</v>
      </c>
      <c r="AR223" s="149" t="s">
        <v>285</v>
      </c>
      <c r="AT223" s="149" t="s">
        <v>319</v>
      </c>
      <c r="AU223" s="149" t="s">
        <v>80</v>
      </c>
      <c r="AY223" s="17" t="s">
        <v>241</v>
      </c>
      <c r="BE223" s="150">
        <f t="shared" si="34"/>
        <v>0</v>
      </c>
      <c r="BF223" s="150">
        <f t="shared" si="35"/>
        <v>0</v>
      </c>
      <c r="BG223" s="150">
        <f t="shared" si="36"/>
        <v>0</v>
      </c>
      <c r="BH223" s="150">
        <f t="shared" si="37"/>
        <v>0</v>
      </c>
      <c r="BI223" s="150">
        <f t="shared" si="38"/>
        <v>0</v>
      </c>
      <c r="BJ223" s="17" t="s">
        <v>86</v>
      </c>
      <c r="BK223" s="150">
        <f t="shared" si="39"/>
        <v>0</v>
      </c>
      <c r="BL223" s="17" t="s">
        <v>247</v>
      </c>
      <c r="BM223" s="149" t="s">
        <v>3178</v>
      </c>
    </row>
    <row r="224" spans="2:65" s="1" customFormat="1" ht="16.5" customHeight="1">
      <c r="B224" s="32"/>
      <c r="C224" s="137" t="s">
        <v>920</v>
      </c>
      <c r="D224" s="137" t="s">
        <v>243</v>
      </c>
      <c r="E224" s="138" t="s">
        <v>3179</v>
      </c>
      <c r="F224" s="139" t="s">
        <v>3180</v>
      </c>
      <c r="G224" s="140" t="s">
        <v>1608</v>
      </c>
      <c r="H224" s="141">
        <v>2</v>
      </c>
      <c r="I224" s="142"/>
      <c r="J224" s="143">
        <f t="shared" si="30"/>
        <v>0</v>
      </c>
      <c r="K224" s="144"/>
      <c r="L224" s="32"/>
      <c r="M224" s="145" t="s">
        <v>1</v>
      </c>
      <c r="N224" s="146" t="s">
        <v>39</v>
      </c>
      <c r="P224" s="147">
        <f t="shared" si="31"/>
        <v>0</v>
      </c>
      <c r="Q224" s="147">
        <v>0</v>
      </c>
      <c r="R224" s="147">
        <f t="shared" si="32"/>
        <v>0</v>
      </c>
      <c r="S224" s="147">
        <v>0</v>
      </c>
      <c r="T224" s="148">
        <f t="shared" si="33"/>
        <v>0</v>
      </c>
      <c r="AR224" s="149" t="s">
        <v>247</v>
      </c>
      <c r="AT224" s="149" t="s">
        <v>243</v>
      </c>
      <c r="AU224" s="149" t="s">
        <v>80</v>
      </c>
      <c r="AY224" s="17" t="s">
        <v>241</v>
      </c>
      <c r="BE224" s="150">
        <f t="shared" si="34"/>
        <v>0</v>
      </c>
      <c r="BF224" s="150">
        <f t="shared" si="35"/>
        <v>0</v>
      </c>
      <c r="BG224" s="150">
        <f t="shared" si="36"/>
        <v>0</v>
      </c>
      <c r="BH224" s="150">
        <f t="shared" si="37"/>
        <v>0</v>
      </c>
      <c r="BI224" s="150">
        <f t="shared" si="38"/>
        <v>0</v>
      </c>
      <c r="BJ224" s="17" t="s">
        <v>86</v>
      </c>
      <c r="BK224" s="150">
        <f t="shared" si="39"/>
        <v>0</v>
      </c>
      <c r="BL224" s="17" t="s">
        <v>247</v>
      </c>
      <c r="BM224" s="149" t="s">
        <v>3181</v>
      </c>
    </row>
    <row r="225" spans="2:65" s="1" customFormat="1" ht="16.5" customHeight="1">
      <c r="B225" s="32"/>
      <c r="C225" s="173" t="s">
        <v>925</v>
      </c>
      <c r="D225" s="173" t="s">
        <v>319</v>
      </c>
      <c r="E225" s="174" t="s">
        <v>3182</v>
      </c>
      <c r="F225" s="175" t="s">
        <v>3183</v>
      </c>
      <c r="G225" s="176" t="s">
        <v>1608</v>
      </c>
      <c r="H225" s="177">
        <v>2</v>
      </c>
      <c r="I225" s="178"/>
      <c r="J225" s="179">
        <f t="shared" si="30"/>
        <v>0</v>
      </c>
      <c r="K225" s="180"/>
      <c r="L225" s="181"/>
      <c r="M225" s="182" t="s">
        <v>1</v>
      </c>
      <c r="N225" s="183" t="s">
        <v>39</v>
      </c>
      <c r="P225" s="147">
        <f t="shared" si="31"/>
        <v>0</v>
      </c>
      <c r="Q225" s="147">
        <v>0</v>
      </c>
      <c r="R225" s="147">
        <f t="shared" si="32"/>
        <v>0</v>
      </c>
      <c r="S225" s="147">
        <v>0</v>
      </c>
      <c r="T225" s="148">
        <f t="shared" si="33"/>
        <v>0</v>
      </c>
      <c r="AR225" s="149" t="s">
        <v>285</v>
      </c>
      <c r="AT225" s="149" t="s">
        <v>319</v>
      </c>
      <c r="AU225" s="149" t="s">
        <v>80</v>
      </c>
      <c r="AY225" s="17" t="s">
        <v>241</v>
      </c>
      <c r="BE225" s="150">
        <f t="shared" si="34"/>
        <v>0</v>
      </c>
      <c r="BF225" s="150">
        <f t="shared" si="35"/>
        <v>0</v>
      </c>
      <c r="BG225" s="150">
        <f t="shared" si="36"/>
        <v>0</v>
      </c>
      <c r="BH225" s="150">
        <f t="shared" si="37"/>
        <v>0</v>
      </c>
      <c r="BI225" s="150">
        <f t="shared" si="38"/>
        <v>0</v>
      </c>
      <c r="BJ225" s="17" t="s">
        <v>86</v>
      </c>
      <c r="BK225" s="150">
        <f t="shared" si="39"/>
        <v>0</v>
      </c>
      <c r="BL225" s="17" t="s">
        <v>247</v>
      </c>
      <c r="BM225" s="149" t="s">
        <v>3184</v>
      </c>
    </row>
    <row r="226" spans="2:65" s="1" customFormat="1" ht="16.5" customHeight="1">
      <c r="B226" s="32"/>
      <c r="C226" s="137" t="s">
        <v>930</v>
      </c>
      <c r="D226" s="137" t="s">
        <v>243</v>
      </c>
      <c r="E226" s="138" t="s">
        <v>3185</v>
      </c>
      <c r="F226" s="139" t="s">
        <v>3186</v>
      </c>
      <c r="G226" s="140" t="s">
        <v>1608</v>
      </c>
      <c r="H226" s="141">
        <v>1</v>
      </c>
      <c r="I226" s="142"/>
      <c r="J226" s="143">
        <f t="shared" si="30"/>
        <v>0</v>
      </c>
      <c r="K226" s="144"/>
      <c r="L226" s="32"/>
      <c r="M226" s="145" t="s">
        <v>1</v>
      </c>
      <c r="N226" s="146" t="s">
        <v>39</v>
      </c>
      <c r="P226" s="147">
        <f t="shared" si="31"/>
        <v>0</v>
      </c>
      <c r="Q226" s="147">
        <v>0</v>
      </c>
      <c r="R226" s="147">
        <f t="shared" si="32"/>
        <v>0</v>
      </c>
      <c r="S226" s="147">
        <v>0</v>
      </c>
      <c r="T226" s="148">
        <f t="shared" si="33"/>
        <v>0</v>
      </c>
      <c r="AR226" s="149" t="s">
        <v>247</v>
      </c>
      <c r="AT226" s="149" t="s">
        <v>243</v>
      </c>
      <c r="AU226" s="149" t="s">
        <v>80</v>
      </c>
      <c r="AY226" s="17" t="s">
        <v>241</v>
      </c>
      <c r="BE226" s="150">
        <f t="shared" si="34"/>
        <v>0</v>
      </c>
      <c r="BF226" s="150">
        <f t="shared" si="35"/>
        <v>0</v>
      </c>
      <c r="BG226" s="150">
        <f t="shared" si="36"/>
        <v>0</v>
      </c>
      <c r="BH226" s="150">
        <f t="shared" si="37"/>
        <v>0</v>
      </c>
      <c r="BI226" s="150">
        <f t="shared" si="38"/>
        <v>0</v>
      </c>
      <c r="BJ226" s="17" t="s">
        <v>86</v>
      </c>
      <c r="BK226" s="150">
        <f t="shared" si="39"/>
        <v>0</v>
      </c>
      <c r="BL226" s="17" t="s">
        <v>247</v>
      </c>
      <c r="BM226" s="149" t="s">
        <v>3187</v>
      </c>
    </row>
    <row r="227" spans="2:65" s="1" customFormat="1" ht="16.5" customHeight="1">
      <c r="B227" s="32"/>
      <c r="C227" s="173" t="s">
        <v>935</v>
      </c>
      <c r="D227" s="173" t="s">
        <v>319</v>
      </c>
      <c r="E227" s="174" t="s">
        <v>3188</v>
      </c>
      <c r="F227" s="175" t="s">
        <v>3189</v>
      </c>
      <c r="G227" s="176" t="s">
        <v>1608</v>
      </c>
      <c r="H227" s="177">
        <v>1</v>
      </c>
      <c r="I227" s="178"/>
      <c r="J227" s="179">
        <f t="shared" si="30"/>
        <v>0</v>
      </c>
      <c r="K227" s="180"/>
      <c r="L227" s="181"/>
      <c r="M227" s="182" t="s">
        <v>1</v>
      </c>
      <c r="N227" s="183" t="s">
        <v>39</v>
      </c>
      <c r="P227" s="147">
        <f t="shared" si="31"/>
        <v>0</v>
      </c>
      <c r="Q227" s="147">
        <v>0</v>
      </c>
      <c r="R227" s="147">
        <f t="shared" si="32"/>
        <v>0</v>
      </c>
      <c r="S227" s="147">
        <v>0</v>
      </c>
      <c r="T227" s="148">
        <f t="shared" si="33"/>
        <v>0</v>
      </c>
      <c r="AR227" s="149" t="s">
        <v>285</v>
      </c>
      <c r="AT227" s="149" t="s">
        <v>319</v>
      </c>
      <c r="AU227" s="149" t="s">
        <v>80</v>
      </c>
      <c r="AY227" s="17" t="s">
        <v>241</v>
      </c>
      <c r="BE227" s="150">
        <f t="shared" si="34"/>
        <v>0</v>
      </c>
      <c r="BF227" s="150">
        <f t="shared" si="35"/>
        <v>0</v>
      </c>
      <c r="BG227" s="150">
        <f t="shared" si="36"/>
        <v>0</v>
      </c>
      <c r="BH227" s="150">
        <f t="shared" si="37"/>
        <v>0</v>
      </c>
      <c r="BI227" s="150">
        <f t="shared" si="38"/>
        <v>0</v>
      </c>
      <c r="BJ227" s="17" t="s">
        <v>86</v>
      </c>
      <c r="BK227" s="150">
        <f t="shared" si="39"/>
        <v>0</v>
      </c>
      <c r="BL227" s="17" t="s">
        <v>247</v>
      </c>
      <c r="BM227" s="149" t="s">
        <v>3190</v>
      </c>
    </row>
    <row r="228" spans="2:65" s="1" customFormat="1" ht="16.5" customHeight="1">
      <c r="B228" s="32"/>
      <c r="C228" s="137" t="s">
        <v>940</v>
      </c>
      <c r="D228" s="137" t="s">
        <v>243</v>
      </c>
      <c r="E228" s="138" t="s">
        <v>3191</v>
      </c>
      <c r="F228" s="139" t="s">
        <v>3192</v>
      </c>
      <c r="G228" s="140" t="s">
        <v>1608</v>
      </c>
      <c r="H228" s="141">
        <v>3</v>
      </c>
      <c r="I228" s="142"/>
      <c r="J228" s="143">
        <f t="shared" si="30"/>
        <v>0</v>
      </c>
      <c r="K228" s="144"/>
      <c r="L228" s="32"/>
      <c r="M228" s="145" t="s">
        <v>1</v>
      </c>
      <c r="N228" s="146" t="s">
        <v>39</v>
      </c>
      <c r="P228" s="147">
        <f t="shared" si="31"/>
        <v>0</v>
      </c>
      <c r="Q228" s="147">
        <v>0</v>
      </c>
      <c r="R228" s="147">
        <f t="shared" si="32"/>
        <v>0</v>
      </c>
      <c r="S228" s="147">
        <v>0</v>
      </c>
      <c r="T228" s="148">
        <f t="shared" si="33"/>
        <v>0</v>
      </c>
      <c r="AR228" s="149" t="s">
        <v>247</v>
      </c>
      <c r="AT228" s="149" t="s">
        <v>243</v>
      </c>
      <c r="AU228" s="149" t="s">
        <v>80</v>
      </c>
      <c r="AY228" s="17" t="s">
        <v>241</v>
      </c>
      <c r="BE228" s="150">
        <f t="shared" si="34"/>
        <v>0</v>
      </c>
      <c r="BF228" s="150">
        <f t="shared" si="35"/>
        <v>0</v>
      </c>
      <c r="BG228" s="150">
        <f t="shared" si="36"/>
        <v>0</v>
      </c>
      <c r="BH228" s="150">
        <f t="shared" si="37"/>
        <v>0</v>
      </c>
      <c r="BI228" s="150">
        <f t="shared" si="38"/>
        <v>0</v>
      </c>
      <c r="BJ228" s="17" t="s">
        <v>86</v>
      </c>
      <c r="BK228" s="150">
        <f t="shared" si="39"/>
        <v>0</v>
      </c>
      <c r="BL228" s="17" t="s">
        <v>247</v>
      </c>
      <c r="BM228" s="149" t="s">
        <v>3193</v>
      </c>
    </row>
    <row r="229" spans="2:65" s="1" customFormat="1" ht="16.5" customHeight="1">
      <c r="B229" s="32"/>
      <c r="C229" s="173" t="s">
        <v>946</v>
      </c>
      <c r="D229" s="173" t="s">
        <v>319</v>
      </c>
      <c r="E229" s="174" t="s">
        <v>3194</v>
      </c>
      <c r="F229" s="175" t="s">
        <v>3195</v>
      </c>
      <c r="G229" s="176" t="s">
        <v>1608</v>
      </c>
      <c r="H229" s="177">
        <v>3</v>
      </c>
      <c r="I229" s="178"/>
      <c r="J229" s="179">
        <f t="shared" si="30"/>
        <v>0</v>
      </c>
      <c r="K229" s="180"/>
      <c r="L229" s="181"/>
      <c r="M229" s="182" t="s">
        <v>1</v>
      </c>
      <c r="N229" s="183" t="s">
        <v>39</v>
      </c>
      <c r="P229" s="147">
        <f t="shared" si="31"/>
        <v>0</v>
      </c>
      <c r="Q229" s="147">
        <v>0</v>
      </c>
      <c r="R229" s="147">
        <f t="shared" si="32"/>
        <v>0</v>
      </c>
      <c r="S229" s="147">
        <v>0</v>
      </c>
      <c r="T229" s="148">
        <f t="shared" si="33"/>
        <v>0</v>
      </c>
      <c r="AR229" s="149" t="s">
        <v>285</v>
      </c>
      <c r="AT229" s="149" t="s">
        <v>319</v>
      </c>
      <c r="AU229" s="149" t="s">
        <v>80</v>
      </c>
      <c r="AY229" s="17" t="s">
        <v>241</v>
      </c>
      <c r="BE229" s="150">
        <f t="shared" si="34"/>
        <v>0</v>
      </c>
      <c r="BF229" s="150">
        <f t="shared" si="35"/>
        <v>0</v>
      </c>
      <c r="BG229" s="150">
        <f t="shared" si="36"/>
        <v>0</v>
      </c>
      <c r="BH229" s="150">
        <f t="shared" si="37"/>
        <v>0</v>
      </c>
      <c r="BI229" s="150">
        <f t="shared" si="38"/>
        <v>0</v>
      </c>
      <c r="BJ229" s="17" t="s">
        <v>86</v>
      </c>
      <c r="BK229" s="150">
        <f t="shared" si="39"/>
        <v>0</v>
      </c>
      <c r="BL229" s="17" t="s">
        <v>247</v>
      </c>
      <c r="BM229" s="149" t="s">
        <v>3196</v>
      </c>
    </row>
    <row r="230" spans="2:65" s="1" customFormat="1" ht="16.5" customHeight="1">
      <c r="B230" s="32"/>
      <c r="C230" s="173" t="s">
        <v>952</v>
      </c>
      <c r="D230" s="173" t="s">
        <v>319</v>
      </c>
      <c r="E230" s="174" t="s">
        <v>3197</v>
      </c>
      <c r="F230" s="175" t="s">
        <v>3198</v>
      </c>
      <c r="G230" s="176" t="s">
        <v>1608</v>
      </c>
      <c r="H230" s="177">
        <v>3</v>
      </c>
      <c r="I230" s="178"/>
      <c r="J230" s="179">
        <f t="shared" si="30"/>
        <v>0</v>
      </c>
      <c r="K230" s="180"/>
      <c r="L230" s="181"/>
      <c r="M230" s="182" t="s">
        <v>1</v>
      </c>
      <c r="N230" s="183" t="s">
        <v>39</v>
      </c>
      <c r="P230" s="147">
        <f t="shared" si="31"/>
        <v>0</v>
      </c>
      <c r="Q230" s="147">
        <v>0</v>
      </c>
      <c r="R230" s="147">
        <f t="shared" si="32"/>
        <v>0</v>
      </c>
      <c r="S230" s="147">
        <v>0</v>
      </c>
      <c r="T230" s="148">
        <f t="shared" si="33"/>
        <v>0</v>
      </c>
      <c r="AR230" s="149" t="s">
        <v>285</v>
      </c>
      <c r="AT230" s="149" t="s">
        <v>319</v>
      </c>
      <c r="AU230" s="149" t="s">
        <v>80</v>
      </c>
      <c r="AY230" s="17" t="s">
        <v>241</v>
      </c>
      <c r="BE230" s="150">
        <f t="shared" si="34"/>
        <v>0</v>
      </c>
      <c r="BF230" s="150">
        <f t="shared" si="35"/>
        <v>0</v>
      </c>
      <c r="BG230" s="150">
        <f t="shared" si="36"/>
        <v>0</v>
      </c>
      <c r="BH230" s="150">
        <f t="shared" si="37"/>
        <v>0</v>
      </c>
      <c r="BI230" s="150">
        <f t="shared" si="38"/>
        <v>0</v>
      </c>
      <c r="BJ230" s="17" t="s">
        <v>86</v>
      </c>
      <c r="BK230" s="150">
        <f t="shared" si="39"/>
        <v>0</v>
      </c>
      <c r="BL230" s="17" t="s">
        <v>247</v>
      </c>
      <c r="BM230" s="149" t="s">
        <v>3199</v>
      </c>
    </row>
    <row r="231" spans="2:65" s="1" customFormat="1" ht="16.5" customHeight="1">
      <c r="B231" s="32"/>
      <c r="C231" s="173" t="s">
        <v>957</v>
      </c>
      <c r="D231" s="173" t="s">
        <v>319</v>
      </c>
      <c r="E231" s="174" t="s">
        <v>3200</v>
      </c>
      <c r="F231" s="175" t="s">
        <v>3201</v>
      </c>
      <c r="G231" s="176" t="s">
        <v>1608</v>
      </c>
      <c r="H231" s="177">
        <v>3</v>
      </c>
      <c r="I231" s="178"/>
      <c r="J231" s="179">
        <f t="shared" si="30"/>
        <v>0</v>
      </c>
      <c r="K231" s="180"/>
      <c r="L231" s="181"/>
      <c r="M231" s="182" t="s">
        <v>1</v>
      </c>
      <c r="N231" s="183" t="s">
        <v>39</v>
      </c>
      <c r="P231" s="147">
        <f t="shared" si="31"/>
        <v>0</v>
      </c>
      <c r="Q231" s="147">
        <v>0</v>
      </c>
      <c r="R231" s="147">
        <f t="shared" si="32"/>
        <v>0</v>
      </c>
      <c r="S231" s="147">
        <v>0</v>
      </c>
      <c r="T231" s="148">
        <f t="shared" si="33"/>
        <v>0</v>
      </c>
      <c r="AR231" s="149" t="s">
        <v>285</v>
      </c>
      <c r="AT231" s="149" t="s">
        <v>319</v>
      </c>
      <c r="AU231" s="149" t="s">
        <v>80</v>
      </c>
      <c r="AY231" s="17" t="s">
        <v>241</v>
      </c>
      <c r="BE231" s="150">
        <f t="shared" si="34"/>
        <v>0</v>
      </c>
      <c r="BF231" s="150">
        <f t="shared" si="35"/>
        <v>0</v>
      </c>
      <c r="BG231" s="150">
        <f t="shared" si="36"/>
        <v>0</v>
      </c>
      <c r="BH231" s="150">
        <f t="shared" si="37"/>
        <v>0</v>
      </c>
      <c r="BI231" s="150">
        <f t="shared" si="38"/>
        <v>0</v>
      </c>
      <c r="BJ231" s="17" t="s">
        <v>86</v>
      </c>
      <c r="BK231" s="150">
        <f t="shared" si="39"/>
        <v>0</v>
      </c>
      <c r="BL231" s="17" t="s">
        <v>247</v>
      </c>
      <c r="BM231" s="149" t="s">
        <v>3202</v>
      </c>
    </row>
    <row r="232" spans="2:65" s="1" customFormat="1" ht="16.5" customHeight="1">
      <c r="B232" s="32"/>
      <c r="C232" s="137" t="s">
        <v>961</v>
      </c>
      <c r="D232" s="137" t="s">
        <v>243</v>
      </c>
      <c r="E232" s="138" t="s">
        <v>3203</v>
      </c>
      <c r="F232" s="139" t="s">
        <v>3204</v>
      </c>
      <c r="G232" s="140" t="s">
        <v>1608</v>
      </c>
      <c r="H232" s="141">
        <v>145</v>
      </c>
      <c r="I232" s="142"/>
      <c r="J232" s="143">
        <f t="shared" si="30"/>
        <v>0</v>
      </c>
      <c r="K232" s="144"/>
      <c r="L232" s="32"/>
      <c r="M232" s="145" t="s">
        <v>1</v>
      </c>
      <c r="N232" s="146" t="s">
        <v>39</v>
      </c>
      <c r="P232" s="147">
        <f t="shared" si="31"/>
        <v>0</v>
      </c>
      <c r="Q232" s="147">
        <v>0</v>
      </c>
      <c r="R232" s="147">
        <f t="shared" si="32"/>
        <v>0</v>
      </c>
      <c r="S232" s="147">
        <v>0</v>
      </c>
      <c r="T232" s="148">
        <f t="shared" si="33"/>
        <v>0</v>
      </c>
      <c r="AR232" s="149" t="s">
        <v>247</v>
      </c>
      <c r="AT232" s="149" t="s">
        <v>243</v>
      </c>
      <c r="AU232" s="149" t="s">
        <v>80</v>
      </c>
      <c r="AY232" s="17" t="s">
        <v>241</v>
      </c>
      <c r="BE232" s="150">
        <f t="shared" si="34"/>
        <v>0</v>
      </c>
      <c r="BF232" s="150">
        <f t="shared" si="35"/>
        <v>0</v>
      </c>
      <c r="BG232" s="150">
        <f t="shared" si="36"/>
        <v>0</v>
      </c>
      <c r="BH232" s="150">
        <f t="shared" si="37"/>
        <v>0</v>
      </c>
      <c r="BI232" s="150">
        <f t="shared" si="38"/>
        <v>0</v>
      </c>
      <c r="BJ232" s="17" t="s">
        <v>86</v>
      </c>
      <c r="BK232" s="150">
        <f t="shared" si="39"/>
        <v>0</v>
      </c>
      <c r="BL232" s="17" t="s">
        <v>247</v>
      </c>
      <c r="BM232" s="149" t="s">
        <v>3205</v>
      </c>
    </row>
    <row r="233" spans="2:65" s="1" customFormat="1" ht="16.5" customHeight="1">
      <c r="B233" s="32"/>
      <c r="C233" s="173" t="s">
        <v>965</v>
      </c>
      <c r="D233" s="173" t="s">
        <v>319</v>
      </c>
      <c r="E233" s="174" t="s">
        <v>3206</v>
      </c>
      <c r="F233" s="175" t="s">
        <v>3207</v>
      </c>
      <c r="G233" s="176" t="s">
        <v>1608</v>
      </c>
      <c r="H233" s="177">
        <v>145</v>
      </c>
      <c r="I233" s="178"/>
      <c r="J233" s="179">
        <f t="shared" si="30"/>
        <v>0</v>
      </c>
      <c r="K233" s="180"/>
      <c r="L233" s="181"/>
      <c r="M233" s="182" t="s">
        <v>1</v>
      </c>
      <c r="N233" s="183" t="s">
        <v>39</v>
      </c>
      <c r="P233" s="147">
        <f t="shared" si="31"/>
        <v>0</v>
      </c>
      <c r="Q233" s="147">
        <v>0</v>
      </c>
      <c r="R233" s="147">
        <f t="shared" si="32"/>
        <v>0</v>
      </c>
      <c r="S233" s="147">
        <v>0</v>
      </c>
      <c r="T233" s="148">
        <f t="shared" si="33"/>
        <v>0</v>
      </c>
      <c r="AR233" s="149" t="s">
        <v>285</v>
      </c>
      <c r="AT233" s="149" t="s">
        <v>319</v>
      </c>
      <c r="AU233" s="149" t="s">
        <v>80</v>
      </c>
      <c r="AY233" s="17" t="s">
        <v>241</v>
      </c>
      <c r="BE233" s="150">
        <f t="shared" si="34"/>
        <v>0</v>
      </c>
      <c r="BF233" s="150">
        <f t="shared" si="35"/>
        <v>0</v>
      </c>
      <c r="BG233" s="150">
        <f t="shared" si="36"/>
        <v>0</v>
      </c>
      <c r="BH233" s="150">
        <f t="shared" si="37"/>
        <v>0</v>
      </c>
      <c r="BI233" s="150">
        <f t="shared" si="38"/>
        <v>0</v>
      </c>
      <c r="BJ233" s="17" t="s">
        <v>86</v>
      </c>
      <c r="BK233" s="150">
        <f t="shared" si="39"/>
        <v>0</v>
      </c>
      <c r="BL233" s="17" t="s">
        <v>247</v>
      </c>
      <c r="BM233" s="149" t="s">
        <v>3208</v>
      </c>
    </row>
    <row r="234" spans="2:65" s="1" customFormat="1" ht="16.5" customHeight="1">
      <c r="B234" s="32"/>
      <c r="C234" s="137" t="s">
        <v>969</v>
      </c>
      <c r="D234" s="137" t="s">
        <v>243</v>
      </c>
      <c r="E234" s="138" t="s">
        <v>3209</v>
      </c>
      <c r="F234" s="139" t="s">
        <v>3210</v>
      </c>
      <c r="G234" s="140" t="s">
        <v>1608</v>
      </c>
      <c r="H234" s="141">
        <v>6</v>
      </c>
      <c r="I234" s="142"/>
      <c r="J234" s="143">
        <f t="shared" si="30"/>
        <v>0</v>
      </c>
      <c r="K234" s="144"/>
      <c r="L234" s="32"/>
      <c r="M234" s="145" t="s">
        <v>1</v>
      </c>
      <c r="N234" s="146" t="s">
        <v>39</v>
      </c>
      <c r="P234" s="147">
        <f t="shared" si="31"/>
        <v>0</v>
      </c>
      <c r="Q234" s="147">
        <v>0</v>
      </c>
      <c r="R234" s="147">
        <f t="shared" si="32"/>
        <v>0</v>
      </c>
      <c r="S234" s="147">
        <v>0</v>
      </c>
      <c r="T234" s="148">
        <f t="shared" si="33"/>
        <v>0</v>
      </c>
      <c r="AR234" s="149" t="s">
        <v>247</v>
      </c>
      <c r="AT234" s="149" t="s">
        <v>243</v>
      </c>
      <c r="AU234" s="149" t="s">
        <v>80</v>
      </c>
      <c r="AY234" s="17" t="s">
        <v>241</v>
      </c>
      <c r="BE234" s="150">
        <f t="shared" si="34"/>
        <v>0</v>
      </c>
      <c r="BF234" s="150">
        <f t="shared" si="35"/>
        <v>0</v>
      </c>
      <c r="BG234" s="150">
        <f t="shared" si="36"/>
        <v>0</v>
      </c>
      <c r="BH234" s="150">
        <f t="shared" si="37"/>
        <v>0</v>
      </c>
      <c r="BI234" s="150">
        <f t="shared" si="38"/>
        <v>0</v>
      </c>
      <c r="BJ234" s="17" t="s">
        <v>86</v>
      </c>
      <c r="BK234" s="150">
        <f t="shared" si="39"/>
        <v>0</v>
      </c>
      <c r="BL234" s="17" t="s">
        <v>247</v>
      </c>
      <c r="BM234" s="149" t="s">
        <v>3211</v>
      </c>
    </row>
    <row r="235" spans="2:65" s="1" customFormat="1" ht="16.5" customHeight="1">
      <c r="B235" s="32"/>
      <c r="C235" s="173" t="s">
        <v>973</v>
      </c>
      <c r="D235" s="173" t="s">
        <v>319</v>
      </c>
      <c r="E235" s="174" t="s">
        <v>3212</v>
      </c>
      <c r="F235" s="175" t="s">
        <v>3213</v>
      </c>
      <c r="G235" s="176" t="s">
        <v>1608</v>
      </c>
      <c r="H235" s="177">
        <v>6</v>
      </c>
      <c r="I235" s="178"/>
      <c r="J235" s="179">
        <f t="shared" si="30"/>
        <v>0</v>
      </c>
      <c r="K235" s="180"/>
      <c r="L235" s="181"/>
      <c r="M235" s="182" t="s">
        <v>1</v>
      </c>
      <c r="N235" s="183" t="s">
        <v>39</v>
      </c>
      <c r="P235" s="147">
        <f t="shared" si="31"/>
        <v>0</v>
      </c>
      <c r="Q235" s="147">
        <v>0</v>
      </c>
      <c r="R235" s="147">
        <f t="shared" si="32"/>
        <v>0</v>
      </c>
      <c r="S235" s="147">
        <v>0</v>
      </c>
      <c r="T235" s="148">
        <f t="shared" si="33"/>
        <v>0</v>
      </c>
      <c r="AR235" s="149" t="s">
        <v>285</v>
      </c>
      <c r="AT235" s="149" t="s">
        <v>319</v>
      </c>
      <c r="AU235" s="149" t="s">
        <v>80</v>
      </c>
      <c r="AY235" s="17" t="s">
        <v>241</v>
      </c>
      <c r="BE235" s="150">
        <f t="shared" si="34"/>
        <v>0</v>
      </c>
      <c r="BF235" s="150">
        <f t="shared" si="35"/>
        <v>0</v>
      </c>
      <c r="BG235" s="150">
        <f t="shared" si="36"/>
        <v>0</v>
      </c>
      <c r="BH235" s="150">
        <f t="shared" si="37"/>
        <v>0</v>
      </c>
      <c r="BI235" s="150">
        <f t="shared" si="38"/>
        <v>0</v>
      </c>
      <c r="BJ235" s="17" t="s">
        <v>86</v>
      </c>
      <c r="BK235" s="150">
        <f t="shared" si="39"/>
        <v>0</v>
      </c>
      <c r="BL235" s="17" t="s">
        <v>247</v>
      </c>
      <c r="BM235" s="149" t="s">
        <v>3214</v>
      </c>
    </row>
    <row r="236" spans="2:65" s="1" customFormat="1" ht="16.5" customHeight="1">
      <c r="B236" s="32"/>
      <c r="C236" s="173" t="s">
        <v>977</v>
      </c>
      <c r="D236" s="173" t="s">
        <v>319</v>
      </c>
      <c r="E236" s="174" t="s">
        <v>3215</v>
      </c>
      <c r="F236" s="175" t="s">
        <v>3216</v>
      </c>
      <c r="G236" s="176" t="s">
        <v>390</v>
      </c>
      <c r="H236" s="177">
        <v>1</v>
      </c>
      <c r="I236" s="178"/>
      <c r="J236" s="179">
        <f t="shared" si="30"/>
        <v>0</v>
      </c>
      <c r="K236" s="180"/>
      <c r="L236" s="181"/>
      <c r="M236" s="182" t="s">
        <v>1</v>
      </c>
      <c r="N236" s="183" t="s">
        <v>39</v>
      </c>
      <c r="P236" s="147">
        <f t="shared" si="31"/>
        <v>0</v>
      </c>
      <c r="Q236" s="147">
        <v>0</v>
      </c>
      <c r="R236" s="147">
        <f t="shared" si="32"/>
        <v>0</v>
      </c>
      <c r="S236" s="147">
        <v>0</v>
      </c>
      <c r="T236" s="148">
        <f t="shared" si="33"/>
        <v>0</v>
      </c>
      <c r="AR236" s="149" t="s">
        <v>285</v>
      </c>
      <c r="AT236" s="149" t="s">
        <v>319</v>
      </c>
      <c r="AU236" s="149" t="s">
        <v>80</v>
      </c>
      <c r="AY236" s="17" t="s">
        <v>241</v>
      </c>
      <c r="BE236" s="150">
        <f t="shared" si="34"/>
        <v>0</v>
      </c>
      <c r="BF236" s="150">
        <f t="shared" si="35"/>
        <v>0</v>
      </c>
      <c r="BG236" s="150">
        <f t="shared" si="36"/>
        <v>0</v>
      </c>
      <c r="BH236" s="150">
        <f t="shared" si="37"/>
        <v>0</v>
      </c>
      <c r="BI236" s="150">
        <f t="shared" si="38"/>
        <v>0</v>
      </c>
      <c r="BJ236" s="17" t="s">
        <v>86</v>
      </c>
      <c r="BK236" s="150">
        <f t="shared" si="39"/>
        <v>0</v>
      </c>
      <c r="BL236" s="17" t="s">
        <v>247</v>
      </c>
      <c r="BM236" s="149" t="s">
        <v>3217</v>
      </c>
    </row>
    <row r="237" spans="2:65" s="1" customFormat="1" ht="16.5" customHeight="1">
      <c r="B237" s="32"/>
      <c r="C237" s="173" t="s">
        <v>982</v>
      </c>
      <c r="D237" s="173" t="s">
        <v>319</v>
      </c>
      <c r="E237" s="174" t="s">
        <v>3218</v>
      </c>
      <c r="F237" s="175" t="s">
        <v>3219</v>
      </c>
      <c r="G237" s="176" t="s">
        <v>390</v>
      </c>
      <c r="H237" s="177">
        <v>1</v>
      </c>
      <c r="I237" s="178"/>
      <c r="J237" s="179">
        <f t="shared" si="30"/>
        <v>0</v>
      </c>
      <c r="K237" s="180"/>
      <c r="L237" s="181"/>
      <c r="M237" s="182" t="s">
        <v>1</v>
      </c>
      <c r="N237" s="183" t="s">
        <v>39</v>
      </c>
      <c r="P237" s="147">
        <f t="shared" si="31"/>
        <v>0</v>
      </c>
      <c r="Q237" s="147">
        <v>0</v>
      </c>
      <c r="R237" s="147">
        <f t="shared" si="32"/>
        <v>0</v>
      </c>
      <c r="S237" s="147">
        <v>0</v>
      </c>
      <c r="T237" s="148">
        <f t="shared" si="33"/>
        <v>0</v>
      </c>
      <c r="AR237" s="149" t="s">
        <v>285</v>
      </c>
      <c r="AT237" s="149" t="s">
        <v>319</v>
      </c>
      <c r="AU237" s="149" t="s">
        <v>80</v>
      </c>
      <c r="AY237" s="17" t="s">
        <v>241</v>
      </c>
      <c r="BE237" s="150">
        <f t="shared" si="34"/>
        <v>0</v>
      </c>
      <c r="BF237" s="150">
        <f t="shared" si="35"/>
        <v>0</v>
      </c>
      <c r="BG237" s="150">
        <f t="shared" si="36"/>
        <v>0</v>
      </c>
      <c r="BH237" s="150">
        <f t="shared" si="37"/>
        <v>0</v>
      </c>
      <c r="BI237" s="150">
        <f t="shared" si="38"/>
        <v>0</v>
      </c>
      <c r="BJ237" s="17" t="s">
        <v>86</v>
      </c>
      <c r="BK237" s="150">
        <f t="shared" si="39"/>
        <v>0</v>
      </c>
      <c r="BL237" s="17" t="s">
        <v>247</v>
      </c>
      <c r="BM237" s="149" t="s">
        <v>3220</v>
      </c>
    </row>
    <row r="238" spans="2:65" s="1" customFormat="1" ht="16.5" customHeight="1">
      <c r="B238" s="32"/>
      <c r="C238" s="137" t="s">
        <v>986</v>
      </c>
      <c r="D238" s="137" t="s">
        <v>243</v>
      </c>
      <c r="E238" s="138" t="s">
        <v>3221</v>
      </c>
      <c r="F238" s="139" t="s">
        <v>3222</v>
      </c>
      <c r="G238" s="140" t="s">
        <v>1196</v>
      </c>
      <c r="H238" s="141">
        <v>140</v>
      </c>
      <c r="I238" s="142"/>
      <c r="J238" s="143">
        <f t="shared" si="30"/>
        <v>0</v>
      </c>
      <c r="K238" s="144"/>
      <c r="L238" s="32"/>
      <c r="M238" s="145" t="s">
        <v>1</v>
      </c>
      <c r="N238" s="146" t="s">
        <v>39</v>
      </c>
      <c r="P238" s="147">
        <f t="shared" si="31"/>
        <v>0</v>
      </c>
      <c r="Q238" s="147">
        <v>0</v>
      </c>
      <c r="R238" s="147">
        <f t="shared" si="32"/>
        <v>0</v>
      </c>
      <c r="S238" s="147">
        <v>0</v>
      </c>
      <c r="T238" s="148">
        <f t="shared" si="33"/>
        <v>0</v>
      </c>
      <c r="AR238" s="149" t="s">
        <v>247</v>
      </c>
      <c r="AT238" s="149" t="s">
        <v>243</v>
      </c>
      <c r="AU238" s="149" t="s">
        <v>80</v>
      </c>
      <c r="AY238" s="17" t="s">
        <v>241</v>
      </c>
      <c r="BE238" s="150">
        <f t="shared" si="34"/>
        <v>0</v>
      </c>
      <c r="BF238" s="150">
        <f t="shared" si="35"/>
        <v>0</v>
      </c>
      <c r="BG238" s="150">
        <f t="shared" si="36"/>
        <v>0</v>
      </c>
      <c r="BH238" s="150">
        <f t="shared" si="37"/>
        <v>0</v>
      </c>
      <c r="BI238" s="150">
        <f t="shared" si="38"/>
        <v>0</v>
      </c>
      <c r="BJ238" s="17" t="s">
        <v>86</v>
      </c>
      <c r="BK238" s="150">
        <f t="shared" si="39"/>
        <v>0</v>
      </c>
      <c r="BL238" s="17" t="s">
        <v>247</v>
      </c>
      <c r="BM238" s="149" t="s">
        <v>3223</v>
      </c>
    </row>
    <row r="239" spans="2:65" s="1" customFormat="1" ht="16.5" customHeight="1">
      <c r="B239" s="32"/>
      <c r="C239" s="137" t="s">
        <v>990</v>
      </c>
      <c r="D239" s="137" t="s">
        <v>243</v>
      </c>
      <c r="E239" s="138" t="s">
        <v>3224</v>
      </c>
      <c r="F239" s="139" t="s">
        <v>3225</v>
      </c>
      <c r="G239" s="140" t="s">
        <v>1196</v>
      </c>
      <c r="H239" s="141">
        <v>10</v>
      </c>
      <c r="I239" s="142"/>
      <c r="J239" s="143">
        <f t="shared" si="30"/>
        <v>0</v>
      </c>
      <c r="K239" s="144"/>
      <c r="L239" s="32"/>
      <c r="M239" s="145" t="s">
        <v>1</v>
      </c>
      <c r="N239" s="146" t="s">
        <v>39</v>
      </c>
      <c r="P239" s="147">
        <f t="shared" si="31"/>
        <v>0</v>
      </c>
      <c r="Q239" s="147">
        <v>0</v>
      </c>
      <c r="R239" s="147">
        <f t="shared" si="32"/>
        <v>0</v>
      </c>
      <c r="S239" s="147">
        <v>0</v>
      </c>
      <c r="T239" s="148">
        <f t="shared" si="33"/>
        <v>0</v>
      </c>
      <c r="AR239" s="149" t="s">
        <v>247</v>
      </c>
      <c r="AT239" s="149" t="s">
        <v>243</v>
      </c>
      <c r="AU239" s="149" t="s">
        <v>80</v>
      </c>
      <c r="AY239" s="17" t="s">
        <v>241</v>
      </c>
      <c r="BE239" s="150">
        <f t="shared" si="34"/>
        <v>0</v>
      </c>
      <c r="BF239" s="150">
        <f t="shared" si="35"/>
        <v>0</v>
      </c>
      <c r="BG239" s="150">
        <f t="shared" si="36"/>
        <v>0</v>
      </c>
      <c r="BH239" s="150">
        <f t="shared" si="37"/>
        <v>0</v>
      </c>
      <c r="BI239" s="150">
        <f t="shared" si="38"/>
        <v>0</v>
      </c>
      <c r="BJ239" s="17" t="s">
        <v>86</v>
      </c>
      <c r="BK239" s="150">
        <f t="shared" si="39"/>
        <v>0</v>
      </c>
      <c r="BL239" s="17" t="s">
        <v>247</v>
      </c>
      <c r="BM239" s="149" t="s">
        <v>3226</v>
      </c>
    </row>
    <row r="240" spans="2:65" s="1" customFormat="1" ht="16.5" customHeight="1">
      <c r="B240" s="32"/>
      <c r="C240" s="137" t="s">
        <v>994</v>
      </c>
      <c r="D240" s="137" t="s">
        <v>243</v>
      </c>
      <c r="E240" s="138" t="s">
        <v>3227</v>
      </c>
      <c r="F240" s="139" t="s">
        <v>3228</v>
      </c>
      <c r="G240" s="140" t="s">
        <v>390</v>
      </c>
      <c r="H240" s="141">
        <v>1</v>
      </c>
      <c r="I240" s="142"/>
      <c r="J240" s="143">
        <f t="shared" si="30"/>
        <v>0</v>
      </c>
      <c r="K240" s="144"/>
      <c r="L240" s="32"/>
      <c r="M240" s="145" t="s">
        <v>1</v>
      </c>
      <c r="N240" s="146" t="s">
        <v>39</v>
      </c>
      <c r="P240" s="147">
        <f t="shared" si="31"/>
        <v>0</v>
      </c>
      <c r="Q240" s="147">
        <v>0</v>
      </c>
      <c r="R240" s="147">
        <f t="shared" si="32"/>
        <v>0</v>
      </c>
      <c r="S240" s="147">
        <v>0</v>
      </c>
      <c r="T240" s="148">
        <f t="shared" si="33"/>
        <v>0</v>
      </c>
      <c r="AR240" s="149" t="s">
        <v>247</v>
      </c>
      <c r="AT240" s="149" t="s">
        <v>243</v>
      </c>
      <c r="AU240" s="149" t="s">
        <v>80</v>
      </c>
      <c r="AY240" s="17" t="s">
        <v>241</v>
      </c>
      <c r="BE240" s="150">
        <f t="shared" si="34"/>
        <v>0</v>
      </c>
      <c r="BF240" s="150">
        <f t="shared" si="35"/>
        <v>0</v>
      </c>
      <c r="BG240" s="150">
        <f t="shared" si="36"/>
        <v>0</v>
      </c>
      <c r="BH240" s="150">
        <f t="shared" si="37"/>
        <v>0</v>
      </c>
      <c r="BI240" s="150">
        <f t="shared" si="38"/>
        <v>0</v>
      </c>
      <c r="BJ240" s="17" t="s">
        <v>86</v>
      </c>
      <c r="BK240" s="150">
        <f t="shared" si="39"/>
        <v>0</v>
      </c>
      <c r="BL240" s="17" t="s">
        <v>247</v>
      </c>
      <c r="BM240" s="149" t="s">
        <v>3229</v>
      </c>
    </row>
    <row r="241" spans="2:65" s="1" customFormat="1" ht="16.5" customHeight="1">
      <c r="B241" s="32"/>
      <c r="C241" s="137" t="s">
        <v>1000</v>
      </c>
      <c r="D241" s="137" t="s">
        <v>243</v>
      </c>
      <c r="E241" s="138" t="s">
        <v>3230</v>
      </c>
      <c r="F241" s="139" t="s">
        <v>3231</v>
      </c>
      <c r="G241" s="140" t="s">
        <v>390</v>
      </c>
      <c r="H241" s="141">
        <v>1</v>
      </c>
      <c r="I241" s="142"/>
      <c r="J241" s="143">
        <f t="shared" si="30"/>
        <v>0</v>
      </c>
      <c r="K241" s="144"/>
      <c r="L241" s="32"/>
      <c r="M241" s="145" t="s">
        <v>1</v>
      </c>
      <c r="N241" s="146" t="s">
        <v>39</v>
      </c>
      <c r="P241" s="147">
        <f t="shared" si="31"/>
        <v>0</v>
      </c>
      <c r="Q241" s="147">
        <v>0</v>
      </c>
      <c r="R241" s="147">
        <f t="shared" si="32"/>
        <v>0</v>
      </c>
      <c r="S241" s="147">
        <v>0</v>
      </c>
      <c r="T241" s="148">
        <f t="shared" si="33"/>
        <v>0</v>
      </c>
      <c r="AR241" s="149" t="s">
        <v>247</v>
      </c>
      <c r="AT241" s="149" t="s">
        <v>243</v>
      </c>
      <c r="AU241" s="149" t="s">
        <v>80</v>
      </c>
      <c r="AY241" s="17" t="s">
        <v>241</v>
      </c>
      <c r="BE241" s="150">
        <f t="shared" si="34"/>
        <v>0</v>
      </c>
      <c r="BF241" s="150">
        <f t="shared" si="35"/>
        <v>0</v>
      </c>
      <c r="BG241" s="150">
        <f t="shared" si="36"/>
        <v>0</v>
      </c>
      <c r="BH241" s="150">
        <f t="shared" si="37"/>
        <v>0</v>
      </c>
      <c r="BI241" s="150">
        <f t="shared" si="38"/>
        <v>0</v>
      </c>
      <c r="BJ241" s="17" t="s">
        <v>86</v>
      </c>
      <c r="BK241" s="150">
        <f t="shared" si="39"/>
        <v>0</v>
      </c>
      <c r="BL241" s="17" t="s">
        <v>247</v>
      </c>
      <c r="BM241" s="149" t="s">
        <v>3232</v>
      </c>
    </row>
    <row r="242" spans="2:65" s="1" customFormat="1" ht="16.5" customHeight="1">
      <c r="B242" s="32"/>
      <c r="C242" s="137" t="s">
        <v>1008</v>
      </c>
      <c r="D242" s="137" t="s">
        <v>243</v>
      </c>
      <c r="E242" s="138" t="s">
        <v>3233</v>
      </c>
      <c r="F242" s="139" t="s">
        <v>3234</v>
      </c>
      <c r="G242" s="140" t="s">
        <v>390</v>
      </c>
      <c r="H242" s="141">
        <v>1</v>
      </c>
      <c r="I242" s="142"/>
      <c r="J242" s="143">
        <f t="shared" si="30"/>
        <v>0</v>
      </c>
      <c r="K242" s="144"/>
      <c r="L242" s="32"/>
      <c r="M242" s="190" t="s">
        <v>1</v>
      </c>
      <c r="N242" s="191" t="s">
        <v>39</v>
      </c>
      <c r="O242" s="192"/>
      <c r="P242" s="193">
        <f t="shared" si="31"/>
        <v>0</v>
      </c>
      <c r="Q242" s="193">
        <v>0</v>
      </c>
      <c r="R242" s="193">
        <f t="shared" si="32"/>
        <v>0</v>
      </c>
      <c r="S242" s="193">
        <v>0</v>
      </c>
      <c r="T242" s="194">
        <f t="shared" si="33"/>
        <v>0</v>
      </c>
      <c r="AR242" s="149" t="s">
        <v>247</v>
      </c>
      <c r="AT242" s="149" t="s">
        <v>243</v>
      </c>
      <c r="AU242" s="149" t="s">
        <v>80</v>
      </c>
      <c r="AY242" s="17" t="s">
        <v>241</v>
      </c>
      <c r="BE242" s="150">
        <f t="shared" si="34"/>
        <v>0</v>
      </c>
      <c r="BF242" s="150">
        <f t="shared" si="35"/>
        <v>0</v>
      </c>
      <c r="BG242" s="150">
        <f t="shared" si="36"/>
        <v>0</v>
      </c>
      <c r="BH242" s="150">
        <f t="shared" si="37"/>
        <v>0</v>
      </c>
      <c r="BI242" s="150">
        <f t="shared" si="38"/>
        <v>0</v>
      </c>
      <c r="BJ242" s="17" t="s">
        <v>86</v>
      </c>
      <c r="BK242" s="150">
        <f t="shared" si="39"/>
        <v>0</v>
      </c>
      <c r="BL242" s="17" t="s">
        <v>247</v>
      </c>
      <c r="BM242" s="149" t="s">
        <v>3235</v>
      </c>
    </row>
    <row r="243" spans="2:65" s="1" customFormat="1" ht="7" customHeight="1">
      <c r="B243" s="44"/>
      <c r="C243" s="45"/>
      <c r="D243" s="45"/>
      <c r="E243" s="45"/>
      <c r="F243" s="45"/>
      <c r="G243" s="45"/>
      <c r="H243" s="45"/>
      <c r="I243" s="45"/>
      <c r="J243" s="45"/>
      <c r="K243" s="45"/>
      <c r="L243" s="32"/>
    </row>
  </sheetData>
  <sheetProtection algorithmName="SHA-512" hashValue="mADbQmzYX921+4Tg/hw4twAkuvwIHb7bf05zTguwIfM6NK0hcfxfwEGh6XkBP4dMGpenJWkRXmIDF2CLGCmQaw==" saltValue="bBS9Hm0Vay5AhxLt1QugXw1mEVap9bDAe/CtoHlKiUL2+JVqgcqvv4s3tL/9AzPssgqQbEBEQsY0nHrUphCh6w==" spinCount="100000" sheet="1" objects="1" scenarios="1" formatColumns="0" formatRows="0" autoFilter="0"/>
  <autoFilter ref="C120:K242" xr:uid="{00000000-0009-0000-0000-000002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8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30" customHeight="1">
      <c r="B11" s="32"/>
      <c r="E11" s="205" t="s">
        <v>3236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ROUND(J121,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ROUND((SUM(BE121:BE137)),  2)</f>
        <v>0</v>
      </c>
      <c r="I35" s="96">
        <v>0.21</v>
      </c>
      <c r="J35" s="86">
        <f>ROUND(((SUM(BE121:BE137))*I35),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ROUND((SUM(BF121:BF137)),  2)</f>
        <v>0</v>
      </c>
      <c r="I36" s="96">
        <v>0.12</v>
      </c>
      <c r="J36" s="86">
        <f>ROUND(((SUM(BF121:BF137))*I36),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ROUND((SUM(BG121:BG137)),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ROUND((SUM(BH121:BH137)),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ROUND((SUM(BI121:BI137)),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30" customHeight="1">
      <c r="B89" s="32"/>
      <c r="E89" s="205" t="str">
        <f>E11</f>
        <v>Slaboproud  1 - SO01 - společná TV anténa, příjem DBV/T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J121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3237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7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" customHeight="1">
      <c r="B106" s="32"/>
      <c r="C106" s="21" t="s">
        <v>226</v>
      </c>
      <c r="L106" s="32"/>
    </row>
    <row r="107" spans="2:47" s="1" customFormat="1" ht="7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Rozšíření kom.soc. služeb CSS Stod</v>
      </c>
      <c r="F109" s="242"/>
      <c r="G109" s="242"/>
      <c r="H109" s="242"/>
      <c r="L109" s="32"/>
    </row>
    <row r="110" spans="2:47" ht="12" customHeight="1">
      <c r="B110" s="20"/>
      <c r="C110" s="27" t="s">
        <v>175</v>
      </c>
      <c r="L110" s="20"/>
    </row>
    <row r="111" spans="2:47" s="1" customFormat="1" ht="16.5" customHeight="1">
      <c r="B111" s="32"/>
      <c r="E111" s="241" t="s">
        <v>176</v>
      </c>
      <c r="F111" s="240"/>
      <c r="G111" s="240"/>
      <c r="H111" s="240"/>
      <c r="L111" s="32"/>
    </row>
    <row r="112" spans="2:47" s="1" customFormat="1" ht="12" customHeight="1">
      <c r="B112" s="32"/>
      <c r="C112" s="27" t="s">
        <v>177</v>
      </c>
      <c r="L112" s="32"/>
    </row>
    <row r="113" spans="2:65" s="1" customFormat="1" ht="30" customHeight="1">
      <c r="B113" s="32"/>
      <c r="E113" s="205" t="str">
        <f>E11</f>
        <v>Slaboproud  1 - SO01 - společná TV anténa, příjem DBV/T</v>
      </c>
      <c r="F113" s="240"/>
      <c r="G113" s="240"/>
      <c r="H113" s="240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</v>
      </c>
      <c r="I115" s="27" t="s">
        <v>22</v>
      </c>
      <c r="J115" s="52" t="str">
        <f>IF(J14="","",J14)</f>
        <v>27. 10. 2024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E17</f>
        <v xml:space="preserve"> </v>
      </c>
      <c r="I117" s="27" t="s">
        <v>29</v>
      </c>
      <c r="J117" s="30" t="str">
        <f>E23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IF(E20="","",E20)</f>
        <v>Vyplň údaj</v>
      </c>
      <c r="I118" s="27" t="s">
        <v>31</v>
      </c>
      <c r="J118" s="30" t="str">
        <f>E26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6"/>
      <c r="C120" s="117" t="s">
        <v>227</v>
      </c>
      <c r="D120" s="118" t="s">
        <v>58</v>
      </c>
      <c r="E120" s="118" t="s">
        <v>54</v>
      </c>
      <c r="F120" s="118" t="s">
        <v>55</v>
      </c>
      <c r="G120" s="118" t="s">
        <v>228</v>
      </c>
      <c r="H120" s="118" t="s">
        <v>229</v>
      </c>
      <c r="I120" s="118" t="s">
        <v>230</v>
      </c>
      <c r="J120" s="119" t="s">
        <v>181</v>
      </c>
      <c r="K120" s="120" t="s">
        <v>231</v>
      </c>
      <c r="L120" s="116"/>
      <c r="M120" s="59" t="s">
        <v>1</v>
      </c>
      <c r="N120" s="60" t="s">
        <v>37</v>
      </c>
      <c r="O120" s="60" t="s">
        <v>232</v>
      </c>
      <c r="P120" s="60" t="s">
        <v>233</v>
      </c>
      <c r="Q120" s="60" t="s">
        <v>234</v>
      </c>
      <c r="R120" s="60" t="s">
        <v>235</v>
      </c>
      <c r="S120" s="60" t="s">
        <v>236</v>
      </c>
      <c r="T120" s="61" t="s">
        <v>237</v>
      </c>
    </row>
    <row r="121" spans="2:65" s="1" customFormat="1" ht="22.75" customHeight="1">
      <c r="B121" s="32"/>
      <c r="C121" s="64" t="s">
        <v>238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72</v>
      </c>
      <c r="AU121" s="17" t="s">
        <v>183</v>
      </c>
      <c r="BK121" s="124">
        <f>BK122</f>
        <v>0</v>
      </c>
    </row>
    <row r="122" spans="2:65" s="11" customFormat="1" ht="26" customHeight="1">
      <c r="B122" s="125"/>
      <c r="D122" s="126" t="s">
        <v>72</v>
      </c>
      <c r="E122" s="127" t="s">
        <v>2880</v>
      </c>
      <c r="F122" s="127" t="s">
        <v>3238</v>
      </c>
      <c r="I122" s="128"/>
      <c r="J122" s="129">
        <f>BK122</f>
        <v>0</v>
      </c>
      <c r="L122" s="125"/>
      <c r="M122" s="130"/>
      <c r="P122" s="131">
        <f>SUM(P123:P137)</f>
        <v>0</v>
      </c>
      <c r="R122" s="131">
        <f>SUM(R123:R137)</f>
        <v>0</v>
      </c>
      <c r="T122" s="132">
        <f>SUM(T123:T137)</f>
        <v>0</v>
      </c>
      <c r="AR122" s="126" t="s">
        <v>80</v>
      </c>
      <c r="AT122" s="133" t="s">
        <v>72</v>
      </c>
      <c r="AU122" s="133" t="s">
        <v>73</v>
      </c>
      <c r="AY122" s="126" t="s">
        <v>241</v>
      </c>
      <c r="BK122" s="134">
        <f>SUM(BK123:BK137)</f>
        <v>0</v>
      </c>
    </row>
    <row r="123" spans="2:65" s="1" customFormat="1" ht="16.5" customHeight="1">
      <c r="B123" s="32"/>
      <c r="C123" s="137" t="s">
        <v>80</v>
      </c>
      <c r="D123" s="137" t="s">
        <v>243</v>
      </c>
      <c r="E123" s="138" t="s">
        <v>3239</v>
      </c>
      <c r="F123" s="139" t="s">
        <v>3240</v>
      </c>
      <c r="G123" s="140" t="s">
        <v>1608</v>
      </c>
      <c r="H123" s="141">
        <v>1</v>
      </c>
      <c r="I123" s="142"/>
      <c r="J123" s="143">
        <f t="shared" ref="J123:J137" si="0">ROUND(I123*H123,2)</f>
        <v>0</v>
      </c>
      <c r="K123" s="144"/>
      <c r="L123" s="32"/>
      <c r="M123" s="145" t="s">
        <v>1</v>
      </c>
      <c r="N123" s="146" t="s">
        <v>39</v>
      </c>
      <c r="P123" s="147">
        <f t="shared" ref="P123:P137" si="1">O123*H123</f>
        <v>0</v>
      </c>
      <c r="Q123" s="147">
        <v>0</v>
      </c>
      <c r="R123" s="147">
        <f t="shared" ref="R123:R137" si="2">Q123*H123</f>
        <v>0</v>
      </c>
      <c r="S123" s="147">
        <v>0</v>
      </c>
      <c r="T123" s="148">
        <f t="shared" ref="T123:T137" si="3">S123*H123</f>
        <v>0</v>
      </c>
      <c r="AR123" s="149" t="s">
        <v>247</v>
      </c>
      <c r="AT123" s="149" t="s">
        <v>243</v>
      </c>
      <c r="AU123" s="149" t="s">
        <v>80</v>
      </c>
      <c r="AY123" s="17" t="s">
        <v>241</v>
      </c>
      <c r="BE123" s="150">
        <f t="shared" ref="BE123:BE137" si="4">IF(N123="základní",J123,0)</f>
        <v>0</v>
      </c>
      <c r="BF123" s="150">
        <f t="shared" ref="BF123:BF137" si="5">IF(N123="snížená",J123,0)</f>
        <v>0</v>
      </c>
      <c r="BG123" s="150">
        <f t="shared" ref="BG123:BG137" si="6">IF(N123="zákl. přenesená",J123,0)</f>
        <v>0</v>
      </c>
      <c r="BH123" s="150">
        <f t="shared" ref="BH123:BH137" si="7">IF(N123="sníž. přenesená",J123,0)</f>
        <v>0</v>
      </c>
      <c r="BI123" s="150">
        <f t="shared" ref="BI123:BI137" si="8">IF(N123="nulová",J123,0)</f>
        <v>0</v>
      </c>
      <c r="BJ123" s="17" t="s">
        <v>86</v>
      </c>
      <c r="BK123" s="150">
        <f t="shared" ref="BK123:BK137" si="9">ROUND(I123*H123,2)</f>
        <v>0</v>
      </c>
      <c r="BL123" s="17" t="s">
        <v>247</v>
      </c>
      <c r="BM123" s="149" t="s">
        <v>3241</v>
      </c>
    </row>
    <row r="124" spans="2:65" s="1" customFormat="1" ht="16.5" customHeight="1">
      <c r="B124" s="32"/>
      <c r="C124" s="137" t="s">
        <v>86</v>
      </c>
      <c r="D124" s="137" t="s">
        <v>243</v>
      </c>
      <c r="E124" s="138" t="s">
        <v>3242</v>
      </c>
      <c r="F124" s="139" t="s">
        <v>3243</v>
      </c>
      <c r="G124" s="140" t="s">
        <v>1608</v>
      </c>
      <c r="H124" s="141">
        <v>1</v>
      </c>
      <c r="I124" s="142"/>
      <c r="J124" s="143">
        <f t="shared" si="0"/>
        <v>0</v>
      </c>
      <c r="K124" s="144"/>
      <c r="L124" s="32"/>
      <c r="M124" s="145" t="s">
        <v>1</v>
      </c>
      <c r="N124" s="146" t="s">
        <v>39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247</v>
      </c>
      <c r="AT124" s="149" t="s">
        <v>243</v>
      </c>
      <c r="AU124" s="149" t="s">
        <v>80</v>
      </c>
      <c r="AY124" s="17" t="s">
        <v>241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86</v>
      </c>
      <c r="BK124" s="150">
        <f t="shared" si="9"/>
        <v>0</v>
      </c>
      <c r="BL124" s="17" t="s">
        <v>247</v>
      </c>
      <c r="BM124" s="149" t="s">
        <v>3244</v>
      </c>
    </row>
    <row r="125" spans="2:65" s="1" customFormat="1" ht="16.5" customHeight="1">
      <c r="B125" s="32"/>
      <c r="C125" s="137" t="s">
        <v>258</v>
      </c>
      <c r="D125" s="137" t="s">
        <v>243</v>
      </c>
      <c r="E125" s="138" t="s">
        <v>3245</v>
      </c>
      <c r="F125" s="139" t="s">
        <v>3246</v>
      </c>
      <c r="G125" s="140" t="s">
        <v>1608</v>
      </c>
      <c r="H125" s="141">
        <v>1</v>
      </c>
      <c r="I125" s="142"/>
      <c r="J125" s="143">
        <f t="shared" si="0"/>
        <v>0</v>
      </c>
      <c r="K125" s="144"/>
      <c r="L125" s="32"/>
      <c r="M125" s="145" t="s">
        <v>1</v>
      </c>
      <c r="N125" s="146" t="s">
        <v>39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247</v>
      </c>
      <c r="AT125" s="149" t="s">
        <v>243</v>
      </c>
      <c r="AU125" s="149" t="s">
        <v>80</v>
      </c>
      <c r="AY125" s="17" t="s">
        <v>241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86</v>
      </c>
      <c r="BK125" s="150">
        <f t="shared" si="9"/>
        <v>0</v>
      </c>
      <c r="BL125" s="17" t="s">
        <v>247</v>
      </c>
      <c r="BM125" s="149" t="s">
        <v>3247</v>
      </c>
    </row>
    <row r="126" spans="2:65" s="1" customFormat="1" ht="16.5" customHeight="1">
      <c r="B126" s="32"/>
      <c r="C126" s="137" t="s">
        <v>247</v>
      </c>
      <c r="D126" s="137" t="s">
        <v>243</v>
      </c>
      <c r="E126" s="138" t="s">
        <v>3248</v>
      </c>
      <c r="F126" s="139" t="s">
        <v>3249</v>
      </c>
      <c r="G126" s="140" t="s">
        <v>1608</v>
      </c>
      <c r="H126" s="141">
        <v>1</v>
      </c>
      <c r="I126" s="142"/>
      <c r="J126" s="143">
        <f t="shared" si="0"/>
        <v>0</v>
      </c>
      <c r="K126" s="144"/>
      <c r="L126" s="32"/>
      <c r="M126" s="145" t="s">
        <v>1</v>
      </c>
      <c r="N126" s="146" t="s">
        <v>39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247</v>
      </c>
      <c r="AT126" s="149" t="s">
        <v>243</v>
      </c>
      <c r="AU126" s="149" t="s">
        <v>80</v>
      </c>
      <c r="AY126" s="17" t="s">
        <v>241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86</v>
      </c>
      <c r="BK126" s="150">
        <f t="shared" si="9"/>
        <v>0</v>
      </c>
      <c r="BL126" s="17" t="s">
        <v>247</v>
      </c>
      <c r="BM126" s="149" t="s">
        <v>3250</v>
      </c>
    </row>
    <row r="127" spans="2:65" s="1" customFormat="1" ht="16.5" customHeight="1">
      <c r="B127" s="32"/>
      <c r="C127" s="137" t="s">
        <v>269</v>
      </c>
      <c r="D127" s="137" t="s">
        <v>243</v>
      </c>
      <c r="E127" s="138" t="s">
        <v>3251</v>
      </c>
      <c r="F127" s="139" t="s">
        <v>3252</v>
      </c>
      <c r="G127" s="140" t="s">
        <v>1608</v>
      </c>
      <c r="H127" s="141">
        <v>1</v>
      </c>
      <c r="I127" s="142"/>
      <c r="J127" s="143">
        <f t="shared" si="0"/>
        <v>0</v>
      </c>
      <c r="K127" s="144"/>
      <c r="L127" s="32"/>
      <c r="M127" s="145" t="s">
        <v>1</v>
      </c>
      <c r="N127" s="146" t="s">
        <v>39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247</v>
      </c>
      <c r="AT127" s="149" t="s">
        <v>243</v>
      </c>
      <c r="AU127" s="149" t="s">
        <v>80</v>
      </c>
      <c r="AY127" s="17" t="s">
        <v>241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86</v>
      </c>
      <c r="BK127" s="150">
        <f t="shared" si="9"/>
        <v>0</v>
      </c>
      <c r="BL127" s="17" t="s">
        <v>247</v>
      </c>
      <c r="BM127" s="149" t="s">
        <v>3253</v>
      </c>
    </row>
    <row r="128" spans="2:65" s="1" customFormat="1" ht="16.5" customHeight="1">
      <c r="B128" s="32"/>
      <c r="C128" s="137" t="s">
        <v>274</v>
      </c>
      <c r="D128" s="137" t="s">
        <v>243</v>
      </c>
      <c r="E128" s="138" t="s">
        <v>3254</v>
      </c>
      <c r="F128" s="139" t="s">
        <v>3255</v>
      </c>
      <c r="G128" s="140" t="s">
        <v>1608</v>
      </c>
      <c r="H128" s="141">
        <v>1</v>
      </c>
      <c r="I128" s="142"/>
      <c r="J128" s="143">
        <f t="shared" si="0"/>
        <v>0</v>
      </c>
      <c r="K128" s="144"/>
      <c r="L128" s="32"/>
      <c r="M128" s="145" t="s">
        <v>1</v>
      </c>
      <c r="N128" s="146" t="s">
        <v>39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247</v>
      </c>
      <c r="AT128" s="149" t="s">
        <v>243</v>
      </c>
      <c r="AU128" s="149" t="s">
        <v>80</v>
      </c>
      <c r="AY128" s="17" t="s">
        <v>241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86</v>
      </c>
      <c r="BK128" s="150">
        <f t="shared" si="9"/>
        <v>0</v>
      </c>
      <c r="BL128" s="17" t="s">
        <v>247</v>
      </c>
      <c r="BM128" s="149" t="s">
        <v>3256</v>
      </c>
    </row>
    <row r="129" spans="2:65" s="1" customFormat="1" ht="16.5" customHeight="1">
      <c r="B129" s="32"/>
      <c r="C129" s="137" t="s">
        <v>279</v>
      </c>
      <c r="D129" s="137" t="s">
        <v>243</v>
      </c>
      <c r="E129" s="138" t="s">
        <v>3257</v>
      </c>
      <c r="F129" s="139" t="s">
        <v>3258</v>
      </c>
      <c r="G129" s="140" t="s">
        <v>1608</v>
      </c>
      <c r="H129" s="141">
        <v>1</v>
      </c>
      <c r="I129" s="142"/>
      <c r="J129" s="143">
        <f t="shared" si="0"/>
        <v>0</v>
      </c>
      <c r="K129" s="144"/>
      <c r="L129" s="32"/>
      <c r="M129" s="145" t="s">
        <v>1</v>
      </c>
      <c r="N129" s="146" t="s">
        <v>39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247</v>
      </c>
      <c r="AT129" s="149" t="s">
        <v>243</v>
      </c>
      <c r="AU129" s="149" t="s">
        <v>80</v>
      </c>
      <c r="AY129" s="17" t="s">
        <v>241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86</v>
      </c>
      <c r="BK129" s="150">
        <f t="shared" si="9"/>
        <v>0</v>
      </c>
      <c r="BL129" s="17" t="s">
        <v>247</v>
      </c>
      <c r="BM129" s="149" t="s">
        <v>3259</v>
      </c>
    </row>
    <row r="130" spans="2:65" s="1" customFormat="1" ht="16.5" customHeight="1">
      <c r="B130" s="32"/>
      <c r="C130" s="137" t="s">
        <v>285</v>
      </c>
      <c r="D130" s="137" t="s">
        <v>243</v>
      </c>
      <c r="E130" s="138" t="s">
        <v>3260</v>
      </c>
      <c r="F130" s="139" t="s">
        <v>3261</v>
      </c>
      <c r="G130" s="140" t="s">
        <v>1608</v>
      </c>
      <c r="H130" s="141">
        <v>1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39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247</v>
      </c>
      <c r="AT130" s="149" t="s">
        <v>243</v>
      </c>
      <c r="AU130" s="149" t="s">
        <v>80</v>
      </c>
      <c r="AY130" s="17" t="s">
        <v>241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86</v>
      </c>
      <c r="BK130" s="150">
        <f t="shared" si="9"/>
        <v>0</v>
      </c>
      <c r="BL130" s="17" t="s">
        <v>247</v>
      </c>
      <c r="BM130" s="149" t="s">
        <v>3262</v>
      </c>
    </row>
    <row r="131" spans="2:65" s="1" customFormat="1" ht="16.5" customHeight="1">
      <c r="B131" s="32"/>
      <c r="C131" s="137" t="s">
        <v>290</v>
      </c>
      <c r="D131" s="137" t="s">
        <v>243</v>
      </c>
      <c r="E131" s="138" t="s">
        <v>3263</v>
      </c>
      <c r="F131" s="139" t="s">
        <v>3264</v>
      </c>
      <c r="G131" s="140" t="s">
        <v>1608</v>
      </c>
      <c r="H131" s="141">
        <v>7</v>
      </c>
      <c r="I131" s="142"/>
      <c r="J131" s="143">
        <f t="shared" si="0"/>
        <v>0</v>
      </c>
      <c r="K131" s="144"/>
      <c r="L131" s="32"/>
      <c r="M131" s="145" t="s">
        <v>1</v>
      </c>
      <c r="N131" s="146" t="s">
        <v>39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247</v>
      </c>
      <c r="AT131" s="149" t="s">
        <v>243</v>
      </c>
      <c r="AU131" s="149" t="s">
        <v>80</v>
      </c>
      <c r="AY131" s="17" t="s">
        <v>241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86</v>
      </c>
      <c r="BK131" s="150">
        <f t="shared" si="9"/>
        <v>0</v>
      </c>
      <c r="BL131" s="17" t="s">
        <v>247</v>
      </c>
      <c r="BM131" s="149" t="s">
        <v>3265</v>
      </c>
    </row>
    <row r="132" spans="2:65" s="1" customFormat="1" ht="16.5" customHeight="1">
      <c r="B132" s="32"/>
      <c r="C132" s="137" t="s">
        <v>296</v>
      </c>
      <c r="D132" s="137" t="s">
        <v>243</v>
      </c>
      <c r="E132" s="138" t="s">
        <v>3266</v>
      </c>
      <c r="F132" s="139" t="s">
        <v>3267</v>
      </c>
      <c r="G132" s="140" t="s">
        <v>299</v>
      </c>
      <c r="H132" s="141">
        <v>269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39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247</v>
      </c>
      <c r="AT132" s="149" t="s">
        <v>243</v>
      </c>
      <c r="AU132" s="149" t="s">
        <v>80</v>
      </c>
      <c r="AY132" s="17" t="s">
        <v>241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86</v>
      </c>
      <c r="BK132" s="150">
        <f t="shared" si="9"/>
        <v>0</v>
      </c>
      <c r="BL132" s="17" t="s">
        <v>247</v>
      </c>
      <c r="BM132" s="149" t="s">
        <v>3268</v>
      </c>
    </row>
    <row r="133" spans="2:65" s="1" customFormat="1" ht="16.5" customHeight="1">
      <c r="B133" s="32"/>
      <c r="C133" s="137" t="s">
        <v>304</v>
      </c>
      <c r="D133" s="137" t="s">
        <v>243</v>
      </c>
      <c r="E133" s="138" t="s">
        <v>3269</v>
      </c>
      <c r="F133" s="139" t="s">
        <v>3270</v>
      </c>
      <c r="G133" s="140" t="s">
        <v>299</v>
      </c>
      <c r="H133" s="141">
        <v>216</v>
      </c>
      <c r="I133" s="142"/>
      <c r="J133" s="143">
        <f t="shared" si="0"/>
        <v>0</v>
      </c>
      <c r="K133" s="144"/>
      <c r="L133" s="32"/>
      <c r="M133" s="145" t="s">
        <v>1</v>
      </c>
      <c r="N133" s="146" t="s">
        <v>39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247</v>
      </c>
      <c r="AT133" s="149" t="s">
        <v>243</v>
      </c>
      <c r="AU133" s="149" t="s">
        <v>80</v>
      </c>
      <c r="AY133" s="17" t="s">
        <v>241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86</v>
      </c>
      <c r="BK133" s="150">
        <f t="shared" si="9"/>
        <v>0</v>
      </c>
      <c r="BL133" s="17" t="s">
        <v>247</v>
      </c>
      <c r="BM133" s="149" t="s">
        <v>3271</v>
      </c>
    </row>
    <row r="134" spans="2:65" s="1" customFormat="1" ht="16.5" customHeight="1">
      <c r="B134" s="32"/>
      <c r="C134" s="137" t="s">
        <v>8</v>
      </c>
      <c r="D134" s="137" t="s">
        <v>243</v>
      </c>
      <c r="E134" s="138" t="s">
        <v>3272</v>
      </c>
      <c r="F134" s="139" t="s">
        <v>3273</v>
      </c>
      <c r="G134" s="140" t="s">
        <v>390</v>
      </c>
      <c r="H134" s="141">
        <v>1</v>
      </c>
      <c r="I134" s="142"/>
      <c r="J134" s="143">
        <f t="shared" si="0"/>
        <v>0</v>
      </c>
      <c r="K134" s="144"/>
      <c r="L134" s="32"/>
      <c r="M134" s="145" t="s">
        <v>1</v>
      </c>
      <c r="N134" s="146" t="s">
        <v>39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247</v>
      </c>
      <c r="AT134" s="149" t="s">
        <v>243</v>
      </c>
      <c r="AU134" s="149" t="s">
        <v>80</v>
      </c>
      <c r="AY134" s="17" t="s">
        <v>241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86</v>
      </c>
      <c r="BK134" s="150">
        <f t="shared" si="9"/>
        <v>0</v>
      </c>
      <c r="BL134" s="17" t="s">
        <v>247</v>
      </c>
      <c r="BM134" s="149" t="s">
        <v>3274</v>
      </c>
    </row>
    <row r="135" spans="2:65" s="1" customFormat="1" ht="16.5" customHeight="1">
      <c r="B135" s="32"/>
      <c r="C135" s="137" t="s">
        <v>318</v>
      </c>
      <c r="D135" s="137" t="s">
        <v>243</v>
      </c>
      <c r="E135" s="138" t="s">
        <v>3275</v>
      </c>
      <c r="F135" s="139" t="s">
        <v>3276</v>
      </c>
      <c r="G135" s="140" t="s">
        <v>390</v>
      </c>
      <c r="H135" s="141">
        <v>1</v>
      </c>
      <c r="I135" s="142"/>
      <c r="J135" s="143">
        <f t="shared" si="0"/>
        <v>0</v>
      </c>
      <c r="K135" s="144"/>
      <c r="L135" s="32"/>
      <c r="M135" s="145" t="s">
        <v>1</v>
      </c>
      <c r="N135" s="146" t="s">
        <v>39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247</v>
      </c>
      <c r="AT135" s="149" t="s">
        <v>243</v>
      </c>
      <c r="AU135" s="149" t="s">
        <v>80</v>
      </c>
      <c r="AY135" s="17" t="s">
        <v>241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86</v>
      </c>
      <c r="BK135" s="150">
        <f t="shared" si="9"/>
        <v>0</v>
      </c>
      <c r="BL135" s="17" t="s">
        <v>247</v>
      </c>
      <c r="BM135" s="149" t="s">
        <v>3277</v>
      </c>
    </row>
    <row r="136" spans="2:65" s="1" customFormat="1" ht="16.5" customHeight="1">
      <c r="B136" s="32"/>
      <c r="C136" s="137" t="s">
        <v>324</v>
      </c>
      <c r="D136" s="137" t="s">
        <v>243</v>
      </c>
      <c r="E136" s="138" t="s">
        <v>3278</v>
      </c>
      <c r="F136" s="139" t="s">
        <v>3279</v>
      </c>
      <c r="G136" s="140" t="s">
        <v>390</v>
      </c>
      <c r="H136" s="141">
        <v>1</v>
      </c>
      <c r="I136" s="142"/>
      <c r="J136" s="143">
        <f t="shared" si="0"/>
        <v>0</v>
      </c>
      <c r="K136" s="144"/>
      <c r="L136" s="32"/>
      <c r="M136" s="145" t="s">
        <v>1</v>
      </c>
      <c r="N136" s="146" t="s">
        <v>39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247</v>
      </c>
      <c r="AT136" s="149" t="s">
        <v>243</v>
      </c>
      <c r="AU136" s="149" t="s">
        <v>80</v>
      </c>
      <c r="AY136" s="17" t="s">
        <v>241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86</v>
      </c>
      <c r="BK136" s="150">
        <f t="shared" si="9"/>
        <v>0</v>
      </c>
      <c r="BL136" s="17" t="s">
        <v>247</v>
      </c>
      <c r="BM136" s="149" t="s">
        <v>3280</v>
      </c>
    </row>
    <row r="137" spans="2:65" s="1" customFormat="1" ht="16.5" customHeight="1">
      <c r="B137" s="32"/>
      <c r="C137" s="137" t="s">
        <v>330</v>
      </c>
      <c r="D137" s="137" t="s">
        <v>243</v>
      </c>
      <c r="E137" s="138" t="s">
        <v>3281</v>
      </c>
      <c r="F137" s="139" t="s">
        <v>3282</v>
      </c>
      <c r="G137" s="140" t="s">
        <v>390</v>
      </c>
      <c r="H137" s="141">
        <v>1</v>
      </c>
      <c r="I137" s="142"/>
      <c r="J137" s="143">
        <f t="shared" si="0"/>
        <v>0</v>
      </c>
      <c r="K137" s="144"/>
      <c r="L137" s="32"/>
      <c r="M137" s="190" t="s">
        <v>1</v>
      </c>
      <c r="N137" s="191" t="s">
        <v>39</v>
      </c>
      <c r="O137" s="192"/>
      <c r="P137" s="193">
        <f t="shared" si="1"/>
        <v>0</v>
      </c>
      <c r="Q137" s="193">
        <v>0</v>
      </c>
      <c r="R137" s="193">
        <f t="shared" si="2"/>
        <v>0</v>
      </c>
      <c r="S137" s="193">
        <v>0</v>
      </c>
      <c r="T137" s="194">
        <f t="shared" si="3"/>
        <v>0</v>
      </c>
      <c r="AR137" s="149" t="s">
        <v>247</v>
      </c>
      <c r="AT137" s="149" t="s">
        <v>243</v>
      </c>
      <c r="AU137" s="149" t="s">
        <v>80</v>
      </c>
      <c r="AY137" s="17" t="s">
        <v>241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86</v>
      </c>
      <c r="BK137" s="150">
        <f t="shared" si="9"/>
        <v>0</v>
      </c>
      <c r="BL137" s="17" t="s">
        <v>247</v>
      </c>
      <c r="BM137" s="149" t="s">
        <v>3283</v>
      </c>
    </row>
    <row r="138" spans="2:65" s="1" customFormat="1" ht="7" customHeight="1"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2"/>
    </row>
  </sheetData>
  <sheetProtection algorithmName="SHA-512" hashValue="YAhZz1LCJfSMHvAxioLqzMHwe5kEpkBT1wPPWoyavd1tMJnz5iZJx8usWTSgxk7Sv/WEbkVK1BIsVwN7hl9IGA==" saltValue="VrvA4wKmZ3oPYgy8D+cCW43AxOS5iA9eZEL7khVQ+dQdtmEw/AuZcxp10Z9giOX8EZWLGNOiqZfbXgyprKYN/g==" spinCount="100000" sheet="1" objects="1" scenarios="1" formatColumns="0" formatRows="0" autoFilter="0"/>
  <autoFilter ref="C120:K137" xr:uid="{00000000-0009-0000-0000-000003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4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96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3284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ROUND(J121,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ROUND((SUM(BE121:BE133)),  2)</f>
        <v>0</v>
      </c>
      <c r="I35" s="96">
        <v>0.21</v>
      </c>
      <c r="J35" s="86">
        <f>ROUND(((SUM(BE121:BE133))*I35),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ROUND((SUM(BF121:BF133)),  2)</f>
        <v>0</v>
      </c>
      <c r="I36" s="96">
        <v>0.12</v>
      </c>
      <c r="J36" s="86">
        <f>ROUND(((SUM(BF121:BF133))*I36),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ROUND((SUM(BG121:BG133)),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ROUND((SUM(BH121:BH133)),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ROUND((SUM(BI121:BI133)),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Slaboproud  2 - SO 01 - LAN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J121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3285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7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" customHeight="1">
      <c r="B106" s="32"/>
      <c r="C106" s="21" t="s">
        <v>226</v>
      </c>
      <c r="L106" s="32"/>
    </row>
    <row r="107" spans="2:47" s="1" customFormat="1" ht="7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Rozšíření kom.soc. služeb CSS Stod</v>
      </c>
      <c r="F109" s="242"/>
      <c r="G109" s="242"/>
      <c r="H109" s="242"/>
      <c r="L109" s="32"/>
    </row>
    <row r="110" spans="2:47" ht="12" customHeight="1">
      <c r="B110" s="20"/>
      <c r="C110" s="27" t="s">
        <v>175</v>
      </c>
      <c r="L110" s="20"/>
    </row>
    <row r="111" spans="2:47" s="1" customFormat="1" ht="16.5" customHeight="1">
      <c r="B111" s="32"/>
      <c r="E111" s="241" t="s">
        <v>176</v>
      </c>
      <c r="F111" s="240"/>
      <c r="G111" s="240"/>
      <c r="H111" s="240"/>
      <c r="L111" s="32"/>
    </row>
    <row r="112" spans="2:47" s="1" customFormat="1" ht="12" customHeight="1">
      <c r="B112" s="32"/>
      <c r="C112" s="27" t="s">
        <v>177</v>
      </c>
      <c r="L112" s="32"/>
    </row>
    <row r="113" spans="2:65" s="1" customFormat="1" ht="16.5" customHeight="1">
      <c r="B113" s="32"/>
      <c r="E113" s="205" t="str">
        <f>E11</f>
        <v>Slaboproud  2 - SO 01 - LAN</v>
      </c>
      <c r="F113" s="240"/>
      <c r="G113" s="240"/>
      <c r="H113" s="240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</v>
      </c>
      <c r="I115" s="27" t="s">
        <v>22</v>
      </c>
      <c r="J115" s="52" t="str">
        <f>IF(J14="","",J14)</f>
        <v>27. 10. 2024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E17</f>
        <v xml:space="preserve"> </v>
      </c>
      <c r="I117" s="27" t="s">
        <v>29</v>
      </c>
      <c r="J117" s="30" t="str">
        <f>E23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IF(E20="","",E20)</f>
        <v>Vyplň údaj</v>
      </c>
      <c r="I118" s="27" t="s">
        <v>31</v>
      </c>
      <c r="J118" s="30" t="str">
        <f>E26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6"/>
      <c r="C120" s="117" t="s">
        <v>227</v>
      </c>
      <c r="D120" s="118" t="s">
        <v>58</v>
      </c>
      <c r="E120" s="118" t="s">
        <v>54</v>
      </c>
      <c r="F120" s="118" t="s">
        <v>55</v>
      </c>
      <c r="G120" s="118" t="s">
        <v>228</v>
      </c>
      <c r="H120" s="118" t="s">
        <v>229</v>
      </c>
      <c r="I120" s="118" t="s">
        <v>230</v>
      </c>
      <c r="J120" s="119" t="s">
        <v>181</v>
      </c>
      <c r="K120" s="120" t="s">
        <v>231</v>
      </c>
      <c r="L120" s="116"/>
      <c r="M120" s="59" t="s">
        <v>1</v>
      </c>
      <c r="N120" s="60" t="s">
        <v>37</v>
      </c>
      <c r="O120" s="60" t="s">
        <v>232</v>
      </c>
      <c r="P120" s="60" t="s">
        <v>233</v>
      </c>
      <c r="Q120" s="60" t="s">
        <v>234</v>
      </c>
      <c r="R120" s="60" t="s">
        <v>235</v>
      </c>
      <c r="S120" s="60" t="s">
        <v>236</v>
      </c>
      <c r="T120" s="61" t="s">
        <v>237</v>
      </c>
    </row>
    <row r="121" spans="2:65" s="1" customFormat="1" ht="22.75" customHeight="1">
      <c r="B121" s="32"/>
      <c r="C121" s="64" t="s">
        <v>238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72</v>
      </c>
      <c r="AU121" s="17" t="s">
        <v>183</v>
      </c>
      <c r="BK121" s="124">
        <f>BK122</f>
        <v>0</v>
      </c>
    </row>
    <row r="122" spans="2:65" s="11" customFormat="1" ht="26" customHeight="1">
      <c r="B122" s="125"/>
      <c r="D122" s="126" t="s">
        <v>72</v>
      </c>
      <c r="E122" s="127" t="s">
        <v>2880</v>
      </c>
      <c r="F122" s="127" t="s">
        <v>3286</v>
      </c>
      <c r="I122" s="128"/>
      <c r="J122" s="129">
        <f>BK122</f>
        <v>0</v>
      </c>
      <c r="L122" s="125"/>
      <c r="M122" s="130"/>
      <c r="P122" s="131">
        <f>SUM(P123:P133)</f>
        <v>0</v>
      </c>
      <c r="R122" s="131">
        <f>SUM(R123:R133)</f>
        <v>0</v>
      </c>
      <c r="T122" s="132">
        <f>SUM(T123:T133)</f>
        <v>0</v>
      </c>
      <c r="AR122" s="126" t="s">
        <v>80</v>
      </c>
      <c r="AT122" s="133" t="s">
        <v>72</v>
      </c>
      <c r="AU122" s="133" t="s">
        <v>73</v>
      </c>
      <c r="AY122" s="126" t="s">
        <v>241</v>
      </c>
      <c r="BK122" s="134">
        <f>SUM(BK123:BK133)</f>
        <v>0</v>
      </c>
    </row>
    <row r="123" spans="2:65" s="1" customFormat="1" ht="16.5" customHeight="1">
      <c r="B123" s="32"/>
      <c r="C123" s="137" t="s">
        <v>80</v>
      </c>
      <c r="D123" s="137" t="s">
        <v>243</v>
      </c>
      <c r="E123" s="138" t="s">
        <v>3287</v>
      </c>
      <c r="F123" s="139" t="s">
        <v>3288</v>
      </c>
      <c r="G123" s="140" t="s">
        <v>1608</v>
      </c>
      <c r="H123" s="141">
        <v>1</v>
      </c>
      <c r="I123" s="142"/>
      <c r="J123" s="143">
        <f t="shared" ref="J123:J133" si="0">ROUND(I123*H123,2)</f>
        <v>0</v>
      </c>
      <c r="K123" s="144"/>
      <c r="L123" s="32"/>
      <c r="M123" s="145" t="s">
        <v>1</v>
      </c>
      <c r="N123" s="146" t="s">
        <v>39</v>
      </c>
      <c r="P123" s="147">
        <f t="shared" ref="P123:P133" si="1">O123*H123</f>
        <v>0</v>
      </c>
      <c r="Q123" s="147">
        <v>0</v>
      </c>
      <c r="R123" s="147">
        <f t="shared" ref="R123:R133" si="2">Q123*H123</f>
        <v>0</v>
      </c>
      <c r="S123" s="147">
        <v>0</v>
      </c>
      <c r="T123" s="148">
        <f t="shared" ref="T123:T133" si="3">S123*H123</f>
        <v>0</v>
      </c>
      <c r="AR123" s="149" t="s">
        <v>247</v>
      </c>
      <c r="AT123" s="149" t="s">
        <v>243</v>
      </c>
      <c r="AU123" s="149" t="s">
        <v>80</v>
      </c>
      <c r="AY123" s="17" t="s">
        <v>241</v>
      </c>
      <c r="BE123" s="150">
        <f t="shared" ref="BE123:BE133" si="4">IF(N123="základní",J123,0)</f>
        <v>0</v>
      </c>
      <c r="BF123" s="150">
        <f t="shared" ref="BF123:BF133" si="5">IF(N123="snížená",J123,0)</f>
        <v>0</v>
      </c>
      <c r="BG123" s="150">
        <f t="shared" ref="BG123:BG133" si="6">IF(N123="zákl. přenesená",J123,0)</f>
        <v>0</v>
      </c>
      <c r="BH123" s="150">
        <f t="shared" ref="BH123:BH133" si="7">IF(N123="sníž. přenesená",J123,0)</f>
        <v>0</v>
      </c>
      <c r="BI123" s="150">
        <f t="shared" ref="BI123:BI133" si="8">IF(N123="nulová",J123,0)</f>
        <v>0</v>
      </c>
      <c r="BJ123" s="17" t="s">
        <v>86</v>
      </c>
      <c r="BK123" s="150">
        <f t="shared" ref="BK123:BK133" si="9">ROUND(I123*H123,2)</f>
        <v>0</v>
      </c>
      <c r="BL123" s="17" t="s">
        <v>247</v>
      </c>
      <c r="BM123" s="149" t="s">
        <v>3289</v>
      </c>
    </row>
    <row r="124" spans="2:65" s="1" customFormat="1" ht="16.5" customHeight="1">
      <c r="B124" s="32"/>
      <c r="C124" s="137" t="s">
        <v>86</v>
      </c>
      <c r="D124" s="137" t="s">
        <v>243</v>
      </c>
      <c r="E124" s="138" t="s">
        <v>3290</v>
      </c>
      <c r="F124" s="139" t="s">
        <v>3243</v>
      </c>
      <c r="G124" s="140" t="s">
        <v>1608</v>
      </c>
      <c r="H124" s="141">
        <v>1</v>
      </c>
      <c r="I124" s="142"/>
      <c r="J124" s="143">
        <f t="shared" si="0"/>
        <v>0</v>
      </c>
      <c r="K124" s="144"/>
      <c r="L124" s="32"/>
      <c r="M124" s="145" t="s">
        <v>1</v>
      </c>
      <c r="N124" s="146" t="s">
        <v>39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247</v>
      </c>
      <c r="AT124" s="149" t="s">
        <v>243</v>
      </c>
      <c r="AU124" s="149" t="s">
        <v>80</v>
      </c>
      <c r="AY124" s="17" t="s">
        <v>241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86</v>
      </c>
      <c r="BK124" s="150">
        <f t="shared" si="9"/>
        <v>0</v>
      </c>
      <c r="BL124" s="17" t="s">
        <v>247</v>
      </c>
      <c r="BM124" s="149" t="s">
        <v>3291</v>
      </c>
    </row>
    <row r="125" spans="2:65" s="1" customFormat="1" ht="16.5" customHeight="1">
      <c r="B125" s="32"/>
      <c r="C125" s="137" t="s">
        <v>258</v>
      </c>
      <c r="D125" s="137" t="s">
        <v>243</v>
      </c>
      <c r="E125" s="138" t="s">
        <v>3292</v>
      </c>
      <c r="F125" s="139" t="s">
        <v>3293</v>
      </c>
      <c r="G125" s="140" t="s">
        <v>1608</v>
      </c>
      <c r="H125" s="141">
        <v>2</v>
      </c>
      <c r="I125" s="142"/>
      <c r="J125" s="143">
        <f t="shared" si="0"/>
        <v>0</v>
      </c>
      <c r="K125" s="144"/>
      <c r="L125" s="32"/>
      <c r="M125" s="145" t="s">
        <v>1</v>
      </c>
      <c r="N125" s="146" t="s">
        <v>39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247</v>
      </c>
      <c r="AT125" s="149" t="s">
        <v>243</v>
      </c>
      <c r="AU125" s="149" t="s">
        <v>80</v>
      </c>
      <c r="AY125" s="17" t="s">
        <v>241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86</v>
      </c>
      <c r="BK125" s="150">
        <f t="shared" si="9"/>
        <v>0</v>
      </c>
      <c r="BL125" s="17" t="s">
        <v>247</v>
      </c>
      <c r="BM125" s="149" t="s">
        <v>3294</v>
      </c>
    </row>
    <row r="126" spans="2:65" s="1" customFormat="1" ht="16.5" customHeight="1">
      <c r="B126" s="32"/>
      <c r="C126" s="137" t="s">
        <v>247</v>
      </c>
      <c r="D126" s="137" t="s">
        <v>243</v>
      </c>
      <c r="E126" s="138" t="s">
        <v>3295</v>
      </c>
      <c r="F126" s="139" t="s">
        <v>3296</v>
      </c>
      <c r="G126" s="140" t="s">
        <v>1608</v>
      </c>
      <c r="H126" s="141">
        <v>14</v>
      </c>
      <c r="I126" s="142"/>
      <c r="J126" s="143">
        <f t="shared" si="0"/>
        <v>0</v>
      </c>
      <c r="K126" s="144"/>
      <c r="L126" s="32"/>
      <c r="M126" s="145" t="s">
        <v>1</v>
      </c>
      <c r="N126" s="146" t="s">
        <v>39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247</v>
      </c>
      <c r="AT126" s="149" t="s">
        <v>243</v>
      </c>
      <c r="AU126" s="149" t="s">
        <v>80</v>
      </c>
      <c r="AY126" s="17" t="s">
        <v>241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86</v>
      </c>
      <c r="BK126" s="150">
        <f t="shared" si="9"/>
        <v>0</v>
      </c>
      <c r="BL126" s="17" t="s">
        <v>247</v>
      </c>
      <c r="BM126" s="149" t="s">
        <v>3297</v>
      </c>
    </row>
    <row r="127" spans="2:65" s="1" customFormat="1" ht="16.5" customHeight="1">
      <c r="B127" s="32"/>
      <c r="C127" s="137" t="s">
        <v>269</v>
      </c>
      <c r="D127" s="137" t="s">
        <v>243</v>
      </c>
      <c r="E127" s="138" t="s">
        <v>3298</v>
      </c>
      <c r="F127" s="139" t="s">
        <v>3299</v>
      </c>
      <c r="G127" s="140" t="s">
        <v>299</v>
      </c>
      <c r="H127" s="141">
        <v>1440</v>
      </c>
      <c r="I127" s="142"/>
      <c r="J127" s="143">
        <f t="shared" si="0"/>
        <v>0</v>
      </c>
      <c r="K127" s="144"/>
      <c r="L127" s="32"/>
      <c r="M127" s="145" t="s">
        <v>1</v>
      </c>
      <c r="N127" s="146" t="s">
        <v>39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247</v>
      </c>
      <c r="AT127" s="149" t="s">
        <v>243</v>
      </c>
      <c r="AU127" s="149" t="s">
        <v>80</v>
      </c>
      <c r="AY127" s="17" t="s">
        <v>241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86</v>
      </c>
      <c r="BK127" s="150">
        <f t="shared" si="9"/>
        <v>0</v>
      </c>
      <c r="BL127" s="17" t="s">
        <v>247</v>
      </c>
      <c r="BM127" s="149" t="s">
        <v>3300</v>
      </c>
    </row>
    <row r="128" spans="2:65" s="1" customFormat="1" ht="16.5" customHeight="1">
      <c r="B128" s="32"/>
      <c r="C128" s="137" t="s">
        <v>274</v>
      </c>
      <c r="D128" s="137" t="s">
        <v>243</v>
      </c>
      <c r="E128" s="138" t="s">
        <v>3301</v>
      </c>
      <c r="F128" s="139" t="s">
        <v>3302</v>
      </c>
      <c r="G128" s="140" t="s">
        <v>299</v>
      </c>
      <c r="H128" s="141">
        <v>36</v>
      </c>
      <c r="I128" s="142"/>
      <c r="J128" s="143">
        <f t="shared" si="0"/>
        <v>0</v>
      </c>
      <c r="K128" s="144"/>
      <c r="L128" s="32"/>
      <c r="M128" s="145" t="s">
        <v>1</v>
      </c>
      <c r="N128" s="146" t="s">
        <v>39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247</v>
      </c>
      <c r="AT128" s="149" t="s">
        <v>243</v>
      </c>
      <c r="AU128" s="149" t="s">
        <v>80</v>
      </c>
      <c r="AY128" s="17" t="s">
        <v>241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86</v>
      </c>
      <c r="BK128" s="150">
        <f t="shared" si="9"/>
        <v>0</v>
      </c>
      <c r="BL128" s="17" t="s">
        <v>247</v>
      </c>
      <c r="BM128" s="149" t="s">
        <v>3303</v>
      </c>
    </row>
    <row r="129" spans="2:65" s="1" customFormat="1" ht="16.5" customHeight="1">
      <c r="B129" s="32"/>
      <c r="C129" s="137" t="s">
        <v>279</v>
      </c>
      <c r="D129" s="137" t="s">
        <v>243</v>
      </c>
      <c r="E129" s="138" t="s">
        <v>3304</v>
      </c>
      <c r="F129" s="139" t="s">
        <v>3273</v>
      </c>
      <c r="G129" s="140" t="s">
        <v>1608</v>
      </c>
      <c r="H129" s="141">
        <v>1</v>
      </c>
      <c r="I129" s="142"/>
      <c r="J129" s="143">
        <f t="shared" si="0"/>
        <v>0</v>
      </c>
      <c r="K129" s="144"/>
      <c r="L129" s="32"/>
      <c r="M129" s="145" t="s">
        <v>1</v>
      </c>
      <c r="N129" s="146" t="s">
        <v>39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247</v>
      </c>
      <c r="AT129" s="149" t="s">
        <v>243</v>
      </c>
      <c r="AU129" s="149" t="s">
        <v>80</v>
      </c>
      <c r="AY129" s="17" t="s">
        <v>241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86</v>
      </c>
      <c r="BK129" s="150">
        <f t="shared" si="9"/>
        <v>0</v>
      </c>
      <c r="BL129" s="17" t="s">
        <v>247</v>
      </c>
      <c r="BM129" s="149" t="s">
        <v>3305</v>
      </c>
    </row>
    <row r="130" spans="2:65" s="1" customFormat="1" ht="16.5" customHeight="1">
      <c r="B130" s="32"/>
      <c r="C130" s="137" t="s">
        <v>285</v>
      </c>
      <c r="D130" s="137" t="s">
        <v>243</v>
      </c>
      <c r="E130" s="138" t="s">
        <v>3306</v>
      </c>
      <c r="F130" s="139" t="s">
        <v>3276</v>
      </c>
      <c r="G130" s="140" t="s">
        <v>390</v>
      </c>
      <c r="H130" s="141">
        <v>1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39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247</v>
      </c>
      <c r="AT130" s="149" t="s">
        <v>243</v>
      </c>
      <c r="AU130" s="149" t="s">
        <v>80</v>
      </c>
      <c r="AY130" s="17" t="s">
        <v>241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86</v>
      </c>
      <c r="BK130" s="150">
        <f t="shared" si="9"/>
        <v>0</v>
      </c>
      <c r="BL130" s="17" t="s">
        <v>247</v>
      </c>
      <c r="BM130" s="149" t="s">
        <v>3307</v>
      </c>
    </row>
    <row r="131" spans="2:65" s="1" customFormat="1" ht="16.5" customHeight="1">
      <c r="B131" s="32"/>
      <c r="C131" s="137" t="s">
        <v>290</v>
      </c>
      <c r="D131" s="137" t="s">
        <v>243</v>
      </c>
      <c r="E131" s="138" t="s">
        <v>3308</v>
      </c>
      <c r="F131" s="139" t="s">
        <v>3309</v>
      </c>
      <c r="G131" s="140" t="s">
        <v>390</v>
      </c>
      <c r="H131" s="141">
        <v>1</v>
      </c>
      <c r="I131" s="142"/>
      <c r="J131" s="143">
        <f t="shared" si="0"/>
        <v>0</v>
      </c>
      <c r="K131" s="144"/>
      <c r="L131" s="32"/>
      <c r="M131" s="145" t="s">
        <v>1</v>
      </c>
      <c r="N131" s="146" t="s">
        <v>39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247</v>
      </c>
      <c r="AT131" s="149" t="s">
        <v>243</v>
      </c>
      <c r="AU131" s="149" t="s">
        <v>80</v>
      </c>
      <c r="AY131" s="17" t="s">
        <v>241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86</v>
      </c>
      <c r="BK131" s="150">
        <f t="shared" si="9"/>
        <v>0</v>
      </c>
      <c r="BL131" s="17" t="s">
        <v>247</v>
      </c>
      <c r="BM131" s="149" t="s">
        <v>3310</v>
      </c>
    </row>
    <row r="132" spans="2:65" s="1" customFormat="1" ht="16.5" customHeight="1">
      <c r="B132" s="32"/>
      <c r="C132" s="137" t="s">
        <v>296</v>
      </c>
      <c r="D132" s="137" t="s">
        <v>243</v>
      </c>
      <c r="E132" s="138" t="s">
        <v>3311</v>
      </c>
      <c r="F132" s="139" t="s">
        <v>3312</v>
      </c>
      <c r="G132" s="140" t="s">
        <v>390</v>
      </c>
      <c r="H132" s="141">
        <v>1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39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247</v>
      </c>
      <c r="AT132" s="149" t="s">
        <v>243</v>
      </c>
      <c r="AU132" s="149" t="s">
        <v>80</v>
      </c>
      <c r="AY132" s="17" t="s">
        <v>241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86</v>
      </c>
      <c r="BK132" s="150">
        <f t="shared" si="9"/>
        <v>0</v>
      </c>
      <c r="BL132" s="17" t="s">
        <v>247</v>
      </c>
      <c r="BM132" s="149" t="s">
        <v>3313</v>
      </c>
    </row>
    <row r="133" spans="2:65" s="1" customFormat="1" ht="16.5" customHeight="1">
      <c r="B133" s="32"/>
      <c r="C133" s="137" t="s">
        <v>304</v>
      </c>
      <c r="D133" s="137" t="s">
        <v>243</v>
      </c>
      <c r="E133" s="138" t="s">
        <v>3314</v>
      </c>
      <c r="F133" s="139" t="s">
        <v>3282</v>
      </c>
      <c r="G133" s="140" t="s">
        <v>390</v>
      </c>
      <c r="H133" s="141">
        <v>1</v>
      </c>
      <c r="I133" s="142"/>
      <c r="J133" s="143">
        <f t="shared" si="0"/>
        <v>0</v>
      </c>
      <c r="K133" s="144"/>
      <c r="L133" s="32"/>
      <c r="M133" s="190" t="s">
        <v>1</v>
      </c>
      <c r="N133" s="191" t="s">
        <v>39</v>
      </c>
      <c r="O133" s="192"/>
      <c r="P133" s="193">
        <f t="shared" si="1"/>
        <v>0</v>
      </c>
      <c r="Q133" s="193">
        <v>0</v>
      </c>
      <c r="R133" s="193">
        <f t="shared" si="2"/>
        <v>0</v>
      </c>
      <c r="S133" s="193">
        <v>0</v>
      </c>
      <c r="T133" s="194">
        <f t="shared" si="3"/>
        <v>0</v>
      </c>
      <c r="AR133" s="149" t="s">
        <v>247</v>
      </c>
      <c r="AT133" s="149" t="s">
        <v>243</v>
      </c>
      <c r="AU133" s="149" t="s">
        <v>80</v>
      </c>
      <c r="AY133" s="17" t="s">
        <v>241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86</v>
      </c>
      <c r="BK133" s="150">
        <f t="shared" si="9"/>
        <v>0</v>
      </c>
      <c r="BL133" s="17" t="s">
        <v>247</v>
      </c>
      <c r="BM133" s="149" t="s">
        <v>3315</v>
      </c>
    </row>
    <row r="134" spans="2:65" s="1" customFormat="1" ht="7" customHeight="1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2"/>
    </row>
  </sheetData>
  <sheetProtection algorithmName="SHA-512" hashValue="ydzB62JXxV4CuK/CE+i5RaEuS8v3L3YidZ+K9ia0tICna6MIBgSIdcu+mQzKW9StAW8TP33OvZvTMYIheREGug==" saltValue="pKQHtcC7CavCg/v0cK603Y+CARRoJAdxzELwU0EZ61b8YM9x3WRdChdbesvsiiSd+bBHCNP0x0lLY8pElvLbuQ==" spinCount="100000" sheet="1" objects="1" scenarios="1" formatColumns="0" formatRows="0" autoFilter="0"/>
  <autoFilter ref="C120:K133" xr:uid="{00000000-0009-0000-0000-000004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5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3316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ROUND(J121,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ROUND((SUM(BE121:BE134)),  2)</f>
        <v>0</v>
      </c>
      <c r="I35" s="96">
        <v>0.21</v>
      </c>
      <c r="J35" s="86">
        <f>ROUND(((SUM(BE121:BE134))*I35),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ROUND((SUM(BF121:BF134)),  2)</f>
        <v>0</v>
      </c>
      <c r="I36" s="96">
        <v>0.12</v>
      </c>
      <c r="J36" s="86">
        <f>ROUND(((SUM(BF121:BF134))*I36),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ROUND((SUM(BG121:BG134)),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ROUND((SUM(BH121:BH134)),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ROUND((SUM(BI121:BI134)),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Slaboproud  3 - SO 01 - kamerový systém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J121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3317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7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" customHeight="1">
      <c r="B106" s="32"/>
      <c r="C106" s="21" t="s">
        <v>226</v>
      </c>
      <c r="L106" s="32"/>
    </row>
    <row r="107" spans="2:47" s="1" customFormat="1" ht="7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Rozšíření kom.soc. služeb CSS Stod</v>
      </c>
      <c r="F109" s="242"/>
      <c r="G109" s="242"/>
      <c r="H109" s="242"/>
      <c r="L109" s="32"/>
    </row>
    <row r="110" spans="2:47" ht="12" customHeight="1">
      <c r="B110" s="20"/>
      <c r="C110" s="27" t="s">
        <v>175</v>
      </c>
      <c r="L110" s="20"/>
    </row>
    <row r="111" spans="2:47" s="1" customFormat="1" ht="16.5" customHeight="1">
      <c r="B111" s="32"/>
      <c r="E111" s="241" t="s">
        <v>176</v>
      </c>
      <c r="F111" s="240"/>
      <c r="G111" s="240"/>
      <c r="H111" s="240"/>
      <c r="L111" s="32"/>
    </row>
    <row r="112" spans="2:47" s="1" customFormat="1" ht="12" customHeight="1">
      <c r="B112" s="32"/>
      <c r="C112" s="27" t="s">
        <v>177</v>
      </c>
      <c r="L112" s="32"/>
    </row>
    <row r="113" spans="2:65" s="1" customFormat="1" ht="16.5" customHeight="1">
      <c r="B113" s="32"/>
      <c r="E113" s="205" t="str">
        <f>E11</f>
        <v>Slaboproud  3 - SO 01 - kamerový systém</v>
      </c>
      <c r="F113" s="240"/>
      <c r="G113" s="240"/>
      <c r="H113" s="240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</v>
      </c>
      <c r="I115" s="27" t="s">
        <v>22</v>
      </c>
      <c r="J115" s="52" t="str">
        <f>IF(J14="","",J14)</f>
        <v>27. 10. 2024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E17</f>
        <v xml:space="preserve"> </v>
      </c>
      <c r="I117" s="27" t="s">
        <v>29</v>
      </c>
      <c r="J117" s="30" t="str">
        <f>E23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IF(E20="","",E20)</f>
        <v>Vyplň údaj</v>
      </c>
      <c r="I118" s="27" t="s">
        <v>31</v>
      </c>
      <c r="J118" s="30" t="str">
        <f>E26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6"/>
      <c r="C120" s="117" t="s">
        <v>227</v>
      </c>
      <c r="D120" s="118" t="s">
        <v>58</v>
      </c>
      <c r="E120" s="118" t="s">
        <v>54</v>
      </c>
      <c r="F120" s="118" t="s">
        <v>55</v>
      </c>
      <c r="G120" s="118" t="s">
        <v>228</v>
      </c>
      <c r="H120" s="118" t="s">
        <v>229</v>
      </c>
      <c r="I120" s="118" t="s">
        <v>230</v>
      </c>
      <c r="J120" s="119" t="s">
        <v>181</v>
      </c>
      <c r="K120" s="120" t="s">
        <v>231</v>
      </c>
      <c r="L120" s="116"/>
      <c r="M120" s="59" t="s">
        <v>1</v>
      </c>
      <c r="N120" s="60" t="s">
        <v>37</v>
      </c>
      <c r="O120" s="60" t="s">
        <v>232</v>
      </c>
      <c r="P120" s="60" t="s">
        <v>233</v>
      </c>
      <c r="Q120" s="60" t="s">
        <v>234</v>
      </c>
      <c r="R120" s="60" t="s">
        <v>235</v>
      </c>
      <c r="S120" s="60" t="s">
        <v>236</v>
      </c>
      <c r="T120" s="61" t="s">
        <v>237</v>
      </c>
    </row>
    <row r="121" spans="2:65" s="1" customFormat="1" ht="22.75" customHeight="1">
      <c r="B121" s="32"/>
      <c r="C121" s="64" t="s">
        <v>238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72</v>
      </c>
      <c r="AU121" s="17" t="s">
        <v>183</v>
      </c>
      <c r="BK121" s="124">
        <f>BK122</f>
        <v>0</v>
      </c>
    </row>
    <row r="122" spans="2:65" s="11" customFormat="1" ht="26" customHeight="1">
      <c r="B122" s="125"/>
      <c r="D122" s="126" t="s">
        <v>72</v>
      </c>
      <c r="E122" s="127" t="s">
        <v>2880</v>
      </c>
      <c r="F122" s="127" t="s">
        <v>3318</v>
      </c>
      <c r="I122" s="128"/>
      <c r="J122" s="129">
        <f>BK122</f>
        <v>0</v>
      </c>
      <c r="L122" s="125"/>
      <c r="M122" s="130"/>
      <c r="P122" s="131">
        <f>SUM(P123:P134)</f>
        <v>0</v>
      </c>
      <c r="R122" s="131">
        <f>SUM(R123:R134)</f>
        <v>0</v>
      </c>
      <c r="T122" s="132">
        <f>SUM(T123:T134)</f>
        <v>0</v>
      </c>
      <c r="AR122" s="126" t="s">
        <v>80</v>
      </c>
      <c r="AT122" s="133" t="s">
        <v>72</v>
      </c>
      <c r="AU122" s="133" t="s">
        <v>73</v>
      </c>
      <c r="AY122" s="126" t="s">
        <v>241</v>
      </c>
      <c r="BK122" s="134">
        <f>SUM(BK123:BK134)</f>
        <v>0</v>
      </c>
    </row>
    <row r="123" spans="2:65" s="1" customFormat="1" ht="16.5" customHeight="1">
      <c r="B123" s="32"/>
      <c r="C123" s="137" t="s">
        <v>80</v>
      </c>
      <c r="D123" s="137" t="s">
        <v>243</v>
      </c>
      <c r="E123" s="138" t="s">
        <v>3319</v>
      </c>
      <c r="F123" s="139" t="s">
        <v>3320</v>
      </c>
      <c r="G123" s="140" t="s">
        <v>1608</v>
      </c>
      <c r="H123" s="141">
        <v>4</v>
      </c>
      <c r="I123" s="142"/>
      <c r="J123" s="143">
        <f t="shared" ref="J123:J134" si="0">ROUND(I123*H123,2)</f>
        <v>0</v>
      </c>
      <c r="K123" s="144"/>
      <c r="L123" s="32"/>
      <c r="M123" s="145" t="s">
        <v>1</v>
      </c>
      <c r="N123" s="146" t="s">
        <v>39</v>
      </c>
      <c r="P123" s="147">
        <f t="shared" ref="P123:P134" si="1">O123*H123</f>
        <v>0</v>
      </c>
      <c r="Q123" s="147">
        <v>0</v>
      </c>
      <c r="R123" s="147">
        <f t="shared" ref="R123:R134" si="2">Q123*H123</f>
        <v>0</v>
      </c>
      <c r="S123" s="147">
        <v>0</v>
      </c>
      <c r="T123" s="148">
        <f t="shared" ref="T123:T134" si="3">S123*H123</f>
        <v>0</v>
      </c>
      <c r="AR123" s="149" t="s">
        <v>247</v>
      </c>
      <c r="AT123" s="149" t="s">
        <v>243</v>
      </c>
      <c r="AU123" s="149" t="s">
        <v>80</v>
      </c>
      <c r="AY123" s="17" t="s">
        <v>241</v>
      </c>
      <c r="BE123" s="150">
        <f t="shared" ref="BE123:BE134" si="4">IF(N123="základní",J123,0)</f>
        <v>0</v>
      </c>
      <c r="BF123" s="150">
        <f t="shared" ref="BF123:BF134" si="5">IF(N123="snížená",J123,0)</f>
        <v>0</v>
      </c>
      <c r="BG123" s="150">
        <f t="shared" ref="BG123:BG134" si="6">IF(N123="zákl. přenesená",J123,0)</f>
        <v>0</v>
      </c>
      <c r="BH123" s="150">
        <f t="shared" ref="BH123:BH134" si="7">IF(N123="sníž. přenesená",J123,0)</f>
        <v>0</v>
      </c>
      <c r="BI123" s="150">
        <f t="shared" ref="BI123:BI134" si="8">IF(N123="nulová",J123,0)</f>
        <v>0</v>
      </c>
      <c r="BJ123" s="17" t="s">
        <v>86</v>
      </c>
      <c r="BK123" s="150">
        <f t="shared" ref="BK123:BK134" si="9">ROUND(I123*H123,2)</f>
        <v>0</v>
      </c>
      <c r="BL123" s="17" t="s">
        <v>247</v>
      </c>
      <c r="BM123" s="149" t="s">
        <v>3321</v>
      </c>
    </row>
    <row r="124" spans="2:65" s="1" customFormat="1" ht="16.5" customHeight="1">
      <c r="B124" s="32"/>
      <c r="C124" s="137" t="s">
        <v>86</v>
      </c>
      <c r="D124" s="137" t="s">
        <v>243</v>
      </c>
      <c r="E124" s="138" t="s">
        <v>3322</v>
      </c>
      <c r="F124" s="139" t="s">
        <v>3323</v>
      </c>
      <c r="G124" s="140" t="s">
        <v>1608</v>
      </c>
      <c r="H124" s="141">
        <v>4</v>
      </c>
      <c r="I124" s="142"/>
      <c r="J124" s="143">
        <f t="shared" si="0"/>
        <v>0</v>
      </c>
      <c r="K124" s="144"/>
      <c r="L124" s="32"/>
      <c r="M124" s="145" t="s">
        <v>1</v>
      </c>
      <c r="N124" s="146" t="s">
        <v>39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247</v>
      </c>
      <c r="AT124" s="149" t="s">
        <v>243</v>
      </c>
      <c r="AU124" s="149" t="s">
        <v>80</v>
      </c>
      <c r="AY124" s="17" t="s">
        <v>241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86</v>
      </c>
      <c r="BK124" s="150">
        <f t="shared" si="9"/>
        <v>0</v>
      </c>
      <c r="BL124" s="17" t="s">
        <v>247</v>
      </c>
      <c r="BM124" s="149" t="s">
        <v>3324</v>
      </c>
    </row>
    <row r="125" spans="2:65" s="1" customFormat="1" ht="16.5" customHeight="1">
      <c r="B125" s="32"/>
      <c r="C125" s="137" t="s">
        <v>258</v>
      </c>
      <c r="D125" s="137" t="s">
        <v>243</v>
      </c>
      <c r="E125" s="138" t="s">
        <v>3325</v>
      </c>
      <c r="F125" s="139" t="s">
        <v>3326</v>
      </c>
      <c r="G125" s="140" t="s">
        <v>1608</v>
      </c>
      <c r="H125" s="141">
        <v>1</v>
      </c>
      <c r="I125" s="142"/>
      <c r="J125" s="143">
        <f t="shared" si="0"/>
        <v>0</v>
      </c>
      <c r="K125" s="144"/>
      <c r="L125" s="32"/>
      <c r="M125" s="145" t="s">
        <v>1</v>
      </c>
      <c r="N125" s="146" t="s">
        <v>39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247</v>
      </c>
      <c r="AT125" s="149" t="s">
        <v>243</v>
      </c>
      <c r="AU125" s="149" t="s">
        <v>80</v>
      </c>
      <c r="AY125" s="17" t="s">
        <v>241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86</v>
      </c>
      <c r="BK125" s="150">
        <f t="shared" si="9"/>
        <v>0</v>
      </c>
      <c r="BL125" s="17" t="s">
        <v>247</v>
      </c>
      <c r="BM125" s="149" t="s">
        <v>3327</v>
      </c>
    </row>
    <row r="126" spans="2:65" s="1" customFormat="1" ht="16.5" customHeight="1">
      <c r="B126" s="32"/>
      <c r="C126" s="137" t="s">
        <v>247</v>
      </c>
      <c r="D126" s="137" t="s">
        <v>243</v>
      </c>
      <c r="E126" s="138" t="s">
        <v>3328</v>
      </c>
      <c r="F126" s="139" t="s">
        <v>3329</v>
      </c>
      <c r="G126" s="140" t="s">
        <v>1608</v>
      </c>
      <c r="H126" s="141">
        <v>1</v>
      </c>
      <c r="I126" s="142"/>
      <c r="J126" s="143">
        <f t="shared" si="0"/>
        <v>0</v>
      </c>
      <c r="K126" s="144"/>
      <c r="L126" s="32"/>
      <c r="M126" s="145" t="s">
        <v>1</v>
      </c>
      <c r="N126" s="146" t="s">
        <v>39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247</v>
      </c>
      <c r="AT126" s="149" t="s">
        <v>243</v>
      </c>
      <c r="AU126" s="149" t="s">
        <v>80</v>
      </c>
      <c r="AY126" s="17" t="s">
        <v>241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86</v>
      </c>
      <c r="BK126" s="150">
        <f t="shared" si="9"/>
        <v>0</v>
      </c>
      <c r="BL126" s="17" t="s">
        <v>247</v>
      </c>
      <c r="BM126" s="149" t="s">
        <v>3330</v>
      </c>
    </row>
    <row r="127" spans="2:65" s="1" customFormat="1" ht="16.5" customHeight="1">
      <c r="B127" s="32"/>
      <c r="C127" s="137" t="s">
        <v>269</v>
      </c>
      <c r="D127" s="137" t="s">
        <v>243</v>
      </c>
      <c r="E127" s="138" t="s">
        <v>3331</v>
      </c>
      <c r="F127" s="139" t="s">
        <v>3332</v>
      </c>
      <c r="G127" s="140" t="s">
        <v>1608</v>
      </c>
      <c r="H127" s="141">
        <v>4</v>
      </c>
      <c r="I127" s="142"/>
      <c r="J127" s="143">
        <f t="shared" si="0"/>
        <v>0</v>
      </c>
      <c r="K127" s="144"/>
      <c r="L127" s="32"/>
      <c r="M127" s="145" t="s">
        <v>1</v>
      </c>
      <c r="N127" s="146" t="s">
        <v>39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247</v>
      </c>
      <c r="AT127" s="149" t="s">
        <v>243</v>
      </c>
      <c r="AU127" s="149" t="s">
        <v>80</v>
      </c>
      <c r="AY127" s="17" t="s">
        <v>241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86</v>
      </c>
      <c r="BK127" s="150">
        <f t="shared" si="9"/>
        <v>0</v>
      </c>
      <c r="BL127" s="17" t="s">
        <v>247</v>
      </c>
      <c r="BM127" s="149" t="s">
        <v>3333</v>
      </c>
    </row>
    <row r="128" spans="2:65" s="1" customFormat="1" ht="16.5" customHeight="1">
      <c r="B128" s="32"/>
      <c r="C128" s="137" t="s">
        <v>274</v>
      </c>
      <c r="D128" s="137" t="s">
        <v>243</v>
      </c>
      <c r="E128" s="138" t="s">
        <v>3298</v>
      </c>
      <c r="F128" s="139" t="s">
        <v>3299</v>
      </c>
      <c r="G128" s="140" t="s">
        <v>299</v>
      </c>
      <c r="H128" s="141">
        <v>192</v>
      </c>
      <c r="I128" s="142"/>
      <c r="J128" s="143">
        <f t="shared" si="0"/>
        <v>0</v>
      </c>
      <c r="K128" s="144"/>
      <c r="L128" s="32"/>
      <c r="M128" s="145" t="s">
        <v>1</v>
      </c>
      <c r="N128" s="146" t="s">
        <v>39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247</v>
      </c>
      <c r="AT128" s="149" t="s">
        <v>243</v>
      </c>
      <c r="AU128" s="149" t="s">
        <v>80</v>
      </c>
      <c r="AY128" s="17" t="s">
        <v>241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86</v>
      </c>
      <c r="BK128" s="150">
        <f t="shared" si="9"/>
        <v>0</v>
      </c>
      <c r="BL128" s="17" t="s">
        <v>247</v>
      </c>
      <c r="BM128" s="149" t="s">
        <v>3334</v>
      </c>
    </row>
    <row r="129" spans="2:65" s="1" customFormat="1" ht="16.5" customHeight="1">
      <c r="B129" s="32"/>
      <c r="C129" s="137" t="s">
        <v>279</v>
      </c>
      <c r="D129" s="137" t="s">
        <v>243</v>
      </c>
      <c r="E129" s="138" t="s">
        <v>3335</v>
      </c>
      <c r="F129" s="139" t="s">
        <v>3273</v>
      </c>
      <c r="G129" s="140" t="s">
        <v>1608</v>
      </c>
      <c r="H129" s="141">
        <v>1</v>
      </c>
      <c r="I129" s="142"/>
      <c r="J129" s="143">
        <f t="shared" si="0"/>
        <v>0</v>
      </c>
      <c r="K129" s="144"/>
      <c r="L129" s="32"/>
      <c r="M129" s="145" t="s">
        <v>1</v>
      </c>
      <c r="N129" s="146" t="s">
        <v>39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247</v>
      </c>
      <c r="AT129" s="149" t="s">
        <v>243</v>
      </c>
      <c r="AU129" s="149" t="s">
        <v>80</v>
      </c>
      <c r="AY129" s="17" t="s">
        <v>241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86</v>
      </c>
      <c r="BK129" s="150">
        <f t="shared" si="9"/>
        <v>0</v>
      </c>
      <c r="BL129" s="17" t="s">
        <v>247</v>
      </c>
      <c r="BM129" s="149" t="s">
        <v>3336</v>
      </c>
    </row>
    <row r="130" spans="2:65" s="1" customFormat="1" ht="16.5" customHeight="1">
      <c r="B130" s="32"/>
      <c r="C130" s="137" t="s">
        <v>285</v>
      </c>
      <c r="D130" s="137" t="s">
        <v>243</v>
      </c>
      <c r="E130" s="138" t="s">
        <v>3337</v>
      </c>
      <c r="F130" s="139" t="s">
        <v>3276</v>
      </c>
      <c r="G130" s="140" t="s">
        <v>390</v>
      </c>
      <c r="H130" s="141">
        <v>1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39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247</v>
      </c>
      <c r="AT130" s="149" t="s">
        <v>243</v>
      </c>
      <c r="AU130" s="149" t="s">
        <v>80</v>
      </c>
      <c r="AY130" s="17" t="s">
        <v>241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86</v>
      </c>
      <c r="BK130" s="150">
        <f t="shared" si="9"/>
        <v>0</v>
      </c>
      <c r="BL130" s="17" t="s">
        <v>247</v>
      </c>
      <c r="BM130" s="149" t="s">
        <v>3338</v>
      </c>
    </row>
    <row r="131" spans="2:65" s="1" customFormat="1" ht="16.5" customHeight="1">
      <c r="B131" s="32"/>
      <c r="C131" s="137" t="s">
        <v>290</v>
      </c>
      <c r="D131" s="137" t="s">
        <v>243</v>
      </c>
      <c r="E131" s="138" t="s">
        <v>3339</v>
      </c>
      <c r="F131" s="139" t="s">
        <v>3309</v>
      </c>
      <c r="G131" s="140" t="s">
        <v>390</v>
      </c>
      <c r="H131" s="141">
        <v>1</v>
      </c>
      <c r="I131" s="142"/>
      <c r="J131" s="143">
        <f t="shared" si="0"/>
        <v>0</v>
      </c>
      <c r="K131" s="144"/>
      <c r="L131" s="32"/>
      <c r="M131" s="145" t="s">
        <v>1</v>
      </c>
      <c r="N131" s="146" t="s">
        <v>39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247</v>
      </c>
      <c r="AT131" s="149" t="s">
        <v>243</v>
      </c>
      <c r="AU131" s="149" t="s">
        <v>80</v>
      </c>
      <c r="AY131" s="17" t="s">
        <v>241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86</v>
      </c>
      <c r="BK131" s="150">
        <f t="shared" si="9"/>
        <v>0</v>
      </c>
      <c r="BL131" s="17" t="s">
        <v>247</v>
      </c>
      <c r="BM131" s="149" t="s">
        <v>3340</v>
      </c>
    </row>
    <row r="132" spans="2:65" s="1" customFormat="1" ht="16.5" customHeight="1">
      <c r="B132" s="32"/>
      <c r="C132" s="137" t="s">
        <v>296</v>
      </c>
      <c r="D132" s="137" t="s">
        <v>243</v>
      </c>
      <c r="E132" s="138" t="s">
        <v>3341</v>
      </c>
      <c r="F132" s="139" t="s">
        <v>3342</v>
      </c>
      <c r="G132" s="140" t="s">
        <v>390</v>
      </c>
      <c r="H132" s="141">
        <v>1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39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247</v>
      </c>
      <c r="AT132" s="149" t="s">
        <v>243</v>
      </c>
      <c r="AU132" s="149" t="s">
        <v>80</v>
      </c>
      <c r="AY132" s="17" t="s">
        <v>241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86</v>
      </c>
      <c r="BK132" s="150">
        <f t="shared" si="9"/>
        <v>0</v>
      </c>
      <c r="BL132" s="17" t="s">
        <v>247</v>
      </c>
      <c r="BM132" s="149" t="s">
        <v>3343</v>
      </c>
    </row>
    <row r="133" spans="2:65" s="1" customFormat="1" ht="16.5" customHeight="1">
      <c r="B133" s="32"/>
      <c r="C133" s="137" t="s">
        <v>304</v>
      </c>
      <c r="D133" s="137" t="s">
        <v>243</v>
      </c>
      <c r="E133" s="138" t="s">
        <v>3344</v>
      </c>
      <c r="F133" s="139" t="s">
        <v>3312</v>
      </c>
      <c r="G133" s="140" t="s">
        <v>390</v>
      </c>
      <c r="H133" s="141">
        <v>1</v>
      </c>
      <c r="I133" s="142"/>
      <c r="J133" s="143">
        <f t="shared" si="0"/>
        <v>0</v>
      </c>
      <c r="K133" s="144"/>
      <c r="L133" s="32"/>
      <c r="M133" s="145" t="s">
        <v>1</v>
      </c>
      <c r="N133" s="146" t="s">
        <v>39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247</v>
      </c>
      <c r="AT133" s="149" t="s">
        <v>243</v>
      </c>
      <c r="AU133" s="149" t="s">
        <v>80</v>
      </c>
      <c r="AY133" s="17" t="s">
        <v>241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86</v>
      </c>
      <c r="BK133" s="150">
        <f t="shared" si="9"/>
        <v>0</v>
      </c>
      <c r="BL133" s="17" t="s">
        <v>247</v>
      </c>
      <c r="BM133" s="149" t="s">
        <v>3345</v>
      </c>
    </row>
    <row r="134" spans="2:65" s="1" customFormat="1" ht="16.5" customHeight="1">
      <c r="B134" s="32"/>
      <c r="C134" s="137" t="s">
        <v>8</v>
      </c>
      <c r="D134" s="137" t="s">
        <v>243</v>
      </c>
      <c r="E134" s="138" t="s">
        <v>3346</v>
      </c>
      <c r="F134" s="139" t="s">
        <v>3282</v>
      </c>
      <c r="G134" s="140" t="s">
        <v>390</v>
      </c>
      <c r="H134" s="141">
        <v>1</v>
      </c>
      <c r="I134" s="142"/>
      <c r="J134" s="143">
        <f t="shared" si="0"/>
        <v>0</v>
      </c>
      <c r="K134" s="144"/>
      <c r="L134" s="32"/>
      <c r="M134" s="190" t="s">
        <v>1</v>
      </c>
      <c r="N134" s="191" t="s">
        <v>39</v>
      </c>
      <c r="O134" s="192"/>
      <c r="P134" s="193">
        <f t="shared" si="1"/>
        <v>0</v>
      </c>
      <c r="Q134" s="193">
        <v>0</v>
      </c>
      <c r="R134" s="193">
        <f t="shared" si="2"/>
        <v>0</v>
      </c>
      <c r="S134" s="193">
        <v>0</v>
      </c>
      <c r="T134" s="194">
        <f t="shared" si="3"/>
        <v>0</v>
      </c>
      <c r="AR134" s="149" t="s">
        <v>247</v>
      </c>
      <c r="AT134" s="149" t="s">
        <v>243</v>
      </c>
      <c r="AU134" s="149" t="s">
        <v>80</v>
      </c>
      <c r="AY134" s="17" t="s">
        <v>241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86</v>
      </c>
      <c r="BK134" s="150">
        <f t="shared" si="9"/>
        <v>0</v>
      </c>
      <c r="BL134" s="17" t="s">
        <v>247</v>
      </c>
      <c r="BM134" s="149" t="s">
        <v>3347</v>
      </c>
    </row>
    <row r="135" spans="2:65" s="1" customFormat="1" ht="7" customHeight="1"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32"/>
    </row>
  </sheetData>
  <sheetProtection algorithmName="SHA-512" hashValue="FFeFlbJ9aix7EGSucRjbVRNaZq+wJSLaXLrijPVHUMf7CQmji0/H0GwNhtqsiSKNilDxsN0FV+h/A7CMttBSHA==" saltValue="0jHI0O9qyx9FVxH2ugfrjmN4SS3K2627EXTs61folgtKY/exsKThKN9DC2OCVXK+56BftctrTxNvxMEWwwFsng==" spinCount="100000" sheet="1" objects="1" scenarios="1" formatColumns="0" formatRows="0" autoFilter="0"/>
  <autoFilter ref="C120:K134" xr:uid="{00000000-0009-0000-0000-000005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5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102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3348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ROUND(J121,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ROUND((SUM(BE121:BE134)),  2)</f>
        <v>0</v>
      </c>
      <c r="I35" s="96">
        <v>0.21</v>
      </c>
      <c r="J35" s="86">
        <f>ROUND(((SUM(BE121:BE134))*I35),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ROUND((SUM(BF121:BF134)),  2)</f>
        <v>0</v>
      </c>
      <c r="I36" s="96">
        <v>0.12</v>
      </c>
      <c r="J36" s="86">
        <f>ROUND(((SUM(BF121:BF134))*I36),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ROUND((SUM(BG121:BG134)),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ROUND((SUM(BH121:BH134)),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ROUND((SUM(BI121:BI134)),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Slaboproud  4 - SO 01 - PZTS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J121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3349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7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" customHeight="1">
      <c r="B106" s="32"/>
      <c r="C106" s="21" t="s">
        <v>226</v>
      </c>
      <c r="L106" s="32"/>
    </row>
    <row r="107" spans="2:47" s="1" customFormat="1" ht="7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Rozšíření kom.soc. služeb CSS Stod</v>
      </c>
      <c r="F109" s="242"/>
      <c r="G109" s="242"/>
      <c r="H109" s="242"/>
      <c r="L109" s="32"/>
    </row>
    <row r="110" spans="2:47" ht="12" customHeight="1">
      <c r="B110" s="20"/>
      <c r="C110" s="27" t="s">
        <v>175</v>
      </c>
      <c r="L110" s="20"/>
    </row>
    <row r="111" spans="2:47" s="1" customFormat="1" ht="16.5" customHeight="1">
      <c r="B111" s="32"/>
      <c r="E111" s="241" t="s">
        <v>176</v>
      </c>
      <c r="F111" s="240"/>
      <c r="G111" s="240"/>
      <c r="H111" s="240"/>
      <c r="L111" s="32"/>
    </row>
    <row r="112" spans="2:47" s="1" customFormat="1" ht="12" customHeight="1">
      <c r="B112" s="32"/>
      <c r="C112" s="27" t="s">
        <v>177</v>
      </c>
      <c r="L112" s="32"/>
    </row>
    <row r="113" spans="2:65" s="1" customFormat="1" ht="16.5" customHeight="1">
      <c r="B113" s="32"/>
      <c r="E113" s="205" t="str">
        <f>E11</f>
        <v>Slaboproud  4 - SO 01 - PZTS</v>
      </c>
      <c r="F113" s="240"/>
      <c r="G113" s="240"/>
      <c r="H113" s="240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</v>
      </c>
      <c r="I115" s="27" t="s">
        <v>22</v>
      </c>
      <c r="J115" s="52" t="str">
        <f>IF(J14="","",J14)</f>
        <v>27. 10. 2024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E17</f>
        <v xml:space="preserve"> </v>
      </c>
      <c r="I117" s="27" t="s">
        <v>29</v>
      </c>
      <c r="J117" s="30" t="str">
        <f>E23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IF(E20="","",E20)</f>
        <v>Vyplň údaj</v>
      </c>
      <c r="I118" s="27" t="s">
        <v>31</v>
      </c>
      <c r="J118" s="30" t="str">
        <f>E26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6"/>
      <c r="C120" s="117" t="s">
        <v>227</v>
      </c>
      <c r="D120" s="118" t="s">
        <v>58</v>
      </c>
      <c r="E120" s="118" t="s">
        <v>54</v>
      </c>
      <c r="F120" s="118" t="s">
        <v>55</v>
      </c>
      <c r="G120" s="118" t="s">
        <v>228</v>
      </c>
      <c r="H120" s="118" t="s">
        <v>229</v>
      </c>
      <c r="I120" s="118" t="s">
        <v>230</v>
      </c>
      <c r="J120" s="119" t="s">
        <v>181</v>
      </c>
      <c r="K120" s="120" t="s">
        <v>231</v>
      </c>
      <c r="L120" s="116"/>
      <c r="M120" s="59" t="s">
        <v>1</v>
      </c>
      <c r="N120" s="60" t="s">
        <v>37</v>
      </c>
      <c r="O120" s="60" t="s">
        <v>232</v>
      </c>
      <c r="P120" s="60" t="s">
        <v>233</v>
      </c>
      <c r="Q120" s="60" t="s">
        <v>234</v>
      </c>
      <c r="R120" s="60" t="s">
        <v>235</v>
      </c>
      <c r="S120" s="60" t="s">
        <v>236</v>
      </c>
      <c r="T120" s="61" t="s">
        <v>237</v>
      </c>
    </row>
    <row r="121" spans="2:65" s="1" customFormat="1" ht="22.75" customHeight="1">
      <c r="B121" s="32"/>
      <c r="C121" s="64" t="s">
        <v>238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72</v>
      </c>
      <c r="AU121" s="17" t="s">
        <v>183</v>
      </c>
      <c r="BK121" s="124">
        <f>BK122</f>
        <v>0</v>
      </c>
    </row>
    <row r="122" spans="2:65" s="11" customFormat="1" ht="26" customHeight="1">
      <c r="B122" s="125"/>
      <c r="D122" s="126" t="s">
        <v>72</v>
      </c>
      <c r="E122" s="127" t="s">
        <v>2880</v>
      </c>
      <c r="F122" s="127" t="s">
        <v>3350</v>
      </c>
      <c r="I122" s="128"/>
      <c r="J122" s="129">
        <f>BK122</f>
        <v>0</v>
      </c>
      <c r="L122" s="125"/>
      <c r="M122" s="130"/>
      <c r="P122" s="131">
        <f>SUM(P123:P134)</f>
        <v>0</v>
      </c>
      <c r="R122" s="131">
        <f>SUM(R123:R134)</f>
        <v>0</v>
      </c>
      <c r="T122" s="132">
        <f>SUM(T123:T134)</f>
        <v>0</v>
      </c>
      <c r="AR122" s="126" t="s">
        <v>80</v>
      </c>
      <c r="AT122" s="133" t="s">
        <v>72</v>
      </c>
      <c r="AU122" s="133" t="s">
        <v>73</v>
      </c>
      <c r="AY122" s="126" t="s">
        <v>241</v>
      </c>
      <c r="BK122" s="134">
        <f>SUM(BK123:BK134)</f>
        <v>0</v>
      </c>
    </row>
    <row r="123" spans="2:65" s="1" customFormat="1" ht="16.5" customHeight="1">
      <c r="B123" s="32"/>
      <c r="C123" s="137" t="s">
        <v>80</v>
      </c>
      <c r="D123" s="137" t="s">
        <v>243</v>
      </c>
      <c r="E123" s="138" t="s">
        <v>3351</v>
      </c>
      <c r="F123" s="139" t="s">
        <v>3352</v>
      </c>
      <c r="G123" s="140" t="s">
        <v>1608</v>
      </c>
      <c r="H123" s="141">
        <v>1</v>
      </c>
      <c r="I123" s="142"/>
      <c r="J123" s="143">
        <f t="shared" ref="J123:J134" si="0">ROUND(I123*H123,2)</f>
        <v>0</v>
      </c>
      <c r="K123" s="144"/>
      <c r="L123" s="32"/>
      <c r="M123" s="145" t="s">
        <v>1</v>
      </c>
      <c r="N123" s="146" t="s">
        <v>39</v>
      </c>
      <c r="P123" s="147">
        <f t="shared" ref="P123:P134" si="1">O123*H123</f>
        <v>0</v>
      </c>
      <c r="Q123" s="147">
        <v>0</v>
      </c>
      <c r="R123" s="147">
        <f t="shared" ref="R123:R134" si="2">Q123*H123</f>
        <v>0</v>
      </c>
      <c r="S123" s="147">
        <v>0</v>
      </c>
      <c r="T123" s="148">
        <f t="shared" ref="T123:T134" si="3">S123*H123</f>
        <v>0</v>
      </c>
      <c r="AR123" s="149" t="s">
        <v>247</v>
      </c>
      <c r="AT123" s="149" t="s">
        <v>243</v>
      </c>
      <c r="AU123" s="149" t="s">
        <v>80</v>
      </c>
      <c r="AY123" s="17" t="s">
        <v>241</v>
      </c>
      <c r="BE123" s="150">
        <f t="shared" ref="BE123:BE134" si="4">IF(N123="základní",J123,0)</f>
        <v>0</v>
      </c>
      <c r="BF123" s="150">
        <f t="shared" ref="BF123:BF134" si="5">IF(N123="snížená",J123,0)</f>
        <v>0</v>
      </c>
      <c r="BG123" s="150">
        <f t="shared" ref="BG123:BG134" si="6">IF(N123="zákl. přenesená",J123,0)</f>
        <v>0</v>
      </c>
      <c r="BH123" s="150">
        <f t="shared" ref="BH123:BH134" si="7">IF(N123="sníž. přenesená",J123,0)</f>
        <v>0</v>
      </c>
      <c r="BI123" s="150">
        <f t="shared" ref="BI123:BI134" si="8">IF(N123="nulová",J123,0)</f>
        <v>0</v>
      </c>
      <c r="BJ123" s="17" t="s">
        <v>86</v>
      </c>
      <c r="BK123" s="150">
        <f t="shared" ref="BK123:BK134" si="9">ROUND(I123*H123,2)</f>
        <v>0</v>
      </c>
      <c r="BL123" s="17" t="s">
        <v>247</v>
      </c>
      <c r="BM123" s="149" t="s">
        <v>3353</v>
      </c>
    </row>
    <row r="124" spans="2:65" s="1" customFormat="1" ht="16.5" customHeight="1">
      <c r="B124" s="32"/>
      <c r="C124" s="137" t="s">
        <v>86</v>
      </c>
      <c r="D124" s="137" t="s">
        <v>243</v>
      </c>
      <c r="E124" s="138" t="s">
        <v>3354</v>
      </c>
      <c r="F124" s="139" t="s">
        <v>3355</v>
      </c>
      <c r="G124" s="140" t="s">
        <v>1608</v>
      </c>
      <c r="H124" s="141">
        <v>2</v>
      </c>
      <c r="I124" s="142"/>
      <c r="J124" s="143">
        <f t="shared" si="0"/>
        <v>0</v>
      </c>
      <c r="K124" s="144"/>
      <c r="L124" s="32"/>
      <c r="M124" s="145" t="s">
        <v>1</v>
      </c>
      <c r="N124" s="146" t="s">
        <v>39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247</v>
      </c>
      <c r="AT124" s="149" t="s">
        <v>243</v>
      </c>
      <c r="AU124" s="149" t="s">
        <v>80</v>
      </c>
      <c r="AY124" s="17" t="s">
        <v>241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86</v>
      </c>
      <c r="BK124" s="150">
        <f t="shared" si="9"/>
        <v>0</v>
      </c>
      <c r="BL124" s="17" t="s">
        <v>247</v>
      </c>
      <c r="BM124" s="149" t="s">
        <v>3356</v>
      </c>
    </row>
    <row r="125" spans="2:65" s="1" customFormat="1" ht="16.5" customHeight="1">
      <c r="B125" s="32"/>
      <c r="C125" s="137" t="s">
        <v>258</v>
      </c>
      <c r="D125" s="137" t="s">
        <v>243</v>
      </c>
      <c r="E125" s="138" t="s">
        <v>3357</v>
      </c>
      <c r="F125" s="139" t="s">
        <v>3358</v>
      </c>
      <c r="G125" s="140" t="s">
        <v>1608</v>
      </c>
      <c r="H125" s="141">
        <v>12</v>
      </c>
      <c r="I125" s="142"/>
      <c r="J125" s="143">
        <f t="shared" si="0"/>
        <v>0</v>
      </c>
      <c r="K125" s="144"/>
      <c r="L125" s="32"/>
      <c r="M125" s="145" t="s">
        <v>1</v>
      </c>
      <c r="N125" s="146" t="s">
        <v>39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247</v>
      </c>
      <c r="AT125" s="149" t="s">
        <v>243</v>
      </c>
      <c r="AU125" s="149" t="s">
        <v>80</v>
      </c>
      <c r="AY125" s="17" t="s">
        <v>241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86</v>
      </c>
      <c r="BK125" s="150">
        <f t="shared" si="9"/>
        <v>0</v>
      </c>
      <c r="BL125" s="17" t="s">
        <v>247</v>
      </c>
      <c r="BM125" s="149" t="s">
        <v>3359</v>
      </c>
    </row>
    <row r="126" spans="2:65" s="1" customFormat="1" ht="16.5" customHeight="1">
      <c r="B126" s="32"/>
      <c r="C126" s="137" t="s">
        <v>247</v>
      </c>
      <c r="D126" s="137" t="s">
        <v>243</v>
      </c>
      <c r="E126" s="138" t="s">
        <v>3360</v>
      </c>
      <c r="F126" s="139" t="s">
        <v>3361</v>
      </c>
      <c r="G126" s="140" t="s">
        <v>1608</v>
      </c>
      <c r="H126" s="141">
        <v>12</v>
      </c>
      <c r="I126" s="142"/>
      <c r="J126" s="143">
        <f t="shared" si="0"/>
        <v>0</v>
      </c>
      <c r="K126" s="144"/>
      <c r="L126" s="32"/>
      <c r="M126" s="145" t="s">
        <v>1</v>
      </c>
      <c r="N126" s="146" t="s">
        <v>39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247</v>
      </c>
      <c r="AT126" s="149" t="s">
        <v>243</v>
      </c>
      <c r="AU126" s="149" t="s">
        <v>80</v>
      </c>
      <c r="AY126" s="17" t="s">
        <v>241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86</v>
      </c>
      <c r="BK126" s="150">
        <f t="shared" si="9"/>
        <v>0</v>
      </c>
      <c r="BL126" s="17" t="s">
        <v>247</v>
      </c>
      <c r="BM126" s="149" t="s">
        <v>3362</v>
      </c>
    </row>
    <row r="127" spans="2:65" s="1" customFormat="1" ht="16.5" customHeight="1">
      <c r="B127" s="32"/>
      <c r="C127" s="137" t="s">
        <v>269</v>
      </c>
      <c r="D127" s="137" t="s">
        <v>243</v>
      </c>
      <c r="E127" s="138" t="s">
        <v>3363</v>
      </c>
      <c r="F127" s="139" t="s">
        <v>3364</v>
      </c>
      <c r="G127" s="140" t="s">
        <v>1608</v>
      </c>
      <c r="H127" s="141">
        <v>4</v>
      </c>
      <c r="I127" s="142"/>
      <c r="J127" s="143">
        <f t="shared" si="0"/>
        <v>0</v>
      </c>
      <c r="K127" s="144"/>
      <c r="L127" s="32"/>
      <c r="M127" s="145" t="s">
        <v>1</v>
      </c>
      <c r="N127" s="146" t="s">
        <v>39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247</v>
      </c>
      <c r="AT127" s="149" t="s">
        <v>243</v>
      </c>
      <c r="AU127" s="149" t="s">
        <v>80</v>
      </c>
      <c r="AY127" s="17" t="s">
        <v>241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86</v>
      </c>
      <c r="BK127" s="150">
        <f t="shared" si="9"/>
        <v>0</v>
      </c>
      <c r="BL127" s="17" t="s">
        <v>247</v>
      </c>
      <c r="BM127" s="149" t="s">
        <v>3365</v>
      </c>
    </row>
    <row r="128" spans="2:65" s="1" customFormat="1" ht="16.5" customHeight="1">
      <c r="B128" s="32"/>
      <c r="C128" s="137" t="s">
        <v>274</v>
      </c>
      <c r="D128" s="137" t="s">
        <v>243</v>
      </c>
      <c r="E128" s="138" t="s">
        <v>3366</v>
      </c>
      <c r="F128" s="139" t="s">
        <v>3367</v>
      </c>
      <c r="G128" s="140" t="s">
        <v>1608</v>
      </c>
      <c r="H128" s="141">
        <v>12</v>
      </c>
      <c r="I128" s="142"/>
      <c r="J128" s="143">
        <f t="shared" si="0"/>
        <v>0</v>
      </c>
      <c r="K128" s="144"/>
      <c r="L128" s="32"/>
      <c r="M128" s="145" t="s">
        <v>1</v>
      </c>
      <c r="N128" s="146" t="s">
        <v>39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247</v>
      </c>
      <c r="AT128" s="149" t="s">
        <v>243</v>
      </c>
      <c r="AU128" s="149" t="s">
        <v>80</v>
      </c>
      <c r="AY128" s="17" t="s">
        <v>241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86</v>
      </c>
      <c r="BK128" s="150">
        <f t="shared" si="9"/>
        <v>0</v>
      </c>
      <c r="BL128" s="17" t="s">
        <v>247</v>
      </c>
      <c r="BM128" s="149" t="s">
        <v>3368</v>
      </c>
    </row>
    <row r="129" spans="2:65" s="1" customFormat="1" ht="16.5" customHeight="1">
      <c r="B129" s="32"/>
      <c r="C129" s="137" t="s">
        <v>279</v>
      </c>
      <c r="D129" s="137" t="s">
        <v>243</v>
      </c>
      <c r="E129" s="138" t="s">
        <v>3369</v>
      </c>
      <c r="F129" s="139" t="s">
        <v>3370</v>
      </c>
      <c r="G129" s="140" t="s">
        <v>299</v>
      </c>
      <c r="H129" s="141">
        <v>720</v>
      </c>
      <c r="I129" s="142"/>
      <c r="J129" s="143">
        <f t="shared" si="0"/>
        <v>0</v>
      </c>
      <c r="K129" s="144"/>
      <c r="L129" s="32"/>
      <c r="M129" s="145" t="s">
        <v>1</v>
      </c>
      <c r="N129" s="146" t="s">
        <v>39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247</v>
      </c>
      <c r="AT129" s="149" t="s">
        <v>243</v>
      </c>
      <c r="AU129" s="149" t="s">
        <v>80</v>
      </c>
      <c r="AY129" s="17" t="s">
        <v>241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86</v>
      </c>
      <c r="BK129" s="150">
        <f t="shared" si="9"/>
        <v>0</v>
      </c>
      <c r="BL129" s="17" t="s">
        <v>247</v>
      </c>
      <c r="BM129" s="149" t="s">
        <v>3371</v>
      </c>
    </row>
    <row r="130" spans="2:65" s="1" customFormat="1" ht="16.5" customHeight="1">
      <c r="B130" s="32"/>
      <c r="C130" s="137" t="s">
        <v>285</v>
      </c>
      <c r="D130" s="137" t="s">
        <v>243</v>
      </c>
      <c r="E130" s="138" t="s">
        <v>3372</v>
      </c>
      <c r="F130" s="139" t="s">
        <v>3273</v>
      </c>
      <c r="G130" s="140" t="s">
        <v>390</v>
      </c>
      <c r="H130" s="141">
        <v>1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39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247</v>
      </c>
      <c r="AT130" s="149" t="s">
        <v>243</v>
      </c>
      <c r="AU130" s="149" t="s">
        <v>80</v>
      </c>
      <c r="AY130" s="17" t="s">
        <v>241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86</v>
      </c>
      <c r="BK130" s="150">
        <f t="shared" si="9"/>
        <v>0</v>
      </c>
      <c r="BL130" s="17" t="s">
        <v>247</v>
      </c>
      <c r="BM130" s="149" t="s">
        <v>3373</v>
      </c>
    </row>
    <row r="131" spans="2:65" s="1" customFormat="1" ht="16.5" customHeight="1">
      <c r="B131" s="32"/>
      <c r="C131" s="137" t="s">
        <v>290</v>
      </c>
      <c r="D131" s="137" t="s">
        <v>243</v>
      </c>
      <c r="E131" s="138" t="s">
        <v>3374</v>
      </c>
      <c r="F131" s="139" t="s">
        <v>3276</v>
      </c>
      <c r="G131" s="140" t="s">
        <v>390</v>
      </c>
      <c r="H131" s="141">
        <v>1</v>
      </c>
      <c r="I131" s="142"/>
      <c r="J131" s="143">
        <f t="shared" si="0"/>
        <v>0</v>
      </c>
      <c r="K131" s="144"/>
      <c r="L131" s="32"/>
      <c r="M131" s="145" t="s">
        <v>1</v>
      </c>
      <c r="N131" s="146" t="s">
        <v>39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247</v>
      </c>
      <c r="AT131" s="149" t="s">
        <v>243</v>
      </c>
      <c r="AU131" s="149" t="s">
        <v>80</v>
      </c>
      <c r="AY131" s="17" t="s">
        <v>241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86</v>
      </c>
      <c r="BK131" s="150">
        <f t="shared" si="9"/>
        <v>0</v>
      </c>
      <c r="BL131" s="17" t="s">
        <v>247</v>
      </c>
      <c r="BM131" s="149" t="s">
        <v>3375</v>
      </c>
    </row>
    <row r="132" spans="2:65" s="1" customFormat="1" ht="16.5" customHeight="1">
      <c r="B132" s="32"/>
      <c r="C132" s="137" t="s">
        <v>296</v>
      </c>
      <c r="D132" s="137" t="s">
        <v>243</v>
      </c>
      <c r="E132" s="138" t="s">
        <v>3341</v>
      </c>
      <c r="F132" s="139" t="s">
        <v>3342</v>
      </c>
      <c r="G132" s="140" t="s">
        <v>390</v>
      </c>
      <c r="H132" s="141">
        <v>1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39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247</v>
      </c>
      <c r="AT132" s="149" t="s">
        <v>243</v>
      </c>
      <c r="AU132" s="149" t="s">
        <v>80</v>
      </c>
      <c r="AY132" s="17" t="s">
        <v>241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86</v>
      </c>
      <c r="BK132" s="150">
        <f t="shared" si="9"/>
        <v>0</v>
      </c>
      <c r="BL132" s="17" t="s">
        <v>247</v>
      </c>
      <c r="BM132" s="149" t="s">
        <v>3376</v>
      </c>
    </row>
    <row r="133" spans="2:65" s="1" customFormat="1" ht="16.5" customHeight="1">
      <c r="B133" s="32"/>
      <c r="C133" s="137" t="s">
        <v>304</v>
      </c>
      <c r="D133" s="137" t="s">
        <v>243</v>
      </c>
      <c r="E133" s="138" t="s">
        <v>3377</v>
      </c>
      <c r="F133" s="139" t="s">
        <v>3312</v>
      </c>
      <c r="G133" s="140" t="s">
        <v>390</v>
      </c>
      <c r="H133" s="141">
        <v>1</v>
      </c>
      <c r="I133" s="142"/>
      <c r="J133" s="143">
        <f t="shared" si="0"/>
        <v>0</v>
      </c>
      <c r="K133" s="144"/>
      <c r="L133" s="32"/>
      <c r="M133" s="145" t="s">
        <v>1</v>
      </c>
      <c r="N133" s="146" t="s">
        <v>39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247</v>
      </c>
      <c r="AT133" s="149" t="s">
        <v>243</v>
      </c>
      <c r="AU133" s="149" t="s">
        <v>80</v>
      </c>
      <c r="AY133" s="17" t="s">
        <v>241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86</v>
      </c>
      <c r="BK133" s="150">
        <f t="shared" si="9"/>
        <v>0</v>
      </c>
      <c r="BL133" s="17" t="s">
        <v>247</v>
      </c>
      <c r="BM133" s="149" t="s">
        <v>3378</v>
      </c>
    </row>
    <row r="134" spans="2:65" s="1" customFormat="1" ht="16.5" customHeight="1">
      <c r="B134" s="32"/>
      <c r="C134" s="137" t="s">
        <v>8</v>
      </c>
      <c r="D134" s="137" t="s">
        <v>243</v>
      </c>
      <c r="E134" s="138" t="s">
        <v>3379</v>
      </c>
      <c r="F134" s="139" t="s">
        <v>3282</v>
      </c>
      <c r="G134" s="140" t="s">
        <v>390</v>
      </c>
      <c r="H134" s="141">
        <v>1</v>
      </c>
      <c r="I134" s="142"/>
      <c r="J134" s="143">
        <f t="shared" si="0"/>
        <v>0</v>
      </c>
      <c r="K134" s="144"/>
      <c r="L134" s="32"/>
      <c r="M134" s="190" t="s">
        <v>1</v>
      </c>
      <c r="N134" s="191" t="s">
        <v>39</v>
      </c>
      <c r="O134" s="192"/>
      <c r="P134" s="193">
        <f t="shared" si="1"/>
        <v>0</v>
      </c>
      <c r="Q134" s="193">
        <v>0</v>
      </c>
      <c r="R134" s="193">
        <f t="shared" si="2"/>
        <v>0</v>
      </c>
      <c r="S134" s="193">
        <v>0</v>
      </c>
      <c r="T134" s="194">
        <f t="shared" si="3"/>
        <v>0</v>
      </c>
      <c r="AR134" s="149" t="s">
        <v>247</v>
      </c>
      <c r="AT134" s="149" t="s">
        <v>243</v>
      </c>
      <c r="AU134" s="149" t="s">
        <v>80</v>
      </c>
      <c r="AY134" s="17" t="s">
        <v>241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86</v>
      </c>
      <c r="BK134" s="150">
        <f t="shared" si="9"/>
        <v>0</v>
      </c>
      <c r="BL134" s="17" t="s">
        <v>247</v>
      </c>
      <c r="BM134" s="149" t="s">
        <v>3380</v>
      </c>
    </row>
    <row r="135" spans="2:65" s="1" customFormat="1" ht="7" customHeight="1"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32"/>
    </row>
  </sheetData>
  <sheetProtection algorithmName="SHA-512" hashValue="TJJ8z7Q08zemZzeXQQNpdR9BeFjEaPnbHg7qsmj+dtsMxAYTuWUnD8quLOGtx2hX+yyNAMRp01EDk1OMZpolnw==" saltValue="DO2fP/ehLEAr5NW4ZrCKEeNapIgqLoOv+2JIYD2nFK4TSg8dQZb1gT56rJUzCVap1OkZyFEdqHtl++Cv8YvYhA==" spinCount="100000" sheet="1" objects="1" scenarios="1" formatColumns="0" formatRows="0" autoFilter="0"/>
  <autoFilter ref="C120:K134" xr:uid="{00000000-0009-0000-0000-000006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8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3381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ROUND(J121,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ROUND((SUM(BE121:BE127)),  2)</f>
        <v>0</v>
      </c>
      <c r="I35" s="96">
        <v>0.21</v>
      </c>
      <c r="J35" s="86">
        <f>ROUND(((SUM(BE121:BE127))*I35),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ROUND((SUM(BF121:BF127)),  2)</f>
        <v>0</v>
      </c>
      <c r="I36" s="96">
        <v>0.12</v>
      </c>
      <c r="J36" s="86">
        <f>ROUND(((SUM(BF121:BF127))*I36),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ROUND((SUM(BG121:BG127)),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ROUND((SUM(BH121:BH127)),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ROUND((SUM(BI121:BI127)),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Slaboproud  5 - SO 01 - domácí telefon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J121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3382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7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" customHeight="1">
      <c r="B106" s="32"/>
      <c r="C106" s="21" t="s">
        <v>226</v>
      </c>
      <c r="L106" s="32"/>
    </row>
    <row r="107" spans="2:47" s="1" customFormat="1" ht="7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Rozšíření kom.soc. služeb CSS Stod</v>
      </c>
      <c r="F109" s="242"/>
      <c r="G109" s="242"/>
      <c r="H109" s="242"/>
      <c r="L109" s="32"/>
    </row>
    <row r="110" spans="2:47" ht="12" customHeight="1">
      <c r="B110" s="20"/>
      <c r="C110" s="27" t="s">
        <v>175</v>
      </c>
      <c r="L110" s="20"/>
    </row>
    <row r="111" spans="2:47" s="1" customFormat="1" ht="16.5" customHeight="1">
      <c r="B111" s="32"/>
      <c r="E111" s="241" t="s">
        <v>176</v>
      </c>
      <c r="F111" s="240"/>
      <c r="G111" s="240"/>
      <c r="H111" s="240"/>
      <c r="L111" s="32"/>
    </row>
    <row r="112" spans="2:47" s="1" customFormat="1" ht="12" customHeight="1">
      <c r="B112" s="32"/>
      <c r="C112" s="27" t="s">
        <v>177</v>
      </c>
      <c r="L112" s="32"/>
    </row>
    <row r="113" spans="2:65" s="1" customFormat="1" ht="16.5" customHeight="1">
      <c r="B113" s="32"/>
      <c r="E113" s="205" t="str">
        <f>E11</f>
        <v>Slaboproud  5 - SO 01 - domácí telefon</v>
      </c>
      <c r="F113" s="240"/>
      <c r="G113" s="240"/>
      <c r="H113" s="240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</v>
      </c>
      <c r="I115" s="27" t="s">
        <v>22</v>
      </c>
      <c r="J115" s="52" t="str">
        <f>IF(J14="","",J14)</f>
        <v>27. 10. 2024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E17</f>
        <v xml:space="preserve"> </v>
      </c>
      <c r="I117" s="27" t="s">
        <v>29</v>
      </c>
      <c r="J117" s="30" t="str">
        <f>E23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IF(E20="","",E20)</f>
        <v>Vyplň údaj</v>
      </c>
      <c r="I118" s="27" t="s">
        <v>31</v>
      </c>
      <c r="J118" s="30" t="str">
        <f>E26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6"/>
      <c r="C120" s="117" t="s">
        <v>227</v>
      </c>
      <c r="D120" s="118" t="s">
        <v>58</v>
      </c>
      <c r="E120" s="118" t="s">
        <v>54</v>
      </c>
      <c r="F120" s="118" t="s">
        <v>55</v>
      </c>
      <c r="G120" s="118" t="s">
        <v>228</v>
      </c>
      <c r="H120" s="118" t="s">
        <v>229</v>
      </c>
      <c r="I120" s="118" t="s">
        <v>230</v>
      </c>
      <c r="J120" s="119" t="s">
        <v>181</v>
      </c>
      <c r="K120" s="120" t="s">
        <v>231</v>
      </c>
      <c r="L120" s="116"/>
      <c r="M120" s="59" t="s">
        <v>1</v>
      </c>
      <c r="N120" s="60" t="s">
        <v>37</v>
      </c>
      <c r="O120" s="60" t="s">
        <v>232</v>
      </c>
      <c r="P120" s="60" t="s">
        <v>233</v>
      </c>
      <c r="Q120" s="60" t="s">
        <v>234</v>
      </c>
      <c r="R120" s="60" t="s">
        <v>235</v>
      </c>
      <c r="S120" s="60" t="s">
        <v>236</v>
      </c>
      <c r="T120" s="61" t="s">
        <v>237</v>
      </c>
    </row>
    <row r="121" spans="2:65" s="1" customFormat="1" ht="22.75" customHeight="1">
      <c r="B121" s="32"/>
      <c r="C121" s="64" t="s">
        <v>238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72</v>
      </c>
      <c r="AU121" s="17" t="s">
        <v>183</v>
      </c>
      <c r="BK121" s="124">
        <f>BK122</f>
        <v>0</v>
      </c>
    </row>
    <row r="122" spans="2:65" s="11" customFormat="1" ht="26" customHeight="1">
      <c r="B122" s="125"/>
      <c r="D122" s="126" t="s">
        <v>72</v>
      </c>
      <c r="E122" s="127" t="s">
        <v>2880</v>
      </c>
      <c r="F122" s="127" t="s">
        <v>3383</v>
      </c>
      <c r="I122" s="128"/>
      <c r="J122" s="129">
        <f>BK122</f>
        <v>0</v>
      </c>
      <c r="L122" s="125"/>
      <c r="M122" s="130"/>
      <c r="P122" s="131">
        <f>SUM(P123:P127)</f>
        <v>0</v>
      </c>
      <c r="R122" s="131">
        <f>SUM(R123:R127)</f>
        <v>0</v>
      </c>
      <c r="T122" s="132">
        <f>SUM(T123:T127)</f>
        <v>0</v>
      </c>
      <c r="AR122" s="126" t="s">
        <v>80</v>
      </c>
      <c r="AT122" s="133" t="s">
        <v>72</v>
      </c>
      <c r="AU122" s="133" t="s">
        <v>73</v>
      </c>
      <c r="AY122" s="126" t="s">
        <v>241</v>
      </c>
      <c r="BK122" s="134">
        <f>SUM(BK123:BK127)</f>
        <v>0</v>
      </c>
    </row>
    <row r="123" spans="2:65" s="1" customFormat="1" ht="16.5" customHeight="1">
      <c r="B123" s="32"/>
      <c r="C123" s="137" t="s">
        <v>80</v>
      </c>
      <c r="D123" s="137" t="s">
        <v>243</v>
      </c>
      <c r="E123" s="138" t="s">
        <v>3384</v>
      </c>
      <c r="F123" s="139" t="s">
        <v>3385</v>
      </c>
      <c r="G123" s="140" t="s">
        <v>1608</v>
      </c>
      <c r="H123" s="141">
        <v>1</v>
      </c>
      <c r="I123" s="142"/>
      <c r="J123" s="143">
        <f>ROUND(I123*H123,2)</f>
        <v>0</v>
      </c>
      <c r="K123" s="144"/>
      <c r="L123" s="32"/>
      <c r="M123" s="145" t="s">
        <v>1</v>
      </c>
      <c r="N123" s="146" t="s">
        <v>39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247</v>
      </c>
      <c r="AT123" s="149" t="s">
        <v>243</v>
      </c>
      <c r="AU123" s="149" t="s">
        <v>80</v>
      </c>
      <c r="AY123" s="17" t="s">
        <v>241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86</v>
      </c>
      <c r="BK123" s="150">
        <f>ROUND(I123*H123,2)</f>
        <v>0</v>
      </c>
      <c r="BL123" s="17" t="s">
        <v>247</v>
      </c>
      <c r="BM123" s="149" t="s">
        <v>3386</v>
      </c>
    </row>
    <row r="124" spans="2:65" s="1" customFormat="1" ht="16.5" customHeight="1">
      <c r="B124" s="32"/>
      <c r="C124" s="137" t="s">
        <v>86</v>
      </c>
      <c r="D124" s="137" t="s">
        <v>243</v>
      </c>
      <c r="E124" s="138" t="s">
        <v>3387</v>
      </c>
      <c r="F124" s="139" t="s">
        <v>3388</v>
      </c>
      <c r="G124" s="140" t="s">
        <v>1608</v>
      </c>
      <c r="H124" s="141">
        <v>1</v>
      </c>
      <c r="I124" s="142"/>
      <c r="J124" s="143">
        <f>ROUND(I124*H124,2)</f>
        <v>0</v>
      </c>
      <c r="K124" s="144"/>
      <c r="L124" s="32"/>
      <c r="M124" s="145" t="s">
        <v>1</v>
      </c>
      <c r="N124" s="146" t="s">
        <v>39</v>
      </c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49" t="s">
        <v>247</v>
      </c>
      <c r="AT124" s="149" t="s">
        <v>243</v>
      </c>
      <c r="AU124" s="149" t="s">
        <v>80</v>
      </c>
      <c r="AY124" s="17" t="s">
        <v>241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7" t="s">
        <v>86</v>
      </c>
      <c r="BK124" s="150">
        <f>ROUND(I124*H124,2)</f>
        <v>0</v>
      </c>
      <c r="BL124" s="17" t="s">
        <v>247</v>
      </c>
      <c r="BM124" s="149" t="s">
        <v>3389</v>
      </c>
    </row>
    <row r="125" spans="2:65" s="1" customFormat="1" ht="16.5" customHeight="1">
      <c r="B125" s="32"/>
      <c r="C125" s="137" t="s">
        <v>258</v>
      </c>
      <c r="D125" s="137" t="s">
        <v>243</v>
      </c>
      <c r="E125" s="138" t="s">
        <v>3390</v>
      </c>
      <c r="F125" s="139" t="s">
        <v>3391</v>
      </c>
      <c r="G125" s="140" t="s">
        <v>299</v>
      </c>
      <c r="H125" s="141">
        <v>72</v>
      </c>
      <c r="I125" s="142"/>
      <c r="J125" s="143">
        <f>ROUND(I125*H125,2)</f>
        <v>0</v>
      </c>
      <c r="K125" s="144"/>
      <c r="L125" s="32"/>
      <c r="M125" s="145" t="s">
        <v>1</v>
      </c>
      <c r="N125" s="146" t="s">
        <v>39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247</v>
      </c>
      <c r="AT125" s="149" t="s">
        <v>243</v>
      </c>
      <c r="AU125" s="149" t="s">
        <v>80</v>
      </c>
      <c r="AY125" s="17" t="s">
        <v>241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86</v>
      </c>
      <c r="BK125" s="150">
        <f>ROUND(I125*H125,2)</f>
        <v>0</v>
      </c>
      <c r="BL125" s="17" t="s">
        <v>247</v>
      </c>
      <c r="BM125" s="149" t="s">
        <v>3392</v>
      </c>
    </row>
    <row r="126" spans="2:65" s="1" customFormat="1" ht="16.5" customHeight="1">
      <c r="B126" s="32"/>
      <c r="C126" s="137" t="s">
        <v>247</v>
      </c>
      <c r="D126" s="137" t="s">
        <v>243</v>
      </c>
      <c r="E126" s="138" t="s">
        <v>3393</v>
      </c>
      <c r="F126" s="139" t="s">
        <v>3394</v>
      </c>
      <c r="G126" s="140" t="s">
        <v>299</v>
      </c>
      <c r="H126" s="141">
        <v>72</v>
      </c>
      <c r="I126" s="142"/>
      <c r="J126" s="143">
        <f>ROUND(I126*H126,2)</f>
        <v>0</v>
      </c>
      <c r="K126" s="144"/>
      <c r="L126" s="32"/>
      <c r="M126" s="145" t="s">
        <v>1</v>
      </c>
      <c r="N126" s="146" t="s">
        <v>39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247</v>
      </c>
      <c r="AT126" s="149" t="s">
        <v>243</v>
      </c>
      <c r="AU126" s="149" t="s">
        <v>80</v>
      </c>
      <c r="AY126" s="17" t="s">
        <v>241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86</v>
      </c>
      <c r="BK126" s="150">
        <f>ROUND(I126*H126,2)</f>
        <v>0</v>
      </c>
      <c r="BL126" s="17" t="s">
        <v>247</v>
      </c>
      <c r="BM126" s="149" t="s">
        <v>3395</v>
      </c>
    </row>
    <row r="127" spans="2:65" s="1" customFormat="1" ht="16.5" customHeight="1">
      <c r="B127" s="32"/>
      <c r="C127" s="137" t="s">
        <v>269</v>
      </c>
      <c r="D127" s="137" t="s">
        <v>243</v>
      </c>
      <c r="E127" s="138" t="s">
        <v>3396</v>
      </c>
      <c r="F127" s="139" t="s">
        <v>3397</v>
      </c>
      <c r="G127" s="140" t="s">
        <v>390</v>
      </c>
      <c r="H127" s="141">
        <v>1</v>
      </c>
      <c r="I127" s="142"/>
      <c r="J127" s="143">
        <f>ROUND(I127*H127,2)</f>
        <v>0</v>
      </c>
      <c r="K127" s="144"/>
      <c r="L127" s="32"/>
      <c r="M127" s="190" t="s">
        <v>1</v>
      </c>
      <c r="N127" s="191" t="s">
        <v>39</v>
      </c>
      <c r="O127" s="192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AR127" s="149" t="s">
        <v>247</v>
      </c>
      <c r="AT127" s="149" t="s">
        <v>243</v>
      </c>
      <c r="AU127" s="149" t="s">
        <v>80</v>
      </c>
      <c r="AY127" s="17" t="s">
        <v>241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86</v>
      </c>
      <c r="BK127" s="150">
        <f>ROUND(I127*H127,2)</f>
        <v>0</v>
      </c>
      <c r="BL127" s="17" t="s">
        <v>247</v>
      </c>
      <c r="BM127" s="149" t="s">
        <v>3398</v>
      </c>
    </row>
    <row r="128" spans="2:65" s="1" customFormat="1" ht="7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</sheetData>
  <sheetProtection algorithmName="SHA-512" hashValue="R5fBA0wctK1z2oybpZPSXzWbq8w0AuaYNC1fA/KVdByaLHDuJ6t16vmabgGgJaUIbYbEizXtK5wdUbBRpmXj0Q==" saltValue="7a00FPGpWKS9ltL1KBdDsuHAiyeLeuOIG+MhA0XZ9ZwcAXqMLKAGLLvFZaN1JxwzCSYTWSXKOViLuzWApWHUBA==" spinCount="100000" sheet="1" objects="1" scenarios="1" formatColumns="0" formatRows="0" autoFilter="0"/>
  <autoFilter ref="C120:K127" xr:uid="{00000000-0009-0000-0000-000007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2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108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3399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ROUND(J127,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ROUND((SUM(BE127:BE161)),  2)</f>
        <v>0</v>
      </c>
      <c r="I35" s="96">
        <v>0.21</v>
      </c>
      <c r="J35" s="86">
        <f>ROUND(((SUM(BE127:BE161))*I35),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ROUND((SUM(BF127:BF161)),  2)</f>
        <v>0</v>
      </c>
      <c r="I36" s="96">
        <v>0.12</v>
      </c>
      <c r="J36" s="86">
        <f>ROUND(((SUM(BF127:BF161))*I36),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ROUND((SUM(BG127:BG161)),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ROUND((SUM(BH127:BH161)),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ROUND((SUM(BI127:BI161)),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FVE SO01 - SO 01_FVE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J127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3400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20" customHeight="1">
      <c r="B100" s="112"/>
      <c r="D100" s="113" t="s">
        <v>3401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20" customHeight="1">
      <c r="B101" s="112"/>
      <c r="D101" s="113" t="s">
        <v>3402</v>
      </c>
      <c r="E101" s="114"/>
      <c r="F101" s="114"/>
      <c r="G101" s="114"/>
      <c r="H101" s="114"/>
      <c r="I101" s="114"/>
      <c r="J101" s="115">
        <f>J136</f>
        <v>0</v>
      </c>
      <c r="L101" s="112"/>
    </row>
    <row r="102" spans="2:47" s="9" customFormat="1" ht="20" customHeight="1">
      <c r="B102" s="112"/>
      <c r="D102" s="113" t="s">
        <v>3403</v>
      </c>
      <c r="E102" s="114"/>
      <c r="F102" s="114"/>
      <c r="G102" s="114"/>
      <c r="H102" s="114"/>
      <c r="I102" s="114"/>
      <c r="J102" s="115">
        <f>J141</f>
        <v>0</v>
      </c>
      <c r="L102" s="112"/>
    </row>
    <row r="103" spans="2:47" s="9" customFormat="1" ht="20" customHeight="1">
      <c r="B103" s="112"/>
      <c r="D103" s="113" t="s">
        <v>3404</v>
      </c>
      <c r="E103" s="114"/>
      <c r="F103" s="114"/>
      <c r="G103" s="114"/>
      <c r="H103" s="114"/>
      <c r="I103" s="114"/>
      <c r="J103" s="115">
        <f>J147</f>
        <v>0</v>
      </c>
      <c r="L103" s="112"/>
    </row>
    <row r="104" spans="2:47" s="9" customFormat="1" ht="20" customHeight="1">
      <c r="B104" s="112"/>
      <c r="D104" s="113" t="s">
        <v>3405</v>
      </c>
      <c r="E104" s="114"/>
      <c r="F104" s="114"/>
      <c r="G104" s="114"/>
      <c r="H104" s="114"/>
      <c r="I104" s="114"/>
      <c r="J104" s="115">
        <f>J154</f>
        <v>0</v>
      </c>
      <c r="L104" s="112"/>
    </row>
    <row r="105" spans="2:47" s="9" customFormat="1" ht="20" customHeight="1">
      <c r="B105" s="112"/>
      <c r="D105" s="113" t="s">
        <v>3406</v>
      </c>
      <c r="E105" s="114"/>
      <c r="F105" s="114"/>
      <c r="G105" s="114"/>
      <c r="H105" s="114"/>
      <c r="I105" s="114"/>
      <c r="J105" s="115">
        <f>J158</f>
        <v>0</v>
      </c>
      <c r="L105" s="112"/>
    </row>
    <row r="106" spans="2:47" s="1" customFormat="1" ht="21.75" customHeight="1">
      <c r="B106" s="32"/>
      <c r="L106" s="32"/>
    </row>
    <row r="107" spans="2:47" s="1" customFormat="1" ht="7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" customHeight="1">
      <c r="B112" s="32"/>
      <c r="C112" s="21" t="s">
        <v>226</v>
      </c>
      <c r="L112" s="32"/>
    </row>
    <row r="113" spans="2:63" s="1" customFormat="1" ht="7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1" t="str">
        <f>E7</f>
        <v>Rozšíření kom.soc. služeb CSS Stod</v>
      </c>
      <c r="F115" s="242"/>
      <c r="G115" s="242"/>
      <c r="H115" s="242"/>
      <c r="L115" s="32"/>
    </row>
    <row r="116" spans="2:63" ht="12" customHeight="1">
      <c r="B116" s="20"/>
      <c r="C116" s="27" t="s">
        <v>175</v>
      </c>
      <c r="L116" s="20"/>
    </row>
    <row r="117" spans="2:63" s="1" customFormat="1" ht="16.5" customHeight="1">
      <c r="B117" s="32"/>
      <c r="E117" s="241" t="s">
        <v>176</v>
      </c>
      <c r="F117" s="240"/>
      <c r="G117" s="240"/>
      <c r="H117" s="240"/>
      <c r="L117" s="32"/>
    </row>
    <row r="118" spans="2:63" s="1" customFormat="1" ht="12" customHeight="1">
      <c r="B118" s="32"/>
      <c r="C118" s="27" t="s">
        <v>177</v>
      </c>
      <c r="L118" s="32"/>
    </row>
    <row r="119" spans="2:63" s="1" customFormat="1" ht="16.5" customHeight="1">
      <c r="B119" s="32"/>
      <c r="E119" s="205" t="str">
        <f>E11</f>
        <v>FVE SO01 - SO 01_FVE</v>
      </c>
      <c r="F119" s="240"/>
      <c r="G119" s="240"/>
      <c r="H119" s="240"/>
      <c r="L119" s="32"/>
    </row>
    <row r="120" spans="2:63" s="1" customFormat="1" ht="7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 xml:space="preserve"> </v>
      </c>
      <c r="I121" s="27" t="s">
        <v>22</v>
      </c>
      <c r="J121" s="52" t="str">
        <f>IF(J14="","",J14)</f>
        <v>27. 10. 2024</v>
      </c>
      <c r="L121" s="32"/>
    </row>
    <row r="122" spans="2:63" s="1" customFormat="1" ht="7" customHeight="1">
      <c r="B122" s="32"/>
      <c r="L122" s="32"/>
    </row>
    <row r="123" spans="2:63" s="1" customFormat="1" ht="15.25" customHeight="1">
      <c r="B123" s="32"/>
      <c r="C123" s="27" t="s">
        <v>24</v>
      </c>
      <c r="F123" s="25" t="str">
        <f>E17</f>
        <v xml:space="preserve"> </v>
      </c>
      <c r="I123" s="27" t="s">
        <v>29</v>
      </c>
      <c r="J123" s="30" t="str">
        <f>E23</f>
        <v xml:space="preserve"> </v>
      </c>
      <c r="L123" s="32"/>
    </row>
    <row r="124" spans="2:63" s="1" customFormat="1" ht="15.25" customHeight="1">
      <c r="B124" s="32"/>
      <c r="C124" s="27" t="s">
        <v>27</v>
      </c>
      <c r="F124" s="25" t="str">
        <f>IF(E20="","",E20)</f>
        <v>Vyplň údaj</v>
      </c>
      <c r="I124" s="27" t="s">
        <v>31</v>
      </c>
      <c r="J124" s="30" t="str">
        <f>E26</f>
        <v xml:space="preserve"> </v>
      </c>
      <c r="L124" s="32"/>
    </row>
    <row r="125" spans="2:63" s="1" customFormat="1" ht="10.25" customHeight="1">
      <c r="B125" s="32"/>
      <c r="L125" s="32"/>
    </row>
    <row r="126" spans="2:63" s="10" customFormat="1" ht="29.25" customHeight="1">
      <c r="B126" s="116"/>
      <c r="C126" s="117" t="s">
        <v>227</v>
      </c>
      <c r="D126" s="118" t="s">
        <v>58</v>
      </c>
      <c r="E126" s="118" t="s">
        <v>54</v>
      </c>
      <c r="F126" s="118" t="s">
        <v>55</v>
      </c>
      <c r="G126" s="118" t="s">
        <v>228</v>
      </c>
      <c r="H126" s="118" t="s">
        <v>229</v>
      </c>
      <c r="I126" s="118" t="s">
        <v>230</v>
      </c>
      <c r="J126" s="119" t="s">
        <v>181</v>
      </c>
      <c r="K126" s="120" t="s">
        <v>231</v>
      </c>
      <c r="L126" s="116"/>
      <c r="M126" s="59" t="s">
        <v>1</v>
      </c>
      <c r="N126" s="60" t="s">
        <v>37</v>
      </c>
      <c r="O126" s="60" t="s">
        <v>232</v>
      </c>
      <c r="P126" s="60" t="s">
        <v>233</v>
      </c>
      <c r="Q126" s="60" t="s">
        <v>234</v>
      </c>
      <c r="R126" s="60" t="s">
        <v>235</v>
      </c>
      <c r="S126" s="60" t="s">
        <v>236</v>
      </c>
      <c r="T126" s="61" t="s">
        <v>237</v>
      </c>
    </row>
    <row r="127" spans="2:63" s="1" customFormat="1" ht="22.75" customHeight="1">
      <c r="B127" s="32"/>
      <c r="C127" s="64" t="s">
        <v>238</v>
      </c>
      <c r="J127" s="121">
        <f>BK127</f>
        <v>0</v>
      </c>
      <c r="L127" s="32"/>
      <c r="M127" s="62"/>
      <c r="N127" s="53"/>
      <c r="O127" s="53"/>
      <c r="P127" s="122">
        <f>P128</f>
        <v>0</v>
      </c>
      <c r="Q127" s="53"/>
      <c r="R127" s="122">
        <f>R128</f>
        <v>0</v>
      </c>
      <c r="S127" s="53"/>
      <c r="T127" s="123">
        <f>T128</f>
        <v>0</v>
      </c>
      <c r="AT127" s="17" t="s">
        <v>72</v>
      </c>
      <c r="AU127" s="17" t="s">
        <v>183</v>
      </c>
      <c r="BK127" s="124">
        <f>BK128</f>
        <v>0</v>
      </c>
    </row>
    <row r="128" spans="2:63" s="11" customFormat="1" ht="26" customHeight="1">
      <c r="B128" s="125"/>
      <c r="D128" s="126" t="s">
        <v>72</v>
      </c>
      <c r="E128" s="127" t="s">
        <v>1004</v>
      </c>
      <c r="F128" s="127" t="s">
        <v>3407</v>
      </c>
      <c r="I128" s="128"/>
      <c r="J128" s="129">
        <f>BK128</f>
        <v>0</v>
      </c>
      <c r="L128" s="125"/>
      <c r="M128" s="130"/>
      <c r="P128" s="131">
        <f>P129+P136+P141+P147+P154+P158</f>
        <v>0</v>
      </c>
      <c r="R128" s="131">
        <f>R129+R136+R141+R147+R154+R158</f>
        <v>0</v>
      </c>
      <c r="T128" s="132">
        <f>T129+T136+T141+T147+T154+T158</f>
        <v>0</v>
      </c>
      <c r="AR128" s="126" t="s">
        <v>86</v>
      </c>
      <c r="AT128" s="133" t="s">
        <v>72</v>
      </c>
      <c r="AU128" s="133" t="s">
        <v>73</v>
      </c>
      <c r="AY128" s="126" t="s">
        <v>241</v>
      </c>
      <c r="BK128" s="134">
        <f>BK129+BK136+BK141+BK147+BK154+BK158</f>
        <v>0</v>
      </c>
    </row>
    <row r="129" spans="2:65" s="11" customFormat="1" ht="22.75" customHeight="1">
      <c r="B129" s="125"/>
      <c r="D129" s="126" t="s">
        <v>72</v>
      </c>
      <c r="E129" s="135" t="s">
        <v>2880</v>
      </c>
      <c r="F129" s="135" t="s">
        <v>3408</v>
      </c>
      <c r="I129" s="128"/>
      <c r="J129" s="136">
        <f>BK129</f>
        <v>0</v>
      </c>
      <c r="L129" s="125"/>
      <c r="M129" s="130"/>
      <c r="P129" s="131">
        <f>SUM(P130:P135)</f>
        <v>0</v>
      </c>
      <c r="R129" s="131">
        <f>SUM(R130:R135)</f>
        <v>0</v>
      </c>
      <c r="T129" s="132">
        <f>SUM(T130:T135)</f>
        <v>0</v>
      </c>
      <c r="AR129" s="126" t="s">
        <v>80</v>
      </c>
      <c r="AT129" s="133" t="s">
        <v>72</v>
      </c>
      <c r="AU129" s="133" t="s">
        <v>80</v>
      </c>
      <c r="AY129" s="126" t="s">
        <v>241</v>
      </c>
      <c r="BK129" s="134">
        <f>SUM(BK130:BK135)</f>
        <v>0</v>
      </c>
    </row>
    <row r="130" spans="2:65" s="1" customFormat="1" ht="16.5" customHeight="1">
      <c r="B130" s="32"/>
      <c r="C130" s="137" t="s">
        <v>80</v>
      </c>
      <c r="D130" s="137" t="s">
        <v>243</v>
      </c>
      <c r="E130" s="138" t="s">
        <v>3409</v>
      </c>
      <c r="F130" s="139" t="s">
        <v>3410</v>
      </c>
      <c r="G130" s="140" t="s">
        <v>1608</v>
      </c>
      <c r="H130" s="141">
        <v>22</v>
      </c>
      <c r="I130" s="142"/>
      <c r="J130" s="143">
        <f t="shared" ref="J130:J135" si="0">ROUND(I130*H130,2)</f>
        <v>0</v>
      </c>
      <c r="K130" s="144"/>
      <c r="L130" s="32"/>
      <c r="M130" s="145" t="s">
        <v>1</v>
      </c>
      <c r="N130" s="146" t="s">
        <v>39</v>
      </c>
      <c r="P130" s="147">
        <f t="shared" ref="P130:P135" si="1">O130*H130</f>
        <v>0</v>
      </c>
      <c r="Q130" s="147">
        <v>0</v>
      </c>
      <c r="R130" s="147">
        <f t="shared" ref="R130:R135" si="2">Q130*H130</f>
        <v>0</v>
      </c>
      <c r="S130" s="147">
        <v>0</v>
      </c>
      <c r="T130" s="148">
        <f t="shared" ref="T130:T135" si="3">S130*H130</f>
        <v>0</v>
      </c>
      <c r="AR130" s="149" t="s">
        <v>247</v>
      </c>
      <c r="AT130" s="149" t="s">
        <v>243</v>
      </c>
      <c r="AU130" s="149" t="s">
        <v>86</v>
      </c>
      <c r="AY130" s="17" t="s">
        <v>241</v>
      </c>
      <c r="BE130" s="150">
        <f t="shared" ref="BE130:BE135" si="4">IF(N130="základní",J130,0)</f>
        <v>0</v>
      </c>
      <c r="BF130" s="150">
        <f t="shared" ref="BF130:BF135" si="5">IF(N130="snížená",J130,0)</f>
        <v>0</v>
      </c>
      <c r="BG130" s="150">
        <f t="shared" ref="BG130:BG135" si="6">IF(N130="zákl. přenesená",J130,0)</f>
        <v>0</v>
      </c>
      <c r="BH130" s="150">
        <f t="shared" ref="BH130:BH135" si="7">IF(N130="sníž. přenesená",J130,0)</f>
        <v>0</v>
      </c>
      <c r="BI130" s="150">
        <f t="shared" ref="BI130:BI135" si="8">IF(N130="nulová",J130,0)</f>
        <v>0</v>
      </c>
      <c r="BJ130" s="17" t="s">
        <v>86</v>
      </c>
      <c r="BK130" s="150">
        <f t="shared" ref="BK130:BK135" si="9">ROUND(I130*H130,2)</f>
        <v>0</v>
      </c>
      <c r="BL130" s="17" t="s">
        <v>247</v>
      </c>
      <c r="BM130" s="149" t="s">
        <v>3411</v>
      </c>
    </row>
    <row r="131" spans="2:65" s="1" customFormat="1" ht="16.5" customHeight="1">
      <c r="B131" s="32"/>
      <c r="C131" s="137" t="s">
        <v>86</v>
      </c>
      <c r="D131" s="137" t="s">
        <v>243</v>
      </c>
      <c r="E131" s="138" t="s">
        <v>3412</v>
      </c>
      <c r="F131" s="139" t="s">
        <v>3413</v>
      </c>
      <c r="G131" s="140" t="s">
        <v>1608</v>
      </c>
      <c r="H131" s="141">
        <v>22</v>
      </c>
      <c r="I131" s="142"/>
      <c r="J131" s="143">
        <f t="shared" si="0"/>
        <v>0</v>
      </c>
      <c r="K131" s="144"/>
      <c r="L131" s="32"/>
      <c r="M131" s="145" t="s">
        <v>1</v>
      </c>
      <c r="N131" s="146" t="s">
        <v>39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247</v>
      </c>
      <c r="AT131" s="149" t="s">
        <v>243</v>
      </c>
      <c r="AU131" s="149" t="s">
        <v>86</v>
      </c>
      <c r="AY131" s="17" t="s">
        <v>241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86</v>
      </c>
      <c r="BK131" s="150">
        <f t="shared" si="9"/>
        <v>0</v>
      </c>
      <c r="BL131" s="17" t="s">
        <v>247</v>
      </c>
      <c r="BM131" s="149" t="s">
        <v>3414</v>
      </c>
    </row>
    <row r="132" spans="2:65" s="1" customFormat="1" ht="16.5" customHeight="1">
      <c r="B132" s="32"/>
      <c r="C132" s="137" t="s">
        <v>258</v>
      </c>
      <c r="D132" s="137" t="s">
        <v>243</v>
      </c>
      <c r="E132" s="138" t="s">
        <v>3415</v>
      </c>
      <c r="F132" s="139" t="s">
        <v>3416</v>
      </c>
      <c r="G132" s="140" t="s">
        <v>390</v>
      </c>
      <c r="H132" s="141">
        <v>1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39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247</v>
      </c>
      <c r="AT132" s="149" t="s">
        <v>243</v>
      </c>
      <c r="AU132" s="149" t="s">
        <v>86</v>
      </c>
      <c r="AY132" s="17" t="s">
        <v>241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86</v>
      </c>
      <c r="BK132" s="150">
        <f t="shared" si="9"/>
        <v>0</v>
      </c>
      <c r="BL132" s="17" t="s">
        <v>247</v>
      </c>
      <c r="BM132" s="149" t="s">
        <v>3417</v>
      </c>
    </row>
    <row r="133" spans="2:65" s="1" customFormat="1" ht="16.5" customHeight="1">
      <c r="B133" s="32"/>
      <c r="C133" s="137" t="s">
        <v>247</v>
      </c>
      <c r="D133" s="137" t="s">
        <v>243</v>
      </c>
      <c r="E133" s="138" t="s">
        <v>3418</v>
      </c>
      <c r="F133" s="139" t="s">
        <v>3419</v>
      </c>
      <c r="G133" s="140" t="s">
        <v>390</v>
      </c>
      <c r="H133" s="141">
        <v>1</v>
      </c>
      <c r="I133" s="142"/>
      <c r="J133" s="143">
        <f t="shared" si="0"/>
        <v>0</v>
      </c>
      <c r="K133" s="144"/>
      <c r="L133" s="32"/>
      <c r="M133" s="145" t="s">
        <v>1</v>
      </c>
      <c r="N133" s="146" t="s">
        <v>39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247</v>
      </c>
      <c r="AT133" s="149" t="s">
        <v>243</v>
      </c>
      <c r="AU133" s="149" t="s">
        <v>86</v>
      </c>
      <c r="AY133" s="17" t="s">
        <v>241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86</v>
      </c>
      <c r="BK133" s="150">
        <f t="shared" si="9"/>
        <v>0</v>
      </c>
      <c r="BL133" s="17" t="s">
        <v>247</v>
      </c>
      <c r="BM133" s="149" t="s">
        <v>3420</v>
      </c>
    </row>
    <row r="134" spans="2:65" s="1" customFormat="1" ht="16.5" customHeight="1">
      <c r="B134" s="32"/>
      <c r="C134" s="137" t="s">
        <v>269</v>
      </c>
      <c r="D134" s="137" t="s">
        <v>243</v>
      </c>
      <c r="E134" s="138" t="s">
        <v>3421</v>
      </c>
      <c r="F134" s="139" t="s">
        <v>3422</v>
      </c>
      <c r="G134" s="140" t="s">
        <v>390</v>
      </c>
      <c r="H134" s="141">
        <v>1</v>
      </c>
      <c r="I134" s="142"/>
      <c r="J134" s="143">
        <f t="shared" si="0"/>
        <v>0</v>
      </c>
      <c r="K134" s="144"/>
      <c r="L134" s="32"/>
      <c r="M134" s="145" t="s">
        <v>1</v>
      </c>
      <c r="N134" s="146" t="s">
        <v>39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247</v>
      </c>
      <c r="AT134" s="149" t="s">
        <v>243</v>
      </c>
      <c r="AU134" s="149" t="s">
        <v>86</v>
      </c>
      <c r="AY134" s="17" t="s">
        <v>241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86</v>
      </c>
      <c r="BK134" s="150">
        <f t="shared" si="9"/>
        <v>0</v>
      </c>
      <c r="BL134" s="17" t="s">
        <v>247</v>
      </c>
      <c r="BM134" s="149" t="s">
        <v>3423</v>
      </c>
    </row>
    <row r="135" spans="2:65" s="1" customFormat="1" ht="16.5" customHeight="1">
      <c r="B135" s="32"/>
      <c r="C135" s="137" t="s">
        <v>274</v>
      </c>
      <c r="D135" s="137" t="s">
        <v>243</v>
      </c>
      <c r="E135" s="138" t="s">
        <v>3424</v>
      </c>
      <c r="F135" s="139" t="s">
        <v>3425</v>
      </c>
      <c r="G135" s="140" t="s">
        <v>390</v>
      </c>
      <c r="H135" s="141">
        <v>1</v>
      </c>
      <c r="I135" s="142"/>
      <c r="J135" s="143">
        <f t="shared" si="0"/>
        <v>0</v>
      </c>
      <c r="K135" s="144"/>
      <c r="L135" s="32"/>
      <c r="M135" s="145" t="s">
        <v>1</v>
      </c>
      <c r="N135" s="146" t="s">
        <v>39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247</v>
      </c>
      <c r="AT135" s="149" t="s">
        <v>243</v>
      </c>
      <c r="AU135" s="149" t="s">
        <v>86</v>
      </c>
      <c r="AY135" s="17" t="s">
        <v>241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86</v>
      </c>
      <c r="BK135" s="150">
        <f t="shared" si="9"/>
        <v>0</v>
      </c>
      <c r="BL135" s="17" t="s">
        <v>247</v>
      </c>
      <c r="BM135" s="149" t="s">
        <v>3426</v>
      </c>
    </row>
    <row r="136" spans="2:65" s="11" customFormat="1" ht="22.75" customHeight="1">
      <c r="B136" s="125"/>
      <c r="D136" s="126" t="s">
        <v>72</v>
      </c>
      <c r="E136" s="135" t="s">
        <v>3427</v>
      </c>
      <c r="F136" s="135" t="s">
        <v>3428</v>
      </c>
      <c r="I136" s="128"/>
      <c r="J136" s="136">
        <f>BK136</f>
        <v>0</v>
      </c>
      <c r="L136" s="125"/>
      <c r="M136" s="130"/>
      <c r="P136" s="131">
        <f>SUM(P137:P140)</f>
        <v>0</v>
      </c>
      <c r="R136" s="131">
        <f>SUM(R137:R140)</f>
        <v>0</v>
      </c>
      <c r="T136" s="132">
        <f>SUM(T137:T140)</f>
        <v>0</v>
      </c>
      <c r="AR136" s="126" t="s">
        <v>80</v>
      </c>
      <c r="AT136" s="133" t="s">
        <v>72</v>
      </c>
      <c r="AU136" s="133" t="s">
        <v>80</v>
      </c>
      <c r="AY136" s="126" t="s">
        <v>241</v>
      </c>
      <c r="BK136" s="134">
        <f>SUM(BK137:BK140)</f>
        <v>0</v>
      </c>
    </row>
    <row r="137" spans="2:65" s="1" customFormat="1" ht="16.5" customHeight="1">
      <c r="B137" s="32"/>
      <c r="C137" s="137" t="s">
        <v>279</v>
      </c>
      <c r="D137" s="137" t="s">
        <v>243</v>
      </c>
      <c r="E137" s="138" t="s">
        <v>3429</v>
      </c>
      <c r="F137" s="139" t="s">
        <v>3430</v>
      </c>
      <c r="G137" s="140" t="s">
        <v>1608</v>
      </c>
      <c r="H137" s="141">
        <v>1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247</v>
      </c>
      <c r="AT137" s="149" t="s">
        <v>243</v>
      </c>
      <c r="AU137" s="149" t="s">
        <v>86</v>
      </c>
      <c r="AY137" s="17" t="s">
        <v>241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247</v>
      </c>
      <c r="BM137" s="149" t="s">
        <v>3431</v>
      </c>
    </row>
    <row r="138" spans="2:65" s="1" customFormat="1" ht="16.5" customHeight="1">
      <c r="B138" s="32"/>
      <c r="C138" s="137" t="s">
        <v>285</v>
      </c>
      <c r="D138" s="137" t="s">
        <v>243</v>
      </c>
      <c r="E138" s="138" t="s">
        <v>3432</v>
      </c>
      <c r="F138" s="139" t="s">
        <v>3433</v>
      </c>
      <c r="G138" s="140" t="s">
        <v>1608</v>
      </c>
      <c r="H138" s="141">
        <v>1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39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247</v>
      </c>
      <c r="AT138" s="149" t="s">
        <v>243</v>
      </c>
      <c r="AU138" s="149" t="s">
        <v>86</v>
      </c>
      <c r="AY138" s="17" t="s">
        <v>241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86</v>
      </c>
      <c r="BK138" s="150">
        <f>ROUND(I138*H138,2)</f>
        <v>0</v>
      </c>
      <c r="BL138" s="17" t="s">
        <v>247</v>
      </c>
      <c r="BM138" s="149" t="s">
        <v>3434</v>
      </c>
    </row>
    <row r="139" spans="2:65" s="1" customFormat="1" ht="16.5" customHeight="1">
      <c r="B139" s="32"/>
      <c r="C139" s="137" t="s">
        <v>290</v>
      </c>
      <c r="D139" s="137" t="s">
        <v>243</v>
      </c>
      <c r="E139" s="138" t="s">
        <v>3435</v>
      </c>
      <c r="F139" s="139" t="s">
        <v>3436</v>
      </c>
      <c r="G139" s="140" t="s">
        <v>1608</v>
      </c>
      <c r="H139" s="141">
        <v>1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39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247</v>
      </c>
      <c r="AT139" s="149" t="s">
        <v>243</v>
      </c>
      <c r="AU139" s="149" t="s">
        <v>86</v>
      </c>
      <c r="AY139" s="17" t="s">
        <v>241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86</v>
      </c>
      <c r="BK139" s="150">
        <f>ROUND(I139*H139,2)</f>
        <v>0</v>
      </c>
      <c r="BL139" s="17" t="s">
        <v>247</v>
      </c>
      <c r="BM139" s="149" t="s">
        <v>3437</v>
      </c>
    </row>
    <row r="140" spans="2:65" s="1" customFormat="1" ht="16.5" customHeight="1">
      <c r="B140" s="32"/>
      <c r="C140" s="137" t="s">
        <v>296</v>
      </c>
      <c r="D140" s="137" t="s">
        <v>243</v>
      </c>
      <c r="E140" s="138" t="s">
        <v>3438</v>
      </c>
      <c r="F140" s="139" t="s">
        <v>3439</v>
      </c>
      <c r="G140" s="140" t="s">
        <v>1608</v>
      </c>
      <c r="H140" s="141">
        <v>1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247</v>
      </c>
      <c r="AT140" s="149" t="s">
        <v>243</v>
      </c>
      <c r="AU140" s="149" t="s">
        <v>86</v>
      </c>
      <c r="AY140" s="17" t="s">
        <v>241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247</v>
      </c>
      <c r="BM140" s="149" t="s">
        <v>3440</v>
      </c>
    </row>
    <row r="141" spans="2:65" s="11" customFormat="1" ht="22.75" customHeight="1">
      <c r="B141" s="125"/>
      <c r="D141" s="126" t="s">
        <v>72</v>
      </c>
      <c r="E141" s="135" t="s">
        <v>3441</v>
      </c>
      <c r="F141" s="135" t="s">
        <v>3442</v>
      </c>
      <c r="I141" s="128"/>
      <c r="J141" s="136">
        <f>BK141</f>
        <v>0</v>
      </c>
      <c r="L141" s="125"/>
      <c r="M141" s="130"/>
      <c r="P141" s="131">
        <f>SUM(P142:P146)</f>
        <v>0</v>
      </c>
      <c r="R141" s="131">
        <f>SUM(R142:R146)</f>
        <v>0</v>
      </c>
      <c r="T141" s="132">
        <f>SUM(T142:T146)</f>
        <v>0</v>
      </c>
      <c r="AR141" s="126" t="s">
        <v>80</v>
      </c>
      <c r="AT141" s="133" t="s">
        <v>72</v>
      </c>
      <c r="AU141" s="133" t="s">
        <v>80</v>
      </c>
      <c r="AY141" s="126" t="s">
        <v>241</v>
      </c>
      <c r="BK141" s="134">
        <f>SUM(BK142:BK146)</f>
        <v>0</v>
      </c>
    </row>
    <row r="142" spans="2:65" s="1" customFormat="1" ht="16.5" customHeight="1">
      <c r="B142" s="32"/>
      <c r="C142" s="137" t="s">
        <v>304</v>
      </c>
      <c r="D142" s="137" t="s">
        <v>243</v>
      </c>
      <c r="E142" s="138" t="s">
        <v>3443</v>
      </c>
      <c r="F142" s="139" t="s">
        <v>3444</v>
      </c>
      <c r="G142" s="140" t="s">
        <v>299</v>
      </c>
      <c r="H142" s="141">
        <v>100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39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247</v>
      </c>
      <c r="AT142" s="149" t="s">
        <v>243</v>
      </c>
      <c r="AU142" s="149" t="s">
        <v>86</v>
      </c>
      <c r="AY142" s="17" t="s">
        <v>241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86</v>
      </c>
      <c r="BK142" s="150">
        <f>ROUND(I142*H142,2)</f>
        <v>0</v>
      </c>
      <c r="BL142" s="17" t="s">
        <v>247</v>
      </c>
      <c r="BM142" s="149" t="s">
        <v>3445</v>
      </c>
    </row>
    <row r="143" spans="2:65" s="1" customFormat="1" ht="16.5" customHeight="1">
      <c r="B143" s="32"/>
      <c r="C143" s="137" t="s">
        <v>8</v>
      </c>
      <c r="D143" s="137" t="s">
        <v>243</v>
      </c>
      <c r="E143" s="138" t="s">
        <v>3446</v>
      </c>
      <c r="F143" s="139" t="s">
        <v>3447</v>
      </c>
      <c r="G143" s="140" t="s">
        <v>299</v>
      </c>
      <c r="H143" s="141">
        <v>15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39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247</v>
      </c>
      <c r="AT143" s="149" t="s">
        <v>243</v>
      </c>
      <c r="AU143" s="149" t="s">
        <v>86</v>
      </c>
      <c r="AY143" s="17" t="s">
        <v>241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247</v>
      </c>
      <c r="BM143" s="149" t="s">
        <v>3448</v>
      </c>
    </row>
    <row r="144" spans="2:65" s="1" customFormat="1" ht="16.5" customHeight="1">
      <c r="B144" s="32"/>
      <c r="C144" s="137" t="s">
        <v>318</v>
      </c>
      <c r="D144" s="137" t="s">
        <v>243</v>
      </c>
      <c r="E144" s="138" t="s">
        <v>3449</v>
      </c>
      <c r="F144" s="139" t="s">
        <v>3450</v>
      </c>
      <c r="G144" s="140" t="s">
        <v>299</v>
      </c>
      <c r="H144" s="141">
        <v>5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39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247</v>
      </c>
      <c r="AT144" s="149" t="s">
        <v>243</v>
      </c>
      <c r="AU144" s="149" t="s">
        <v>86</v>
      </c>
      <c r="AY144" s="17" t="s">
        <v>241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86</v>
      </c>
      <c r="BK144" s="150">
        <f>ROUND(I144*H144,2)</f>
        <v>0</v>
      </c>
      <c r="BL144" s="17" t="s">
        <v>247</v>
      </c>
      <c r="BM144" s="149" t="s">
        <v>3451</v>
      </c>
    </row>
    <row r="145" spans="2:65" s="1" customFormat="1" ht="16.5" customHeight="1">
      <c r="B145" s="32"/>
      <c r="C145" s="137" t="s">
        <v>324</v>
      </c>
      <c r="D145" s="137" t="s">
        <v>243</v>
      </c>
      <c r="E145" s="138" t="s">
        <v>3452</v>
      </c>
      <c r="F145" s="139" t="s">
        <v>3453</v>
      </c>
      <c r="G145" s="140" t="s">
        <v>299</v>
      </c>
      <c r="H145" s="141">
        <v>22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39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247</v>
      </c>
      <c r="AT145" s="149" t="s">
        <v>243</v>
      </c>
      <c r="AU145" s="149" t="s">
        <v>86</v>
      </c>
      <c r="AY145" s="17" t="s">
        <v>241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86</v>
      </c>
      <c r="BK145" s="150">
        <f>ROUND(I145*H145,2)</f>
        <v>0</v>
      </c>
      <c r="BL145" s="17" t="s">
        <v>247</v>
      </c>
      <c r="BM145" s="149" t="s">
        <v>3454</v>
      </c>
    </row>
    <row r="146" spans="2:65" s="1" customFormat="1" ht="16.5" customHeight="1">
      <c r="B146" s="32"/>
      <c r="C146" s="137" t="s">
        <v>330</v>
      </c>
      <c r="D146" s="137" t="s">
        <v>243</v>
      </c>
      <c r="E146" s="138" t="s">
        <v>3455</v>
      </c>
      <c r="F146" s="139" t="s">
        <v>3456</v>
      </c>
      <c r="G146" s="140" t="s">
        <v>390</v>
      </c>
      <c r="H146" s="141">
        <v>1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247</v>
      </c>
      <c r="AT146" s="149" t="s">
        <v>243</v>
      </c>
      <c r="AU146" s="149" t="s">
        <v>86</v>
      </c>
      <c r="AY146" s="17" t="s">
        <v>241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247</v>
      </c>
      <c r="BM146" s="149" t="s">
        <v>3457</v>
      </c>
    </row>
    <row r="147" spans="2:65" s="11" customFormat="1" ht="22.75" customHeight="1">
      <c r="B147" s="125"/>
      <c r="D147" s="126" t="s">
        <v>72</v>
      </c>
      <c r="E147" s="135" t="s">
        <v>3458</v>
      </c>
      <c r="F147" s="135" t="s">
        <v>3459</v>
      </c>
      <c r="I147" s="128"/>
      <c r="J147" s="136">
        <f>BK147</f>
        <v>0</v>
      </c>
      <c r="L147" s="125"/>
      <c r="M147" s="130"/>
      <c r="P147" s="131">
        <f>SUM(P148:P153)</f>
        <v>0</v>
      </c>
      <c r="R147" s="131">
        <f>SUM(R148:R153)</f>
        <v>0</v>
      </c>
      <c r="T147" s="132">
        <f>SUM(T148:T153)</f>
        <v>0</v>
      </c>
      <c r="AR147" s="126" t="s">
        <v>80</v>
      </c>
      <c r="AT147" s="133" t="s">
        <v>72</v>
      </c>
      <c r="AU147" s="133" t="s">
        <v>80</v>
      </c>
      <c r="AY147" s="126" t="s">
        <v>241</v>
      </c>
      <c r="BK147" s="134">
        <f>SUM(BK148:BK153)</f>
        <v>0</v>
      </c>
    </row>
    <row r="148" spans="2:65" s="1" customFormat="1" ht="16.5" customHeight="1">
      <c r="B148" s="32"/>
      <c r="C148" s="137" t="s">
        <v>334</v>
      </c>
      <c r="D148" s="137" t="s">
        <v>243</v>
      </c>
      <c r="E148" s="138" t="s">
        <v>3460</v>
      </c>
      <c r="F148" s="139" t="s">
        <v>3461</v>
      </c>
      <c r="G148" s="140" t="s">
        <v>390</v>
      </c>
      <c r="H148" s="141">
        <v>1</v>
      </c>
      <c r="I148" s="142"/>
      <c r="J148" s="143">
        <f t="shared" ref="J148:J153" si="10">ROUND(I148*H148,2)</f>
        <v>0</v>
      </c>
      <c r="K148" s="144"/>
      <c r="L148" s="32"/>
      <c r="M148" s="145" t="s">
        <v>1</v>
      </c>
      <c r="N148" s="146" t="s">
        <v>39</v>
      </c>
      <c r="P148" s="147">
        <f t="shared" ref="P148:P153" si="11">O148*H148</f>
        <v>0</v>
      </c>
      <c r="Q148" s="147">
        <v>0</v>
      </c>
      <c r="R148" s="147">
        <f t="shared" ref="R148:R153" si="12">Q148*H148</f>
        <v>0</v>
      </c>
      <c r="S148" s="147">
        <v>0</v>
      </c>
      <c r="T148" s="148">
        <f t="shared" ref="T148:T153" si="13">S148*H148</f>
        <v>0</v>
      </c>
      <c r="AR148" s="149" t="s">
        <v>247</v>
      </c>
      <c r="AT148" s="149" t="s">
        <v>243</v>
      </c>
      <c r="AU148" s="149" t="s">
        <v>86</v>
      </c>
      <c r="AY148" s="17" t="s">
        <v>241</v>
      </c>
      <c r="BE148" s="150">
        <f t="shared" ref="BE148:BE153" si="14">IF(N148="základní",J148,0)</f>
        <v>0</v>
      </c>
      <c r="BF148" s="150">
        <f t="shared" ref="BF148:BF153" si="15">IF(N148="snížená",J148,0)</f>
        <v>0</v>
      </c>
      <c r="BG148" s="150">
        <f t="shared" ref="BG148:BG153" si="16">IF(N148="zákl. přenesená",J148,0)</f>
        <v>0</v>
      </c>
      <c r="BH148" s="150">
        <f t="shared" ref="BH148:BH153" si="17">IF(N148="sníž. přenesená",J148,0)</f>
        <v>0</v>
      </c>
      <c r="BI148" s="150">
        <f t="shared" ref="BI148:BI153" si="18">IF(N148="nulová",J148,0)</f>
        <v>0</v>
      </c>
      <c r="BJ148" s="17" t="s">
        <v>86</v>
      </c>
      <c r="BK148" s="150">
        <f t="shared" ref="BK148:BK153" si="19">ROUND(I148*H148,2)</f>
        <v>0</v>
      </c>
      <c r="BL148" s="17" t="s">
        <v>247</v>
      </c>
      <c r="BM148" s="149" t="s">
        <v>3462</v>
      </c>
    </row>
    <row r="149" spans="2:65" s="1" customFormat="1" ht="16.5" customHeight="1">
      <c r="B149" s="32"/>
      <c r="C149" s="137" t="s">
        <v>338</v>
      </c>
      <c r="D149" s="137" t="s">
        <v>243</v>
      </c>
      <c r="E149" s="138" t="s">
        <v>3463</v>
      </c>
      <c r="F149" s="139" t="s">
        <v>3464</v>
      </c>
      <c r="G149" s="140" t="s">
        <v>390</v>
      </c>
      <c r="H149" s="141">
        <v>1</v>
      </c>
      <c r="I149" s="142"/>
      <c r="J149" s="143">
        <f t="shared" si="10"/>
        <v>0</v>
      </c>
      <c r="K149" s="144"/>
      <c r="L149" s="32"/>
      <c r="M149" s="145" t="s">
        <v>1</v>
      </c>
      <c r="N149" s="146" t="s">
        <v>39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247</v>
      </c>
      <c r="AT149" s="149" t="s">
        <v>243</v>
      </c>
      <c r="AU149" s="149" t="s">
        <v>86</v>
      </c>
      <c r="AY149" s="17" t="s">
        <v>241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86</v>
      </c>
      <c r="BK149" s="150">
        <f t="shared" si="19"/>
        <v>0</v>
      </c>
      <c r="BL149" s="17" t="s">
        <v>247</v>
      </c>
      <c r="BM149" s="149" t="s">
        <v>3465</v>
      </c>
    </row>
    <row r="150" spans="2:65" s="1" customFormat="1" ht="16.5" customHeight="1">
      <c r="B150" s="32"/>
      <c r="C150" s="137" t="s">
        <v>343</v>
      </c>
      <c r="D150" s="137" t="s">
        <v>243</v>
      </c>
      <c r="E150" s="138" t="s">
        <v>3466</v>
      </c>
      <c r="F150" s="139" t="s">
        <v>3467</v>
      </c>
      <c r="G150" s="140" t="s">
        <v>390</v>
      </c>
      <c r="H150" s="141">
        <v>1</v>
      </c>
      <c r="I150" s="142"/>
      <c r="J150" s="143">
        <f t="shared" si="10"/>
        <v>0</v>
      </c>
      <c r="K150" s="144"/>
      <c r="L150" s="32"/>
      <c r="M150" s="145" t="s">
        <v>1</v>
      </c>
      <c r="N150" s="146" t="s">
        <v>39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247</v>
      </c>
      <c r="AT150" s="149" t="s">
        <v>243</v>
      </c>
      <c r="AU150" s="149" t="s">
        <v>86</v>
      </c>
      <c r="AY150" s="17" t="s">
        <v>241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86</v>
      </c>
      <c r="BK150" s="150">
        <f t="shared" si="19"/>
        <v>0</v>
      </c>
      <c r="BL150" s="17" t="s">
        <v>247</v>
      </c>
      <c r="BM150" s="149" t="s">
        <v>3468</v>
      </c>
    </row>
    <row r="151" spans="2:65" s="1" customFormat="1" ht="16.5" customHeight="1">
      <c r="B151" s="32"/>
      <c r="C151" s="137" t="s">
        <v>349</v>
      </c>
      <c r="D151" s="137" t="s">
        <v>243</v>
      </c>
      <c r="E151" s="138" t="s">
        <v>3469</v>
      </c>
      <c r="F151" s="139" t="s">
        <v>3470</v>
      </c>
      <c r="G151" s="140" t="s">
        <v>390</v>
      </c>
      <c r="H151" s="141">
        <v>1</v>
      </c>
      <c r="I151" s="142"/>
      <c r="J151" s="143">
        <f t="shared" si="10"/>
        <v>0</v>
      </c>
      <c r="K151" s="144"/>
      <c r="L151" s="32"/>
      <c r="M151" s="145" t="s">
        <v>1</v>
      </c>
      <c r="N151" s="146" t="s">
        <v>39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247</v>
      </c>
      <c r="AT151" s="149" t="s">
        <v>243</v>
      </c>
      <c r="AU151" s="149" t="s">
        <v>86</v>
      </c>
      <c r="AY151" s="17" t="s">
        <v>241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86</v>
      </c>
      <c r="BK151" s="150">
        <f t="shared" si="19"/>
        <v>0</v>
      </c>
      <c r="BL151" s="17" t="s">
        <v>247</v>
      </c>
      <c r="BM151" s="149" t="s">
        <v>3471</v>
      </c>
    </row>
    <row r="152" spans="2:65" s="1" customFormat="1" ht="16.5" customHeight="1">
      <c r="B152" s="32"/>
      <c r="C152" s="137" t="s">
        <v>355</v>
      </c>
      <c r="D152" s="137" t="s">
        <v>243</v>
      </c>
      <c r="E152" s="138" t="s">
        <v>3472</v>
      </c>
      <c r="F152" s="139" t="s">
        <v>3473</v>
      </c>
      <c r="G152" s="140" t="s">
        <v>390</v>
      </c>
      <c r="H152" s="141">
        <v>1</v>
      </c>
      <c r="I152" s="142"/>
      <c r="J152" s="143">
        <f t="shared" si="10"/>
        <v>0</v>
      </c>
      <c r="K152" s="144"/>
      <c r="L152" s="32"/>
      <c r="M152" s="145" t="s">
        <v>1</v>
      </c>
      <c r="N152" s="146" t="s">
        <v>39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247</v>
      </c>
      <c r="AT152" s="149" t="s">
        <v>243</v>
      </c>
      <c r="AU152" s="149" t="s">
        <v>86</v>
      </c>
      <c r="AY152" s="17" t="s">
        <v>241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86</v>
      </c>
      <c r="BK152" s="150">
        <f t="shared" si="19"/>
        <v>0</v>
      </c>
      <c r="BL152" s="17" t="s">
        <v>247</v>
      </c>
      <c r="BM152" s="149" t="s">
        <v>3474</v>
      </c>
    </row>
    <row r="153" spans="2:65" s="1" customFormat="1" ht="16.5" customHeight="1">
      <c r="B153" s="32"/>
      <c r="C153" s="137" t="s">
        <v>7</v>
      </c>
      <c r="D153" s="137" t="s">
        <v>243</v>
      </c>
      <c r="E153" s="138" t="s">
        <v>3475</v>
      </c>
      <c r="F153" s="139" t="s">
        <v>3476</v>
      </c>
      <c r="G153" s="140" t="s">
        <v>390</v>
      </c>
      <c r="H153" s="141">
        <v>1</v>
      </c>
      <c r="I153" s="142"/>
      <c r="J153" s="143">
        <f t="shared" si="10"/>
        <v>0</v>
      </c>
      <c r="K153" s="144"/>
      <c r="L153" s="32"/>
      <c r="M153" s="145" t="s">
        <v>1</v>
      </c>
      <c r="N153" s="146" t="s">
        <v>39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247</v>
      </c>
      <c r="AT153" s="149" t="s">
        <v>243</v>
      </c>
      <c r="AU153" s="149" t="s">
        <v>86</v>
      </c>
      <c r="AY153" s="17" t="s">
        <v>241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86</v>
      </c>
      <c r="BK153" s="150">
        <f t="shared" si="19"/>
        <v>0</v>
      </c>
      <c r="BL153" s="17" t="s">
        <v>247</v>
      </c>
      <c r="BM153" s="149" t="s">
        <v>3477</v>
      </c>
    </row>
    <row r="154" spans="2:65" s="11" customFormat="1" ht="22.75" customHeight="1">
      <c r="B154" s="125"/>
      <c r="D154" s="126" t="s">
        <v>72</v>
      </c>
      <c r="E154" s="135" t="s">
        <v>3478</v>
      </c>
      <c r="F154" s="135" t="s">
        <v>1838</v>
      </c>
      <c r="I154" s="128"/>
      <c r="J154" s="136">
        <f>BK154</f>
        <v>0</v>
      </c>
      <c r="L154" s="125"/>
      <c r="M154" s="130"/>
      <c r="P154" s="131">
        <f>SUM(P155:P157)</f>
        <v>0</v>
      </c>
      <c r="R154" s="131">
        <f>SUM(R155:R157)</f>
        <v>0</v>
      </c>
      <c r="T154" s="132">
        <f>SUM(T155:T157)</f>
        <v>0</v>
      </c>
      <c r="AR154" s="126" t="s">
        <v>80</v>
      </c>
      <c r="AT154" s="133" t="s">
        <v>72</v>
      </c>
      <c r="AU154" s="133" t="s">
        <v>80</v>
      </c>
      <c r="AY154" s="126" t="s">
        <v>241</v>
      </c>
      <c r="BK154" s="134">
        <f>SUM(BK155:BK157)</f>
        <v>0</v>
      </c>
    </row>
    <row r="155" spans="2:65" s="1" customFormat="1" ht="16.5" customHeight="1">
      <c r="B155" s="32"/>
      <c r="C155" s="137" t="s">
        <v>365</v>
      </c>
      <c r="D155" s="137" t="s">
        <v>243</v>
      </c>
      <c r="E155" s="138" t="s">
        <v>3479</v>
      </c>
      <c r="F155" s="139" t="s">
        <v>3480</v>
      </c>
      <c r="G155" s="140" t="s">
        <v>390</v>
      </c>
      <c r="H155" s="141">
        <v>1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39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247</v>
      </c>
      <c r="AT155" s="149" t="s">
        <v>243</v>
      </c>
      <c r="AU155" s="149" t="s">
        <v>86</v>
      </c>
      <c r="AY155" s="17" t="s">
        <v>241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86</v>
      </c>
      <c r="BK155" s="150">
        <f>ROUND(I155*H155,2)</f>
        <v>0</v>
      </c>
      <c r="BL155" s="17" t="s">
        <v>247</v>
      </c>
      <c r="BM155" s="149" t="s">
        <v>3481</v>
      </c>
    </row>
    <row r="156" spans="2:65" s="1" customFormat="1" ht="16.5" customHeight="1">
      <c r="B156" s="32"/>
      <c r="C156" s="137" t="s">
        <v>370</v>
      </c>
      <c r="D156" s="137" t="s">
        <v>243</v>
      </c>
      <c r="E156" s="138" t="s">
        <v>3482</v>
      </c>
      <c r="F156" s="139" t="s">
        <v>3483</v>
      </c>
      <c r="G156" s="140" t="s">
        <v>390</v>
      </c>
      <c r="H156" s="141">
        <v>1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39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247</v>
      </c>
      <c r="AT156" s="149" t="s">
        <v>243</v>
      </c>
      <c r="AU156" s="149" t="s">
        <v>86</v>
      </c>
      <c r="AY156" s="17" t="s">
        <v>241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86</v>
      </c>
      <c r="BK156" s="150">
        <f>ROUND(I156*H156,2)</f>
        <v>0</v>
      </c>
      <c r="BL156" s="17" t="s">
        <v>247</v>
      </c>
      <c r="BM156" s="149" t="s">
        <v>3484</v>
      </c>
    </row>
    <row r="157" spans="2:65" s="1" customFormat="1" ht="16.5" customHeight="1">
      <c r="B157" s="32"/>
      <c r="C157" s="137" t="s">
        <v>376</v>
      </c>
      <c r="D157" s="137" t="s">
        <v>243</v>
      </c>
      <c r="E157" s="138" t="s">
        <v>3485</v>
      </c>
      <c r="F157" s="139" t="s">
        <v>3486</v>
      </c>
      <c r="G157" s="140" t="s">
        <v>390</v>
      </c>
      <c r="H157" s="141">
        <v>1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39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247</v>
      </c>
      <c r="AT157" s="149" t="s">
        <v>243</v>
      </c>
      <c r="AU157" s="149" t="s">
        <v>86</v>
      </c>
      <c r="AY157" s="17" t="s">
        <v>241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86</v>
      </c>
      <c r="BK157" s="150">
        <f>ROUND(I157*H157,2)</f>
        <v>0</v>
      </c>
      <c r="BL157" s="17" t="s">
        <v>247</v>
      </c>
      <c r="BM157" s="149" t="s">
        <v>3487</v>
      </c>
    </row>
    <row r="158" spans="2:65" s="11" customFormat="1" ht="22.75" customHeight="1">
      <c r="B158" s="125"/>
      <c r="D158" s="126" t="s">
        <v>72</v>
      </c>
      <c r="E158" s="135" t="s">
        <v>3488</v>
      </c>
      <c r="F158" s="135" t="s">
        <v>3489</v>
      </c>
      <c r="I158" s="128"/>
      <c r="J158" s="136">
        <f>BK158</f>
        <v>0</v>
      </c>
      <c r="L158" s="125"/>
      <c r="M158" s="130"/>
      <c r="P158" s="131">
        <f>SUM(P159:P161)</f>
        <v>0</v>
      </c>
      <c r="R158" s="131">
        <f>SUM(R159:R161)</f>
        <v>0</v>
      </c>
      <c r="T158" s="132">
        <f>SUM(T159:T161)</f>
        <v>0</v>
      </c>
      <c r="AR158" s="126" t="s">
        <v>80</v>
      </c>
      <c r="AT158" s="133" t="s">
        <v>72</v>
      </c>
      <c r="AU158" s="133" t="s">
        <v>80</v>
      </c>
      <c r="AY158" s="126" t="s">
        <v>241</v>
      </c>
      <c r="BK158" s="134">
        <f>SUM(BK159:BK161)</f>
        <v>0</v>
      </c>
    </row>
    <row r="159" spans="2:65" s="1" customFormat="1" ht="16.5" customHeight="1">
      <c r="B159" s="32"/>
      <c r="C159" s="137" t="s">
        <v>381</v>
      </c>
      <c r="D159" s="137" t="s">
        <v>243</v>
      </c>
      <c r="E159" s="138" t="s">
        <v>3490</v>
      </c>
      <c r="F159" s="139" t="s">
        <v>3491</v>
      </c>
      <c r="G159" s="140" t="s">
        <v>390</v>
      </c>
      <c r="H159" s="141">
        <v>1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39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247</v>
      </c>
      <c r="AT159" s="149" t="s">
        <v>243</v>
      </c>
      <c r="AU159" s="149" t="s">
        <v>86</v>
      </c>
      <c r="AY159" s="17" t="s">
        <v>241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86</v>
      </c>
      <c r="BK159" s="150">
        <f>ROUND(I159*H159,2)</f>
        <v>0</v>
      </c>
      <c r="BL159" s="17" t="s">
        <v>247</v>
      </c>
      <c r="BM159" s="149" t="s">
        <v>3492</v>
      </c>
    </row>
    <row r="160" spans="2:65" s="1" customFormat="1" ht="16.5" customHeight="1">
      <c r="B160" s="32"/>
      <c r="C160" s="137" t="s">
        <v>387</v>
      </c>
      <c r="D160" s="137" t="s">
        <v>243</v>
      </c>
      <c r="E160" s="138" t="s">
        <v>3493</v>
      </c>
      <c r="F160" s="139" t="s">
        <v>3494</v>
      </c>
      <c r="G160" s="140" t="s">
        <v>390</v>
      </c>
      <c r="H160" s="141">
        <v>1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39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247</v>
      </c>
      <c r="AT160" s="149" t="s">
        <v>243</v>
      </c>
      <c r="AU160" s="149" t="s">
        <v>86</v>
      </c>
      <c r="AY160" s="17" t="s">
        <v>241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247</v>
      </c>
      <c r="BM160" s="149" t="s">
        <v>3495</v>
      </c>
    </row>
    <row r="161" spans="2:65" s="1" customFormat="1" ht="16.5" customHeight="1">
      <c r="B161" s="32"/>
      <c r="C161" s="137" t="s">
        <v>392</v>
      </c>
      <c r="D161" s="137" t="s">
        <v>243</v>
      </c>
      <c r="E161" s="138" t="s">
        <v>3496</v>
      </c>
      <c r="F161" s="139" t="s">
        <v>3497</v>
      </c>
      <c r="G161" s="140" t="s">
        <v>390</v>
      </c>
      <c r="H161" s="141">
        <v>1</v>
      </c>
      <c r="I161" s="142"/>
      <c r="J161" s="143">
        <f>ROUND(I161*H161,2)</f>
        <v>0</v>
      </c>
      <c r="K161" s="144"/>
      <c r="L161" s="32"/>
      <c r="M161" s="190" t="s">
        <v>1</v>
      </c>
      <c r="N161" s="191" t="s">
        <v>39</v>
      </c>
      <c r="O161" s="192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AR161" s="149" t="s">
        <v>247</v>
      </c>
      <c r="AT161" s="149" t="s">
        <v>243</v>
      </c>
      <c r="AU161" s="149" t="s">
        <v>86</v>
      </c>
      <c r="AY161" s="17" t="s">
        <v>241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86</v>
      </c>
      <c r="BK161" s="150">
        <f>ROUND(I161*H161,2)</f>
        <v>0</v>
      </c>
      <c r="BL161" s="17" t="s">
        <v>247</v>
      </c>
      <c r="BM161" s="149" t="s">
        <v>3498</v>
      </c>
    </row>
    <row r="162" spans="2:65" s="1" customFormat="1" ht="7" customHeight="1"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2"/>
    </row>
  </sheetData>
  <sheetProtection algorithmName="SHA-512" hashValue="7yLCefMbAgQPBpie40aKrjwZCGxXxcazvHMXnljwILF264zzufwzaLrI03qYv0ZE/UKV4gdhnEa0a9i8suX7ww==" saltValue="od7m2ad1G9jWtgf8YXy2CsZMentZt1cF0mJsN0EovjxN3AiO4rT8OMIxaUUU3OROc/iQSM8pVJ0w8bijrhbcTQ==" spinCount="100000" sheet="1" objects="1" scenarios="1" formatColumns="0" formatRows="0" autoFilter="0"/>
  <autoFilter ref="C126:K161" xr:uid="{00000000-0009-0000-0000-000008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96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111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3499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ROUND(J125,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ROUND((SUM(BE125:BE195)),  2)</f>
        <v>0</v>
      </c>
      <c r="I35" s="96">
        <v>0.21</v>
      </c>
      <c r="J35" s="86">
        <f>ROUND(((SUM(BE125:BE195))*I35),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ROUND((SUM(BF125:BF195)),  2)</f>
        <v>0</v>
      </c>
      <c r="I36" s="96">
        <v>0.12</v>
      </c>
      <c r="J36" s="86">
        <f>ROUND(((SUM(BF125:BF195))*I36),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ROUND((SUM(BG125:BG195)),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ROUND((SUM(BH125:BH195)),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ROUND((SUM(BI125:BI195)),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Přípojka vody SO01 - Přípojka vody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J125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184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20" customHeight="1">
      <c r="B100" s="112"/>
      <c r="D100" s="113" t="s">
        <v>185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20" customHeight="1">
      <c r="B101" s="112"/>
      <c r="D101" s="113" t="s">
        <v>191</v>
      </c>
      <c r="E101" s="114"/>
      <c r="F101" s="114"/>
      <c r="G101" s="114"/>
      <c r="H101" s="114"/>
      <c r="I101" s="114"/>
      <c r="J101" s="115">
        <f>J171</f>
        <v>0</v>
      </c>
      <c r="L101" s="112"/>
    </row>
    <row r="102" spans="2:47" s="9" customFormat="1" ht="20" customHeight="1">
      <c r="B102" s="112"/>
      <c r="D102" s="113" t="s">
        <v>193</v>
      </c>
      <c r="E102" s="114"/>
      <c r="F102" s="114"/>
      <c r="G102" s="114"/>
      <c r="H102" s="114"/>
      <c r="I102" s="114"/>
      <c r="J102" s="115">
        <f>J190</f>
        <v>0</v>
      </c>
      <c r="L102" s="112"/>
    </row>
    <row r="103" spans="2:47" s="8" customFormat="1" ht="25" customHeight="1">
      <c r="B103" s="108"/>
      <c r="D103" s="109" t="s">
        <v>3500</v>
      </c>
      <c r="E103" s="110"/>
      <c r="F103" s="110"/>
      <c r="G103" s="110"/>
      <c r="H103" s="110"/>
      <c r="I103" s="110"/>
      <c r="J103" s="111">
        <f>J192</f>
        <v>0</v>
      </c>
      <c r="L103" s="108"/>
    </row>
    <row r="104" spans="2:47" s="1" customFormat="1" ht="21.75" customHeight="1">
      <c r="B104" s="32"/>
      <c r="L104" s="32"/>
    </row>
    <row r="105" spans="2:47" s="1" customFormat="1" ht="7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" customHeight="1">
      <c r="B110" s="32"/>
      <c r="C110" s="21" t="s">
        <v>226</v>
      </c>
      <c r="L110" s="32"/>
    </row>
    <row r="111" spans="2:47" s="1" customFormat="1" ht="7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1" t="str">
        <f>E7</f>
        <v>Rozšíření kom.soc. služeb CSS Stod</v>
      </c>
      <c r="F113" s="242"/>
      <c r="G113" s="242"/>
      <c r="H113" s="242"/>
      <c r="L113" s="32"/>
    </row>
    <row r="114" spans="2:65" ht="12" customHeight="1">
      <c r="B114" s="20"/>
      <c r="C114" s="27" t="s">
        <v>175</v>
      </c>
      <c r="L114" s="20"/>
    </row>
    <row r="115" spans="2:65" s="1" customFormat="1" ht="16.5" customHeight="1">
      <c r="B115" s="32"/>
      <c r="E115" s="241" t="s">
        <v>176</v>
      </c>
      <c r="F115" s="240"/>
      <c r="G115" s="240"/>
      <c r="H115" s="240"/>
      <c r="L115" s="32"/>
    </row>
    <row r="116" spans="2:65" s="1" customFormat="1" ht="12" customHeight="1">
      <c r="B116" s="32"/>
      <c r="C116" s="27" t="s">
        <v>177</v>
      </c>
      <c r="L116" s="32"/>
    </row>
    <row r="117" spans="2:65" s="1" customFormat="1" ht="16.5" customHeight="1">
      <c r="B117" s="32"/>
      <c r="E117" s="205" t="str">
        <f>E11</f>
        <v>Přípojka vody SO01 - Přípojka vody</v>
      </c>
      <c r="F117" s="240"/>
      <c r="G117" s="240"/>
      <c r="H117" s="240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 xml:space="preserve"> </v>
      </c>
      <c r="I119" s="27" t="s">
        <v>22</v>
      </c>
      <c r="J119" s="52" t="str">
        <f>IF(J14="","",J14)</f>
        <v>27. 10. 2024</v>
      </c>
      <c r="L119" s="32"/>
    </row>
    <row r="120" spans="2:65" s="1" customFormat="1" ht="7" customHeight="1">
      <c r="B120" s="32"/>
      <c r="L120" s="32"/>
    </row>
    <row r="121" spans="2:65" s="1" customFormat="1" ht="15.25" customHeight="1">
      <c r="B121" s="32"/>
      <c r="C121" s="27" t="s">
        <v>24</v>
      </c>
      <c r="F121" s="25" t="str">
        <f>E17</f>
        <v xml:space="preserve"> </v>
      </c>
      <c r="I121" s="27" t="s">
        <v>29</v>
      </c>
      <c r="J121" s="30" t="str">
        <f>E23</f>
        <v xml:space="preserve"> </v>
      </c>
      <c r="L121" s="32"/>
    </row>
    <row r="122" spans="2:65" s="1" customFormat="1" ht="15.25" customHeight="1">
      <c r="B122" s="32"/>
      <c r="C122" s="27" t="s">
        <v>27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227</v>
      </c>
      <c r="D124" s="118" t="s">
        <v>58</v>
      </c>
      <c r="E124" s="118" t="s">
        <v>54</v>
      </c>
      <c r="F124" s="118" t="s">
        <v>55</v>
      </c>
      <c r="G124" s="118" t="s">
        <v>228</v>
      </c>
      <c r="H124" s="118" t="s">
        <v>229</v>
      </c>
      <c r="I124" s="118" t="s">
        <v>230</v>
      </c>
      <c r="J124" s="119" t="s">
        <v>181</v>
      </c>
      <c r="K124" s="120" t="s">
        <v>231</v>
      </c>
      <c r="L124" s="116"/>
      <c r="M124" s="59" t="s">
        <v>1</v>
      </c>
      <c r="N124" s="60" t="s">
        <v>37</v>
      </c>
      <c r="O124" s="60" t="s">
        <v>232</v>
      </c>
      <c r="P124" s="60" t="s">
        <v>233</v>
      </c>
      <c r="Q124" s="60" t="s">
        <v>234</v>
      </c>
      <c r="R124" s="60" t="s">
        <v>235</v>
      </c>
      <c r="S124" s="60" t="s">
        <v>236</v>
      </c>
      <c r="T124" s="61" t="s">
        <v>237</v>
      </c>
    </row>
    <row r="125" spans="2:65" s="1" customFormat="1" ht="22.75" customHeight="1">
      <c r="B125" s="32"/>
      <c r="C125" s="64" t="s">
        <v>238</v>
      </c>
      <c r="J125" s="121">
        <f>BK125</f>
        <v>0</v>
      </c>
      <c r="L125" s="32"/>
      <c r="M125" s="62"/>
      <c r="N125" s="53"/>
      <c r="O125" s="53"/>
      <c r="P125" s="122">
        <f>P126+P192</f>
        <v>0</v>
      </c>
      <c r="Q125" s="53"/>
      <c r="R125" s="122">
        <f>R126+R192</f>
        <v>13.801362660000001</v>
      </c>
      <c r="S125" s="53"/>
      <c r="T125" s="123">
        <f>T126+T192</f>
        <v>0</v>
      </c>
      <c r="AT125" s="17" t="s">
        <v>72</v>
      </c>
      <c r="AU125" s="17" t="s">
        <v>183</v>
      </c>
      <c r="BK125" s="124">
        <f>BK126+BK192</f>
        <v>0</v>
      </c>
    </row>
    <row r="126" spans="2:65" s="11" customFormat="1" ht="26" customHeight="1">
      <c r="B126" s="125"/>
      <c r="D126" s="126" t="s">
        <v>72</v>
      </c>
      <c r="E126" s="127" t="s">
        <v>239</v>
      </c>
      <c r="F126" s="127" t="s">
        <v>240</v>
      </c>
      <c r="I126" s="128"/>
      <c r="J126" s="129">
        <f>BK126</f>
        <v>0</v>
      </c>
      <c r="L126" s="125"/>
      <c r="M126" s="130"/>
      <c r="P126" s="131">
        <f>P127+P171+P190</f>
        <v>0</v>
      </c>
      <c r="R126" s="131">
        <f>R127+R171+R190</f>
        <v>13.801362660000001</v>
      </c>
      <c r="T126" s="132">
        <f>T127+T171+T190</f>
        <v>0</v>
      </c>
      <c r="AR126" s="126" t="s">
        <v>80</v>
      </c>
      <c r="AT126" s="133" t="s">
        <v>72</v>
      </c>
      <c r="AU126" s="133" t="s">
        <v>73</v>
      </c>
      <c r="AY126" s="126" t="s">
        <v>241</v>
      </c>
      <c r="BK126" s="134">
        <f>BK127+BK171+BK190</f>
        <v>0</v>
      </c>
    </row>
    <row r="127" spans="2:65" s="11" customFormat="1" ht="22.75" customHeight="1">
      <c r="B127" s="125"/>
      <c r="D127" s="126" t="s">
        <v>72</v>
      </c>
      <c r="E127" s="135" t="s">
        <v>80</v>
      </c>
      <c r="F127" s="135" t="s">
        <v>242</v>
      </c>
      <c r="I127" s="128"/>
      <c r="J127" s="136">
        <f>BK127</f>
        <v>0</v>
      </c>
      <c r="L127" s="125"/>
      <c r="M127" s="130"/>
      <c r="P127" s="131">
        <f>SUM(P128:P170)</f>
        <v>0</v>
      </c>
      <c r="R127" s="131">
        <f>SUM(R128:R170)</f>
        <v>13.310713060000001</v>
      </c>
      <c r="T127" s="132">
        <f>SUM(T128:T170)</f>
        <v>0</v>
      </c>
      <c r="AR127" s="126" t="s">
        <v>80</v>
      </c>
      <c r="AT127" s="133" t="s">
        <v>72</v>
      </c>
      <c r="AU127" s="133" t="s">
        <v>80</v>
      </c>
      <c r="AY127" s="126" t="s">
        <v>241</v>
      </c>
      <c r="BK127" s="134">
        <f>SUM(BK128:BK170)</f>
        <v>0</v>
      </c>
    </row>
    <row r="128" spans="2:65" s="1" customFormat="1" ht="33" customHeight="1">
      <c r="B128" s="32"/>
      <c r="C128" s="137" t="s">
        <v>80</v>
      </c>
      <c r="D128" s="137" t="s">
        <v>243</v>
      </c>
      <c r="E128" s="138" t="s">
        <v>3501</v>
      </c>
      <c r="F128" s="139" t="s">
        <v>3502</v>
      </c>
      <c r="G128" s="140" t="s">
        <v>254</v>
      </c>
      <c r="H128" s="141">
        <v>30.72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39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247</v>
      </c>
      <c r="AT128" s="149" t="s">
        <v>243</v>
      </c>
      <c r="AU128" s="149" t="s">
        <v>86</v>
      </c>
      <c r="AY128" s="17" t="s">
        <v>241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247</v>
      </c>
      <c r="BM128" s="149" t="s">
        <v>3503</v>
      </c>
    </row>
    <row r="129" spans="2:65" s="12" customFormat="1" ht="12">
      <c r="B129" s="151"/>
      <c r="D129" s="152" t="s">
        <v>249</v>
      </c>
      <c r="E129" s="153" t="s">
        <v>1</v>
      </c>
      <c r="F129" s="154" t="s">
        <v>3504</v>
      </c>
      <c r="H129" s="155">
        <v>30.72</v>
      </c>
      <c r="I129" s="156"/>
      <c r="L129" s="151"/>
      <c r="M129" s="157"/>
      <c r="T129" s="158"/>
      <c r="AT129" s="153" t="s">
        <v>249</v>
      </c>
      <c r="AU129" s="153" t="s">
        <v>86</v>
      </c>
      <c r="AV129" s="12" t="s">
        <v>86</v>
      </c>
      <c r="AW129" s="12" t="s">
        <v>30</v>
      </c>
      <c r="AX129" s="12" t="s">
        <v>73</v>
      </c>
      <c r="AY129" s="153" t="s">
        <v>241</v>
      </c>
    </row>
    <row r="130" spans="2:65" s="13" customFormat="1" ht="12">
      <c r="B130" s="159"/>
      <c r="D130" s="152" t="s">
        <v>249</v>
      </c>
      <c r="E130" s="160" t="s">
        <v>1</v>
      </c>
      <c r="F130" s="161" t="s">
        <v>251</v>
      </c>
      <c r="H130" s="162">
        <v>30.72</v>
      </c>
      <c r="I130" s="163"/>
      <c r="L130" s="159"/>
      <c r="M130" s="164"/>
      <c r="T130" s="165"/>
      <c r="AT130" s="160" t="s">
        <v>249</v>
      </c>
      <c r="AU130" s="160" t="s">
        <v>86</v>
      </c>
      <c r="AV130" s="13" t="s">
        <v>247</v>
      </c>
      <c r="AW130" s="13" t="s">
        <v>30</v>
      </c>
      <c r="AX130" s="13" t="s">
        <v>80</v>
      </c>
      <c r="AY130" s="160" t="s">
        <v>241</v>
      </c>
    </row>
    <row r="131" spans="2:65" s="1" customFormat="1" ht="24.25" customHeight="1">
      <c r="B131" s="32"/>
      <c r="C131" s="137" t="s">
        <v>86</v>
      </c>
      <c r="D131" s="137" t="s">
        <v>243</v>
      </c>
      <c r="E131" s="138" t="s">
        <v>3505</v>
      </c>
      <c r="F131" s="139" t="s">
        <v>3506</v>
      </c>
      <c r="G131" s="140" t="s">
        <v>254</v>
      </c>
      <c r="H131" s="141">
        <v>6.6879999999999997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247</v>
      </c>
      <c r="AT131" s="149" t="s">
        <v>243</v>
      </c>
      <c r="AU131" s="149" t="s">
        <v>86</v>
      </c>
      <c r="AY131" s="17" t="s">
        <v>241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247</v>
      </c>
      <c r="BM131" s="149" t="s">
        <v>3507</v>
      </c>
    </row>
    <row r="132" spans="2:65" s="12" customFormat="1" ht="12">
      <c r="B132" s="151"/>
      <c r="D132" s="152" t="s">
        <v>249</v>
      </c>
      <c r="E132" s="153" t="s">
        <v>1</v>
      </c>
      <c r="F132" s="154" t="s">
        <v>3508</v>
      </c>
      <c r="H132" s="155">
        <v>6.6879999999999997</v>
      </c>
      <c r="I132" s="156"/>
      <c r="L132" s="151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241</v>
      </c>
    </row>
    <row r="133" spans="2:65" s="13" customFormat="1" ht="12">
      <c r="B133" s="159"/>
      <c r="D133" s="152" t="s">
        <v>249</v>
      </c>
      <c r="E133" s="160" t="s">
        <v>1</v>
      </c>
      <c r="F133" s="161" t="s">
        <v>3509</v>
      </c>
      <c r="H133" s="162">
        <v>6.6879999999999997</v>
      </c>
      <c r="I133" s="163"/>
      <c r="L133" s="159"/>
      <c r="M133" s="164"/>
      <c r="T133" s="165"/>
      <c r="AT133" s="160" t="s">
        <v>249</v>
      </c>
      <c r="AU133" s="160" t="s">
        <v>86</v>
      </c>
      <c r="AV133" s="13" t="s">
        <v>247</v>
      </c>
      <c r="AW133" s="13" t="s">
        <v>30</v>
      </c>
      <c r="AX133" s="13" t="s">
        <v>80</v>
      </c>
      <c r="AY133" s="160" t="s">
        <v>241</v>
      </c>
    </row>
    <row r="134" spans="2:65" s="1" customFormat="1" ht="24.25" customHeight="1">
      <c r="B134" s="32"/>
      <c r="C134" s="137" t="s">
        <v>258</v>
      </c>
      <c r="D134" s="137" t="s">
        <v>243</v>
      </c>
      <c r="E134" s="138" t="s">
        <v>264</v>
      </c>
      <c r="F134" s="139" t="s">
        <v>265</v>
      </c>
      <c r="G134" s="140" t="s">
        <v>254</v>
      </c>
      <c r="H134" s="141">
        <v>65.087000000000003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247</v>
      </c>
      <c r="AT134" s="149" t="s">
        <v>243</v>
      </c>
      <c r="AU134" s="149" t="s">
        <v>86</v>
      </c>
      <c r="AY134" s="17" t="s">
        <v>241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247</v>
      </c>
      <c r="BM134" s="149" t="s">
        <v>3510</v>
      </c>
    </row>
    <row r="135" spans="2:65" s="12" customFormat="1" ht="12">
      <c r="B135" s="151"/>
      <c r="D135" s="152" t="s">
        <v>249</v>
      </c>
      <c r="E135" s="153" t="s">
        <v>1</v>
      </c>
      <c r="F135" s="154" t="s">
        <v>3511</v>
      </c>
      <c r="H135" s="155">
        <v>37.408000000000001</v>
      </c>
      <c r="I135" s="156"/>
      <c r="L135" s="151"/>
      <c r="M135" s="157"/>
      <c r="T135" s="158"/>
      <c r="AT135" s="153" t="s">
        <v>249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241</v>
      </c>
    </row>
    <row r="136" spans="2:65" s="14" customFormat="1" ht="12">
      <c r="B136" s="166"/>
      <c r="D136" s="152" t="s">
        <v>249</v>
      </c>
      <c r="E136" s="167" t="s">
        <v>1</v>
      </c>
      <c r="F136" s="168" t="s">
        <v>3512</v>
      </c>
      <c r="H136" s="169">
        <v>37.408000000000001</v>
      </c>
      <c r="I136" s="170"/>
      <c r="L136" s="166"/>
      <c r="M136" s="171"/>
      <c r="T136" s="172"/>
      <c r="AT136" s="167" t="s">
        <v>249</v>
      </c>
      <c r="AU136" s="167" t="s">
        <v>86</v>
      </c>
      <c r="AV136" s="14" t="s">
        <v>258</v>
      </c>
      <c r="AW136" s="14" t="s">
        <v>30</v>
      </c>
      <c r="AX136" s="14" t="s">
        <v>73</v>
      </c>
      <c r="AY136" s="167" t="s">
        <v>241</v>
      </c>
    </row>
    <row r="137" spans="2:65" s="12" customFormat="1" ht="12">
      <c r="B137" s="151"/>
      <c r="D137" s="152" t="s">
        <v>249</v>
      </c>
      <c r="E137" s="153" t="s">
        <v>1</v>
      </c>
      <c r="F137" s="154" t="s">
        <v>3513</v>
      </c>
      <c r="H137" s="155">
        <v>27.678999999999998</v>
      </c>
      <c r="I137" s="156"/>
      <c r="L137" s="151"/>
      <c r="M137" s="157"/>
      <c r="T137" s="158"/>
      <c r="AT137" s="153" t="s">
        <v>249</v>
      </c>
      <c r="AU137" s="153" t="s">
        <v>86</v>
      </c>
      <c r="AV137" s="12" t="s">
        <v>86</v>
      </c>
      <c r="AW137" s="12" t="s">
        <v>30</v>
      </c>
      <c r="AX137" s="12" t="s">
        <v>73</v>
      </c>
      <c r="AY137" s="153" t="s">
        <v>241</v>
      </c>
    </row>
    <row r="138" spans="2:65" s="14" customFormat="1" ht="12">
      <c r="B138" s="166"/>
      <c r="D138" s="152" t="s">
        <v>249</v>
      </c>
      <c r="E138" s="167" t="s">
        <v>1</v>
      </c>
      <c r="F138" s="168" t="s">
        <v>3514</v>
      </c>
      <c r="H138" s="169">
        <v>27.678999999999998</v>
      </c>
      <c r="I138" s="170"/>
      <c r="L138" s="166"/>
      <c r="M138" s="171"/>
      <c r="T138" s="172"/>
      <c r="AT138" s="167" t="s">
        <v>249</v>
      </c>
      <c r="AU138" s="167" t="s">
        <v>86</v>
      </c>
      <c r="AV138" s="14" t="s">
        <v>258</v>
      </c>
      <c r="AW138" s="14" t="s">
        <v>30</v>
      </c>
      <c r="AX138" s="14" t="s">
        <v>73</v>
      </c>
      <c r="AY138" s="167" t="s">
        <v>241</v>
      </c>
    </row>
    <row r="139" spans="2:65" s="13" customFormat="1" ht="12">
      <c r="B139" s="159"/>
      <c r="D139" s="152" t="s">
        <v>249</v>
      </c>
      <c r="E139" s="160" t="s">
        <v>1</v>
      </c>
      <c r="F139" s="161" t="s">
        <v>251</v>
      </c>
      <c r="H139" s="162">
        <v>65.087000000000003</v>
      </c>
      <c r="I139" s="163"/>
      <c r="L139" s="159"/>
      <c r="M139" s="164"/>
      <c r="T139" s="165"/>
      <c r="AT139" s="160" t="s">
        <v>249</v>
      </c>
      <c r="AU139" s="160" t="s">
        <v>86</v>
      </c>
      <c r="AV139" s="13" t="s">
        <v>247</v>
      </c>
      <c r="AW139" s="13" t="s">
        <v>30</v>
      </c>
      <c r="AX139" s="13" t="s">
        <v>80</v>
      </c>
      <c r="AY139" s="160" t="s">
        <v>241</v>
      </c>
    </row>
    <row r="140" spans="2:65" s="1" customFormat="1" ht="33" customHeight="1">
      <c r="B140" s="32"/>
      <c r="C140" s="137" t="s">
        <v>247</v>
      </c>
      <c r="D140" s="137" t="s">
        <v>243</v>
      </c>
      <c r="E140" s="138" t="s">
        <v>270</v>
      </c>
      <c r="F140" s="139" t="s">
        <v>271</v>
      </c>
      <c r="G140" s="140" t="s">
        <v>254</v>
      </c>
      <c r="H140" s="141">
        <v>9.7289999999999992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247</v>
      </c>
      <c r="AT140" s="149" t="s">
        <v>243</v>
      </c>
      <c r="AU140" s="149" t="s">
        <v>86</v>
      </c>
      <c r="AY140" s="17" t="s">
        <v>241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247</v>
      </c>
      <c r="BM140" s="149" t="s">
        <v>3515</v>
      </c>
    </row>
    <row r="141" spans="2:65" s="12" customFormat="1" ht="12">
      <c r="B141" s="151"/>
      <c r="D141" s="152" t="s">
        <v>249</v>
      </c>
      <c r="E141" s="153" t="s">
        <v>1</v>
      </c>
      <c r="F141" s="154" t="s">
        <v>3516</v>
      </c>
      <c r="H141" s="155">
        <v>9.7289999999999992</v>
      </c>
      <c r="I141" s="156"/>
      <c r="L141" s="151"/>
      <c r="M141" s="157"/>
      <c r="T141" s="158"/>
      <c r="AT141" s="153" t="s">
        <v>249</v>
      </c>
      <c r="AU141" s="153" t="s">
        <v>86</v>
      </c>
      <c r="AV141" s="12" t="s">
        <v>86</v>
      </c>
      <c r="AW141" s="12" t="s">
        <v>30</v>
      </c>
      <c r="AX141" s="12" t="s">
        <v>73</v>
      </c>
      <c r="AY141" s="153" t="s">
        <v>241</v>
      </c>
    </row>
    <row r="142" spans="2:65" s="13" customFormat="1" ht="12">
      <c r="B142" s="159"/>
      <c r="D142" s="152" t="s">
        <v>249</v>
      </c>
      <c r="E142" s="160" t="s">
        <v>1</v>
      </c>
      <c r="F142" s="161" t="s">
        <v>3517</v>
      </c>
      <c r="H142" s="162">
        <v>9.7289999999999992</v>
      </c>
      <c r="I142" s="163"/>
      <c r="L142" s="159"/>
      <c r="M142" s="164"/>
      <c r="T142" s="165"/>
      <c r="AT142" s="160" t="s">
        <v>249</v>
      </c>
      <c r="AU142" s="160" t="s">
        <v>86</v>
      </c>
      <c r="AV142" s="13" t="s">
        <v>247</v>
      </c>
      <c r="AW142" s="13" t="s">
        <v>30</v>
      </c>
      <c r="AX142" s="13" t="s">
        <v>80</v>
      </c>
      <c r="AY142" s="160" t="s">
        <v>241</v>
      </c>
    </row>
    <row r="143" spans="2:65" s="1" customFormat="1" ht="37.75" customHeight="1">
      <c r="B143" s="32"/>
      <c r="C143" s="137" t="s">
        <v>269</v>
      </c>
      <c r="D143" s="137" t="s">
        <v>243</v>
      </c>
      <c r="E143" s="138" t="s">
        <v>275</v>
      </c>
      <c r="F143" s="139" t="s">
        <v>276</v>
      </c>
      <c r="G143" s="140" t="s">
        <v>254</v>
      </c>
      <c r="H143" s="141">
        <v>145.935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39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247</v>
      </c>
      <c r="AT143" s="149" t="s">
        <v>243</v>
      </c>
      <c r="AU143" s="149" t="s">
        <v>86</v>
      </c>
      <c r="AY143" s="17" t="s">
        <v>241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247</v>
      </c>
      <c r="BM143" s="149" t="s">
        <v>3518</v>
      </c>
    </row>
    <row r="144" spans="2:65" s="12" customFormat="1" ht="12">
      <c r="B144" s="151"/>
      <c r="D144" s="152" t="s">
        <v>249</v>
      </c>
      <c r="E144" s="153" t="s">
        <v>1</v>
      </c>
      <c r="F144" s="154" t="s">
        <v>3519</v>
      </c>
      <c r="H144" s="155">
        <v>145.935</v>
      </c>
      <c r="I144" s="156"/>
      <c r="L144" s="151"/>
      <c r="M144" s="157"/>
      <c r="T144" s="158"/>
      <c r="AT144" s="153" t="s">
        <v>249</v>
      </c>
      <c r="AU144" s="153" t="s">
        <v>86</v>
      </c>
      <c r="AV144" s="12" t="s">
        <v>86</v>
      </c>
      <c r="AW144" s="12" t="s">
        <v>30</v>
      </c>
      <c r="AX144" s="12" t="s">
        <v>73</v>
      </c>
      <c r="AY144" s="153" t="s">
        <v>241</v>
      </c>
    </row>
    <row r="145" spans="2:65" s="13" customFormat="1" ht="12">
      <c r="B145" s="159"/>
      <c r="D145" s="152" t="s">
        <v>249</v>
      </c>
      <c r="E145" s="160" t="s">
        <v>1</v>
      </c>
      <c r="F145" s="161" t="s">
        <v>251</v>
      </c>
      <c r="H145" s="162">
        <v>145.935</v>
      </c>
      <c r="I145" s="163"/>
      <c r="L145" s="159"/>
      <c r="M145" s="164"/>
      <c r="T145" s="165"/>
      <c r="AT145" s="160" t="s">
        <v>249</v>
      </c>
      <c r="AU145" s="160" t="s">
        <v>86</v>
      </c>
      <c r="AV145" s="13" t="s">
        <v>247</v>
      </c>
      <c r="AW145" s="13" t="s">
        <v>30</v>
      </c>
      <c r="AX145" s="13" t="s">
        <v>80</v>
      </c>
      <c r="AY145" s="160" t="s">
        <v>241</v>
      </c>
    </row>
    <row r="146" spans="2:65" s="1" customFormat="1" ht="33" customHeight="1">
      <c r="B146" s="32"/>
      <c r="C146" s="137" t="s">
        <v>274</v>
      </c>
      <c r="D146" s="137" t="s">
        <v>243</v>
      </c>
      <c r="E146" s="138" t="s">
        <v>280</v>
      </c>
      <c r="F146" s="139" t="s">
        <v>281</v>
      </c>
      <c r="G146" s="140" t="s">
        <v>282</v>
      </c>
      <c r="H146" s="141">
        <v>17.512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247</v>
      </c>
      <c r="AT146" s="149" t="s">
        <v>243</v>
      </c>
      <c r="AU146" s="149" t="s">
        <v>86</v>
      </c>
      <c r="AY146" s="17" t="s">
        <v>241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247</v>
      </c>
      <c r="BM146" s="149" t="s">
        <v>3520</v>
      </c>
    </row>
    <row r="147" spans="2:65" s="12" customFormat="1" ht="12">
      <c r="B147" s="151"/>
      <c r="D147" s="152" t="s">
        <v>249</v>
      </c>
      <c r="E147" s="153" t="s">
        <v>1</v>
      </c>
      <c r="F147" s="154" t="s">
        <v>3521</v>
      </c>
      <c r="H147" s="155">
        <v>17.512</v>
      </c>
      <c r="I147" s="156"/>
      <c r="L147" s="151"/>
      <c r="M147" s="157"/>
      <c r="T147" s="158"/>
      <c r="AT147" s="153" t="s">
        <v>249</v>
      </c>
      <c r="AU147" s="153" t="s">
        <v>86</v>
      </c>
      <c r="AV147" s="12" t="s">
        <v>86</v>
      </c>
      <c r="AW147" s="12" t="s">
        <v>30</v>
      </c>
      <c r="AX147" s="12" t="s">
        <v>73</v>
      </c>
      <c r="AY147" s="153" t="s">
        <v>241</v>
      </c>
    </row>
    <row r="148" spans="2:65" s="13" customFormat="1" ht="12">
      <c r="B148" s="159"/>
      <c r="D148" s="152" t="s">
        <v>249</v>
      </c>
      <c r="E148" s="160" t="s">
        <v>1</v>
      </c>
      <c r="F148" s="161" t="s">
        <v>251</v>
      </c>
      <c r="H148" s="162">
        <v>17.512</v>
      </c>
      <c r="I148" s="163"/>
      <c r="L148" s="159"/>
      <c r="M148" s="164"/>
      <c r="T148" s="165"/>
      <c r="AT148" s="160" t="s">
        <v>249</v>
      </c>
      <c r="AU148" s="160" t="s">
        <v>86</v>
      </c>
      <c r="AV148" s="13" t="s">
        <v>247</v>
      </c>
      <c r="AW148" s="13" t="s">
        <v>30</v>
      </c>
      <c r="AX148" s="13" t="s">
        <v>80</v>
      </c>
      <c r="AY148" s="160" t="s">
        <v>241</v>
      </c>
    </row>
    <row r="149" spans="2:65" s="1" customFormat="1" ht="24.25" customHeight="1">
      <c r="B149" s="32"/>
      <c r="C149" s="137" t="s">
        <v>279</v>
      </c>
      <c r="D149" s="137" t="s">
        <v>243</v>
      </c>
      <c r="E149" s="138" t="s">
        <v>286</v>
      </c>
      <c r="F149" s="139" t="s">
        <v>287</v>
      </c>
      <c r="G149" s="140" t="s">
        <v>254</v>
      </c>
      <c r="H149" s="141">
        <v>27.678999999999998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39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247</v>
      </c>
      <c r="AT149" s="149" t="s">
        <v>243</v>
      </c>
      <c r="AU149" s="149" t="s">
        <v>86</v>
      </c>
      <c r="AY149" s="17" t="s">
        <v>241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247</v>
      </c>
      <c r="BM149" s="149" t="s">
        <v>3522</v>
      </c>
    </row>
    <row r="150" spans="2:65" s="12" customFormat="1" ht="12">
      <c r="B150" s="151"/>
      <c r="D150" s="152" t="s">
        <v>249</v>
      </c>
      <c r="E150" s="153" t="s">
        <v>1</v>
      </c>
      <c r="F150" s="154" t="s">
        <v>3523</v>
      </c>
      <c r="H150" s="155">
        <v>24.32</v>
      </c>
      <c r="I150" s="156"/>
      <c r="L150" s="151"/>
      <c r="M150" s="157"/>
      <c r="T150" s="158"/>
      <c r="AT150" s="153" t="s">
        <v>249</v>
      </c>
      <c r="AU150" s="153" t="s">
        <v>86</v>
      </c>
      <c r="AV150" s="12" t="s">
        <v>86</v>
      </c>
      <c r="AW150" s="12" t="s">
        <v>30</v>
      </c>
      <c r="AX150" s="12" t="s">
        <v>73</v>
      </c>
      <c r="AY150" s="153" t="s">
        <v>241</v>
      </c>
    </row>
    <row r="151" spans="2:65" s="12" customFormat="1" ht="12">
      <c r="B151" s="151"/>
      <c r="D151" s="152" t="s">
        <v>249</v>
      </c>
      <c r="E151" s="153" t="s">
        <v>1</v>
      </c>
      <c r="F151" s="154" t="s">
        <v>3524</v>
      </c>
      <c r="H151" s="155">
        <v>-1E-3</v>
      </c>
      <c r="I151" s="156"/>
      <c r="L151" s="151"/>
      <c r="M151" s="157"/>
      <c r="T151" s="158"/>
      <c r="AT151" s="153" t="s">
        <v>249</v>
      </c>
      <c r="AU151" s="153" t="s">
        <v>86</v>
      </c>
      <c r="AV151" s="12" t="s">
        <v>86</v>
      </c>
      <c r="AW151" s="12" t="s">
        <v>30</v>
      </c>
      <c r="AX151" s="12" t="s">
        <v>73</v>
      </c>
      <c r="AY151" s="153" t="s">
        <v>241</v>
      </c>
    </row>
    <row r="152" spans="2:65" s="14" customFormat="1" ht="12">
      <c r="B152" s="166"/>
      <c r="D152" s="152" t="s">
        <v>249</v>
      </c>
      <c r="E152" s="167" t="s">
        <v>1</v>
      </c>
      <c r="F152" s="168" t="s">
        <v>3525</v>
      </c>
      <c r="H152" s="169">
        <v>24.318999999999999</v>
      </c>
      <c r="I152" s="170"/>
      <c r="L152" s="166"/>
      <c r="M152" s="171"/>
      <c r="T152" s="172"/>
      <c r="AT152" s="167" t="s">
        <v>249</v>
      </c>
      <c r="AU152" s="167" t="s">
        <v>86</v>
      </c>
      <c r="AV152" s="14" t="s">
        <v>258</v>
      </c>
      <c r="AW152" s="14" t="s">
        <v>30</v>
      </c>
      <c r="AX152" s="14" t="s">
        <v>73</v>
      </c>
      <c r="AY152" s="167" t="s">
        <v>241</v>
      </c>
    </row>
    <row r="153" spans="2:65" s="12" customFormat="1" ht="12">
      <c r="B153" s="151"/>
      <c r="D153" s="152" t="s">
        <v>249</v>
      </c>
      <c r="E153" s="153" t="s">
        <v>1</v>
      </c>
      <c r="F153" s="154" t="s">
        <v>3526</v>
      </c>
      <c r="H153" s="155">
        <v>3.36</v>
      </c>
      <c r="I153" s="156"/>
      <c r="L153" s="151"/>
      <c r="M153" s="157"/>
      <c r="T153" s="158"/>
      <c r="AT153" s="153" t="s">
        <v>249</v>
      </c>
      <c r="AU153" s="153" t="s">
        <v>86</v>
      </c>
      <c r="AV153" s="12" t="s">
        <v>86</v>
      </c>
      <c r="AW153" s="12" t="s">
        <v>30</v>
      </c>
      <c r="AX153" s="12" t="s">
        <v>73</v>
      </c>
      <c r="AY153" s="153" t="s">
        <v>241</v>
      </c>
    </row>
    <row r="154" spans="2:65" s="14" customFormat="1" ht="12">
      <c r="B154" s="166"/>
      <c r="D154" s="152" t="s">
        <v>249</v>
      </c>
      <c r="E154" s="167" t="s">
        <v>1</v>
      </c>
      <c r="F154" s="168" t="s">
        <v>3527</v>
      </c>
      <c r="H154" s="169">
        <v>3.36</v>
      </c>
      <c r="I154" s="170"/>
      <c r="L154" s="166"/>
      <c r="M154" s="171"/>
      <c r="T154" s="172"/>
      <c r="AT154" s="167" t="s">
        <v>249</v>
      </c>
      <c r="AU154" s="167" t="s">
        <v>86</v>
      </c>
      <c r="AV154" s="14" t="s">
        <v>258</v>
      </c>
      <c r="AW154" s="14" t="s">
        <v>30</v>
      </c>
      <c r="AX154" s="14" t="s">
        <v>73</v>
      </c>
      <c r="AY154" s="167" t="s">
        <v>241</v>
      </c>
    </row>
    <row r="155" spans="2:65" s="13" customFormat="1" ht="12">
      <c r="B155" s="159"/>
      <c r="D155" s="152" t="s">
        <v>249</v>
      </c>
      <c r="E155" s="160" t="s">
        <v>1</v>
      </c>
      <c r="F155" s="161" t="s">
        <v>251</v>
      </c>
      <c r="H155" s="162">
        <v>27.678999999999998</v>
      </c>
      <c r="I155" s="163"/>
      <c r="L155" s="159"/>
      <c r="M155" s="164"/>
      <c r="T155" s="165"/>
      <c r="AT155" s="160" t="s">
        <v>249</v>
      </c>
      <c r="AU155" s="160" t="s">
        <v>86</v>
      </c>
      <c r="AV155" s="13" t="s">
        <v>247</v>
      </c>
      <c r="AW155" s="13" t="s">
        <v>30</v>
      </c>
      <c r="AX155" s="13" t="s">
        <v>80</v>
      </c>
      <c r="AY155" s="160" t="s">
        <v>241</v>
      </c>
    </row>
    <row r="156" spans="2:65" s="1" customFormat="1" ht="24.25" customHeight="1">
      <c r="B156" s="32"/>
      <c r="C156" s="137" t="s">
        <v>285</v>
      </c>
      <c r="D156" s="137" t="s">
        <v>243</v>
      </c>
      <c r="E156" s="138" t="s">
        <v>3528</v>
      </c>
      <c r="F156" s="139" t="s">
        <v>3529</v>
      </c>
      <c r="G156" s="140" t="s">
        <v>254</v>
      </c>
      <c r="H156" s="141">
        <v>3.84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39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247</v>
      </c>
      <c r="AT156" s="149" t="s">
        <v>243</v>
      </c>
      <c r="AU156" s="149" t="s">
        <v>86</v>
      </c>
      <c r="AY156" s="17" t="s">
        <v>241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86</v>
      </c>
      <c r="BK156" s="150">
        <f>ROUND(I156*H156,2)</f>
        <v>0</v>
      </c>
      <c r="BL156" s="17" t="s">
        <v>247</v>
      </c>
      <c r="BM156" s="149" t="s">
        <v>3530</v>
      </c>
    </row>
    <row r="157" spans="2:65" s="12" customFormat="1" ht="12">
      <c r="B157" s="151"/>
      <c r="D157" s="152" t="s">
        <v>249</v>
      </c>
      <c r="E157" s="153" t="s">
        <v>1</v>
      </c>
      <c r="F157" s="154" t="s">
        <v>3531</v>
      </c>
      <c r="H157" s="155">
        <v>3.84</v>
      </c>
      <c r="I157" s="156"/>
      <c r="L157" s="151"/>
      <c r="M157" s="157"/>
      <c r="T157" s="158"/>
      <c r="AT157" s="153" t="s">
        <v>249</v>
      </c>
      <c r="AU157" s="153" t="s">
        <v>86</v>
      </c>
      <c r="AV157" s="12" t="s">
        <v>86</v>
      </c>
      <c r="AW157" s="12" t="s">
        <v>30</v>
      </c>
      <c r="AX157" s="12" t="s">
        <v>80</v>
      </c>
      <c r="AY157" s="153" t="s">
        <v>241</v>
      </c>
    </row>
    <row r="158" spans="2:65" s="1" customFormat="1" ht="16.5" customHeight="1">
      <c r="B158" s="32"/>
      <c r="C158" s="173" t="s">
        <v>290</v>
      </c>
      <c r="D158" s="173" t="s">
        <v>319</v>
      </c>
      <c r="E158" s="174" t="s">
        <v>3532</v>
      </c>
      <c r="F158" s="175" t="s">
        <v>3533</v>
      </c>
      <c r="G158" s="176" t="s">
        <v>282</v>
      </c>
      <c r="H158" s="177">
        <v>7.68</v>
      </c>
      <c r="I158" s="178"/>
      <c r="J158" s="179">
        <f>ROUND(I158*H158,2)</f>
        <v>0</v>
      </c>
      <c r="K158" s="180"/>
      <c r="L158" s="181"/>
      <c r="M158" s="182" t="s">
        <v>1</v>
      </c>
      <c r="N158" s="183" t="s">
        <v>39</v>
      </c>
      <c r="P158" s="147">
        <f>O158*H158</f>
        <v>0</v>
      </c>
      <c r="Q158" s="147">
        <v>1</v>
      </c>
      <c r="R158" s="147">
        <f>Q158*H158</f>
        <v>7.68</v>
      </c>
      <c r="S158" s="147">
        <v>0</v>
      </c>
      <c r="T158" s="148">
        <f>S158*H158</f>
        <v>0</v>
      </c>
      <c r="AR158" s="149" t="s">
        <v>285</v>
      </c>
      <c r="AT158" s="149" t="s">
        <v>319</v>
      </c>
      <c r="AU158" s="149" t="s">
        <v>86</v>
      </c>
      <c r="AY158" s="17" t="s">
        <v>241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86</v>
      </c>
      <c r="BK158" s="150">
        <f>ROUND(I158*H158,2)</f>
        <v>0</v>
      </c>
      <c r="BL158" s="17" t="s">
        <v>247</v>
      </c>
      <c r="BM158" s="149" t="s">
        <v>3534</v>
      </c>
    </row>
    <row r="159" spans="2:65" s="1" customFormat="1" ht="24.25" customHeight="1">
      <c r="B159" s="32"/>
      <c r="C159" s="137" t="s">
        <v>296</v>
      </c>
      <c r="D159" s="137" t="s">
        <v>243</v>
      </c>
      <c r="E159" s="138" t="s">
        <v>3535</v>
      </c>
      <c r="F159" s="139" t="s">
        <v>3536</v>
      </c>
      <c r="G159" s="140" t="s">
        <v>254</v>
      </c>
      <c r="H159" s="141">
        <v>2.9780000000000002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39</v>
      </c>
      <c r="P159" s="147">
        <f>O159*H159</f>
        <v>0</v>
      </c>
      <c r="Q159" s="147">
        <v>1.8907700000000001</v>
      </c>
      <c r="R159" s="147">
        <f>Q159*H159</f>
        <v>5.6307130600000006</v>
      </c>
      <c r="S159" s="147">
        <v>0</v>
      </c>
      <c r="T159" s="148">
        <f>S159*H159</f>
        <v>0</v>
      </c>
      <c r="AR159" s="149" t="s">
        <v>247</v>
      </c>
      <c r="AT159" s="149" t="s">
        <v>243</v>
      </c>
      <c r="AU159" s="149" t="s">
        <v>86</v>
      </c>
      <c r="AY159" s="17" t="s">
        <v>241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86</v>
      </c>
      <c r="BK159" s="150">
        <f>ROUND(I159*H159,2)</f>
        <v>0</v>
      </c>
      <c r="BL159" s="17" t="s">
        <v>247</v>
      </c>
      <c r="BM159" s="149" t="s">
        <v>3537</v>
      </c>
    </row>
    <row r="160" spans="2:65" s="12" customFormat="1" ht="12">
      <c r="B160" s="151"/>
      <c r="D160" s="152" t="s">
        <v>249</v>
      </c>
      <c r="E160" s="153" t="s">
        <v>1</v>
      </c>
      <c r="F160" s="154" t="s">
        <v>3538</v>
      </c>
      <c r="H160" s="155">
        <v>2.56</v>
      </c>
      <c r="I160" s="156"/>
      <c r="L160" s="151"/>
      <c r="M160" s="157"/>
      <c r="T160" s="158"/>
      <c r="AT160" s="153" t="s">
        <v>249</v>
      </c>
      <c r="AU160" s="153" t="s">
        <v>86</v>
      </c>
      <c r="AV160" s="12" t="s">
        <v>86</v>
      </c>
      <c r="AW160" s="12" t="s">
        <v>30</v>
      </c>
      <c r="AX160" s="12" t="s">
        <v>73</v>
      </c>
      <c r="AY160" s="153" t="s">
        <v>241</v>
      </c>
    </row>
    <row r="161" spans="2:65" s="14" customFormat="1" ht="12">
      <c r="B161" s="166"/>
      <c r="D161" s="152" t="s">
        <v>249</v>
      </c>
      <c r="E161" s="167" t="s">
        <v>1</v>
      </c>
      <c r="F161" s="168" t="s">
        <v>3525</v>
      </c>
      <c r="H161" s="169">
        <v>2.56</v>
      </c>
      <c r="I161" s="170"/>
      <c r="L161" s="166"/>
      <c r="M161" s="171"/>
      <c r="T161" s="172"/>
      <c r="AT161" s="167" t="s">
        <v>249</v>
      </c>
      <c r="AU161" s="167" t="s">
        <v>86</v>
      </c>
      <c r="AV161" s="14" t="s">
        <v>258</v>
      </c>
      <c r="AW161" s="14" t="s">
        <v>30</v>
      </c>
      <c r="AX161" s="14" t="s">
        <v>73</v>
      </c>
      <c r="AY161" s="167" t="s">
        <v>241</v>
      </c>
    </row>
    <row r="162" spans="2:65" s="12" customFormat="1" ht="12">
      <c r="B162" s="151"/>
      <c r="D162" s="152" t="s">
        <v>249</v>
      </c>
      <c r="E162" s="153" t="s">
        <v>1</v>
      </c>
      <c r="F162" s="154" t="s">
        <v>3539</v>
      </c>
      <c r="H162" s="155">
        <v>0.41799999999999998</v>
      </c>
      <c r="I162" s="156"/>
      <c r="L162" s="151"/>
      <c r="M162" s="157"/>
      <c r="T162" s="158"/>
      <c r="AT162" s="153" t="s">
        <v>249</v>
      </c>
      <c r="AU162" s="153" t="s">
        <v>86</v>
      </c>
      <c r="AV162" s="12" t="s">
        <v>86</v>
      </c>
      <c r="AW162" s="12" t="s">
        <v>30</v>
      </c>
      <c r="AX162" s="12" t="s">
        <v>73</v>
      </c>
      <c r="AY162" s="153" t="s">
        <v>241</v>
      </c>
    </row>
    <row r="163" spans="2:65" s="14" customFormat="1" ht="12">
      <c r="B163" s="166"/>
      <c r="D163" s="152" t="s">
        <v>249</v>
      </c>
      <c r="E163" s="167" t="s">
        <v>1</v>
      </c>
      <c r="F163" s="168" t="s">
        <v>3527</v>
      </c>
      <c r="H163" s="169">
        <v>0.41799999999999998</v>
      </c>
      <c r="I163" s="170"/>
      <c r="L163" s="166"/>
      <c r="M163" s="171"/>
      <c r="T163" s="172"/>
      <c r="AT163" s="167" t="s">
        <v>249</v>
      </c>
      <c r="AU163" s="167" t="s">
        <v>86</v>
      </c>
      <c r="AV163" s="14" t="s">
        <v>258</v>
      </c>
      <c r="AW163" s="14" t="s">
        <v>30</v>
      </c>
      <c r="AX163" s="14" t="s">
        <v>73</v>
      </c>
      <c r="AY163" s="167" t="s">
        <v>241</v>
      </c>
    </row>
    <row r="164" spans="2:65" s="13" customFormat="1" ht="12">
      <c r="B164" s="159"/>
      <c r="D164" s="152" t="s">
        <v>249</v>
      </c>
      <c r="E164" s="160" t="s">
        <v>1</v>
      </c>
      <c r="F164" s="161" t="s">
        <v>251</v>
      </c>
      <c r="H164" s="162">
        <v>2.9780000000000002</v>
      </c>
      <c r="I164" s="163"/>
      <c r="L164" s="159"/>
      <c r="M164" s="164"/>
      <c r="T164" s="165"/>
      <c r="AT164" s="160" t="s">
        <v>249</v>
      </c>
      <c r="AU164" s="160" t="s">
        <v>86</v>
      </c>
      <c r="AV164" s="13" t="s">
        <v>247</v>
      </c>
      <c r="AW164" s="13" t="s">
        <v>30</v>
      </c>
      <c r="AX164" s="13" t="s">
        <v>80</v>
      </c>
      <c r="AY164" s="160" t="s">
        <v>241</v>
      </c>
    </row>
    <row r="165" spans="2:65" s="1" customFormat="1" ht="16.5" customHeight="1">
      <c r="B165" s="32"/>
      <c r="C165" s="137" t="s">
        <v>304</v>
      </c>
      <c r="D165" s="137" t="s">
        <v>243</v>
      </c>
      <c r="E165" s="138" t="s">
        <v>3540</v>
      </c>
      <c r="F165" s="139" t="s">
        <v>3541</v>
      </c>
      <c r="G165" s="140" t="s">
        <v>246</v>
      </c>
      <c r="H165" s="141">
        <v>29.78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39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247</v>
      </c>
      <c r="AT165" s="149" t="s">
        <v>243</v>
      </c>
      <c r="AU165" s="149" t="s">
        <v>86</v>
      </c>
      <c r="AY165" s="17" t="s">
        <v>241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247</v>
      </c>
      <c r="BM165" s="149" t="s">
        <v>3542</v>
      </c>
    </row>
    <row r="166" spans="2:65" s="12" customFormat="1" ht="12">
      <c r="B166" s="151"/>
      <c r="D166" s="152" t="s">
        <v>249</v>
      </c>
      <c r="E166" s="153" t="s">
        <v>1</v>
      </c>
      <c r="F166" s="154" t="s">
        <v>3543</v>
      </c>
      <c r="H166" s="155">
        <v>25.6</v>
      </c>
      <c r="I166" s="156"/>
      <c r="L166" s="151"/>
      <c r="M166" s="157"/>
      <c r="T166" s="158"/>
      <c r="AT166" s="153" t="s">
        <v>249</v>
      </c>
      <c r="AU166" s="153" t="s">
        <v>86</v>
      </c>
      <c r="AV166" s="12" t="s">
        <v>86</v>
      </c>
      <c r="AW166" s="12" t="s">
        <v>30</v>
      </c>
      <c r="AX166" s="12" t="s">
        <v>73</v>
      </c>
      <c r="AY166" s="153" t="s">
        <v>241</v>
      </c>
    </row>
    <row r="167" spans="2:65" s="14" customFormat="1" ht="12">
      <c r="B167" s="166"/>
      <c r="D167" s="152" t="s">
        <v>249</v>
      </c>
      <c r="E167" s="167" t="s">
        <v>1</v>
      </c>
      <c r="F167" s="168" t="s">
        <v>3544</v>
      </c>
      <c r="H167" s="169">
        <v>25.6</v>
      </c>
      <c r="I167" s="170"/>
      <c r="L167" s="166"/>
      <c r="M167" s="171"/>
      <c r="T167" s="172"/>
      <c r="AT167" s="167" t="s">
        <v>249</v>
      </c>
      <c r="AU167" s="167" t="s">
        <v>86</v>
      </c>
      <c r="AV167" s="14" t="s">
        <v>258</v>
      </c>
      <c r="AW167" s="14" t="s">
        <v>30</v>
      </c>
      <c r="AX167" s="14" t="s">
        <v>73</v>
      </c>
      <c r="AY167" s="167" t="s">
        <v>241</v>
      </c>
    </row>
    <row r="168" spans="2:65" s="12" customFormat="1" ht="12">
      <c r="B168" s="151"/>
      <c r="D168" s="152" t="s">
        <v>249</v>
      </c>
      <c r="E168" s="153" t="s">
        <v>1</v>
      </c>
      <c r="F168" s="154" t="s">
        <v>3545</v>
      </c>
      <c r="H168" s="155">
        <v>4.18</v>
      </c>
      <c r="I168" s="156"/>
      <c r="L168" s="151"/>
      <c r="M168" s="157"/>
      <c r="T168" s="158"/>
      <c r="AT168" s="153" t="s">
        <v>249</v>
      </c>
      <c r="AU168" s="153" t="s">
        <v>86</v>
      </c>
      <c r="AV168" s="12" t="s">
        <v>86</v>
      </c>
      <c r="AW168" s="12" t="s">
        <v>30</v>
      </c>
      <c r="AX168" s="12" t="s">
        <v>73</v>
      </c>
      <c r="AY168" s="153" t="s">
        <v>241</v>
      </c>
    </row>
    <row r="169" spans="2:65" s="14" customFormat="1" ht="12">
      <c r="B169" s="166"/>
      <c r="D169" s="152" t="s">
        <v>249</v>
      </c>
      <c r="E169" s="167" t="s">
        <v>1</v>
      </c>
      <c r="F169" s="168" t="s">
        <v>3527</v>
      </c>
      <c r="H169" s="169">
        <v>4.18</v>
      </c>
      <c r="I169" s="170"/>
      <c r="L169" s="166"/>
      <c r="M169" s="171"/>
      <c r="T169" s="172"/>
      <c r="AT169" s="167" t="s">
        <v>249</v>
      </c>
      <c r="AU169" s="167" t="s">
        <v>86</v>
      </c>
      <c r="AV169" s="14" t="s">
        <v>258</v>
      </c>
      <c r="AW169" s="14" t="s">
        <v>30</v>
      </c>
      <c r="AX169" s="14" t="s">
        <v>73</v>
      </c>
      <c r="AY169" s="167" t="s">
        <v>241</v>
      </c>
    </row>
    <row r="170" spans="2:65" s="13" customFormat="1" ht="12">
      <c r="B170" s="159"/>
      <c r="D170" s="152" t="s">
        <v>249</v>
      </c>
      <c r="E170" s="160" t="s">
        <v>1</v>
      </c>
      <c r="F170" s="161" t="s">
        <v>251</v>
      </c>
      <c r="H170" s="162">
        <v>29.78</v>
      </c>
      <c r="I170" s="163"/>
      <c r="L170" s="159"/>
      <c r="M170" s="164"/>
      <c r="T170" s="165"/>
      <c r="AT170" s="160" t="s">
        <v>249</v>
      </c>
      <c r="AU170" s="160" t="s">
        <v>86</v>
      </c>
      <c r="AV170" s="13" t="s">
        <v>247</v>
      </c>
      <c r="AW170" s="13" t="s">
        <v>30</v>
      </c>
      <c r="AX170" s="13" t="s">
        <v>80</v>
      </c>
      <c r="AY170" s="160" t="s">
        <v>241</v>
      </c>
    </row>
    <row r="171" spans="2:65" s="11" customFormat="1" ht="22.75" customHeight="1">
      <c r="B171" s="125"/>
      <c r="D171" s="126" t="s">
        <v>72</v>
      </c>
      <c r="E171" s="135" t="s">
        <v>285</v>
      </c>
      <c r="F171" s="135" t="s">
        <v>929</v>
      </c>
      <c r="I171" s="128"/>
      <c r="J171" s="136">
        <f>BK171</f>
        <v>0</v>
      </c>
      <c r="L171" s="125"/>
      <c r="M171" s="130"/>
      <c r="P171" s="131">
        <f>SUM(P172:P189)</f>
        <v>0</v>
      </c>
      <c r="R171" s="131">
        <f>SUM(R172:R189)</f>
        <v>0.49064959999999996</v>
      </c>
      <c r="T171" s="132">
        <f>SUM(T172:T189)</f>
        <v>0</v>
      </c>
      <c r="AR171" s="126" t="s">
        <v>80</v>
      </c>
      <c r="AT171" s="133" t="s">
        <v>72</v>
      </c>
      <c r="AU171" s="133" t="s">
        <v>80</v>
      </c>
      <c r="AY171" s="126" t="s">
        <v>241</v>
      </c>
      <c r="BK171" s="134">
        <f>SUM(BK172:BK189)</f>
        <v>0</v>
      </c>
    </row>
    <row r="172" spans="2:65" s="1" customFormat="1" ht="24.25" customHeight="1">
      <c r="B172" s="32"/>
      <c r="C172" s="137" t="s">
        <v>8</v>
      </c>
      <c r="D172" s="137" t="s">
        <v>243</v>
      </c>
      <c r="E172" s="138" t="s">
        <v>3546</v>
      </c>
      <c r="F172" s="139" t="s">
        <v>3547</v>
      </c>
      <c r="G172" s="140" t="s">
        <v>299</v>
      </c>
      <c r="H172" s="141">
        <v>32</v>
      </c>
      <c r="I172" s="142"/>
      <c r="J172" s="143">
        <f>ROUND(I172*H172,2)</f>
        <v>0</v>
      </c>
      <c r="K172" s="144"/>
      <c r="L172" s="32"/>
      <c r="M172" s="145" t="s">
        <v>1</v>
      </c>
      <c r="N172" s="146" t="s">
        <v>39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247</v>
      </c>
      <c r="AT172" s="149" t="s">
        <v>243</v>
      </c>
      <c r="AU172" s="149" t="s">
        <v>86</v>
      </c>
      <c r="AY172" s="17" t="s">
        <v>241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86</v>
      </c>
      <c r="BK172" s="150">
        <f>ROUND(I172*H172,2)</f>
        <v>0</v>
      </c>
      <c r="BL172" s="17" t="s">
        <v>247</v>
      </c>
      <c r="BM172" s="149" t="s">
        <v>3548</v>
      </c>
    </row>
    <row r="173" spans="2:65" s="12" customFormat="1" ht="12">
      <c r="B173" s="151"/>
      <c r="D173" s="152" t="s">
        <v>249</v>
      </c>
      <c r="E173" s="153" t="s">
        <v>1</v>
      </c>
      <c r="F173" s="154" t="s">
        <v>3549</v>
      </c>
      <c r="H173" s="155">
        <v>32</v>
      </c>
      <c r="I173" s="156"/>
      <c r="L173" s="151"/>
      <c r="M173" s="157"/>
      <c r="T173" s="158"/>
      <c r="AT173" s="153" t="s">
        <v>249</v>
      </c>
      <c r="AU173" s="153" t="s">
        <v>86</v>
      </c>
      <c r="AV173" s="12" t="s">
        <v>86</v>
      </c>
      <c r="AW173" s="12" t="s">
        <v>30</v>
      </c>
      <c r="AX173" s="12" t="s">
        <v>73</v>
      </c>
      <c r="AY173" s="153" t="s">
        <v>241</v>
      </c>
    </row>
    <row r="174" spans="2:65" s="13" customFormat="1" ht="12">
      <c r="B174" s="159"/>
      <c r="D174" s="152" t="s">
        <v>249</v>
      </c>
      <c r="E174" s="160" t="s">
        <v>1</v>
      </c>
      <c r="F174" s="161" t="s">
        <v>251</v>
      </c>
      <c r="H174" s="162">
        <v>32</v>
      </c>
      <c r="I174" s="163"/>
      <c r="L174" s="159"/>
      <c r="M174" s="164"/>
      <c r="T174" s="165"/>
      <c r="AT174" s="160" t="s">
        <v>249</v>
      </c>
      <c r="AU174" s="160" t="s">
        <v>86</v>
      </c>
      <c r="AV174" s="13" t="s">
        <v>247</v>
      </c>
      <c r="AW174" s="13" t="s">
        <v>30</v>
      </c>
      <c r="AX174" s="13" t="s">
        <v>80</v>
      </c>
      <c r="AY174" s="160" t="s">
        <v>241</v>
      </c>
    </row>
    <row r="175" spans="2:65" s="1" customFormat="1" ht="24.25" customHeight="1">
      <c r="B175" s="32"/>
      <c r="C175" s="173" t="s">
        <v>318</v>
      </c>
      <c r="D175" s="173" t="s">
        <v>319</v>
      </c>
      <c r="E175" s="174" t="s">
        <v>3550</v>
      </c>
      <c r="F175" s="175" t="s">
        <v>3551</v>
      </c>
      <c r="G175" s="176" t="s">
        <v>299</v>
      </c>
      <c r="H175" s="177">
        <v>32.479999999999997</v>
      </c>
      <c r="I175" s="178"/>
      <c r="J175" s="179">
        <f>ROUND(I175*H175,2)</f>
        <v>0</v>
      </c>
      <c r="K175" s="180"/>
      <c r="L175" s="181"/>
      <c r="M175" s="182" t="s">
        <v>1</v>
      </c>
      <c r="N175" s="183" t="s">
        <v>39</v>
      </c>
      <c r="P175" s="147">
        <f>O175*H175</f>
        <v>0</v>
      </c>
      <c r="Q175" s="147">
        <v>2.7E-4</v>
      </c>
      <c r="R175" s="147">
        <f>Q175*H175</f>
        <v>8.7695999999999989E-3</v>
      </c>
      <c r="S175" s="147">
        <v>0</v>
      </c>
      <c r="T175" s="148">
        <f>S175*H175</f>
        <v>0</v>
      </c>
      <c r="AR175" s="149" t="s">
        <v>285</v>
      </c>
      <c r="AT175" s="149" t="s">
        <v>319</v>
      </c>
      <c r="AU175" s="149" t="s">
        <v>86</v>
      </c>
      <c r="AY175" s="17" t="s">
        <v>241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86</v>
      </c>
      <c r="BK175" s="150">
        <f>ROUND(I175*H175,2)</f>
        <v>0</v>
      </c>
      <c r="BL175" s="17" t="s">
        <v>247</v>
      </c>
      <c r="BM175" s="149" t="s">
        <v>3552</v>
      </c>
    </row>
    <row r="176" spans="2:65" s="12" customFormat="1" ht="12">
      <c r="B176" s="151"/>
      <c r="D176" s="152" t="s">
        <v>249</v>
      </c>
      <c r="E176" s="153" t="s">
        <v>1</v>
      </c>
      <c r="F176" s="154" t="s">
        <v>3553</v>
      </c>
      <c r="H176" s="155">
        <v>32.479999999999997</v>
      </c>
      <c r="I176" s="156"/>
      <c r="L176" s="151"/>
      <c r="M176" s="157"/>
      <c r="T176" s="158"/>
      <c r="AT176" s="153" t="s">
        <v>249</v>
      </c>
      <c r="AU176" s="153" t="s">
        <v>86</v>
      </c>
      <c r="AV176" s="12" t="s">
        <v>86</v>
      </c>
      <c r="AW176" s="12" t="s">
        <v>30</v>
      </c>
      <c r="AX176" s="12" t="s">
        <v>80</v>
      </c>
      <c r="AY176" s="153" t="s">
        <v>241</v>
      </c>
    </row>
    <row r="177" spans="2:65" s="1" customFormat="1" ht="16.5" customHeight="1">
      <c r="B177" s="32"/>
      <c r="C177" s="137" t="s">
        <v>324</v>
      </c>
      <c r="D177" s="137" t="s">
        <v>243</v>
      </c>
      <c r="E177" s="138" t="s">
        <v>3554</v>
      </c>
      <c r="F177" s="139" t="s">
        <v>3555</v>
      </c>
      <c r="G177" s="140" t="s">
        <v>1247</v>
      </c>
      <c r="H177" s="141">
        <v>1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39</v>
      </c>
      <c r="P177" s="147">
        <f>O177*H177</f>
        <v>0</v>
      </c>
      <c r="Q177" s="147">
        <v>6.7799999999999996E-3</v>
      </c>
      <c r="R177" s="147">
        <f>Q177*H177</f>
        <v>6.7799999999999996E-3</v>
      </c>
      <c r="S177" s="147">
        <v>0</v>
      </c>
      <c r="T177" s="148">
        <f>S177*H177</f>
        <v>0</v>
      </c>
      <c r="AR177" s="149" t="s">
        <v>334</v>
      </c>
      <c r="AT177" s="149" t="s">
        <v>243</v>
      </c>
      <c r="AU177" s="149" t="s">
        <v>86</v>
      </c>
      <c r="AY177" s="17" t="s">
        <v>241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86</v>
      </c>
      <c r="BK177" s="150">
        <f>ROUND(I177*H177,2)</f>
        <v>0</v>
      </c>
      <c r="BL177" s="17" t="s">
        <v>334</v>
      </c>
      <c r="BM177" s="149" t="s">
        <v>3556</v>
      </c>
    </row>
    <row r="178" spans="2:65" s="15" customFormat="1" ht="12">
      <c r="B178" s="184"/>
      <c r="D178" s="152" t="s">
        <v>249</v>
      </c>
      <c r="E178" s="185" t="s">
        <v>1</v>
      </c>
      <c r="F178" s="186" t="s">
        <v>3557</v>
      </c>
      <c r="H178" s="185" t="s">
        <v>1</v>
      </c>
      <c r="I178" s="187"/>
      <c r="L178" s="184"/>
      <c r="M178" s="188"/>
      <c r="T178" s="189"/>
      <c r="AT178" s="185" t="s">
        <v>249</v>
      </c>
      <c r="AU178" s="185" t="s">
        <v>86</v>
      </c>
      <c r="AV178" s="15" t="s">
        <v>80</v>
      </c>
      <c r="AW178" s="15" t="s">
        <v>30</v>
      </c>
      <c r="AX178" s="15" t="s">
        <v>73</v>
      </c>
      <c r="AY178" s="185" t="s">
        <v>241</v>
      </c>
    </row>
    <row r="179" spans="2:65" s="15" customFormat="1" ht="36">
      <c r="B179" s="184"/>
      <c r="D179" s="152" t="s">
        <v>249</v>
      </c>
      <c r="E179" s="185" t="s">
        <v>1</v>
      </c>
      <c r="F179" s="186" t="s">
        <v>3558</v>
      </c>
      <c r="H179" s="185" t="s">
        <v>1</v>
      </c>
      <c r="I179" s="187"/>
      <c r="L179" s="184"/>
      <c r="M179" s="188"/>
      <c r="T179" s="189"/>
      <c r="AT179" s="185" t="s">
        <v>249</v>
      </c>
      <c r="AU179" s="185" t="s">
        <v>86</v>
      </c>
      <c r="AV179" s="15" t="s">
        <v>80</v>
      </c>
      <c r="AW179" s="15" t="s">
        <v>30</v>
      </c>
      <c r="AX179" s="15" t="s">
        <v>73</v>
      </c>
      <c r="AY179" s="185" t="s">
        <v>241</v>
      </c>
    </row>
    <row r="180" spans="2:65" s="12" customFormat="1" ht="12">
      <c r="B180" s="151"/>
      <c r="D180" s="152" t="s">
        <v>249</v>
      </c>
      <c r="E180" s="153" t="s">
        <v>1</v>
      </c>
      <c r="F180" s="154" t="s">
        <v>3559</v>
      </c>
      <c r="H180" s="155">
        <v>1</v>
      </c>
      <c r="I180" s="156"/>
      <c r="L180" s="151"/>
      <c r="M180" s="157"/>
      <c r="T180" s="158"/>
      <c r="AT180" s="153" t="s">
        <v>249</v>
      </c>
      <c r="AU180" s="153" t="s">
        <v>86</v>
      </c>
      <c r="AV180" s="12" t="s">
        <v>86</v>
      </c>
      <c r="AW180" s="12" t="s">
        <v>30</v>
      </c>
      <c r="AX180" s="12" t="s">
        <v>73</v>
      </c>
      <c r="AY180" s="153" t="s">
        <v>241</v>
      </c>
    </row>
    <row r="181" spans="2:65" s="13" customFormat="1" ht="12">
      <c r="B181" s="159"/>
      <c r="D181" s="152" t="s">
        <v>249</v>
      </c>
      <c r="E181" s="160" t="s">
        <v>1</v>
      </c>
      <c r="F181" s="161" t="s">
        <v>858</v>
      </c>
      <c r="H181" s="162">
        <v>1</v>
      </c>
      <c r="I181" s="163"/>
      <c r="L181" s="159"/>
      <c r="M181" s="164"/>
      <c r="T181" s="165"/>
      <c r="AT181" s="160" t="s">
        <v>249</v>
      </c>
      <c r="AU181" s="160" t="s">
        <v>86</v>
      </c>
      <c r="AV181" s="13" t="s">
        <v>247</v>
      </c>
      <c r="AW181" s="13" t="s">
        <v>30</v>
      </c>
      <c r="AX181" s="13" t="s">
        <v>80</v>
      </c>
      <c r="AY181" s="160" t="s">
        <v>241</v>
      </c>
    </row>
    <row r="182" spans="2:65" s="1" customFormat="1" ht="33" customHeight="1">
      <c r="B182" s="32"/>
      <c r="C182" s="137" t="s">
        <v>330</v>
      </c>
      <c r="D182" s="137" t="s">
        <v>243</v>
      </c>
      <c r="E182" s="138" t="s">
        <v>3560</v>
      </c>
      <c r="F182" s="139" t="s">
        <v>3561</v>
      </c>
      <c r="G182" s="140" t="s">
        <v>327</v>
      </c>
      <c r="H182" s="141">
        <v>1</v>
      </c>
      <c r="I182" s="142"/>
      <c r="J182" s="143">
        <f>ROUND(I182*H182,2)</f>
        <v>0</v>
      </c>
      <c r="K182" s="144"/>
      <c r="L182" s="32"/>
      <c r="M182" s="145" t="s">
        <v>1</v>
      </c>
      <c r="N182" s="146" t="s">
        <v>39</v>
      </c>
      <c r="P182" s="147">
        <f>O182*H182</f>
        <v>0</v>
      </c>
      <c r="Q182" s="147">
        <v>0.36191000000000001</v>
      </c>
      <c r="R182" s="147">
        <f>Q182*H182</f>
        <v>0.36191000000000001</v>
      </c>
      <c r="S182" s="147">
        <v>0</v>
      </c>
      <c r="T182" s="148">
        <f>S182*H182</f>
        <v>0</v>
      </c>
      <c r="AR182" s="149" t="s">
        <v>247</v>
      </c>
      <c r="AT182" s="149" t="s">
        <v>243</v>
      </c>
      <c r="AU182" s="149" t="s">
        <v>86</v>
      </c>
      <c r="AY182" s="17" t="s">
        <v>241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86</v>
      </c>
      <c r="BK182" s="150">
        <f>ROUND(I182*H182,2)</f>
        <v>0</v>
      </c>
      <c r="BL182" s="17" t="s">
        <v>247</v>
      </c>
      <c r="BM182" s="149" t="s">
        <v>3562</v>
      </c>
    </row>
    <row r="183" spans="2:65" s="1" customFormat="1" ht="24.25" customHeight="1">
      <c r="B183" s="32"/>
      <c r="C183" s="173" t="s">
        <v>334</v>
      </c>
      <c r="D183" s="173" t="s">
        <v>319</v>
      </c>
      <c r="E183" s="174" t="s">
        <v>3563</v>
      </c>
      <c r="F183" s="175" t="s">
        <v>3564</v>
      </c>
      <c r="G183" s="176" t="s">
        <v>327</v>
      </c>
      <c r="H183" s="177">
        <v>1</v>
      </c>
      <c r="I183" s="178"/>
      <c r="J183" s="179">
        <f>ROUND(I183*H183,2)</f>
        <v>0</v>
      </c>
      <c r="K183" s="180"/>
      <c r="L183" s="181"/>
      <c r="M183" s="182" t="s">
        <v>1</v>
      </c>
      <c r="N183" s="183" t="s">
        <v>39</v>
      </c>
      <c r="P183" s="147">
        <f>O183*H183</f>
        <v>0</v>
      </c>
      <c r="Q183" s="147">
        <v>0.105</v>
      </c>
      <c r="R183" s="147">
        <f>Q183*H183</f>
        <v>0.105</v>
      </c>
      <c r="S183" s="147">
        <v>0</v>
      </c>
      <c r="T183" s="148">
        <f>S183*H183</f>
        <v>0</v>
      </c>
      <c r="AR183" s="149" t="s">
        <v>285</v>
      </c>
      <c r="AT183" s="149" t="s">
        <v>319</v>
      </c>
      <c r="AU183" s="149" t="s">
        <v>86</v>
      </c>
      <c r="AY183" s="17" t="s">
        <v>241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86</v>
      </c>
      <c r="BK183" s="150">
        <f>ROUND(I183*H183,2)</f>
        <v>0</v>
      </c>
      <c r="BL183" s="17" t="s">
        <v>247</v>
      </c>
      <c r="BM183" s="149" t="s">
        <v>3565</v>
      </c>
    </row>
    <row r="184" spans="2:65" s="1" customFormat="1" ht="16.5" customHeight="1">
      <c r="B184" s="32"/>
      <c r="C184" s="137" t="s">
        <v>338</v>
      </c>
      <c r="D184" s="137" t="s">
        <v>243</v>
      </c>
      <c r="E184" s="138" t="s">
        <v>3566</v>
      </c>
      <c r="F184" s="139" t="s">
        <v>3567</v>
      </c>
      <c r="G184" s="140" t="s">
        <v>299</v>
      </c>
      <c r="H184" s="141">
        <v>33</v>
      </c>
      <c r="I184" s="142"/>
      <c r="J184" s="143">
        <f>ROUND(I184*H184,2)</f>
        <v>0</v>
      </c>
      <c r="K184" s="144"/>
      <c r="L184" s="32"/>
      <c r="M184" s="145" t="s">
        <v>1</v>
      </c>
      <c r="N184" s="146" t="s">
        <v>39</v>
      </c>
      <c r="P184" s="147">
        <f>O184*H184</f>
        <v>0</v>
      </c>
      <c r="Q184" s="147">
        <v>1.9000000000000001E-4</v>
      </c>
      <c r="R184" s="147">
        <f>Q184*H184</f>
        <v>6.2700000000000004E-3</v>
      </c>
      <c r="S184" s="147">
        <v>0</v>
      </c>
      <c r="T184" s="148">
        <f>S184*H184</f>
        <v>0</v>
      </c>
      <c r="AR184" s="149" t="s">
        <v>247</v>
      </c>
      <c r="AT184" s="149" t="s">
        <v>243</v>
      </c>
      <c r="AU184" s="149" t="s">
        <v>86</v>
      </c>
      <c r="AY184" s="17" t="s">
        <v>241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86</v>
      </c>
      <c r="BK184" s="150">
        <f>ROUND(I184*H184,2)</f>
        <v>0</v>
      </c>
      <c r="BL184" s="17" t="s">
        <v>247</v>
      </c>
      <c r="BM184" s="149" t="s">
        <v>3568</v>
      </c>
    </row>
    <row r="185" spans="2:65" s="12" customFormat="1" ht="12">
      <c r="B185" s="151"/>
      <c r="D185" s="152" t="s">
        <v>249</v>
      </c>
      <c r="E185" s="153" t="s">
        <v>1</v>
      </c>
      <c r="F185" s="154" t="s">
        <v>3569</v>
      </c>
      <c r="H185" s="155">
        <v>33</v>
      </c>
      <c r="I185" s="156"/>
      <c r="L185" s="151"/>
      <c r="M185" s="157"/>
      <c r="T185" s="158"/>
      <c r="AT185" s="153" t="s">
        <v>249</v>
      </c>
      <c r="AU185" s="153" t="s">
        <v>86</v>
      </c>
      <c r="AV185" s="12" t="s">
        <v>86</v>
      </c>
      <c r="AW185" s="12" t="s">
        <v>30</v>
      </c>
      <c r="AX185" s="12" t="s">
        <v>73</v>
      </c>
      <c r="AY185" s="153" t="s">
        <v>241</v>
      </c>
    </row>
    <row r="186" spans="2:65" s="13" customFormat="1" ht="12">
      <c r="B186" s="159"/>
      <c r="D186" s="152" t="s">
        <v>249</v>
      </c>
      <c r="E186" s="160" t="s">
        <v>1</v>
      </c>
      <c r="F186" s="161" t="s">
        <v>251</v>
      </c>
      <c r="H186" s="162">
        <v>33</v>
      </c>
      <c r="I186" s="163"/>
      <c r="L186" s="159"/>
      <c r="M186" s="164"/>
      <c r="T186" s="165"/>
      <c r="AT186" s="160" t="s">
        <v>249</v>
      </c>
      <c r="AU186" s="160" t="s">
        <v>86</v>
      </c>
      <c r="AV186" s="13" t="s">
        <v>247</v>
      </c>
      <c r="AW186" s="13" t="s">
        <v>30</v>
      </c>
      <c r="AX186" s="13" t="s">
        <v>80</v>
      </c>
      <c r="AY186" s="160" t="s">
        <v>241</v>
      </c>
    </row>
    <row r="187" spans="2:65" s="1" customFormat="1" ht="21.75" customHeight="1">
      <c r="B187" s="32"/>
      <c r="C187" s="137" t="s">
        <v>343</v>
      </c>
      <c r="D187" s="137" t="s">
        <v>243</v>
      </c>
      <c r="E187" s="138" t="s">
        <v>3570</v>
      </c>
      <c r="F187" s="139" t="s">
        <v>3571</v>
      </c>
      <c r="G187" s="140" t="s">
        <v>299</v>
      </c>
      <c r="H187" s="141">
        <v>32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39</v>
      </c>
      <c r="P187" s="147">
        <f>O187*H187</f>
        <v>0</v>
      </c>
      <c r="Q187" s="147">
        <v>6.0000000000000002E-5</v>
      </c>
      <c r="R187" s="147">
        <f>Q187*H187</f>
        <v>1.92E-3</v>
      </c>
      <c r="S187" s="147">
        <v>0</v>
      </c>
      <c r="T187" s="148">
        <f>S187*H187</f>
        <v>0</v>
      </c>
      <c r="AR187" s="149" t="s">
        <v>247</v>
      </c>
      <c r="AT187" s="149" t="s">
        <v>243</v>
      </c>
      <c r="AU187" s="149" t="s">
        <v>86</v>
      </c>
      <c r="AY187" s="17" t="s">
        <v>241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86</v>
      </c>
      <c r="BK187" s="150">
        <f>ROUND(I187*H187,2)</f>
        <v>0</v>
      </c>
      <c r="BL187" s="17" t="s">
        <v>247</v>
      </c>
      <c r="BM187" s="149" t="s">
        <v>3572</v>
      </c>
    </row>
    <row r="188" spans="2:65" s="12" customFormat="1" ht="12">
      <c r="B188" s="151"/>
      <c r="D188" s="152" t="s">
        <v>249</v>
      </c>
      <c r="E188" s="153" t="s">
        <v>1</v>
      </c>
      <c r="F188" s="154" t="s">
        <v>3549</v>
      </c>
      <c r="H188" s="155">
        <v>32</v>
      </c>
      <c r="I188" s="156"/>
      <c r="L188" s="151"/>
      <c r="M188" s="157"/>
      <c r="T188" s="158"/>
      <c r="AT188" s="153" t="s">
        <v>249</v>
      </c>
      <c r="AU188" s="153" t="s">
        <v>86</v>
      </c>
      <c r="AV188" s="12" t="s">
        <v>86</v>
      </c>
      <c r="AW188" s="12" t="s">
        <v>30</v>
      </c>
      <c r="AX188" s="12" t="s">
        <v>73</v>
      </c>
      <c r="AY188" s="153" t="s">
        <v>241</v>
      </c>
    </row>
    <row r="189" spans="2:65" s="13" customFormat="1" ht="12">
      <c r="B189" s="159"/>
      <c r="D189" s="152" t="s">
        <v>249</v>
      </c>
      <c r="E189" s="160" t="s">
        <v>1</v>
      </c>
      <c r="F189" s="161" t="s">
        <v>251</v>
      </c>
      <c r="H189" s="162">
        <v>32</v>
      </c>
      <c r="I189" s="163"/>
      <c r="L189" s="159"/>
      <c r="M189" s="164"/>
      <c r="T189" s="165"/>
      <c r="AT189" s="160" t="s">
        <v>249</v>
      </c>
      <c r="AU189" s="160" t="s">
        <v>86</v>
      </c>
      <c r="AV189" s="13" t="s">
        <v>247</v>
      </c>
      <c r="AW189" s="13" t="s">
        <v>30</v>
      </c>
      <c r="AX189" s="13" t="s">
        <v>80</v>
      </c>
      <c r="AY189" s="160" t="s">
        <v>241</v>
      </c>
    </row>
    <row r="190" spans="2:65" s="11" customFormat="1" ht="22.75" customHeight="1">
      <c r="B190" s="125"/>
      <c r="D190" s="126" t="s">
        <v>72</v>
      </c>
      <c r="E190" s="135" t="s">
        <v>998</v>
      </c>
      <c r="F190" s="135" t="s">
        <v>999</v>
      </c>
      <c r="I190" s="128"/>
      <c r="J190" s="136">
        <f>BK190</f>
        <v>0</v>
      </c>
      <c r="L190" s="125"/>
      <c r="M190" s="130"/>
      <c r="P190" s="131">
        <f>P191</f>
        <v>0</v>
      </c>
      <c r="R190" s="131">
        <f>R191</f>
        <v>0</v>
      </c>
      <c r="T190" s="132">
        <f>T191</f>
        <v>0</v>
      </c>
      <c r="AR190" s="126" t="s">
        <v>80</v>
      </c>
      <c r="AT190" s="133" t="s">
        <v>72</v>
      </c>
      <c r="AU190" s="133" t="s">
        <v>80</v>
      </c>
      <c r="AY190" s="126" t="s">
        <v>241</v>
      </c>
      <c r="BK190" s="134">
        <f>BK191</f>
        <v>0</v>
      </c>
    </row>
    <row r="191" spans="2:65" s="1" customFormat="1" ht="24.25" customHeight="1">
      <c r="B191" s="32"/>
      <c r="C191" s="137" t="s">
        <v>349</v>
      </c>
      <c r="D191" s="137" t="s">
        <v>243</v>
      </c>
      <c r="E191" s="138" t="s">
        <v>3573</v>
      </c>
      <c r="F191" s="139" t="s">
        <v>3574</v>
      </c>
      <c r="G191" s="140" t="s">
        <v>282</v>
      </c>
      <c r="H191" s="141">
        <v>13.802</v>
      </c>
      <c r="I191" s="142"/>
      <c r="J191" s="143">
        <f>ROUND(I191*H191,2)</f>
        <v>0</v>
      </c>
      <c r="K191" s="144"/>
      <c r="L191" s="32"/>
      <c r="M191" s="145" t="s">
        <v>1</v>
      </c>
      <c r="N191" s="146" t="s">
        <v>39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247</v>
      </c>
      <c r="AT191" s="149" t="s">
        <v>243</v>
      </c>
      <c r="AU191" s="149" t="s">
        <v>86</v>
      </c>
      <c r="AY191" s="17" t="s">
        <v>241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86</v>
      </c>
      <c r="BK191" s="150">
        <f>ROUND(I191*H191,2)</f>
        <v>0</v>
      </c>
      <c r="BL191" s="17" t="s">
        <v>247</v>
      </c>
      <c r="BM191" s="149" t="s">
        <v>3575</v>
      </c>
    </row>
    <row r="192" spans="2:65" s="11" customFormat="1" ht="26" customHeight="1">
      <c r="B192" s="125"/>
      <c r="D192" s="126" t="s">
        <v>72</v>
      </c>
      <c r="E192" s="127" t="s">
        <v>3576</v>
      </c>
      <c r="F192" s="127" t="s">
        <v>3577</v>
      </c>
      <c r="I192" s="128"/>
      <c r="J192" s="129">
        <f>BK192</f>
        <v>0</v>
      </c>
      <c r="L192" s="125"/>
      <c r="M192" s="130"/>
      <c r="P192" s="131">
        <f>SUM(P193:P195)</f>
        <v>0</v>
      </c>
      <c r="R192" s="131">
        <f>SUM(R193:R195)</f>
        <v>0</v>
      </c>
      <c r="T192" s="132">
        <f>SUM(T193:T195)</f>
        <v>0</v>
      </c>
      <c r="AR192" s="126" t="s">
        <v>247</v>
      </c>
      <c r="AT192" s="133" t="s">
        <v>72</v>
      </c>
      <c r="AU192" s="133" t="s">
        <v>73</v>
      </c>
      <c r="AY192" s="126" t="s">
        <v>241</v>
      </c>
      <c r="BK192" s="134">
        <f>SUM(BK193:BK195)</f>
        <v>0</v>
      </c>
    </row>
    <row r="193" spans="2:65" s="1" customFormat="1" ht="16.5" customHeight="1">
      <c r="B193" s="32"/>
      <c r="C193" s="137" t="s">
        <v>355</v>
      </c>
      <c r="D193" s="137" t="s">
        <v>243</v>
      </c>
      <c r="E193" s="138" t="s">
        <v>3578</v>
      </c>
      <c r="F193" s="139" t="s">
        <v>3579</v>
      </c>
      <c r="G193" s="140" t="s">
        <v>1196</v>
      </c>
      <c r="H193" s="141">
        <v>8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39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1187</v>
      </c>
      <c r="AT193" s="149" t="s">
        <v>243</v>
      </c>
      <c r="AU193" s="149" t="s">
        <v>80</v>
      </c>
      <c r="AY193" s="17" t="s">
        <v>241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86</v>
      </c>
      <c r="BK193" s="150">
        <f>ROUND(I193*H193,2)</f>
        <v>0</v>
      </c>
      <c r="BL193" s="17" t="s">
        <v>1187</v>
      </c>
      <c r="BM193" s="149" t="s">
        <v>3580</v>
      </c>
    </row>
    <row r="194" spans="2:65" s="12" customFormat="1" ht="12">
      <c r="B194" s="151"/>
      <c r="D194" s="152" t="s">
        <v>249</v>
      </c>
      <c r="E194" s="153" t="s">
        <v>1</v>
      </c>
      <c r="F194" s="154" t="s">
        <v>1158</v>
      </c>
      <c r="H194" s="155">
        <v>8</v>
      </c>
      <c r="I194" s="156"/>
      <c r="L194" s="151"/>
      <c r="M194" s="157"/>
      <c r="T194" s="158"/>
      <c r="AT194" s="153" t="s">
        <v>249</v>
      </c>
      <c r="AU194" s="153" t="s">
        <v>80</v>
      </c>
      <c r="AV194" s="12" t="s">
        <v>86</v>
      </c>
      <c r="AW194" s="12" t="s">
        <v>30</v>
      </c>
      <c r="AX194" s="12" t="s">
        <v>73</v>
      </c>
      <c r="AY194" s="153" t="s">
        <v>241</v>
      </c>
    </row>
    <row r="195" spans="2:65" s="13" customFormat="1" ht="24">
      <c r="B195" s="159"/>
      <c r="D195" s="152" t="s">
        <v>249</v>
      </c>
      <c r="E195" s="160" t="s">
        <v>1</v>
      </c>
      <c r="F195" s="161" t="s">
        <v>3581</v>
      </c>
      <c r="H195" s="162">
        <v>8</v>
      </c>
      <c r="I195" s="163"/>
      <c r="L195" s="159"/>
      <c r="M195" s="195"/>
      <c r="N195" s="196"/>
      <c r="O195" s="196"/>
      <c r="P195" s="196"/>
      <c r="Q195" s="196"/>
      <c r="R195" s="196"/>
      <c r="S195" s="196"/>
      <c r="T195" s="197"/>
      <c r="AT195" s="160" t="s">
        <v>249</v>
      </c>
      <c r="AU195" s="160" t="s">
        <v>80</v>
      </c>
      <c r="AV195" s="13" t="s">
        <v>247</v>
      </c>
      <c r="AW195" s="13" t="s">
        <v>30</v>
      </c>
      <c r="AX195" s="13" t="s">
        <v>80</v>
      </c>
      <c r="AY195" s="160" t="s">
        <v>241</v>
      </c>
    </row>
    <row r="196" spans="2:65" s="1" customFormat="1" ht="7" customHeight="1">
      <c r="B196" s="44"/>
      <c r="C196" s="45"/>
      <c r="D196" s="45"/>
      <c r="E196" s="45"/>
      <c r="F196" s="45"/>
      <c r="G196" s="45"/>
      <c r="H196" s="45"/>
      <c r="I196" s="45"/>
      <c r="J196" s="45"/>
      <c r="K196" s="45"/>
      <c r="L196" s="32"/>
    </row>
  </sheetData>
  <sheetProtection algorithmName="SHA-512" hashValue="v4LNajADiJI72NgcydmekFL2U/G5bRaLkb9Eqe4vzPTVnm4BUkPCzVXKDgtgozpSYYJn4TOFjvqIn7Min0SdPg==" saltValue="UQhNz/5hWw1X9oBwLQzu7DRUQQFkIWVpLym2Dy7SsfPw3xSMcV0fRPg5HF7oWjXbam1NqrIQsqlEbMgozWndqA==" spinCount="100000" sheet="1" objects="1" scenarios="1" formatColumns="0" formatRows="0" autoFilter="0"/>
  <autoFilter ref="C124:K195" xr:uid="{00000000-0009-0000-0000-000009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03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114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3582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ROUND(J125,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ROUND((SUM(BE125:BE202)),  2)</f>
        <v>0</v>
      </c>
      <c r="I35" s="96">
        <v>0.21</v>
      </c>
      <c r="J35" s="86">
        <f>ROUND(((SUM(BE125:BE202))*I35),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ROUND((SUM(BF125:BF202)),  2)</f>
        <v>0</v>
      </c>
      <c r="I36" s="96">
        <v>0.12</v>
      </c>
      <c r="J36" s="86">
        <f>ROUND(((SUM(BF125:BF202))*I36),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ROUND((SUM(BG125:BG202)),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ROUND((SUM(BH125:BH202)),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ROUND((SUM(BI125:BI202)),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Přípojka kanal SO01 - Přípojka kanalizace splaškové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J125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184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20" customHeight="1">
      <c r="B100" s="112"/>
      <c r="D100" s="113" t="s">
        <v>185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20" customHeight="1">
      <c r="B101" s="112"/>
      <c r="D101" s="113" t="s">
        <v>191</v>
      </c>
      <c r="E101" s="114"/>
      <c r="F101" s="114"/>
      <c r="G101" s="114"/>
      <c r="H101" s="114"/>
      <c r="I101" s="114"/>
      <c r="J101" s="115">
        <f>J181</f>
        <v>0</v>
      </c>
      <c r="L101" s="112"/>
    </row>
    <row r="102" spans="2:47" s="9" customFormat="1" ht="20" customHeight="1">
      <c r="B102" s="112"/>
      <c r="D102" s="113" t="s">
        <v>193</v>
      </c>
      <c r="E102" s="114"/>
      <c r="F102" s="114"/>
      <c r="G102" s="114"/>
      <c r="H102" s="114"/>
      <c r="I102" s="114"/>
      <c r="J102" s="115">
        <f>J197</f>
        <v>0</v>
      </c>
      <c r="L102" s="112"/>
    </row>
    <row r="103" spans="2:47" s="8" customFormat="1" ht="25" customHeight="1">
      <c r="B103" s="108"/>
      <c r="D103" s="109" t="s">
        <v>3500</v>
      </c>
      <c r="E103" s="110"/>
      <c r="F103" s="110"/>
      <c r="G103" s="110"/>
      <c r="H103" s="110"/>
      <c r="I103" s="110"/>
      <c r="J103" s="111">
        <f>J199</f>
        <v>0</v>
      </c>
      <c r="L103" s="108"/>
    </row>
    <row r="104" spans="2:47" s="1" customFormat="1" ht="21.75" customHeight="1">
      <c r="B104" s="32"/>
      <c r="L104" s="32"/>
    </row>
    <row r="105" spans="2:47" s="1" customFormat="1" ht="7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" customHeight="1">
      <c r="B110" s="32"/>
      <c r="C110" s="21" t="s">
        <v>226</v>
      </c>
      <c r="L110" s="32"/>
    </row>
    <row r="111" spans="2:47" s="1" customFormat="1" ht="7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1" t="str">
        <f>E7</f>
        <v>Rozšíření kom.soc. služeb CSS Stod</v>
      </c>
      <c r="F113" s="242"/>
      <c r="G113" s="242"/>
      <c r="H113" s="242"/>
      <c r="L113" s="32"/>
    </row>
    <row r="114" spans="2:65" ht="12" customHeight="1">
      <c r="B114" s="20"/>
      <c r="C114" s="27" t="s">
        <v>175</v>
      </c>
      <c r="L114" s="20"/>
    </row>
    <row r="115" spans="2:65" s="1" customFormat="1" ht="16.5" customHeight="1">
      <c r="B115" s="32"/>
      <c r="E115" s="241" t="s">
        <v>176</v>
      </c>
      <c r="F115" s="240"/>
      <c r="G115" s="240"/>
      <c r="H115" s="240"/>
      <c r="L115" s="32"/>
    </row>
    <row r="116" spans="2:65" s="1" customFormat="1" ht="12" customHeight="1">
      <c r="B116" s="32"/>
      <c r="C116" s="27" t="s">
        <v>177</v>
      </c>
      <c r="L116" s="32"/>
    </row>
    <row r="117" spans="2:65" s="1" customFormat="1" ht="16.5" customHeight="1">
      <c r="B117" s="32"/>
      <c r="E117" s="205" t="str">
        <f>E11</f>
        <v>Přípojka kanal SO01 - Přípojka kanalizace splaškové</v>
      </c>
      <c r="F117" s="240"/>
      <c r="G117" s="240"/>
      <c r="H117" s="240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 xml:space="preserve"> </v>
      </c>
      <c r="I119" s="27" t="s">
        <v>22</v>
      </c>
      <c r="J119" s="52" t="str">
        <f>IF(J14="","",J14)</f>
        <v>27. 10. 2024</v>
      </c>
      <c r="L119" s="32"/>
    </row>
    <row r="120" spans="2:65" s="1" customFormat="1" ht="7" customHeight="1">
      <c r="B120" s="32"/>
      <c r="L120" s="32"/>
    </row>
    <row r="121" spans="2:65" s="1" customFormat="1" ht="15.25" customHeight="1">
      <c r="B121" s="32"/>
      <c r="C121" s="27" t="s">
        <v>24</v>
      </c>
      <c r="F121" s="25" t="str">
        <f>E17</f>
        <v xml:space="preserve"> </v>
      </c>
      <c r="I121" s="27" t="s">
        <v>29</v>
      </c>
      <c r="J121" s="30" t="str">
        <f>E23</f>
        <v xml:space="preserve"> </v>
      </c>
      <c r="L121" s="32"/>
    </row>
    <row r="122" spans="2:65" s="1" customFormat="1" ht="15.25" customHeight="1">
      <c r="B122" s="32"/>
      <c r="C122" s="27" t="s">
        <v>27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227</v>
      </c>
      <c r="D124" s="118" t="s">
        <v>58</v>
      </c>
      <c r="E124" s="118" t="s">
        <v>54</v>
      </c>
      <c r="F124" s="118" t="s">
        <v>55</v>
      </c>
      <c r="G124" s="118" t="s">
        <v>228</v>
      </c>
      <c r="H124" s="118" t="s">
        <v>229</v>
      </c>
      <c r="I124" s="118" t="s">
        <v>230</v>
      </c>
      <c r="J124" s="119" t="s">
        <v>181</v>
      </c>
      <c r="K124" s="120" t="s">
        <v>231</v>
      </c>
      <c r="L124" s="116"/>
      <c r="M124" s="59" t="s">
        <v>1</v>
      </c>
      <c r="N124" s="60" t="s">
        <v>37</v>
      </c>
      <c r="O124" s="60" t="s">
        <v>232</v>
      </c>
      <c r="P124" s="60" t="s">
        <v>233</v>
      </c>
      <c r="Q124" s="60" t="s">
        <v>234</v>
      </c>
      <c r="R124" s="60" t="s">
        <v>235</v>
      </c>
      <c r="S124" s="60" t="s">
        <v>236</v>
      </c>
      <c r="T124" s="61" t="s">
        <v>237</v>
      </c>
    </row>
    <row r="125" spans="2:65" s="1" customFormat="1" ht="22.75" customHeight="1">
      <c r="B125" s="32"/>
      <c r="C125" s="64" t="s">
        <v>238</v>
      </c>
      <c r="J125" s="121">
        <f>BK125</f>
        <v>0</v>
      </c>
      <c r="L125" s="32"/>
      <c r="M125" s="62"/>
      <c r="N125" s="53"/>
      <c r="O125" s="53"/>
      <c r="P125" s="122">
        <f>P126+P199</f>
        <v>0</v>
      </c>
      <c r="Q125" s="53"/>
      <c r="R125" s="122">
        <f>R126+R199</f>
        <v>22.552415119999999</v>
      </c>
      <c r="S125" s="53"/>
      <c r="T125" s="123">
        <f>T126+T199</f>
        <v>0</v>
      </c>
      <c r="AT125" s="17" t="s">
        <v>72</v>
      </c>
      <c r="AU125" s="17" t="s">
        <v>183</v>
      </c>
      <c r="BK125" s="124">
        <f>BK126+BK199</f>
        <v>0</v>
      </c>
    </row>
    <row r="126" spans="2:65" s="11" customFormat="1" ht="26" customHeight="1">
      <c r="B126" s="125"/>
      <c r="D126" s="126" t="s">
        <v>72</v>
      </c>
      <c r="E126" s="127" t="s">
        <v>239</v>
      </c>
      <c r="F126" s="127" t="s">
        <v>240</v>
      </c>
      <c r="I126" s="128"/>
      <c r="J126" s="129">
        <f>BK126</f>
        <v>0</v>
      </c>
      <c r="L126" s="125"/>
      <c r="M126" s="130"/>
      <c r="P126" s="131">
        <f>P127+P181+P197</f>
        <v>0</v>
      </c>
      <c r="R126" s="131">
        <f>R127+R181+R197</f>
        <v>22.552415119999999</v>
      </c>
      <c r="T126" s="132">
        <f>T127+T181+T197</f>
        <v>0</v>
      </c>
      <c r="AR126" s="126" t="s">
        <v>80</v>
      </c>
      <c r="AT126" s="133" t="s">
        <v>72</v>
      </c>
      <c r="AU126" s="133" t="s">
        <v>73</v>
      </c>
      <c r="AY126" s="126" t="s">
        <v>241</v>
      </c>
      <c r="BK126" s="134">
        <f>BK127+BK181+BK197</f>
        <v>0</v>
      </c>
    </row>
    <row r="127" spans="2:65" s="11" customFormat="1" ht="22.75" customHeight="1">
      <c r="B127" s="125"/>
      <c r="D127" s="126" t="s">
        <v>72</v>
      </c>
      <c r="E127" s="135" t="s">
        <v>80</v>
      </c>
      <c r="F127" s="135" t="s">
        <v>242</v>
      </c>
      <c r="I127" s="128"/>
      <c r="J127" s="136">
        <f>BK127</f>
        <v>0</v>
      </c>
      <c r="L127" s="125"/>
      <c r="M127" s="130"/>
      <c r="P127" s="131">
        <f>SUM(P128:P180)</f>
        <v>0</v>
      </c>
      <c r="R127" s="131">
        <f>SUM(R128:R180)</f>
        <v>20.865425119999998</v>
      </c>
      <c r="T127" s="132">
        <f>SUM(T128:T180)</f>
        <v>0</v>
      </c>
      <c r="AR127" s="126" t="s">
        <v>80</v>
      </c>
      <c r="AT127" s="133" t="s">
        <v>72</v>
      </c>
      <c r="AU127" s="133" t="s">
        <v>80</v>
      </c>
      <c r="AY127" s="126" t="s">
        <v>241</v>
      </c>
      <c r="BK127" s="134">
        <f>SUM(BK128:BK180)</f>
        <v>0</v>
      </c>
    </row>
    <row r="128" spans="2:65" s="1" customFormat="1" ht="33" customHeight="1">
      <c r="B128" s="32"/>
      <c r="C128" s="137" t="s">
        <v>80</v>
      </c>
      <c r="D128" s="137" t="s">
        <v>243</v>
      </c>
      <c r="E128" s="138" t="s">
        <v>3501</v>
      </c>
      <c r="F128" s="139" t="s">
        <v>3502</v>
      </c>
      <c r="G128" s="140" t="s">
        <v>254</v>
      </c>
      <c r="H128" s="141">
        <v>38.4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39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247</v>
      </c>
      <c r="AT128" s="149" t="s">
        <v>243</v>
      </c>
      <c r="AU128" s="149" t="s">
        <v>86</v>
      </c>
      <c r="AY128" s="17" t="s">
        <v>241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247</v>
      </c>
      <c r="BM128" s="149" t="s">
        <v>3583</v>
      </c>
    </row>
    <row r="129" spans="2:65" s="12" customFormat="1" ht="12">
      <c r="B129" s="151"/>
      <c r="D129" s="152" t="s">
        <v>249</v>
      </c>
      <c r="E129" s="153" t="s">
        <v>1</v>
      </c>
      <c r="F129" s="154" t="s">
        <v>3584</v>
      </c>
      <c r="H129" s="155">
        <v>38.4</v>
      </c>
      <c r="I129" s="156"/>
      <c r="L129" s="151"/>
      <c r="M129" s="157"/>
      <c r="T129" s="158"/>
      <c r="AT129" s="153" t="s">
        <v>249</v>
      </c>
      <c r="AU129" s="153" t="s">
        <v>86</v>
      </c>
      <c r="AV129" s="12" t="s">
        <v>86</v>
      </c>
      <c r="AW129" s="12" t="s">
        <v>30</v>
      </c>
      <c r="AX129" s="12" t="s">
        <v>73</v>
      </c>
      <c r="AY129" s="153" t="s">
        <v>241</v>
      </c>
    </row>
    <row r="130" spans="2:65" s="13" customFormat="1" ht="12">
      <c r="B130" s="159"/>
      <c r="D130" s="152" t="s">
        <v>249</v>
      </c>
      <c r="E130" s="160" t="s">
        <v>1</v>
      </c>
      <c r="F130" s="161" t="s">
        <v>251</v>
      </c>
      <c r="H130" s="162">
        <v>38.4</v>
      </c>
      <c r="I130" s="163"/>
      <c r="L130" s="159"/>
      <c r="M130" s="164"/>
      <c r="T130" s="165"/>
      <c r="AT130" s="160" t="s">
        <v>249</v>
      </c>
      <c r="AU130" s="160" t="s">
        <v>86</v>
      </c>
      <c r="AV130" s="13" t="s">
        <v>247</v>
      </c>
      <c r="AW130" s="13" t="s">
        <v>30</v>
      </c>
      <c r="AX130" s="13" t="s">
        <v>80</v>
      </c>
      <c r="AY130" s="160" t="s">
        <v>241</v>
      </c>
    </row>
    <row r="131" spans="2:65" s="1" customFormat="1" ht="24.25" customHeight="1">
      <c r="B131" s="32"/>
      <c r="C131" s="137" t="s">
        <v>86</v>
      </c>
      <c r="D131" s="137" t="s">
        <v>243</v>
      </c>
      <c r="E131" s="138" t="s">
        <v>3505</v>
      </c>
      <c r="F131" s="139" t="s">
        <v>3506</v>
      </c>
      <c r="G131" s="140" t="s">
        <v>254</v>
      </c>
      <c r="H131" s="141">
        <v>21.84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247</v>
      </c>
      <c r="AT131" s="149" t="s">
        <v>243</v>
      </c>
      <c r="AU131" s="149" t="s">
        <v>86</v>
      </c>
      <c r="AY131" s="17" t="s">
        <v>241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247</v>
      </c>
      <c r="BM131" s="149" t="s">
        <v>3585</v>
      </c>
    </row>
    <row r="132" spans="2:65" s="12" customFormat="1" ht="12">
      <c r="B132" s="151"/>
      <c r="D132" s="152" t="s">
        <v>249</v>
      </c>
      <c r="E132" s="153" t="s">
        <v>1</v>
      </c>
      <c r="F132" s="154" t="s">
        <v>3586</v>
      </c>
      <c r="H132" s="155">
        <v>7.26</v>
      </c>
      <c r="I132" s="156"/>
      <c r="L132" s="151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241</v>
      </c>
    </row>
    <row r="133" spans="2:65" s="12" customFormat="1" ht="12">
      <c r="B133" s="151"/>
      <c r="D133" s="152" t="s">
        <v>249</v>
      </c>
      <c r="E133" s="153" t="s">
        <v>1</v>
      </c>
      <c r="F133" s="154" t="s">
        <v>3587</v>
      </c>
      <c r="H133" s="155">
        <v>14.58</v>
      </c>
      <c r="I133" s="156"/>
      <c r="L133" s="151"/>
      <c r="M133" s="157"/>
      <c r="T133" s="158"/>
      <c r="AT133" s="153" t="s">
        <v>249</v>
      </c>
      <c r="AU133" s="153" t="s">
        <v>86</v>
      </c>
      <c r="AV133" s="12" t="s">
        <v>86</v>
      </c>
      <c r="AW133" s="12" t="s">
        <v>30</v>
      </c>
      <c r="AX133" s="12" t="s">
        <v>73</v>
      </c>
      <c r="AY133" s="153" t="s">
        <v>241</v>
      </c>
    </row>
    <row r="134" spans="2:65" s="13" customFormat="1" ht="12">
      <c r="B134" s="159"/>
      <c r="D134" s="152" t="s">
        <v>249</v>
      </c>
      <c r="E134" s="160" t="s">
        <v>1</v>
      </c>
      <c r="F134" s="161" t="s">
        <v>251</v>
      </c>
      <c r="H134" s="162">
        <v>21.84</v>
      </c>
      <c r="I134" s="163"/>
      <c r="L134" s="159"/>
      <c r="M134" s="164"/>
      <c r="T134" s="165"/>
      <c r="AT134" s="160" t="s">
        <v>249</v>
      </c>
      <c r="AU134" s="160" t="s">
        <v>86</v>
      </c>
      <c r="AV134" s="13" t="s">
        <v>247</v>
      </c>
      <c r="AW134" s="13" t="s">
        <v>30</v>
      </c>
      <c r="AX134" s="13" t="s">
        <v>80</v>
      </c>
      <c r="AY134" s="160" t="s">
        <v>241</v>
      </c>
    </row>
    <row r="135" spans="2:65" s="1" customFormat="1" ht="24.25" customHeight="1">
      <c r="B135" s="32"/>
      <c r="C135" s="137" t="s">
        <v>258</v>
      </c>
      <c r="D135" s="137" t="s">
        <v>243</v>
      </c>
      <c r="E135" s="138" t="s">
        <v>264</v>
      </c>
      <c r="F135" s="139" t="s">
        <v>265</v>
      </c>
      <c r="G135" s="140" t="s">
        <v>254</v>
      </c>
      <c r="H135" s="141">
        <v>103.97799999999999</v>
      </c>
      <c r="I135" s="142"/>
      <c r="J135" s="143">
        <f>ROUND(I135*H135,2)</f>
        <v>0</v>
      </c>
      <c r="K135" s="144"/>
      <c r="L135" s="32"/>
      <c r="M135" s="145" t="s">
        <v>1</v>
      </c>
      <c r="N135" s="146" t="s">
        <v>39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247</v>
      </c>
      <c r="AT135" s="149" t="s">
        <v>243</v>
      </c>
      <c r="AU135" s="149" t="s">
        <v>86</v>
      </c>
      <c r="AY135" s="17" t="s">
        <v>241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86</v>
      </c>
      <c r="BK135" s="150">
        <f>ROUND(I135*H135,2)</f>
        <v>0</v>
      </c>
      <c r="BL135" s="17" t="s">
        <v>247</v>
      </c>
      <c r="BM135" s="149" t="s">
        <v>3588</v>
      </c>
    </row>
    <row r="136" spans="2:65" s="12" customFormat="1" ht="12">
      <c r="B136" s="151"/>
      <c r="D136" s="152" t="s">
        <v>249</v>
      </c>
      <c r="E136" s="153" t="s">
        <v>1</v>
      </c>
      <c r="F136" s="154" t="s">
        <v>3589</v>
      </c>
      <c r="H136" s="155">
        <v>60.24</v>
      </c>
      <c r="I136" s="156"/>
      <c r="L136" s="151"/>
      <c r="M136" s="157"/>
      <c r="T136" s="158"/>
      <c r="AT136" s="153" t="s">
        <v>249</v>
      </c>
      <c r="AU136" s="153" t="s">
        <v>86</v>
      </c>
      <c r="AV136" s="12" t="s">
        <v>86</v>
      </c>
      <c r="AW136" s="12" t="s">
        <v>30</v>
      </c>
      <c r="AX136" s="12" t="s">
        <v>73</v>
      </c>
      <c r="AY136" s="153" t="s">
        <v>241</v>
      </c>
    </row>
    <row r="137" spans="2:65" s="14" customFormat="1" ht="12">
      <c r="B137" s="166"/>
      <c r="D137" s="152" t="s">
        <v>249</v>
      </c>
      <c r="E137" s="167" t="s">
        <v>1</v>
      </c>
      <c r="F137" s="168" t="s">
        <v>3512</v>
      </c>
      <c r="H137" s="169">
        <v>60.24</v>
      </c>
      <c r="I137" s="170"/>
      <c r="L137" s="166"/>
      <c r="M137" s="171"/>
      <c r="T137" s="172"/>
      <c r="AT137" s="167" t="s">
        <v>249</v>
      </c>
      <c r="AU137" s="167" t="s">
        <v>86</v>
      </c>
      <c r="AV137" s="14" t="s">
        <v>258</v>
      </c>
      <c r="AW137" s="14" t="s">
        <v>30</v>
      </c>
      <c r="AX137" s="14" t="s">
        <v>73</v>
      </c>
      <c r="AY137" s="167" t="s">
        <v>241</v>
      </c>
    </row>
    <row r="138" spans="2:65" s="12" customFormat="1" ht="12">
      <c r="B138" s="151"/>
      <c r="D138" s="152" t="s">
        <v>249</v>
      </c>
      <c r="E138" s="153" t="s">
        <v>1</v>
      </c>
      <c r="F138" s="154" t="s">
        <v>3590</v>
      </c>
      <c r="H138" s="155">
        <v>43.738</v>
      </c>
      <c r="I138" s="156"/>
      <c r="L138" s="151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241</v>
      </c>
    </row>
    <row r="139" spans="2:65" s="14" customFormat="1" ht="12">
      <c r="B139" s="166"/>
      <c r="D139" s="152" t="s">
        <v>249</v>
      </c>
      <c r="E139" s="167" t="s">
        <v>1</v>
      </c>
      <c r="F139" s="168" t="s">
        <v>3514</v>
      </c>
      <c r="H139" s="169">
        <v>43.738</v>
      </c>
      <c r="I139" s="170"/>
      <c r="L139" s="166"/>
      <c r="M139" s="171"/>
      <c r="T139" s="172"/>
      <c r="AT139" s="167" t="s">
        <v>249</v>
      </c>
      <c r="AU139" s="167" t="s">
        <v>86</v>
      </c>
      <c r="AV139" s="14" t="s">
        <v>258</v>
      </c>
      <c r="AW139" s="14" t="s">
        <v>30</v>
      </c>
      <c r="AX139" s="14" t="s">
        <v>73</v>
      </c>
      <c r="AY139" s="167" t="s">
        <v>241</v>
      </c>
    </row>
    <row r="140" spans="2:65" s="13" customFormat="1" ht="12">
      <c r="B140" s="159"/>
      <c r="D140" s="152" t="s">
        <v>249</v>
      </c>
      <c r="E140" s="160" t="s">
        <v>1</v>
      </c>
      <c r="F140" s="161" t="s">
        <v>251</v>
      </c>
      <c r="H140" s="162">
        <v>103.97800000000001</v>
      </c>
      <c r="I140" s="163"/>
      <c r="L140" s="159"/>
      <c r="M140" s="164"/>
      <c r="T140" s="165"/>
      <c r="AT140" s="160" t="s">
        <v>249</v>
      </c>
      <c r="AU140" s="160" t="s">
        <v>86</v>
      </c>
      <c r="AV140" s="13" t="s">
        <v>247</v>
      </c>
      <c r="AW140" s="13" t="s">
        <v>30</v>
      </c>
      <c r="AX140" s="13" t="s">
        <v>80</v>
      </c>
      <c r="AY140" s="160" t="s">
        <v>241</v>
      </c>
    </row>
    <row r="141" spans="2:65" s="1" customFormat="1" ht="33" customHeight="1">
      <c r="B141" s="32"/>
      <c r="C141" s="137" t="s">
        <v>247</v>
      </c>
      <c r="D141" s="137" t="s">
        <v>243</v>
      </c>
      <c r="E141" s="138" t="s">
        <v>270</v>
      </c>
      <c r="F141" s="139" t="s">
        <v>271</v>
      </c>
      <c r="G141" s="140" t="s">
        <v>254</v>
      </c>
      <c r="H141" s="141">
        <v>16.501999999999999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39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247</v>
      </c>
      <c r="AT141" s="149" t="s">
        <v>243</v>
      </c>
      <c r="AU141" s="149" t="s">
        <v>86</v>
      </c>
      <c r="AY141" s="17" t="s">
        <v>241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86</v>
      </c>
      <c r="BK141" s="150">
        <f>ROUND(I141*H141,2)</f>
        <v>0</v>
      </c>
      <c r="BL141" s="17" t="s">
        <v>247</v>
      </c>
      <c r="BM141" s="149" t="s">
        <v>3591</v>
      </c>
    </row>
    <row r="142" spans="2:65" s="12" customFormat="1" ht="12">
      <c r="B142" s="151"/>
      <c r="D142" s="152" t="s">
        <v>249</v>
      </c>
      <c r="E142" s="153" t="s">
        <v>1</v>
      </c>
      <c r="F142" s="154" t="s">
        <v>3592</v>
      </c>
      <c r="H142" s="155">
        <v>16.501999999999999</v>
      </c>
      <c r="I142" s="156"/>
      <c r="L142" s="151"/>
      <c r="M142" s="157"/>
      <c r="T142" s="158"/>
      <c r="AT142" s="153" t="s">
        <v>249</v>
      </c>
      <c r="AU142" s="153" t="s">
        <v>86</v>
      </c>
      <c r="AV142" s="12" t="s">
        <v>86</v>
      </c>
      <c r="AW142" s="12" t="s">
        <v>30</v>
      </c>
      <c r="AX142" s="12" t="s">
        <v>73</v>
      </c>
      <c r="AY142" s="153" t="s">
        <v>241</v>
      </c>
    </row>
    <row r="143" spans="2:65" s="13" customFormat="1" ht="12">
      <c r="B143" s="159"/>
      <c r="D143" s="152" t="s">
        <v>249</v>
      </c>
      <c r="E143" s="160" t="s">
        <v>1</v>
      </c>
      <c r="F143" s="161" t="s">
        <v>3517</v>
      </c>
      <c r="H143" s="162">
        <v>16.501999999999999</v>
      </c>
      <c r="I143" s="163"/>
      <c r="L143" s="159"/>
      <c r="M143" s="164"/>
      <c r="T143" s="165"/>
      <c r="AT143" s="160" t="s">
        <v>249</v>
      </c>
      <c r="AU143" s="160" t="s">
        <v>86</v>
      </c>
      <c r="AV143" s="13" t="s">
        <v>247</v>
      </c>
      <c r="AW143" s="13" t="s">
        <v>30</v>
      </c>
      <c r="AX143" s="13" t="s">
        <v>80</v>
      </c>
      <c r="AY143" s="160" t="s">
        <v>241</v>
      </c>
    </row>
    <row r="144" spans="2:65" s="1" customFormat="1" ht="37.75" customHeight="1">
      <c r="B144" s="32"/>
      <c r="C144" s="137" t="s">
        <v>269</v>
      </c>
      <c r="D144" s="137" t="s">
        <v>243</v>
      </c>
      <c r="E144" s="138" t="s">
        <v>275</v>
      </c>
      <c r="F144" s="139" t="s">
        <v>276</v>
      </c>
      <c r="G144" s="140" t="s">
        <v>254</v>
      </c>
      <c r="H144" s="141">
        <v>247.53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39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247</v>
      </c>
      <c r="AT144" s="149" t="s">
        <v>243</v>
      </c>
      <c r="AU144" s="149" t="s">
        <v>86</v>
      </c>
      <c r="AY144" s="17" t="s">
        <v>241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86</v>
      </c>
      <c r="BK144" s="150">
        <f>ROUND(I144*H144,2)</f>
        <v>0</v>
      </c>
      <c r="BL144" s="17" t="s">
        <v>247</v>
      </c>
      <c r="BM144" s="149" t="s">
        <v>3593</v>
      </c>
    </row>
    <row r="145" spans="2:65" s="12" customFormat="1" ht="12">
      <c r="B145" s="151"/>
      <c r="D145" s="152" t="s">
        <v>249</v>
      </c>
      <c r="E145" s="153" t="s">
        <v>1</v>
      </c>
      <c r="F145" s="154" t="s">
        <v>3594</v>
      </c>
      <c r="H145" s="155">
        <v>247.53</v>
      </c>
      <c r="I145" s="156"/>
      <c r="L145" s="151"/>
      <c r="M145" s="157"/>
      <c r="T145" s="158"/>
      <c r="AT145" s="153" t="s">
        <v>249</v>
      </c>
      <c r="AU145" s="153" t="s">
        <v>86</v>
      </c>
      <c r="AV145" s="12" t="s">
        <v>86</v>
      </c>
      <c r="AW145" s="12" t="s">
        <v>30</v>
      </c>
      <c r="AX145" s="12" t="s">
        <v>73</v>
      </c>
      <c r="AY145" s="153" t="s">
        <v>241</v>
      </c>
    </row>
    <row r="146" spans="2:65" s="13" customFormat="1" ht="12">
      <c r="B146" s="159"/>
      <c r="D146" s="152" t="s">
        <v>249</v>
      </c>
      <c r="E146" s="160" t="s">
        <v>1</v>
      </c>
      <c r="F146" s="161" t="s">
        <v>251</v>
      </c>
      <c r="H146" s="162">
        <v>247.53</v>
      </c>
      <c r="I146" s="163"/>
      <c r="L146" s="159"/>
      <c r="M146" s="164"/>
      <c r="T146" s="165"/>
      <c r="AT146" s="160" t="s">
        <v>249</v>
      </c>
      <c r="AU146" s="160" t="s">
        <v>86</v>
      </c>
      <c r="AV146" s="13" t="s">
        <v>247</v>
      </c>
      <c r="AW146" s="13" t="s">
        <v>30</v>
      </c>
      <c r="AX146" s="13" t="s">
        <v>80</v>
      </c>
      <c r="AY146" s="160" t="s">
        <v>241</v>
      </c>
    </row>
    <row r="147" spans="2:65" s="1" customFormat="1" ht="33" customHeight="1">
      <c r="B147" s="32"/>
      <c r="C147" s="137" t="s">
        <v>274</v>
      </c>
      <c r="D147" s="137" t="s">
        <v>243</v>
      </c>
      <c r="E147" s="138" t="s">
        <v>280</v>
      </c>
      <c r="F147" s="139" t="s">
        <v>281</v>
      </c>
      <c r="G147" s="140" t="s">
        <v>282</v>
      </c>
      <c r="H147" s="141">
        <v>29.704000000000001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39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247</v>
      </c>
      <c r="AT147" s="149" t="s">
        <v>243</v>
      </c>
      <c r="AU147" s="149" t="s">
        <v>86</v>
      </c>
      <c r="AY147" s="17" t="s">
        <v>241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86</v>
      </c>
      <c r="BK147" s="150">
        <f>ROUND(I147*H147,2)</f>
        <v>0</v>
      </c>
      <c r="BL147" s="17" t="s">
        <v>247</v>
      </c>
      <c r="BM147" s="149" t="s">
        <v>3595</v>
      </c>
    </row>
    <row r="148" spans="2:65" s="12" customFormat="1" ht="12">
      <c r="B148" s="151"/>
      <c r="D148" s="152" t="s">
        <v>249</v>
      </c>
      <c r="E148" s="153" t="s">
        <v>1</v>
      </c>
      <c r="F148" s="154" t="s">
        <v>3596</v>
      </c>
      <c r="H148" s="155">
        <v>29.704000000000001</v>
      </c>
      <c r="I148" s="156"/>
      <c r="L148" s="151"/>
      <c r="M148" s="157"/>
      <c r="T148" s="158"/>
      <c r="AT148" s="153" t="s">
        <v>249</v>
      </c>
      <c r="AU148" s="153" t="s">
        <v>86</v>
      </c>
      <c r="AV148" s="12" t="s">
        <v>86</v>
      </c>
      <c r="AW148" s="12" t="s">
        <v>30</v>
      </c>
      <c r="AX148" s="12" t="s">
        <v>73</v>
      </c>
      <c r="AY148" s="153" t="s">
        <v>241</v>
      </c>
    </row>
    <row r="149" spans="2:65" s="13" customFormat="1" ht="12">
      <c r="B149" s="159"/>
      <c r="D149" s="152" t="s">
        <v>249</v>
      </c>
      <c r="E149" s="160" t="s">
        <v>1</v>
      </c>
      <c r="F149" s="161" t="s">
        <v>251</v>
      </c>
      <c r="H149" s="162">
        <v>29.704000000000001</v>
      </c>
      <c r="I149" s="163"/>
      <c r="L149" s="159"/>
      <c r="M149" s="164"/>
      <c r="T149" s="165"/>
      <c r="AT149" s="160" t="s">
        <v>249</v>
      </c>
      <c r="AU149" s="160" t="s">
        <v>86</v>
      </c>
      <c r="AV149" s="13" t="s">
        <v>247</v>
      </c>
      <c r="AW149" s="13" t="s">
        <v>30</v>
      </c>
      <c r="AX149" s="13" t="s">
        <v>80</v>
      </c>
      <c r="AY149" s="160" t="s">
        <v>241</v>
      </c>
    </row>
    <row r="150" spans="2:65" s="1" customFormat="1" ht="24.25" customHeight="1">
      <c r="B150" s="32"/>
      <c r="C150" s="137" t="s">
        <v>279</v>
      </c>
      <c r="D150" s="137" t="s">
        <v>243</v>
      </c>
      <c r="E150" s="138" t="s">
        <v>286</v>
      </c>
      <c r="F150" s="139" t="s">
        <v>287</v>
      </c>
      <c r="G150" s="140" t="s">
        <v>254</v>
      </c>
      <c r="H150" s="141">
        <v>43.738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39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247</v>
      </c>
      <c r="AT150" s="149" t="s">
        <v>243</v>
      </c>
      <c r="AU150" s="149" t="s">
        <v>86</v>
      </c>
      <c r="AY150" s="17" t="s">
        <v>241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86</v>
      </c>
      <c r="BK150" s="150">
        <f>ROUND(I150*H150,2)</f>
        <v>0</v>
      </c>
      <c r="BL150" s="17" t="s">
        <v>247</v>
      </c>
      <c r="BM150" s="149" t="s">
        <v>3597</v>
      </c>
    </row>
    <row r="151" spans="2:65" s="12" customFormat="1" ht="12">
      <c r="B151" s="151"/>
      <c r="D151" s="152" t="s">
        <v>249</v>
      </c>
      <c r="E151" s="153" t="s">
        <v>1</v>
      </c>
      <c r="F151" s="154" t="s">
        <v>3598</v>
      </c>
      <c r="H151" s="155">
        <v>25.6</v>
      </c>
      <c r="I151" s="156"/>
      <c r="L151" s="151"/>
      <c r="M151" s="157"/>
      <c r="T151" s="158"/>
      <c r="AT151" s="153" t="s">
        <v>249</v>
      </c>
      <c r="AU151" s="153" t="s">
        <v>86</v>
      </c>
      <c r="AV151" s="12" t="s">
        <v>86</v>
      </c>
      <c r="AW151" s="12" t="s">
        <v>30</v>
      </c>
      <c r="AX151" s="12" t="s">
        <v>73</v>
      </c>
      <c r="AY151" s="153" t="s">
        <v>241</v>
      </c>
    </row>
    <row r="152" spans="2:65" s="12" customFormat="1" ht="12">
      <c r="B152" s="151"/>
      <c r="D152" s="152" t="s">
        <v>249</v>
      </c>
      <c r="E152" s="153" t="s">
        <v>1</v>
      </c>
      <c r="F152" s="154" t="s">
        <v>3599</v>
      </c>
      <c r="H152" s="155">
        <v>-0.499</v>
      </c>
      <c r="I152" s="156"/>
      <c r="L152" s="151"/>
      <c r="M152" s="157"/>
      <c r="T152" s="158"/>
      <c r="AT152" s="153" t="s">
        <v>249</v>
      </c>
      <c r="AU152" s="153" t="s">
        <v>86</v>
      </c>
      <c r="AV152" s="12" t="s">
        <v>86</v>
      </c>
      <c r="AW152" s="12" t="s">
        <v>30</v>
      </c>
      <c r="AX152" s="12" t="s">
        <v>73</v>
      </c>
      <c r="AY152" s="153" t="s">
        <v>241</v>
      </c>
    </row>
    <row r="153" spans="2:65" s="14" customFormat="1" ht="12">
      <c r="B153" s="166"/>
      <c r="D153" s="152" t="s">
        <v>249</v>
      </c>
      <c r="E153" s="167" t="s">
        <v>1</v>
      </c>
      <c r="F153" s="168" t="s">
        <v>3600</v>
      </c>
      <c r="H153" s="169">
        <v>25.101000000000003</v>
      </c>
      <c r="I153" s="170"/>
      <c r="L153" s="166"/>
      <c r="M153" s="171"/>
      <c r="T153" s="172"/>
      <c r="AT153" s="167" t="s">
        <v>249</v>
      </c>
      <c r="AU153" s="167" t="s">
        <v>86</v>
      </c>
      <c r="AV153" s="14" t="s">
        <v>258</v>
      </c>
      <c r="AW153" s="14" t="s">
        <v>30</v>
      </c>
      <c r="AX153" s="14" t="s">
        <v>73</v>
      </c>
      <c r="AY153" s="167" t="s">
        <v>241</v>
      </c>
    </row>
    <row r="154" spans="2:65" s="12" customFormat="1" ht="12">
      <c r="B154" s="151"/>
      <c r="D154" s="152" t="s">
        <v>249</v>
      </c>
      <c r="E154" s="153" t="s">
        <v>1</v>
      </c>
      <c r="F154" s="154" t="s">
        <v>3586</v>
      </c>
      <c r="H154" s="155">
        <v>7.26</v>
      </c>
      <c r="I154" s="156"/>
      <c r="L154" s="151"/>
      <c r="M154" s="157"/>
      <c r="T154" s="158"/>
      <c r="AT154" s="153" t="s">
        <v>249</v>
      </c>
      <c r="AU154" s="153" t="s">
        <v>86</v>
      </c>
      <c r="AV154" s="12" t="s">
        <v>86</v>
      </c>
      <c r="AW154" s="12" t="s">
        <v>30</v>
      </c>
      <c r="AX154" s="12" t="s">
        <v>73</v>
      </c>
      <c r="AY154" s="153" t="s">
        <v>241</v>
      </c>
    </row>
    <row r="155" spans="2:65" s="12" customFormat="1" ht="12">
      <c r="B155" s="151"/>
      <c r="D155" s="152" t="s">
        <v>249</v>
      </c>
      <c r="E155" s="153" t="s">
        <v>1</v>
      </c>
      <c r="F155" s="154" t="s">
        <v>3601</v>
      </c>
      <c r="H155" s="155">
        <v>-1.696</v>
      </c>
      <c r="I155" s="156"/>
      <c r="L155" s="151"/>
      <c r="M155" s="157"/>
      <c r="T155" s="158"/>
      <c r="AT155" s="153" t="s">
        <v>249</v>
      </c>
      <c r="AU155" s="153" t="s">
        <v>86</v>
      </c>
      <c r="AV155" s="12" t="s">
        <v>86</v>
      </c>
      <c r="AW155" s="12" t="s">
        <v>30</v>
      </c>
      <c r="AX155" s="12" t="s">
        <v>73</v>
      </c>
      <c r="AY155" s="153" t="s">
        <v>241</v>
      </c>
    </row>
    <row r="156" spans="2:65" s="12" customFormat="1" ht="12">
      <c r="B156" s="151"/>
      <c r="D156" s="152" t="s">
        <v>249</v>
      </c>
      <c r="E156" s="153" t="s">
        <v>1</v>
      </c>
      <c r="F156" s="154" t="s">
        <v>3587</v>
      </c>
      <c r="H156" s="155">
        <v>14.58</v>
      </c>
      <c r="I156" s="156"/>
      <c r="L156" s="151"/>
      <c r="M156" s="157"/>
      <c r="T156" s="158"/>
      <c r="AT156" s="153" t="s">
        <v>249</v>
      </c>
      <c r="AU156" s="153" t="s">
        <v>86</v>
      </c>
      <c r="AV156" s="12" t="s">
        <v>86</v>
      </c>
      <c r="AW156" s="12" t="s">
        <v>30</v>
      </c>
      <c r="AX156" s="12" t="s">
        <v>73</v>
      </c>
      <c r="AY156" s="153" t="s">
        <v>241</v>
      </c>
    </row>
    <row r="157" spans="2:65" s="12" customFormat="1" ht="12">
      <c r="B157" s="151"/>
      <c r="D157" s="152" t="s">
        <v>249</v>
      </c>
      <c r="E157" s="153" t="s">
        <v>1</v>
      </c>
      <c r="F157" s="154" t="s">
        <v>3602</v>
      </c>
      <c r="H157" s="155">
        <v>-1.5069999999999999</v>
      </c>
      <c r="I157" s="156"/>
      <c r="L157" s="151"/>
      <c r="M157" s="157"/>
      <c r="T157" s="158"/>
      <c r="AT157" s="153" t="s">
        <v>249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241</v>
      </c>
    </row>
    <row r="158" spans="2:65" s="14" customFormat="1" ht="12">
      <c r="B158" s="166"/>
      <c r="D158" s="152" t="s">
        <v>249</v>
      </c>
      <c r="E158" s="167" t="s">
        <v>1</v>
      </c>
      <c r="F158" s="168" t="s">
        <v>3603</v>
      </c>
      <c r="H158" s="169">
        <v>18.636999999999997</v>
      </c>
      <c r="I158" s="170"/>
      <c r="L158" s="166"/>
      <c r="M158" s="171"/>
      <c r="T158" s="172"/>
      <c r="AT158" s="167" t="s">
        <v>249</v>
      </c>
      <c r="AU158" s="167" t="s">
        <v>86</v>
      </c>
      <c r="AV158" s="14" t="s">
        <v>258</v>
      </c>
      <c r="AW158" s="14" t="s">
        <v>30</v>
      </c>
      <c r="AX158" s="14" t="s">
        <v>73</v>
      </c>
      <c r="AY158" s="167" t="s">
        <v>241</v>
      </c>
    </row>
    <row r="159" spans="2:65" s="13" customFormat="1" ht="12">
      <c r="B159" s="159"/>
      <c r="D159" s="152" t="s">
        <v>249</v>
      </c>
      <c r="E159" s="160" t="s">
        <v>1</v>
      </c>
      <c r="F159" s="161" t="s">
        <v>251</v>
      </c>
      <c r="H159" s="162">
        <v>43.738000000000007</v>
      </c>
      <c r="I159" s="163"/>
      <c r="L159" s="159"/>
      <c r="M159" s="164"/>
      <c r="T159" s="165"/>
      <c r="AT159" s="160" t="s">
        <v>249</v>
      </c>
      <c r="AU159" s="160" t="s">
        <v>86</v>
      </c>
      <c r="AV159" s="13" t="s">
        <v>247</v>
      </c>
      <c r="AW159" s="13" t="s">
        <v>30</v>
      </c>
      <c r="AX159" s="13" t="s">
        <v>80</v>
      </c>
      <c r="AY159" s="160" t="s">
        <v>241</v>
      </c>
    </row>
    <row r="160" spans="2:65" s="1" customFormat="1" ht="24.25" customHeight="1">
      <c r="B160" s="32"/>
      <c r="C160" s="137" t="s">
        <v>285</v>
      </c>
      <c r="D160" s="137" t="s">
        <v>243</v>
      </c>
      <c r="E160" s="138" t="s">
        <v>3604</v>
      </c>
      <c r="F160" s="139" t="s">
        <v>3605</v>
      </c>
      <c r="G160" s="140" t="s">
        <v>254</v>
      </c>
      <c r="H160" s="141">
        <v>6.7009999999999996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39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247</v>
      </c>
      <c r="AT160" s="149" t="s">
        <v>243</v>
      </c>
      <c r="AU160" s="149" t="s">
        <v>86</v>
      </c>
      <c r="AY160" s="17" t="s">
        <v>241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247</v>
      </c>
      <c r="BM160" s="149" t="s">
        <v>3606</v>
      </c>
    </row>
    <row r="161" spans="2:65" s="12" customFormat="1" ht="12">
      <c r="B161" s="151"/>
      <c r="D161" s="152" t="s">
        <v>249</v>
      </c>
      <c r="E161" s="153" t="s">
        <v>1</v>
      </c>
      <c r="F161" s="154" t="s">
        <v>3607</v>
      </c>
      <c r="H161" s="155">
        <v>7.2</v>
      </c>
      <c r="I161" s="156"/>
      <c r="L161" s="151"/>
      <c r="M161" s="157"/>
      <c r="T161" s="158"/>
      <c r="AT161" s="153" t="s">
        <v>249</v>
      </c>
      <c r="AU161" s="153" t="s">
        <v>86</v>
      </c>
      <c r="AV161" s="12" t="s">
        <v>86</v>
      </c>
      <c r="AW161" s="12" t="s">
        <v>30</v>
      </c>
      <c r="AX161" s="12" t="s">
        <v>73</v>
      </c>
      <c r="AY161" s="153" t="s">
        <v>241</v>
      </c>
    </row>
    <row r="162" spans="2:65" s="12" customFormat="1" ht="12">
      <c r="B162" s="151"/>
      <c r="D162" s="152" t="s">
        <v>249</v>
      </c>
      <c r="E162" s="153" t="s">
        <v>1</v>
      </c>
      <c r="F162" s="154" t="s">
        <v>3599</v>
      </c>
      <c r="H162" s="155">
        <v>-0.499</v>
      </c>
      <c r="I162" s="156"/>
      <c r="L162" s="151"/>
      <c r="M162" s="157"/>
      <c r="T162" s="158"/>
      <c r="AT162" s="153" t="s">
        <v>249</v>
      </c>
      <c r="AU162" s="153" t="s">
        <v>86</v>
      </c>
      <c r="AV162" s="12" t="s">
        <v>86</v>
      </c>
      <c r="AW162" s="12" t="s">
        <v>30</v>
      </c>
      <c r="AX162" s="12" t="s">
        <v>73</v>
      </c>
      <c r="AY162" s="153" t="s">
        <v>241</v>
      </c>
    </row>
    <row r="163" spans="2:65" s="13" customFormat="1" ht="12">
      <c r="B163" s="159"/>
      <c r="D163" s="152" t="s">
        <v>249</v>
      </c>
      <c r="E163" s="160" t="s">
        <v>1</v>
      </c>
      <c r="F163" s="161" t="s">
        <v>251</v>
      </c>
      <c r="H163" s="162">
        <v>6.7010000000000005</v>
      </c>
      <c r="I163" s="163"/>
      <c r="L163" s="159"/>
      <c r="M163" s="164"/>
      <c r="T163" s="165"/>
      <c r="AT163" s="160" t="s">
        <v>249</v>
      </c>
      <c r="AU163" s="160" t="s">
        <v>86</v>
      </c>
      <c r="AV163" s="13" t="s">
        <v>247</v>
      </c>
      <c r="AW163" s="13" t="s">
        <v>30</v>
      </c>
      <c r="AX163" s="13" t="s">
        <v>80</v>
      </c>
      <c r="AY163" s="160" t="s">
        <v>241</v>
      </c>
    </row>
    <row r="164" spans="2:65" s="1" customFormat="1" ht="16.5" customHeight="1">
      <c r="B164" s="32"/>
      <c r="C164" s="173" t="s">
        <v>290</v>
      </c>
      <c r="D164" s="173" t="s">
        <v>319</v>
      </c>
      <c r="E164" s="174" t="s">
        <v>3608</v>
      </c>
      <c r="F164" s="175" t="s">
        <v>3609</v>
      </c>
      <c r="G164" s="176" t="s">
        <v>282</v>
      </c>
      <c r="H164" s="177">
        <v>12.061999999999999</v>
      </c>
      <c r="I164" s="178"/>
      <c r="J164" s="179">
        <f>ROUND(I164*H164,2)</f>
        <v>0</v>
      </c>
      <c r="K164" s="180"/>
      <c r="L164" s="181"/>
      <c r="M164" s="182" t="s">
        <v>1</v>
      </c>
      <c r="N164" s="183" t="s">
        <v>39</v>
      </c>
      <c r="P164" s="147">
        <f>O164*H164</f>
        <v>0</v>
      </c>
      <c r="Q164" s="147">
        <v>1</v>
      </c>
      <c r="R164" s="147">
        <f>Q164*H164</f>
        <v>12.061999999999999</v>
      </c>
      <c r="S164" s="147">
        <v>0</v>
      </c>
      <c r="T164" s="148">
        <f>S164*H164</f>
        <v>0</v>
      </c>
      <c r="AR164" s="149" t="s">
        <v>285</v>
      </c>
      <c r="AT164" s="149" t="s">
        <v>319</v>
      </c>
      <c r="AU164" s="149" t="s">
        <v>86</v>
      </c>
      <c r="AY164" s="17" t="s">
        <v>241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86</v>
      </c>
      <c r="BK164" s="150">
        <f>ROUND(I164*H164,2)</f>
        <v>0</v>
      </c>
      <c r="BL164" s="17" t="s">
        <v>247</v>
      </c>
      <c r="BM164" s="149" t="s">
        <v>3610</v>
      </c>
    </row>
    <row r="165" spans="2:65" s="12" customFormat="1" ht="12">
      <c r="B165" s="151"/>
      <c r="D165" s="152" t="s">
        <v>249</v>
      </c>
      <c r="E165" s="153" t="s">
        <v>1</v>
      </c>
      <c r="F165" s="154" t="s">
        <v>3611</v>
      </c>
      <c r="H165" s="155">
        <v>12.061999999999999</v>
      </c>
      <c r="I165" s="156"/>
      <c r="L165" s="151"/>
      <c r="M165" s="157"/>
      <c r="T165" s="158"/>
      <c r="AT165" s="153" t="s">
        <v>249</v>
      </c>
      <c r="AU165" s="153" t="s">
        <v>86</v>
      </c>
      <c r="AV165" s="12" t="s">
        <v>86</v>
      </c>
      <c r="AW165" s="12" t="s">
        <v>30</v>
      </c>
      <c r="AX165" s="12" t="s">
        <v>73</v>
      </c>
      <c r="AY165" s="153" t="s">
        <v>241</v>
      </c>
    </row>
    <row r="166" spans="2:65" s="13" customFormat="1" ht="12">
      <c r="B166" s="159"/>
      <c r="D166" s="152" t="s">
        <v>249</v>
      </c>
      <c r="E166" s="160" t="s">
        <v>1</v>
      </c>
      <c r="F166" s="161" t="s">
        <v>251</v>
      </c>
      <c r="H166" s="162">
        <v>12.061999999999999</v>
      </c>
      <c r="I166" s="163"/>
      <c r="L166" s="159"/>
      <c r="M166" s="164"/>
      <c r="T166" s="165"/>
      <c r="AT166" s="160" t="s">
        <v>249</v>
      </c>
      <c r="AU166" s="160" t="s">
        <v>86</v>
      </c>
      <c r="AV166" s="13" t="s">
        <v>247</v>
      </c>
      <c r="AW166" s="13" t="s">
        <v>30</v>
      </c>
      <c r="AX166" s="13" t="s">
        <v>80</v>
      </c>
      <c r="AY166" s="160" t="s">
        <v>241</v>
      </c>
    </row>
    <row r="167" spans="2:65" s="1" customFormat="1" ht="24.25" customHeight="1">
      <c r="B167" s="32"/>
      <c r="C167" s="137" t="s">
        <v>296</v>
      </c>
      <c r="D167" s="137" t="s">
        <v>243</v>
      </c>
      <c r="E167" s="138" t="s">
        <v>3535</v>
      </c>
      <c r="F167" s="139" t="s">
        <v>3536</v>
      </c>
      <c r="G167" s="140" t="s">
        <v>254</v>
      </c>
      <c r="H167" s="141">
        <v>4.6559999999999997</v>
      </c>
      <c r="I167" s="142"/>
      <c r="J167" s="143">
        <f>ROUND(I167*H167,2)</f>
        <v>0</v>
      </c>
      <c r="K167" s="144"/>
      <c r="L167" s="32"/>
      <c r="M167" s="145" t="s">
        <v>1</v>
      </c>
      <c r="N167" s="146" t="s">
        <v>39</v>
      </c>
      <c r="P167" s="147">
        <f>O167*H167</f>
        <v>0</v>
      </c>
      <c r="Q167" s="147">
        <v>1.8907700000000001</v>
      </c>
      <c r="R167" s="147">
        <f>Q167*H167</f>
        <v>8.80342512</v>
      </c>
      <c r="S167" s="147">
        <v>0</v>
      </c>
      <c r="T167" s="148">
        <f>S167*H167</f>
        <v>0</v>
      </c>
      <c r="AR167" s="149" t="s">
        <v>247</v>
      </c>
      <c r="AT167" s="149" t="s">
        <v>243</v>
      </c>
      <c r="AU167" s="149" t="s">
        <v>86</v>
      </c>
      <c r="AY167" s="17" t="s">
        <v>241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86</v>
      </c>
      <c r="BK167" s="150">
        <f>ROUND(I167*H167,2)</f>
        <v>0</v>
      </c>
      <c r="BL167" s="17" t="s">
        <v>247</v>
      </c>
      <c r="BM167" s="149" t="s">
        <v>3612</v>
      </c>
    </row>
    <row r="168" spans="2:65" s="12" customFormat="1" ht="12">
      <c r="B168" s="151"/>
      <c r="D168" s="152" t="s">
        <v>249</v>
      </c>
      <c r="E168" s="153" t="s">
        <v>1</v>
      </c>
      <c r="F168" s="154" t="s">
        <v>3613</v>
      </c>
      <c r="H168" s="155">
        <v>3.2</v>
      </c>
      <c r="I168" s="156"/>
      <c r="L168" s="151"/>
      <c r="M168" s="157"/>
      <c r="T168" s="158"/>
      <c r="AT168" s="153" t="s">
        <v>249</v>
      </c>
      <c r="AU168" s="153" t="s">
        <v>86</v>
      </c>
      <c r="AV168" s="12" t="s">
        <v>86</v>
      </c>
      <c r="AW168" s="12" t="s">
        <v>30</v>
      </c>
      <c r="AX168" s="12" t="s">
        <v>73</v>
      </c>
      <c r="AY168" s="153" t="s">
        <v>241</v>
      </c>
    </row>
    <row r="169" spans="2:65" s="14" customFormat="1" ht="12">
      <c r="B169" s="166"/>
      <c r="D169" s="152" t="s">
        <v>249</v>
      </c>
      <c r="E169" s="167" t="s">
        <v>1</v>
      </c>
      <c r="F169" s="168" t="s">
        <v>3600</v>
      </c>
      <c r="H169" s="169">
        <v>3.2</v>
      </c>
      <c r="I169" s="170"/>
      <c r="L169" s="166"/>
      <c r="M169" s="171"/>
      <c r="T169" s="172"/>
      <c r="AT169" s="167" t="s">
        <v>249</v>
      </c>
      <c r="AU169" s="167" t="s">
        <v>86</v>
      </c>
      <c r="AV169" s="14" t="s">
        <v>258</v>
      </c>
      <c r="AW169" s="14" t="s">
        <v>30</v>
      </c>
      <c r="AX169" s="14" t="s">
        <v>73</v>
      </c>
      <c r="AY169" s="167" t="s">
        <v>241</v>
      </c>
    </row>
    <row r="170" spans="2:65" s="12" customFormat="1" ht="12">
      <c r="B170" s="151"/>
      <c r="D170" s="152" t="s">
        <v>249</v>
      </c>
      <c r="E170" s="153" t="s">
        <v>1</v>
      </c>
      <c r="F170" s="154" t="s">
        <v>3614</v>
      </c>
      <c r="H170" s="155">
        <v>0.48399999999999999</v>
      </c>
      <c r="I170" s="156"/>
      <c r="L170" s="151"/>
      <c r="M170" s="157"/>
      <c r="T170" s="158"/>
      <c r="AT170" s="153" t="s">
        <v>249</v>
      </c>
      <c r="AU170" s="153" t="s">
        <v>86</v>
      </c>
      <c r="AV170" s="12" t="s">
        <v>86</v>
      </c>
      <c r="AW170" s="12" t="s">
        <v>30</v>
      </c>
      <c r="AX170" s="12" t="s">
        <v>73</v>
      </c>
      <c r="AY170" s="153" t="s">
        <v>241</v>
      </c>
    </row>
    <row r="171" spans="2:65" s="12" customFormat="1" ht="12">
      <c r="B171" s="151"/>
      <c r="D171" s="152" t="s">
        <v>249</v>
      </c>
      <c r="E171" s="153" t="s">
        <v>1</v>
      </c>
      <c r="F171" s="154" t="s">
        <v>3615</v>
      </c>
      <c r="H171" s="155">
        <v>0.97199999999999998</v>
      </c>
      <c r="I171" s="156"/>
      <c r="L171" s="151"/>
      <c r="M171" s="157"/>
      <c r="T171" s="158"/>
      <c r="AT171" s="153" t="s">
        <v>249</v>
      </c>
      <c r="AU171" s="153" t="s">
        <v>86</v>
      </c>
      <c r="AV171" s="12" t="s">
        <v>86</v>
      </c>
      <c r="AW171" s="12" t="s">
        <v>30</v>
      </c>
      <c r="AX171" s="12" t="s">
        <v>73</v>
      </c>
      <c r="AY171" s="153" t="s">
        <v>241</v>
      </c>
    </row>
    <row r="172" spans="2:65" s="14" customFormat="1" ht="12">
      <c r="B172" s="166"/>
      <c r="D172" s="152" t="s">
        <v>249</v>
      </c>
      <c r="E172" s="167" t="s">
        <v>1</v>
      </c>
      <c r="F172" s="168" t="s">
        <v>3603</v>
      </c>
      <c r="H172" s="169">
        <v>1.456</v>
      </c>
      <c r="I172" s="170"/>
      <c r="L172" s="166"/>
      <c r="M172" s="171"/>
      <c r="T172" s="172"/>
      <c r="AT172" s="167" t="s">
        <v>249</v>
      </c>
      <c r="AU172" s="167" t="s">
        <v>86</v>
      </c>
      <c r="AV172" s="14" t="s">
        <v>258</v>
      </c>
      <c r="AW172" s="14" t="s">
        <v>30</v>
      </c>
      <c r="AX172" s="14" t="s">
        <v>73</v>
      </c>
      <c r="AY172" s="167" t="s">
        <v>241</v>
      </c>
    </row>
    <row r="173" spans="2:65" s="13" customFormat="1" ht="12">
      <c r="B173" s="159"/>
      <c r="D173" s="152" t="s">
        <v>249</v>
      </c>
      <c r="E173" s="160" t="s">
        <v>1</v>
      </c>
      <c r="F173" s="161" t="s">
        <v>251</v>
      </c>
      <c r="H173" s="162">
        <v>4.6560000000000006</v>
      </c>
      <c r="I173" s="163"/>
      <c r="L173" s="159"/>
      <c r="M173" s="164"/>
      <c r="T173" s="165"/>
      <c r="AT173" s="160" t="s">
        <v>249</v>
      </c>
      <c r="AU173" s="160" t="s">
        <v>86</v>
      </c>
      <c r="AV173" s="13" t="s">
        <v>247</v>
      </c>
      <c r="AW173" s="13" t="s">
        <v>30</v>
      </c>
      <c r="AX173" s="13" t="s">
        <v>80</v>
      </c>
      <c r="AY173" s="160" t="s">
        <v>241</v>
      </c>
    </row>
    <row r="174" spans="2:65" s="1" customFormat="1" ht="16.5" customHeight="1">
      <c r="B174" s="32"/>
      <c r="C174" s="137" t="s">
        <v>304</v>
      </c>
      <c r="D174" s="137" t="s">
        <v>243</v>
      </c>
      <c r="E174" s="138" t="s">
        <v>3540</v>
      </c>
      <c r="F174" s="139" t="s">
        <v>3541</v>
      </c>
      <c r="G174" s="140" t="s">
        <v>246</v>
      </c>
      <c r="H174" s="141">
        <v>46.56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39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247</v>
      </c>
      <c r="AT174" s="149" t="s">
        <v>243</v>
      </c>
      <c r="AU174" s="149" t="s">
        <v>86</v>
      </c>
      <c r="AY174" s="17" t="s">
        <v>241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86</v>
      </c>
      <c r="BK174" s="150">
        <f>ROUND(I174*H174,2)</f>
        <v>0</v>
      </c>
      <c r="BL174" s="17" t="s">
        <v>247</v>
      </c>
      <c r="BM174" s="149" t="s">
        <v>3616</v>
      </c>
    </row>
    <row r="175" spans="2:65" s="12" customFormat="1" ht="12">
      <c r="B175" s="151"/>
      <c r="D175" s="152" t="s">
        <v>249</v>
      </c>
      <c r="E175" s="153" t="s">
        <v>1</v>
      </c>
      <c r="F175" s="154" t="s">
        <v>3617</v>
      </c>
      <c r="H175" s="155">
        <v>32</v>
      </c>
      <c r="I175" s="156"/>
      <c r="L175" s="151"/>
      <c r="M175" s="157"/>
      <c r="T175" s="158"/>
      <c r="AT175" s="153" t="s">
        <v>249</v>
      </c>
      <c r="AU175" s="153" t="s">
        <v>86</v>
      </c>
      <c r="AV175" s="12" t="s">
        <v>86</v>
      </c>
      <c r="AW175" s="12" t="s">
        <v>30</v>
      </c>
      <c r="AX175" s="12" t="s">
        <v>73</v>
      </c>
      <c r="AY175" s="153" t="s">
        <v>241</v>
      </c>
    </row>
    <row r="176" spans="2:65" s="14" customFormat="1" ht="12">
      <c r="B176" s="166"/>
      <c r="D176" s="152" t="s">
        <v>249</v>
      </c>
      <c r="E176" s="167" t="s">
        <v>1</v>
      </c>
      <c r="F176" s="168" t="s">
        <v>3600</v>
      </c>
      <c r="H176" s="169">
        <v>32</v>
      </c>
      <c r="I176" s="170"/>
      <c r="L176" s="166"/>
      <c r="M176" s="171"/>
      <c r="T176" s="172"/>
      <c r="AT176" s="167" t="s">
        <v>249</v>
      </c>
      <c r="AU176" s="167" t="s">
        <v>86</v>
      </c>
      <c r="AV176" s="14" t="s">
        <v>258</v>
      </c>
      <c r="AW176" s="14" t="s">
        <v>30</v>
      </c>
      <c r="AX176" s="14" t="s">
        <v>73</v>
      </c>
      <c r="AY176" s="167" t="s">
        <v>241</v>
      </c>
    </row>
    <row r="177" spans="2:65" s="12" customFormat="1" ht="12">
      <c r="B177" s="151"/>
      <c r="D177" s="152" t="s">
        <v>249</v>
      </c>
      <c r="E177" s="153" t="s">
        <v>1</v>
      </c>
      <c r="F177" s="154" t="s">
        <v>3618</v>
      </c>
      <c r="H177" s="155">
        <v>4.84</v>
      </c>
      <c r="I177" s="156"/>
      <c r="L177" s="151"/>
      <c r="M177" s="157"/>
      <c r="T177" s="158"/>
      <c r="AT177" s="153" t="s">
        <v>249</v>
      </c>
      <c r="AU177" s="153" t="s">
        <v>86</v>
      </c>
      <c r="AV177" s="12" t="s">
        <v>86</v>
      </c>
      <c r="AW177" s="12" t="s">
        <v>30</v>
      </c>
      <c r="AX177" s="12" t="s">
        <v>73</v>
      </c>
      <c r="AY177" s="153" t="s">
        <v>241</v>
      </c>
    </row>
    <row r="178" spans="2:65" s="12" customFormat="1" ht="12">
      <c r="B178" s="151"/>
      <c r="D178" s="152" t="s">
        <v>249</v>
      </c>
      <c r="E178" s="153" t="s">
        <v>1</v>
      </c>
      <c r="F178" s="154" t="s">
        <v>3619</v>
      </c>
      <c r="H178" s="155">
        <v>9.7200000000000006</v>
      </c>
      <c r="I178" s="156"/>
      <c r="L178" s="151"/>
      <c r="M178" s="157"/>
      <c r="T178" s="158"/>
      <c r="AT178" s="153" t="s">
        <v>249</v>
      </c>
      <c r="AU178" s="153" t="s">
        <v>86</v>
      </c>
      <c r="AV178" s="12" t="s">
        <v>86</v>
      </c>
      <c r="AW178" s="12" t="s">
        <v>30</v>
      </c>
      <c r="AX178" s="12" t="s">
        <v>73</v>
      </c>
      <c r="AY178" s="153" t="s">
        <v>241</v>
      </c>
    </row>
    <row r="179" spans="2:65" s="14" customFormat="1" ht="12">
      <c r="B179" s="166"/>
      <c r="D179" s="152" t="s">
        <v>249</v>
      </c>
      <c r="E179" s="167" t="s">
        <v>1</v>
      </c>
      <c r="F179" s="168" t="s">
        <v>3603</v>
      </c>
      <c r="H179" s="169">
        <v>14.56</v>
      </c>
      <c r="I179" s="170"/>
      <c r="L179" s="166"/>
      <c r="M179" s="171"/>
      <c r="T179" s="172"/>
      <c r="AT179" s="167" t="s">
        <v>249</v>
      </c>
      <c r="AU179" s="167" t="s">
        <v>86</v>
      </c>
      <c r="AV179" s="14" t="s">
        <v>258</v>
      </c>
      <c r="AW179" s="14" t="s">
        <v>30</v>
      </c>
      <c r="AX179" s="14" t="s">
        <v>73</v>
      </c>
      <c r="AY179" s="167" t="s">
        <v>241</v>
      </c>
    </row>
    <row r="180" spans="2:65" s="13" customFormat="1" ht="12">
      <c r="B180" s="159"/>
      <c r="D180" s="152" t="s">
        <v>249</v>
      </c>
      <c r="E180" s="160" t="s">
        <v>1</v>
      </c>
      <c r="F180" s="161" t="s">
        <v>251</v>
      </c>
      <c r="H180" s="162">
        <v>46.56</v>
      </c>
      <c r="I180" s="163"/>
      <c r="L180" s="159"/>
      <c r="M180" s="164"/>
      <c r="T180" s="165"/>
      <c r="AT180" s="160" t="s">
        <v>249</v>
      </c>
      <c r="AU180" s="160" t="s">
        <v>86</v>
      </c>
      <c r="AV180" s="13" t="s">
        <v>247</v>
      </c>
      <c r="AW180" s="13" t="s">
        <v>30</v>
      </c>
      <c r="AX180" s="13" t="s">
        <v>80</v>
      </c>
      <c r="AY180" s="160" t="s">
        <v>241</v>
      </c>
    </row>
    <row r="181" spans="2:65" s="11" customFormat="1" ht="22.75" customHeight="1">
      <c r="B181" s="125"/>
      <c r="D181" s="126" t="s">
        <v>72</v>
      </c>
      <c r="E181" s="135" t="s">
        <v>285</v>
      </c>
      <c r="F181" s="135" t="s">
        <v>929</v>
      </c>
      <c r="I181" s="128"/>
      <c r="J181" s="136">
        <f>BK181</f>
        <v>0</v>
      </c>
      <c r="L181" s="125"/>
      <c r="M181" s="130"/>
      <c r="P181" s="131">
        <f>SUM(P182:P196)</f>
        <v>0</v>
      </c>
      <c r="R181" s="131">
        <f>SUM(R182:R196)</f>
        <v>1.68699</v>
      </c>
      <c r="T181" s="132">
        <f>SUM(T182:T196)</f>
        <v>0</v>
      </c>
      <c r="AR181" s="126" t="s">
        <v>80</v>
      </c>
      <c r="AT181" s="133" t="s">
        <v>72</v>
      </c>
      <c r="AU181" s="133" t="s">
        <v>80</v>
      </c>
      <c r="AY181" s="126" t="s">
        <v>241</v>
      </c>
      <c r="BK181" s="134">
        <f>SUM(BK182:BK196)</f>
        <v>0</v>
      </c>
    </row>
    <row r="182" spans="2:65" s="1" customFormat="1" ht="24.25" customHeight="1">
      <c r="B182" s="32"/>
      <c r="C182" s="137" t="s">
        <v>8</v>
      </c>
      <c r="D182" s="137" t="s">
        <v>243</v>
      </c>
      <c r="E182" s="138" t="s">
        <v>3620</v>
      </c>
      <c r="F182" s="139" t="s">
        <v>3621</v>
      </c>
      <c r="G182" s="140" t="s">
        <v>299</v>
      </c>
      <c r="H182" s="141">
        <v>40</v>
      </c>
      <c r="I182" s="142"/>
      <c r="J182" s="143">
        <f>ROUND(I182*H182,2)</f>
        <v>0</v>
      </c>
      <c r="K182" s="144"/>
      <c r="L182" s="32"/>
      <c r="M182" s="145" t="s">
        <v>1</v>
      </c>
      <c r="N182" s="146" t="s">
        <v>39</v>
      </c>
      <c r="P182" s="147">
        <f>O182*H182</f>
        <v>0</v>
      </c>
      <c r="Q182" s="147">
        <v>1.0000000000000001E-5</v>
      </c>
      <c r="R182" s="147">
        <f>Q182*H182</f>
        <v>4.0000000000000002E-4</v>
      </c>
      <c r="S182" s="147">
        <v>0</v>
      </c>
      <c r="T182" s="148">
        <f>S182*H182</f>
        <v>0</v>
      </c>
      <c r="AR182" s="149" t="s">
        <v>247</v>
      </c>
      <c r="AT182" s="149" t="s">
        <v>243</v>
      </c>
      <c r="AU182" s="149" t="s">
        <v>86</v>
      </c>
      <c r="AY182" s="17" t="s">
        <v>241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86</v>
      </c>
      <c r="BK182" s="150">
        <f>ROUND(I182*H182,2)</f>
        <v>0</v>
      </c>
      <c r="BL182" s="17" t="s">
        <v>247</v>
      </c>
      <c r="BM182" s="149" t="s">
        <v>3622</v>
      </c>
    </row>
    <row r="183" spans="2:65" s="12" customFormat="1" ht="12">
      <c r="B183" s="151"/>
      <c r="D183" s="152" t="s">
        <v>249</v>
      </c>
      <c r="E183" s="153" t="s">
        <v>1</v>
      </c>
      <c r="F183" s="154" t="s">
        <v>3623</v>
      </c>
      <c r="H183" s="155">
        <v>40</v>
      </c>
      <c r="I183" s="156"/>
      <c r="L183" s="151"/>
      <c r="M183" s="157"/>
      <c r="T183" s="158"/>
      <c r="AT183" s="153" t="s">
        <v>249</v>
      </c>
      <c r="AU183" s="153" t="s">
        <v>86</v>
      </c>
      <c r="AV183" s="12" t="s">
        <v>86</v>
      </c>
      <c r="AW183" s="12" t="s">
        <v>30</v>
      </c>
      <c r="AX183" s="12" t="s">
        <v>73</v>
      </c>
      <c r="AY183" s="153" t="s">
        <v>241</v>
      </c>
    </row>
    <row r="184" spans="2:65" s="13" customFormat="1" ht="12">
      <c r="B184" s="159"/>
      <c r="D184" s="152" t="s">
        <v>249</v>
      </c>
      <c r="E184" s="160" t="s">
        <v>1</v>
      </c>
      <c r="F184" s="161" t="s">
        <v>251</v>
      </c>
      <c r="H184" s="162">
        <v>40</v>
      </c>
      <c r="I184" s="163"/>
      <c r="L184" s="159"/>
      <c r="M184" s="164"/>
      <c r="T184" s="165"/>
      <c r="AT184" s="160" t="s">
        <v>249</v>
      </c>
      <c r="AU184" s="160" t="s">
        <v>86</v>
      </c>
      <c r="AV184" s="13" t="s">
        <v>247</v>
      </c>
      <c r="AW184" s="13" t="s">
        <v>30</v>
      </c>
      <c r="AX184" s="13" t="s">
        <v>80</v>
      </c>
      <c r="AY184" s="160" t="s">
        <v>241</v>
      </c>
    </row>
    <row r="185" spans="2:65" s="1" customFormat="1" ht="16.5" customHeight="1">
      <c r="B185" s="32"/>
      <c r="C185" s="173" t="s">
        <v>318</v>
      </c>
      <c r="D185" s="173" t="s">
        <v>319</v>
      </c>
      <c r="E185" s="174" t="s">
        <v>3624</v>
      </c>
      <c r="F185" s="175" t="s">
        <v>3625</v>
      </c>
      <c r="G185" s="176" t="s">
        <v>327</v>
      </c>
      <c r="H185" s="177">
        <v>8</v>
      </c>
      <c r="I185" s="178"/>
      <c r="J185" s="179">
        <f>ROUND(I185*H185,2)</f>
        <v>0</v>
      </c>
      <c r="K185" s="180"/>
      <c r="L185" s="181"/>
      <c r="M185" s="182" t="s">
        <v>1</v>
      </c>
      <c r="N185" s="183" t="s">
        <v>39</v>
      </c>
      <c r="P185" s="147">
        <f>O185*H185</f>
        <v>0</v>
      </c>
      <c r="Q185" s="147">
        <v>1.6320000000000001E-2</v>
      </c>
      <c r="R185" s="147">
        <f>Q185*H185</f>
        <v>0.13056000000000001</v>
      </c>
      <c r="S185" s="147">
        <v>0</v>
      </c>
      <c r="T185" s="148">
        <f>S185*H185</f>
        <v>0</v>
      </c>
      <c r="AR185" s="149" t="s">
        <v>285</v>
      </c>
      <c r="AT185" s="149" t="s">
        <v>319</v>
      </c>
      <c r="AU185" s="149" t="s">
        <v>86</v>
      </c>
      <c r="AY185" s="17" t="s">
        <v>241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86</v>
      </c>
      <c r="BK185" s="150">
        <f>ROUND(I185*H185,2)</f>
        <v>0</v>
      </c>
      <c r="BL185" s="17" t="s">
        <v>247</v>
      </c>
      <c r="BM185" s="149" t="s">
        <v>3626</v>
      </c>
    </row>
    <row r="186" spans="2:65" s="12" customFormat="1" ht="12">
      <c r="B186" s="151"/>
      <c r="D186" s="152" t="s">
        <v>249</v>
      </c>
      <c r="E186" s="153" t="s">
        <v>1</v>
      </c>
      <c r="F186" s="154" t="s">
        <v>3627</v>
      </c>
      <c r="H186" s="155">
        <v>7.3330000000000002</v>
      </c>
      <c r="I186" s="156"/>
      <c r="L186" s="151"/>
      <c r="M186" s="157"/>
      <c r="T186" s="158"/>
      <c r="AT186" s="153" t="s">
        <v>249</v>
      </c>
      <c r="AU186" s="153" t="s">
        <v>86</v>
      </c>
      <c r="AV186" s="12" t="s">
        <v>86</v>
      </c>
      <c r="AW186" s="12" t="s">
        <v>30</v>
      </c>
      <c r="AX186" s="12" t="s">
        <v>73</v>
      </c>
      <c r="AY186" s="153" t="s">
        <v>241</v>
      </c>
    </row>
    <row r="187" spans="2:65" s="13" customFormat="1" ht="12">
      <c r="B187" s="159"/>
      <c r="D187" s="152" t="s">
        <v>249</v>
      </c>
      <c r="E187" s="160" t="s">
        <v>1</v>
      </c>
      <c r="F187" s="161" t="s">
        <v>251</v>
      </c>
      <c r="H187" s="162">
        <v>7.3330000000000002</v>
      </c>
      <c r="I187" s="163"/>
      <c r="L187" s="159"/>
      <c r="M187" s="164"/>
      <c r="T187" s="165"/>
      <c r="AT187" s="160" t="s">
        <v>249</v>
      </c>
      <c r="AU187" s="160" t="s">
        <v>86</v>
      </c>
      <c r="AV187" s="13" t="s">
        <v>247</v>
      </c>
      <c r="AW187" s="13" t="s">
        <v>30</v>
      </c>
      <c r="AX187" s="13" t="s">
        <v>73</v>
      </c>
      <c r="AY187" s="160" t="s">
        <v>241</v>
      </c>
    </row>
    <row r="188" spans="2:65" s="12" customFormat="1" ht="12">
      <c r="B188" s="151"/>
      <c r="D188" s="152" t="s">
        <v>249</v>
      </c>
      <c r="E188" s="153" t="s">
        <v>1</v>
      </c>
      <c r="F188" s="154" t="s">
        <v>1158</v>
      </c>
      <c r="H188" s="155">
        <v>8</v>
      </c>
      <c r="I188" s="156"/>
      <c r="L188" s="151"/>
      <c r="M188" s="157"/>
      <c r="T188" s="158"/>
      <c r="AT188" s="153" t="s">
        <v>249</v>
      </c>
      <c r="AU188" s="153" t="s">
        <v>86</v>
      </c>
      <c r="AV188" s="12" t="s">
        <v>86</v>
      </c>
      <c r="AW188" s="12" t="s">
        <v>30</v>
      </c>
      <c r="AX188" s="12" t="s">
        <v>73</v>
      </c>
      <c r="AY188" s="153" t="s">
        <v>241</v>
      </c>
    </row>
    <row r="189" spans="2:65" s="13" customFormat="1" ht="12">
      <c r="B189" s="159"/>
      <c r="D189" s="152" t="s">
        <v>249</v>
      </c>
      <c r="E189" s="160" t="s">
        <v>1</v>
      </c>
      <c r="F189" s="161" t="s">
        <v>3628</v>
      </c>
      <c r="H189" s="162">
        <v>8</v>
      </c>
      <c r="I189" s="163"/>
      <c r="L189" s="159"/>
      <c r="M189" s="164"/>
      <c r="T189" s="165"/>
      <c r="AT189" s="160" t="s">
        <v>249</v>
      </c>
      <c r="AU189" s="160" t="s">
        <v>86</v>
      </c>
      <c r="AV189" s="13" t="s">
        <v>247</v>
      </c>
      <c r="AW189" s="13" t="s">
        <v>30</v>
      </c>
      <c r="AX189" s="13" t="s">
        <v>80</v>
      </c>
      <c r="AY189" s="160" t="s">
        <v>241</v>
      </c>
    </row>
    <row r="190" spans="2:65" s="1" customFormat="1" ht="24.25" customHeight="1">
      <c r="B190" s="32"/>
      <c r="C190" s="137" t="s">
        <v>324</v>
      </c>
      <c r="D190" s="137" t="s">
        <v>243</v>
      </c>
      <c r="E190" s="138" t="s">
        <v>3629</v>
      </c>
      <c r="F190" s="139" t="s">
        <v>3630</v>
      </c>
      <c r="G190" s="140" t="s">
        <v>327</v>
      </c>
      <c r="H190" s="141">
        <v>3</v>
      </c>
      <c r="I190" s="142"/>
      <c r="J190" s="143">
        <f t="shared" ref="J190:J196" si="0">ROUND(I190*H190,2)</f>
        <v>0</v>
      </c>
      <c r="K190" s="144"/>
      <c r="L190" s="32"/>
      <c r="M190" s="145" t="s">
        <v>1</v>
      </c>
      <c r="N190" s="146" t="s">
        <v>39</v>
      </c>
      <c r="P190" s="147">
        <f t="shared" ref="P190:P196" si="1">O190*H190</f>
        <v>0</v>
      </c>
      <c r="Q190" s="147">
        <v>0.1056</v>
      </c>
      <c r="R190" s="147">
        <f t="shared" ref="R190:R196" si="2">Q190*H190</f>
        <v>0.31679999999999997</v>
      </c>
      <c r="S190" s="147">
        <v>0</v>
      </c>
      <c r="T190" s="148">
        <f t="shared" ref="T190:T196" si="3">S190*H190</f>
        <v>0</v>
      </c>
      <c r="AR190" s="149" t="s">
        <v>247</v>
      </c>
      <c r="AT190" s="149" t="s">
        <v>243</v>
      </c>
      <c r="AU190" s="149" t="s">
        <v>86</v>
      </c>
      <c r="AY190" s="17" t="s">
        <v>241</v>
      </c>
      <c r="BE190" s="150">
        <f t="shared" ref="BE190:BE196" si="4">IF(N190="základní",J190,0)</f>
        <v>0</v>
      </c>
      <c r="BF190" s="150">
        <f t="shared" ref="BF190:BF196" si="5">IF(N190="snížená",J190,0)</f>
        <v>0</v>
      </c>
      <c r="BG190" s="150">
        <f t="shared" ref="BG190:BG196" si="6">IF(N190="zákl. přenesená",J190,0)</f>
        <v>0</v>
      </c>
      <c r="BH190" s="150">
        <f t="shared" ref="BH190:BH196" si="7">IF(N190="sníž. přenesená",J190,0)</f>
        <v>0</v>
      </c>
      <c r="BI190" s="150">
        <f t="shared" ref="BI190:BI196" si="8">IF(N190="nulová",J190,0)</f>
        <v>0</v>
      </c>
      <c r="BJ190" s="17" t="s">
        <v>86</v>
      </c>
      <c r="BK190" s="150">
        <f t="shared" ref="BK190:BK196" si="9">ROUND(I190*H190,2)</f>
        <v>0</v>
      </c>
      <c r="BL190" s="17" t="s">
        <v>247</v>
      </c>
      <c r="BM190" s="149" t="s">
        <v>3631</v>
      </c>
    </row>
    <row r="191" spans="2:65" s="1" customFormat="1" ht="24.25" customHeight="1">
      <c r="B191" s="32"/>
      <c r="C191" s="137" t="s">
        <v>330</v>
      </c>
      <c r="D191" s="137" t="s">
        <v>243</v>
      </c>
      <c r="E191" s="138" t="s">
        <v>3632</v>
      </c>
      <c r="F191" s="139" t="s">
        <v>3633</v>
      </c>
      <c r="G191" s="140" t="s">
        <v>327</v>
      </c>
      <c r="H191" s="141">
        <v>3</v>
      </c>
      <c r="I191" s="142"/>
      <c r="J191" s="143">
        <f t="shared" si="0"/>
        <v>0</v>
      </c>
      <c r="K191" s="144"/>
      <c r="L191" s="32"/>
      <c r="M191" s="145" t="s">
        <v>1</v>
      </c>
      <c r="N191" s="146" t="s">
        <v>39</v>
      </c>
      <c r="P191" s="147">
        <f t="shared" si="1"/>
        <v>0</v>
      </c>
      <c r="Q191" s="147">
        <v>1.2120000000000001E-2</v>
      </c>
      <c r="R191" s="147">
        <f t="shared" si="2"/>
        <v>3.6360000000000003E-2</v>
      </c>
      <c r="S191" s="147">
        <v>0</v>
      </c>
      <c r="T191" s="148">
        <f t="shared" si="3"/>
        <v>0</v>
      </c>
      <c r="AR191" s="149" t="s">
        <v>247</v>
      </c>
      <c r="AT191" s="149" t="s">
        <v>243</v>
      </c>
      <c r="AU191" s="149" t="s">
        <v>86</v>
      </c>
      <c r="AY191" s="17" t="s">
        <v>241</v>
      </c>
      <c r="BE191" s="150">
        <f t="shared" si="4"/>
        <v>0</v>
      </c>
      <c r="BF191" s="150">
        <f t="shared" si="5"/>
        <v>0</v>
      </c>
      <c r="BG191" s="150">
        <f t="shared" si="6"/>
        <v>0</v>
      </c>
      <c r="BH191" s="150">
        <f t="shared" si="7"/>
        <v>0</v>
      </c>
      <c r="BI191" s="150">
        <f t="shared" si="8"/>
        <v>0</v>
      </c>
      <c r="BJ191" s="17" t="s">
        <v>86</v>
      </c>
      <c r="BK191" s="150">
        <f t="shared" si="9"/>
        <v>0</v>
      </c>
      <c r="BL191" s="17" t="s">
        <v>247</v>
      </c>
      <c r="BM191" s="149" t="s">
        <v>3634</v>
      </c>
    </row>
    <row r="192" spans="2:65" s="1" customFormat="1" ht="33" customHeight="1">
      <c r="B192" s="32"/>
      <c r="C192" s="137" t="s">
        <v>334</v>
      </c>
      <c r="D192" s="137" t="s">
        <v>243</v>
      </c>
      <c r="E192" s="138" t="s">
        <v>3635</v>
      </c>
      <c r="F192" s="139" t="s">
        <v>3636</v>
      </c>
      <c r="G192" s="140" t="s">
        <v>327</v>
      </c>
      <c r="H192" s="141">
        <v>3</v>
      </c>
      <c r="I192" s="142"/>
      <c r="J192" s="143">
        <f t="shared" si="0"/>
        <v>0</v>
      </c>
      <c r="K192" s="144"/>
      <c r="L192" s="32"/>
      <c r="M192" s="145" t="s">
        <v>1</v>
      </c>
      <c r="N192" s="146" t="s">
        <v>39</v>
      </c>
      <c r="P192" s="147">
        <f t="shared" si="1"/>
        <v>0</v>
      </c>
      <c r="Q192" s="147">
        <v>0.24845999999999999</v>
      </c>
      <c r="R192" s="147">
        <f t="shared" si="2"/>
        <v>0.74537999999999993</v>
      </c>
      <c r="S192" s="147">
        <v>0</v>
      </c>
      <c r="T192" s="148">
        <f t="shared" si="3"/>
        <v>0</v>
      </c>
      <c r="AR192" s="149" t="s">
        <v>247</v>
      </c>
      <c r="AT192" s="149" t="s">
        <v>243</v>
      </c>
      <c r="AU192" s="149" t="s">
        <v>86</v>
      </c>
      <c r="AY192" s="17" t="s">
        <v>241</v>
      </c>
      <c r="BE192" s="150">
        <f t="shared" si="4"/>
        <v>0</v>
      </c>
      <c r="BF192" s="150">
        <f t="shared" si="5"/>
        <v>0</v>
      </c>
      <c r="BG192" s="150">
        <f t="shared" si="6"/>
        <v>0</v>
      </c>
      <c r="BH192" s="150">
        <f t="shared" si="7"/>
        <v>0</v>
      </c>
      <c r="BI192" s="150">
        <f t="shared" si="8"/>
        <v>0</v>
      </c>
      <c r="BJ192" s="17" t="s">
        <v>86</v>
      </c>
      <c r="BK192" s="150">
        <f t="shared" si="9"/>
        <v>0</v>
      </c>
      <c r="BL192" s="17" t="s">
        <v>247</v>
      </c>
      <c r="BM192" s="149" t="s">
        <v>3637</v>
      </c>
    </row>
    <row r="193" spans="2:65" s="1" customFormat="1" ht="24.25" customHeight="1">
      <c r="B193" s="32"/>
      <c r="C193" s="137" t="s">
        <v>338</v>
      </c>
      <c r="D193" s="137" t="s">
        <v>243</v>
      </c>
      <c r="E193" s="138" t="s">
        <v>3638</v>
      </c>
      <c r="F193" s="139" t="s">
        <v>3639</v>
      </c>
      <c r="G193" s="140" t="s">
        <v>327</v>
      </c>
      <c r="H193" s="141">
        <v>1</v>
      </c>
      <c r="I193" s="142"/>
      <c r="J193" s="143">
        <f t="shared" si="0"/>
        <v>0</v>
      </c>
      <c r="K193" s="144"/>
      <c r="L193" s="32"/>
      <c r="M193" s="145" t="s">
        <v>1</v>
      </c>
      <c r="N193" s="146" t="s">
        <v>39</v>
      </c>
      <c r="P193" s="147">
        <f t="shared" si="1"/>
        <v>0</v>
      </c>
      <c r="Q193" s="147">
        <v>0.18608</v>
      </c>
      <c r="R193" s="147">
        <f t="shared" si="2"/>
        <v>0.18608</v>
      </c>
      <c r="S193" s="147">
        <v>0</v>
      </c>
      <c r="T193" s="148">
        <f t="shared" si="3"/>
        <v>0</v>
      </c>
      <c r="AR193" s="149" t="s">
        <v>247</v>
      </c>
      <c r="AT193" s="149" t="s">
        <v>243</v>
      </c>
      <c r="AU193" s="149" t="s">
        <v>86</v>
      </c>
      <c r="AY193" s="17" t="s">
        <v>241</v>
      </c>
      <c r="BE193" s="150">
        <f t="shared" si="4"/>
        <v>0</v>
      </c>
      <c r="BF193" s="150">
        <f t="shared" si="5"/>
        <v>0</v>
      </c>
      <c r="BG193" s="150">
        <f t="shared" si="6"/>
        <v>0</v>
      </c>
      <c r="BH193" s="150">
        <f t="shared" si="7"/>
        <v>0</v>
      </c>
      <c r="BI193" s="150">
        <f t="shared" si="8"/>
        <v>0</v>
      </c>
      <c r="BJ193" s="17" t="s">
        <v>86</v>
      </c>
      <c r="BK193" s="150">
        <f t="shared" si="9"/>
        <v>0</v>
      </c>
      <c r="BL193" s="17" t="s">
        <v>247</v>
      </c>
      <c r="BM193" s="149" t="s">
        <v>3640</v>
      </c>
    </row>
    <row r="194" spans="2:65" s="1" customFormat="1" ht="24.25" customHeight="1">
      <c r="B194" s="32"/>
      <c r="C194" s="137" t="s">
        <v>343</v>
      </c>
      <c r="D194" s="137" t="s">
        <v>243</v>
      </c>
      <c r="E194" s="138" t="s">
        <v>3641</v>
      </c>
      <c r="F194" s="139" t="s">
        <v>3642</v>
      </c>
      <c r="G194" s="140" t="s">
        <v>327</v>
      </c>
      <c r="H194" s="141">
        <v>1</v>
      </c>
      <c r="I194" s="142"/>
      <c r="J194" s="143">
        <f t="shared" si="0"/>
        <v>0</v>
      </c>
      <c r="K194" s="144"/>
      <c r="L194" s="32"/>
      <c r="M194" s="145" t="s">
        <v>1</v>
      </c>
      <c r="N194" s="146" t="s">
        <v>39</v>
      </c>
      <c r="P194" s="147">
        <f t="shared" si="1"/>
        <v>0</v>
      </c>
      <c r="Q194" s="147">
        <v>4.4790000000000003E-2</v>
      </c>
      <c r="R194" s="147">
        <f t="shared" si="2"/>
        <v>4.4790000000000003E-2</v>
      </c>
      <c r="S194" s="147">
        <v>0</v>
      </c>
      <c r="T194" s="148">
        <f t="shared" si="3"/>
        <v>0</v>
      </c>
      <c r="AR194" s="149" t="s">
        <v>247</v>
      </c>
      <c r="AT194" s="149" t="s">
        <v>243</v>
      </c>
      <c r="AU194" s="149" t="s">
        <v>86</v>
      </c>
      <c r="AY194" s="17" t="s">
        <v>241</v>
      </c>
      <c r="BE194" s="150">
        <f t="shared" si="4"/>
        <v>0</v>
      </c>
      <c r="BF194" s="150">
        <f t="shared" si="5"/>
        <v>0</v>
      </c>
      <c r="BG194" s="150">
        <f t="shared" si="6"/>
        <v>0</v>
      </c>
      <c r="BH194" s="150">
        <f t="shared" si="7"/>
        <v>0</v>
      </c>
      <c r="BI194" s="150">
        <f t="shared" si="8"/>
        <v>0</v>
      </c>
      <c r="BJ194" s="17" t="s">
        <v>86</v>
      </c>
      <c r="BK194" s="150">
        <f t="shared" si="9"/>
        <v>0</v>
      </c>
      <c r="BL194" s="17" t="s">
        <v>247</v>
      </c>
      <c r="BM194" s="149" t="s">
        <v>3643</v>
      </c>
    </row>
    <row r="195" spans="2:65" s="1" customFormat="1" ht="33" customHeight="1">
      <c r="B195" s="32"/>
      <c r="C195" s="137" t="s">
        <v>349</v>
      </c>
      <c r="D195" s="137" t="s">
        <v>243</v>
      </c>
      <c r="E195" s="138" t="s">
        <v>3644</v>
      </c>
      <c r="F195" s="139" t="s">
        <v>3645</v>
      </c>
      <c r="G195" s="140" t="s">
        <v>327</v>
      </c>
      <c r="H195" s="141">
        <v>1</v>
      </c>
      <c r="I195" s="142"/>
      <c r="J195" s="143">
        <f t="shared" si="0"/>
        <v>0</v>
      </c>
      <c r="K195" s="144"/>
      <c r="L195" s="32"/>
      <c r="M195" s="145" t="s">
        <v>1</v>
      </c>
      <c r="N195" s="146" t="s">
        <v>39</v>
      </c>
      <c r="P195" s="147">
        <f t="shared" si="1"/>
        <v>0</v>
      </c>
      <c r="Q195" s="147">
        <v>0.22422</v>
      </c>
      <c r="R195" s="147">
        <f t="shared" si="2"/>
        <v>0.22422</v>
      </c>
      <c r="S195" s="147">
        <v>0</v>
      </c>
      <c r="T195" s="148">
        <f t="shared" si="3"/>
        <v>0</v>
      </c>
      <c r="AR195" s="149" t="s">
        <v>247</v>
      </c>
      <c r="AT195" s="149" t="s">
        <v>243</v>
      </c>
      <c r="AU195" s="149" t="s">
        <v>86</v>
      </c>
      <c r="AY195" s="17" t="s">
        <v>241</v>
      </c>
      <c r="BE195" s="150">
        <f t="shared" si="4"/>
        <v>0</v>
      </c>
      <c r="BF195" s="150">
        <f t="shared" si="5"/>
        <v>0</v>
      </c>
      <c r="BG195" s="150">
        <f t="shared" si="6"/>
        <v>0</v>
      </c>
      <c r="BH195" s="150">
        <f t="shared" si="7"/>
        <v>0</v>
      </c>
      <c r="BI195" s="150">
        <f t="shared" si="8"/>
        <v>0</v>
      </c>
      <c r="BJ195" s="17" t="s">
        <v>86</v>
      </c>
      <c r="BK195" s="150">
        <f t="shared" si="9"/>
        <v>0</v>
      </c>
      <c r="BL195" s="17" t="s">
        <v>247</v>
      </c>
      <c r="BM195" s="149" t="s">
        <v>3646</v>
      </c>
    </row>
    <row r="196" spans="2:65" s="1" customFormat="1" ht="21.75" customHeight="1">
      <c r="B196" s="32"/>
      <c r="C196" s="137" t="s">
        <v>355</v>
      </c>
      <c r="D196" s="137" t="s">
        <v>243</v>
      </c>
      <c r="E196" s="138" t="s">
        <v>3570</v>
      </c>
      <c r="F196" s="139" t="s">
        <v>3571</v>
      </c>
      <c r="G196" s="140" t="s">
        <v>299</v>
      </c>
      <c r="H196" s="141">
        <v>40</v>
      </c>
      <c r="I196" s="142"/>
      <c r="J196" s="143">
        <f t="shared" si="0"/>
        <v>0</v>
      </c>
      <c r="K196" s="144"/>
      <c r="L196" s="32"/>
      <c r="M196" s="145" t="s">
        <v>1</v>
      </c>
      <c r="N196" s="146" t="s">
        <v>39</v>
      </c>
      <c r="P196" s="147">
        <f t="shared" si="1"/>
        <v>0</v>
      </c>
      <c r="Q196" s="147">
        <v>6.0000000000000002E-5</v>
      </c>
      <c r="R196" s="147">
        <f t="shared" si="2"/>
        <v>2.4000000000000002E-3</v>
      </c>
      <c r="S196" s="147">
        <v>0</v>
      </c>
      <c r="T196" s="148">
        <f t="shared" si="3"/>
        <v>0</v>
      </c>
      <c r="AR196" s="149" t="s">
        <v>247</v>
      </c>
      <c r="AT196" s="149" t="s">
        <v>243</v>
      </c>
      <c r="AU196" s="149" t="s">
        <v>86</v>
      </c>
      <c r="AY196" s="17" t="s">
        <v>241</v>
      </c>
      <c r="BE196" s="150">
        <f t="shared" si="4"/>
        <v>0</v>
      </c>
      <c r="BF196" s="150">
        <f t="shared" si="5"/>
        <v>0</v>
      </c>
      <c r="BG196" s="150">
        <f t="shared" si="6"/>
        <v>0</v>
      </c>
      <c r="BH196" s="150">
        <f t="shared" si="7"/>
        <v>0</v>
      </c>
      <c r="BI196" s="150">
        <f t="shared" si="8"/>
        <v>0</v>
      </c>
      <c r="BJ196" s="17" t="s">
        <v>86</v>
      </c>
      <c r="BK196" s="150">
        <f t="shared" si="9"/>
        <v>0</v>
      </c>
      <c r="BL196" s="17" t="s">
        <v>247</v>
      </c>
      <c r="BM196" s="149" t="s">
        <v>3647</v>
      </c>
    </row>
    <row r="197" spans="2:65" s="11" customFormat="1" ht="22.75" customHeight="1">
      <c r="B197" s="125"/>
      <c r="D197" s="126" t="s">
        <v>72</v>
      </c>
      <c r="E197" s="135" t="s">
        <v>998</v>
      </c>
      <c r="F197" s="135" t="s">
        <v>999</v>
      </c>
      <c r="I197" s="128"/>
      <c r="J197" s="136">
        <f>BK197</f>
        <v>0</v>
      </c>
      <c r="L197" s="125"/>
      <c r="M197" s="130"/>
      <c r="P197" s="131">
        <f>P198</f>
        <v>0</v>
      </c>
      <c r="R197" s="131">
        <f>R198</f>
        <v>0</v>
      </c>
      <c r="T197" s="132">
        <f>T198</f>
        <v>0</v>
      </c>
      <c r="AR197" s="126" t="s">
        <v>80</v>
      </c>
      <c r="AT197" s="133" t="s">
        <v>72</v>
      </c>
      <c r="AU197" s="133" t="s">
        <v>80</v>
      </c>
      <c r="AY197" s="126" t="s">
        <v>241</v>
      </c>
      <c r="BK197" s="134">
        <f>BK198</f>
        <v>0</v>
      </c>
    </row>
    <row r="198" spans="2:65" s="1" customFormat="1" ht="24.25" customHeight="1">
      <c r="B198" s="32"/>
      <c r="C198" s="137" t="s">
        <v>7</v>
      </c>
      <c r="D198" s="137" t="s">
        <v>243</v>
      </c>
      <c r="E198" s="138" t="s">
        <v>3573</v>
      </c>
      <c r="F198" s="139" t="s">
        <v>3574</v>
      </c>
      <c r="G198" s="140" t="s">
        <v>282</v>
      </c>
      <c r="H198" s="141">
        <v>22.545000000000002</v>
      </c>
      <c r="I198" s="142"/>
      <c r="J198" s="143">
        <f>ROUND(I198*H198,2)</f>
        <v>0</v>
      </c>
      <c r="K198" s="144"/>
      <c r="L198" s="32"/>
      <c r="M198" s="145" t="s">
        <v>1</v>
      </c>
      <c r="N198" s="146" t="s">
        <v>39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247</v>
      </c>
      <c r="AT198" s="149" t="s">
        <v>243</v>
      </c>
      <c r="AU198" s="149" t="s">
        <v>86</v>
      </c>
      <c r="AY198" s="17" t="s">
        <v>241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86</v>
      </c>
      <c r="BK198" s="150">
        <f>ROUND(I198*H198,2)</f>
        <v>0</v>
      </c>
      <c r="BL198" s="17" t="s">
        <v>247</v>
      </c>
      <c r="BM198" s="149" t="s">
        <v>3648</v>
      </c>
    </row>
    <row r="199" spans="2:65" s="11" customFormat="1" ht="26" customHeight="1">
      <c r="B199" s="125"/>
      <c r="D199" s="126" t="s">
        <v>72</v>
      </c>
      <c r="E199" s="127" t="s">
        <v>3576</v>
      </c>
      <c r="F199" s="127" t="s">
        <v>3577</v>
      </c>
      <c r="I199" s="128"/>
      <c r="J199" s="129">
        <f>BK199</f>
        <v>0</v>
      </c>
      <c r="L199" s="125"/>
      <c r="M199" s="130"/>
      <c r="P199" s="131">
        <f>SUM(P200:P202)</f>
        <v>0</v>
      </c>
      <c r="R199" s="131">
        <f>SUM(R200:R202)</f>
        <v>0</v>
      </c>
      <c r="T199" s="132">
        <f>SUM(T200:T202)</f>
        <v>0</v>
      </c>
      <c r="AR199" s="126" t="s">
        <v>247</v>
      </c>
      <c r="AT199" s="133" t="s">
        <v>72</v>
      </c>
      <c r="AU199" s="133" t="s">
        <v>73</v>
      </c>
      <c r="AY199" s="126" t="s">
        <v>241</v>
      </c>
      <c r="BK199" s="134">
        <f>SUM(BK200:BK202)</f>
        <v>0</v>
      </c>
    </row>
    <row r="200" spans="2:65" s="1" customFormat="1" ht="16.5" customHeight="1">
      <c r="B200" s="32"/>
      <c r="C200" s="137" t="s">
        <v>365</v>
      </c>
      <c r="D200" s="137" t="s">
        <v>243</v>
      </c>
      <c r="E200" s="138" t="s">
        <v>3578</v>
      </c>
      <c r="F200" s="139" t="s">
        <v>3579</v>
      </c>
      <c r="G200" s="140" t="s">
        <v>1196</v>
      </c>
      <c r="H200" s="141">
        <v>8</v>
      </c>
      <c r="I200" s="142"/>
      <c r="J200" s="143">
        <f>ROUND(I200*H200,2)</f>
        <v>0</v>
      </c>
      <c r="K200" s="144"/>
      <c r="L200" s="32"/>
      <c r="M200" s="145" t="s">
        <v>1</v>
      </c>
      <c r="N200" s="146" t="s">
        <v>39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1187</v>
      </c>
      <c r="AT200" s="149" t="s">
        <v>243</v>
      </c>
      <c r="AU200" s="149" t="s">
        <v>80</v>
      </c>
      <c r="AY200" s="17" t="s">
        <v>241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86</v>
      </c>
      <c r="BK200" s="150">
        <f>ROUND(I200*H200,2)</f>
        <v>0</v>
      </c>
      <c r="BL200" s="17" t="s">
        <v>1187</v>
      </c>
      <c r="BM200" s="149" t="s">
        <v>3649</v>
      </c>
    </row>
    <row r="201" spans="2:65" s="12" customFormat="1" ht="12">
      <c r="B201" s="151"/>
      <c r="D201" s="152" t="s">
        <v>249</v>
      </c>
      <c r="E201" s="153" t="s">
        <v>1</v>
      </c>
      <c r="F201" s="154" t="s">
        <v>1158</v>
      </c>
      <c r="H201" s="155">
        <v>8</v>
      </c>
      <c r="I201" s="156"/>
      <c r="L201" s="151"/>
      <c r="M201" s="157"/>
      <c r="T201" s="158"/>
      <c r="AT201" s="153" t="s">
        <v>249</v>
      </c>
      <c r="AU201" s="153" t="s">
        <v>80</v>
      </c>
      <c r="AV201" s="12" t="s">
        <v>86</v>
      </c>
      <c r="AW201" s="12" t="s">
        <v>30</v>
      </c>
      <c r="AX201" s="12" t="s">
        <v>73</v>
      </c>
      <c r="AY201" s="153" t="s">
        <v>241</v>
      </c>
    </row>
    <row r="202" spans="2:65" s="13" customFormat="1" ht="24">
      <c r="B202" s="159"/>
      <c r="D202" s="152" t="s">
        <v>249</v>
      </c>
      <c r="E202" s="160" t="s">
        <v>1</v>
      </c>
      <c r="F202" s="161" t="s">
        <v>3650</v>
      </c>
      <c r="H202" s="162">
        <v>8</v>
      </c>
      <c r="I202" s="163"/>
      <c r="L202" s="159"/>
      <c r="M202" s="195"/>
      <c r="N202" s="196"/>
      <c r="O202" s="196"/>
      <c r="P202" s="196"/>
      <c r="Q202" s="196"/>
      <c r="R202" s="196"/>
      <c r="S202" s="196"/>
      <c r="T202" s="197"/>
      <c r="AT202" s="160" t="s">
        <v>249</v>
      </c>
      <c r="AU202" s="160" t="s">
        <v>80</v>
      </c>
      <c r="AV202" s="13" t="s">
        <v>247</v>
      </c>
      <c r="AW202" s="13" t="s">
        <v>30</v>
      </c>
      <c r="AX202" s="13" t="s">
        <v>80</v>
      </c>
      <c r="AY202" s="160" t="s">
        <v>241</v>
      </c>
    </row>
    <row r="203" spans="2:65" s="1" customFormat="1" ht="7" customHeight="1">
      <c r="B203" s="44"/>
      <c r="C203" s="45"/>
      <c r="D203" s="45"/>
      <c r="E203" s="45"/>
      <c r="F203" s="45"/>
      <c r="G203" s="45"/>
      <c r="H203" s="45"/>
      <c r="I203" s="45"/>
      <c r="J203" s="45"/>
      <c r="K203" s="45"/>
      <c r="L203" s="32"/>
    </row>
  </sheetData>
  <sheetProtection algorithmName="SHA-512" hashValue="bN/p1QTr9d9LmIqQ7nRWRQd8GGeq8SGMGMFb2EfMjMkpMwQsfdMgiBq200P6nPB8fo78XiO2Ab3XB4OJttvZ0g==" saltValue="alaU4ZnaKUaSVY0ucskJwlfIjmvFih68bop9PVXL2sgzzo4ij3CFZkfzhW4MDDOCxm1HIvrEp5nKBP2HdL5iVw==" spinCount="100000" sheet="1" objects="1" scenarios="1" formatColumns="0" formatRows="0" autoFilter="0"/>
  <autoFilter ref="C124:K202" xr:uid="{00000000-0009-0000-0000-00000A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36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117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3651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ROUND(J128,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ROUND((SUM(BE128:BE235)),  2)</f>
        <v>0</v>
      </c>
      <c r="I35" s="96">
        <v>0.21</v>
      </c>
      <c r="J35" s="86">
        <f>ROUND(((SUM(BE128:BE235))*I35),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ROUND((SUM(BF128:BF235)),  2)</f>
        <v>0</v>
      </c>
      <c r="I36" s="96">
        <v>0.12</v>
      </c>
      <c r="J36" s="86">
        <f>ROUND(((SUM(BF128:BF235))*I36),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ROUND((SUM(BG128:BG235)),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ROUND((SUM(BH128:BH235)),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ROUND((SUM(BI128:BI235)),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Dešťová kanal SO01 - Dešťová kanalizace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J128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184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20" customHeight="1">
      <c r="B100" s="112"/>
      <c r="D100" s="113" t="s">
        <v>185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20" customHeight="1">
      <c r="B101" s="112"/>
      <c r="D101" s="113" t="s">
        <v>3652</v>
      </c>
      <c r="E101" s="114"/>
      <c r="F101" s="114"/>
      <c r="G101" s="114"/>
      <c r="H101" s="114"/>
      <c r="I101" s="114"/>
      <c r="J101" s="115">
        <f>J189</f>
        <v>0</v>
      </c>
      <c r="L101" s="112"/>
    </row>
    <row r="102" spans="2:47" s="9" customFormat="1" ht="20" customHeight="1">
      <c r="B102" s="112"/>
      <c r="D102" s="113" t="s">
        <v>187</v>
      </c>
      <c r="E102" s="114"/>
      <c r="F102" s="114"/>
      <c r="G102" s="114"/>
      <c r="H102" s="114"/>
      <c r="I102" s="114"/>
      <c r="J102" s="115">
        <f>J205</f>
        <v>0</v>
      </c>
      <c r="L102" s="112"/>
    </row>
    <row r="103" spans="2:47" s="9" customFormat="1" ht="20" customHeight="1">
      <c r="B103" s="112"/>
      <c r="D103" s="113" t="s">
        <v>191</v>
      </c>
      <c r="E103" s="114"/>
      <c r="F103" s="114"/>
      <c r="G103" s="114"/>
      <c r="H103" s="114"/>
      <c r="I103" s="114"/>
      <c r="J103" s="115">
        <f>J208</f>
        <v>0</v>
      </c>
      <c r="L103" s="112"/>
    </row>
    <row r="104" spans="2:47" s="9" customFormat="1" ht="20" customHeight="1">
      <c r="B104" s="112"/>
      <c r="D104" s="113" t="s">
        <v>193</v>
      </c>
      <c r="E104" s="114"/>
      <c r="F104" s="114"/>
      <c r="G104" s="114"/>
      <c r="H104" s="114"/>
      <c r="I104" s="114"/>
      <c r="J104" s="115">
        <f>J225</f>
        <v>0</v>
      </c>
      <c r="L104" s="112"/>
    </row>
    <row r="105" spans="2:47" s="9" customFormat="1" ht="20" customHeight="1">
      <c r="B105" s="112"/>
      <c r="D105" s="113" t="s">
        <v>197</v>
      </c>
      <c r="E105" s="114"/>
      <c r="F105" s="114"/>
      <c r="G105" s="114"/>
      <c r="H105" s="114"/>
      <c r="I105" s="114"/>
      <c r="J105" s="115">
        <f>J227</f>
        <v>0</v>
      </c>
      <c r="L105" s="112"/>
    </row>
    <row r="106" spans="2:47" s="8" customFormat="1" ht="25" customHeight="1">
      <c r="B106" s="108"/>
      <c r="D106" s="109" t="s">
        <v>3500</v>
      </c>
      <c r="E106" s="110"/>
      <c r="F106" s="110"/>
      <c r="G106" s="110"/>
      <c r="H106" s="110"/>
      <c r="I106" s="110"/>
      <c r="J106" s="111">
        <f>J232</f>
        <v>0</v>
      </c>
      <c r="L106" s="108"/>
    </row>
    <row r="107" spans="2:47" s="1" customFormat="1" ht="21.75" customHeight="1">
      <c r="B107" s="32"/>
      <c r="L107" s="32"/>
    </row>
    <row r="108" spans="2:47" s="1" customFormat="1" ht="7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7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5" customHeight="1">
      <c r="B113" s="32"/>
      <c r="C113" s="21" t="s">
        <v>226</v>
      </c>
      <c r="L113" s="32"/>
    </row>
    <row r="114" spans="2:63" s="1" customFormat="1" ht="7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1" t="str">
        <f>E7</f>
        <v>Rozšíření kom.soc. služeb CSS Stod</v>
      </c>
      <c r="F116" s="242"/>
      <c r="G116" s="242"/>
      <c r="H116" s="242"/>
      <c r="L116" s="32"/>
    </row>
    <row r="117" spans="2:63" ht="12" customHeight="1">
      <c r="B117" s="20"/>
      <c r="C117" s="27" t="s">
        <v>175</v>
      </c>
      <c r="L117" s="20"/>
    </row>
    <row r="118" spans="2:63" s="1" customFormat="1" ht="16.5" customHeight="1">
      <c r="B118" s="32"/>
      <c r="E118" s="241" t="s">
        <v>176</v>
      </c>
      <c r="F118" s="240"/>
      <c r="G118" s="240"/>
      <c r="H118" s="240"/>
      <c r="L118" s="32"/>
    </row>
    <row r="119" spans="2:63" s="1" customFormat="1" ht="12" customHeight="1">
      <c r="B119" s="32"/>
      <c r="C119" s="27" t="s">
        <v>177</v>
      </c>
      <c r="L119" s="32"/>
    </row>
    <row r="120" spans="2:63" s="1" customFormat="1" ht="16.5" customHeight="1">
      <c r="B120" s="32"/>
      <c r="E120" s="205" t="str">
        <f>E11</f>
        <v>Dešťová kanal SO01 - Dešťová kanalizace</v>
      </c>
      <c r="F120" s="240"/>
      <c r="G120" s="240"/>
      <c r="H120" s="240"/>
      <c r="L120" s="32"/>
    </row>
    <row r="121" spans="2:63" s="1" customFormat="1" ht="7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 xml:space="preserve"> </v>
      </c>
      <c r="I122" s="27" t="s">
        <v>22</v>
      </c>
      <c r="J122" s="52" t="str">
        <f>IF(J14="","",J14)</f>
        <v>27. 10. 2024</v>
      </c>
      <c r="L122" s="32"/>
    </row>
    <row r="123" spans="2:63" s="1" customFormat="1" ht="7" customHeight="1">
      <c r="B123" s="32"/>
      <c r="L123" s="32"/>
    </row>
    <row r="124" spans="2:63" s="1" customFormat="1" ht="15.25" customHeight="1">
      <c r="B124" s="32"/>
      <c r="C124" s="27" t="s">
        <v>24</v>
      </c>
      <c r="F124" s="25" t="str">
        <f>E17</f>
        <v xml:space="preserve"> </v>
      </c>
      <c r="I124" s="27" t="s">
        <v>29</v>
      </c>
      <c r="J124" s="30" t="str">
        <f>E23</f>
        <v xml:space="preserve"> </v>
      </c>
      <c r="L124" s="32"/>
    </row>
    <row r="125" spans="2:63" s="1" customFormat="1" ht="15.25" customHeight="1">
      <c r="B125" s="32"/>
      <c r="C125" s="27" t="s">
        <v>27</v>
      </c>
      <c r="F125" s="25" t="str">
        <f>IF(E20="","",E20)</f>
        <v>Vyplň údaj</v>
      </c>
      <c r="I125" s="27" t="s">
        <v>31</v>
      </c>
      <c r="J125" s="30" t="str">
        <f>E26</f>
        <v xml:space="preserve"> </v>
      </c>
      <c r="L125" s="32"/>
    </row>
    <row r="126" spans="2:63" s="1" customFormat="1" ht="10.25" customHeight="1">
      <c r="B126" s="32"/>
      <c r="L126" s="32"/>
    </row>
    <row r="127" spans="2:63" s="10" customFormat="1" ht="29.25" customHeight="1">
      <c r="B127" s="116"/>
      <c r="C127" s="117" t="s">
        <v>227</v>
      </c>
      <c r="D127" s="118" t="s">
        <v>58</v>
      </c>
      <c r="E127" s="118" t="s">
        <v>54</v>
      </c>
      <c r="F127" s="118" t="s">
        <v>55</v>
      </c>
      <c r="G127" s="118" t="s">
        <v>228</v>
      </c>
      <c r="H127" s="118" t="s">
        <v>229</v>
      </c>
      <c r="I127" s="118" t="s">
        <v>230</v>
      </c>
      <c r="J127" s="119" t="s">
        <v>181</v>
      </c>
      <c r="K127" s="120" t="s">
        <v>231</v>
      </c>
      <c r="L127" s="116"/>
      <c r="M127" s="59" t="s">
        <v>1</v>
      </c>
      <c r="N127" s="60" t="s">
        <v>37</v>
      </c>
      <c r="O127" s="60" t="s">
        <v>232</v>
      </c>
      <c r="P127" s="60" t="s">
        <v>233</v>
      </c>
      <c r="Q127" s="60" t="s">
        <v>234</v>
      </c>
      <c r="R127" s="60" t="s">
        <v>235</v>
      </c>
      <c r="S127" s="60" t="s">
        <v>236</v>
      </c>
      <c r="T127" s="61" t="s">
        <v>237</v>
      </c>
    </row>
    <row r="128" spans="2:63" s="1" customFormat="1" ht="22.75" customHeight="1">
      <c r="B128" s="32"/>
      <c r="C128" s="64" t="s">
        <v>238</v>
      </c>
      <c r="J128" s="121">
        <f>BK128</f>
        <v>0</v>
      </c>
      <c r="L128" s="32"/>
      <c r="M128" s="62"/>
      <c r="N128" s="53"/>
      <c r="O128" s="53"/>
      <c r="P128" s="122">
        <f>P129+P232</f>
        <v>0</v>
      </c>
      <c r="Q128" s="53"/>
      <c r="R128" s="122">
        <f>R129+R232</f>
        <v>84.359486780000012</v>
      </c>
      <c r="S128" s="53"/>
      <c r="T128" s="123">
        <f>T129+T232</f>
        <v>0</v>
      </c>
      <c r="AT128" s="17" t="s">
        <v>72</v>
      </c>
      <c r="AU128" s="17" t="s">
        <v>183</v>
      </c>
      <c r="BK128" s="124">
        <f>BK129+BK232</f>
        <v>0</v>
      </c>
    </row>
    <row r="129" spans="2:65" s="11" customFormat="1" ht="26" customHeight="1">
      <c r="B129" s="125"/>
      <c r="D129" s="126" t="s">
        <v>72</v>
      </c>
      <c r="E129" s="127" t="s">
        <v>239</v>
      </c>
      <c r="F129" s="127" t="s">
        <v>240</v>
      </c>
      <c r="I129" s="128"/>
      <c r="J129" s="129">
        <f>BK129</f>
        <v>0</v>
      </c>
      <c r="L129" s="125"/>
      <c r="M129" s="130"/>
      <c r="P129" s="131">
        <f>P130+P189+P205+P208+P225+P227</f>
        <v>0</v>
      </c>
      <c r="R129" s="131">
        <f>R130+R189+R205+R208+R225+R227</f>
        <v>84.359486780000012</v>
      </c>
      <c r="T129" s="132">
        <f>T130+T189+T205+T208+T225+T227</f>
        <v>0</v>
      </c>
      <c r="AR129" s="126" t="s">
        <v>80</v>
      </c>
      <c r="AT129" s="133" t="s">
        <v>72</v>
      </c>
      <c r="AU129" s="133" t="s">
        <v>73</v>
      </c>
      <c r="AY129" s="126" t="s">
        <v>241</v>
      </c>
      <c r="BK129" s="134">
        <f>BK130+BK189+BK205+BK208+BK225+BK227</f>
        <v>0</v>
      </c>
    </row>
    <row r="130" spans="2:65" s="11" customFormat="1" ht="22.75" customHeight="1">
      <c r="B130" s="125"/>
      <c r="D130" s="126" t="s">
        <v>72</v>
      </c>
      <c r="E130" s="135" t="s">
        <v>80</v>
      </c>
      <c r="F130" s="135" t="s">
        <v>242</v>
      </c>
      <c r="I130" s="128"/>
      <c r="J130" s="136">
        <f>BK130</f>
        <v>0</v>
      </c>
      <c r="L130" s="125"/>
      <c r="M130" s="130"/>
      <c r="P130" s="131">
        <f>SUM(P131:P188)</f>
        <v>0</v>
      </c>
      <c r="R130" s="131">
        <f>SUM(R131:R188)</f>
        <v>77.161366920000006</v>
      </c>
      <c r="T130" s="132">
        <f>SUM(T131:T188)</f>
        <v>0</v>
      </c>
      <c r="AR130" s="126" t="s">
        <v>80</v>
      </c>
      <c r="AT130" s="133" t="s">
        <v>72</v>
      </c>
      <c r="AU130" s="133" t="s">
        <v>80</v>
      </c>
      <c r="AY130" s="126" t="s">
        <v>241</v>
      </c>
      <c r="BK130" s="134">
        <f>SUM(BK131:BK188)</f>
        <v>0</v>
      </c>
    </row>
    <row r="131" spans="2:65" s="1" customFormat="1" ht="33" customHeight="1">
      <c r="B131" s="32"/>
      <c r="C131" s="137" t="s">
        <v>80</v>
      </c>
      <c r="D131" s="137" t="s">
        <v>243</v>
      </c>
      <c r="E131" s="138" t="s">
        <v>3653</v>
      </c>
      <c r="F131" s="139" t="s">
        <v>3654</v>
      </c>
      <c r="G131" s="140" t="s">
        <v>254</v>
      </c>
      <c r="H131" s="141">
        <v>61.508000000000003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247</v>
      </c>
      <c r="AT131" s="149" t="s">
        <v>243</v>
      </c>
      <c r="AU131" s="149" t="s">
        <v>86</v>
      </c>
      <c r="AY131" s="17" t="s">
        <v>241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247</v>
      </c>
      <c r="BM131" s="149" t="s">
        <v>3655</v>
      </c>
    </row>
    <row r="132" spans="2:65" s="12" customFormat="1" ht="12">
      <c r="B132" s="151"/>
      <c r="D132" s="152" t="s">
        <v>249</v>
      </c>
      <c r="E132" s="153" t="s">
        <v>1</v>
      </c>
      <c r="F132" s="154" t="s">
        <v>3656</v>
      </c>
      <c r="H132" s="155">
        <v>61.508000000000003</v>
      </c>
      <c r="I132" s="156"/>
      <c r="L132" s="151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241</v>
      </c>
    </row>
    <row r="133" spans="2:65" s="13" customFormat="1" ht="12">
      <c r="B133" s="159"/>
      <c r="D133" s="152" t="s">
        <v>249</v>
      </c>
      <c r="E133" s="160" t="s">
        <v>1</v>
      </c>
      <c r="F133" s="161" t="s">
        <v>858</v>
      </c>
      <c r="H133" s="162">
        <v>61.508000000000003</v>
      </c>
      <c r="I133" s="163"/>
      <c r="L133" s="159"/>
      <c r="M133" s="164"/>
      <c r="T133" s="165"/>
      <c r="AT133" s="160" t="s">
        <v>249</v>
      </c>
      <c r="AU133" s="160" t="s">
        <v>86</v>
      </c>
      <c r="AV133" s="13" t="s">
        <v>247</v>
      </c>
      <c r="AW133" s="13" t="s">
        <v>30</v>
      </c>
      <c r="AX133" s="13" t="s">
        <v>80</v>
      </c>
      <c r="AY133" s="160" t="s">
        <v>241</v>
      </c>
    </row>
    <row r="134" spans="2:65" s="1" customFormat="1" ht="33" customHeight="1">
      <c r="B134" s="32"/>
      <c r="C134" s="137" t="s">
        <v>86</v>
      </c>
      <c r="D134" s="137" t="s">
        <v>243</v>
      </c>
      <c r="E134" s="138" t="s">
        <v>3501</v>
      </c>
      <c r="F134" s="139" t="s">
        <v>3502</v>
      </c>
      <c r="G134" s="140" t="s">
        <v>254</v>
      </c>
      <c r="H134" s="141">
        <v>78.72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247</v>
      </c>
      <c r="AT134" s="149" t="s">
        <v>243</v>
      </c>
      <c r="AU134" s="149" t="s">
        <v>86</v>
      </c>
      <c r="AY134" s="17" t="s">
        <v>241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247</v>
      </c>
      <c r="BM134" s="149" t="s">
        <v>3657</v>
      </c>
    </row>
    <row r="135" spans="2:65" s="12" customFormat="1" ht="12">
      <c r="B135" s="151"/>
      <c r="D135" s="152" t="s">
        <v>249</v>
      </c>
      <c r="E135" s="153" t="s">
        <v>1</v>
      </c>
      <c r="F135" s="154" t="s">
        <v>3658</v>
      </c>
      <c r="H135" s="155">
        <v>78.72</v>
      </c>
      <c r="I135" s="156"/>
      <c r="L135" s="151"/>
      <c r="M135" s="157"/>
      <c r="T135" s="158"/>
      <c r="AT135" s="153" t="s">
        <v>249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241</v>
      </c>
    </row>
    <row r="136" spans="2:65" s="13" customFormat="1" ht="12">
      <c r="B136" s="159"/>
      <c r="D136" s="152" t="s">
        <v>249</v>
      </c>
      <c r="E136" s="160" t="s">
        <v>1</v>
      </c>
      <c r="F136" s="161" t="s">
        <v>251</v>
      </c>
      <c r="H136" s="162">
        <v>78.72</v>
      </c>
      <c r="I136" s="163"/>
      <c r="L136" s="159"/>
      <c r="M136" s="164"/>
      <c r="T136" s="165"/>
      <c r="AT136" s="160" t="s">
        <v>249</v>
      </c>
      <c r="AU136" s="160" t="s">
        <v>86</v>
      </c>
      <c r="AV136" s="13" t="s">
        <v>247</v>
      </c>
      <c r="AW136" s="13" t="s">
        <v>30</v>
      </c>
      <c r="AX136" s="13" t="s">
        <v>80</v>
      </c>
      <c r="AY136" s="160" t="s">
        <v>241</v>
      </c>
    </row>
    <row r="137" spans="2:65" s="1" customFormat="1" ht="24.25" customHeight="1">
      <c r="B137" s="32"/>
      <c r="C137" s="137" t="s">
        <v>258</v>
      </c>
      <c r="D137" s="137" t="s">
        <v>243</v>
      </c>
      <c r="E137" s="138" t="s">
        <v>3505</v>
      </c>
      <c r="F137" s="139" t="s">
        <v>3506</v>
      </c>
      <c r="G137" s="140" t="s">
        <v>254</v>
      </c>
      <c r="H137" s="141">
        <v>14.58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247</v>
      </c>
      <c r="AT137" s="149" t="s">
        <v>243</v>
      </c>
      <c r="AU137" s="149" t="s">
        <v>86</v>
      </c>
      <c r="AY137" s="17" t="s">
        <v>241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247</v>
      </c>
      <c r="BM137" s="149" t="s">
        <v>3659</v>
      </c>
    </row>
    <row r="138" spans="2:65" s="12" customFormat="1" ht="12">
      <c r="B138" s="151"/>
      <c r="D138" s="152" t="s">
        <v>249</v>
      </c>
      <c r="E138" s="153" t="s">
        <v>1</v>
      </c>
      <c r="F138" s="154" t="s">
        <v>3587</v>
      </c>
      <c r="H138" s="155">
        <v>14.58</v>
      </c>
      <c r="I138" s="156"/>
      <c r="L138" s="151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241</v>
      </c>
    </row>
    <row r="139" spans="2:65" s="13" customFormat="1" ht="12">
      <c r="B139" s="159"/>
      <c r="D139" s="152" t="s">
        <v>249</v>
      </c>
      <c r="E139" s="160" t="s">
        <v>1</v>
      </c>
      <c r="F139" s="161" t="s">
        <v>251</v>
      </c>
      <c r="H139" s="162">
        <v>14.58</v>
      </c>
      <c r="I139" s="163"/>
      <c r="L139" s="159"/>
      <c r="M139" s="164"/>
      <c r="T139" s="165"/>
      <c r="AT139" s="160" t="s">
        <v>249</v>
      </c>
      <c r="AU139" s="160" t="s">
        <v>86</v>
      </c>
      <c r="AV139" s="13" t="s">
        <v>247</v>
      </c>
      <c r="AW139" s="13" t="s">
        <v>30</v>
      </c>
      <c r="AX139" s="13" t="s">
        <v>80</v>
      </c>
      <c r="AY139" s="160" t="s">
        <v>241</v>
      </c>
    </row>
    <row r="140" spans="2:65" s="1" customFormat="1" ht="24.25" customHeight="1">
      <c r="B140" s="32"/>
      <c r="C140" s="137" t="s">
        <v>247</v>
      </c>
      <c r="D140" s="137" t="s">
        <v>243</v>
      </c>
      <c r="E140" s="138" t="s">
        <v>264</v>
      </c>
      <c r="F140" s="139" t="s">
        <v>265</v>
      </c>
      <c r="G140" s="140" t="s">
        <v>254</v>
      </c>
      <c r="H140" s="141">
        <v>212.779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247</v>
      </c>
      <c r="AT140" s="149" t="s">
        <v>243</v>
      </c>
      <c r="AU140" s="149" t="s">
        <v>86</v>
      </c>
      <c r="AY140" s="17" t="s">
        <v>241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247</v>
      </c>
      <c r="BM140" s="149" t="s">
        <v>3660</v>
      </c>
    </row>
    <row r="141" spans="2:65" s="12" customFormat="1" ht="12">
      <c r="B141" s="151"/>
      <c r="D141" s="152" t="s">
        <v>249</v>
      </c>
      <c r="E141" s="153" t="s">
        <v>1</v>
      </c>
      <c r="F141" s="154" t="s">
        <v>3661</v>
      </c>
      <c r="H141" s="155">
        <v>154.80799999999999</v>
      </c>
      <c r="I141" s="156"/>
      <c r="L141" s="151"/>
      <c r="M141" s="157"/>
      <c r="T141" s="158"/>
      <c r="AT141" s="153" t="s">
        <v>249</v>
      </c>
      <c r="AU141" s="153" t="s">
        <v>86</v>
      </c>
      <c r="AV141" s="12" t="s">
        <v>86</v>
      </c>
      <c r="AW141" s="12" t="s">
        <v>30</v>
      </c>
      <c r="AX141" s="12" t="s">
        <v>73</v>
      </c>
      <c r="AY141" s="153" t="s">
        <v>241</v>
      </c>
    </row>
    <row r="142" spans="2:65" s="14" customFormat="1" ht="12">
      <c r="B142" s="166"/>
      <c r="D142" s="152" t="s">
        <v>249</v>
      </c>
      <c r="E142" s="167" t="s">
        <v>1</v>
      </c>
      <c r="F142" s="168" t="s">
        <v>3512</v>
      </c>
      <c r="H142" s="169">
        <v>154.80799999999999</v>
      </c>
      <c r="I142" s="170"/>
      <c r="L142" s="166"/>
      <c r="M142" s="171"/>
      <c r="T142" s="172"/>
      <c r="AT142" s="167" t="s">
        <v>249</v>
      </c>
      <c r="AU142" s="167" t="s">
        <v>86</v>
      </c>
      <c r="AV142" s="14" t="s">
        <v>258</v>
      </c>
      <c r="AW142" s="14" t="s">
        <v>30</v>
      </c>
      <c r="AX142" s="14" t="s">
        <v>73</v>
      </c>
      <c r="AY142" s="167" t="s">
        <v>241</v>
      </c>
    </row>
    <row r="143" spans="2:65" s="12" customFormat="1" ht="12">
      <c r="B143" s="151"/>
      <c r="D143" s="152" t="s">
        <v>249</v>
      </c>
      <c r="E143" s="153" t="s">
        <v>1</v>
      </c>
      <c r="F143" s="154" t="s">
        <v>3662</v>
      </c>
      <c r="H143" s="155">
        <v>57.970999999999997</v>
      </c>
      <c r="I143" s="156"/>
      <c r="L143" s="151"/>
      <c r="M143" s="157"/>
      <c r="T143" s="158"/>
      <c r="AT143" s="153" t="s">
        <v>249</v>
      </c>
      <c r="AU143" s="153" t="s">
        <v>86</v>
      </c>
      <c r="AV143" s="12" t="s">
        <v>86</v>
      </c>
      <c r="AW143" s="12" t="s">
        <v>30</v>
      </c>
      <c r="AX143" s="12" t="s">
        <v>73</v>
      </c>
      <c r="AY143" s="153" t="s">
        <v>241</v>
      </c>
    </row>
    <row r="144" spans="2:65" s="14" customFormat="1" ht="12">
      <c r="B144" s="166"/>
      <c r="D144" s="152" t="s">
        <v>249</v>
      </c>
      <c r="E144" s="167" t="s">
        <v>1</v>
      </c>
      <c r="F144" s="168" t="s">
        <v>3514</v>
      </c>
      <c r="H144" s="169">
        <v>57.970999999999997</v>
      </c>
      <c r="I144" s="170"/>
      <c r="L144" s="166"/>
      <c r="M144" s="171"/>
      <c r="T144" s="172"/>
      <c r="AT144" s="167" t="s">
        <v>249</v>
      </c>
      <c r="AU144" s="167" t="s">
        <v>86</v>
      </c>
      <c r="AV144" s="14" t="s">
        <v>258</v>
      </c>
      <c r="AW144" s="14" t="s">
        <v>30</v>
      </c>
      <c r="AX144" s="14" t="s">
        <v>73</v>
      </c>
      <c r="AY144" s="167" t="s">
        <v>241</v>
      </c>
    </row>
    <row r="145" spans="2:65" s="13" customFormat="1" ht="12">
      <c r="B145" s="159"/>
      <c r="D145" s="152" t="s">
        <v>249</v>
      </c>
      <c r="E145" s="160" t="s">
        <v>1</v>
      </c>
      <c r="F145" s="161" t="s">
        <v>251</v>
      </c>
      <c r="H145" s="162">
        <v>212.779</v>
      </c>
      <c r="I145" s="163"/>
      <c r="L145" s="159"/>
      <c r="M145" s="164"/>
      <c r="T145" s="165"/>
      <c r="AT145" s="160" t="s">
        <v>249</v>
      </c>
      <c r="AU145" s="160" t="s">
        <v>86</v>
      </c>
      <c r="AV145" s="13" t="s">
        <v>247</v>
      </c>
      <c r="AW145" s="13" t="s">
        <v>30</v>
      </c>
      <c r="AX145" s="13" t="s">
        <v>80</v>
      </c>
      <c r="AY145" s="160" t="s">
        <v>241</v>
      </c>
    </row>
    <row r="146" spans="2:65" s="1" customFormat="1" ht="33" customHeight="1">
      <c r="B146" s="32"/>
      <c r="C146" s="137" t="s">
        <v>269</v>
      </c>
      <c r="D146" s="137" t="s">
        <v>243</v>
      </c>
      <c r="E146" s="138" t="s">
        <v>270</v>
      </c>
      <c r="F146" s="139" t="s">
        <v>271</v>
      </c>
      <c r="G146" s="140" t="s">
        <v>254</v>
      </c>
      <c r="H146" s="141">
        <v>57.155000000000001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247</v>
      </c>
      <c r="AT146" s="149" t="s">
        <v>243</v>
      </c>
      <c r="AU146" s="149" t="s">
        <v>86</v>
      </c>
      <c r="AY146" s="17" t="s">
        <v>241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247</v>
      </c>
      <c r="BM146" s="149" t="s">
        <v>3663</v>
      </c>
    </row>
    <row r="147" spans="2:65" s="12" customFormat="1" ht="12">
      <c r="B147" s="151"/>
      <c r="D147" s="152" t="s">
        <v>249</v>
      </c>
      <c r="E147" s="153" t="s">
        <v>1</v>
      </c>
      <c r="F147" s="154" t="s">
        <v>3664</v>
      </c>
      <c r="H147" s="155">
        <v>57.155000000000001</v>
      </c>
      <c r="I147" s="156"/>
      <c r="L147" s="151"/>
      <c r="M147" s="157"/>
      <c r="T147" s="158"/>
      <c r="AT147" s="153" t="s">
        <v>249</v>
      </c>
      <c r="AU147" s="153" t="s">
        <v>86</v>
      </c>
      <c r="AV147" s="12" t="s">
        <v>86</v>
      </c>
      <c r="AW147" s="12" t="s">
        <v>30</v>
      </c>
      <c r="AX147" s="12" t="s">
        <v>73</v>
      </c>
      <c r="AY147" s="153" t="s">
        <v>241</v>
      </c>
    </row>
    <row r="148" spans="2:65" s="13" customFormat="1" ht="12">
      <c r="B148" s="159"/>
      <c r="D148" s="152" t="s">
        <v>249</v>
      </c>
      <c r="E148" s="160" t="s">
        <v>1</v>
      </c>
      <c r="F148" s="161" t="s">
        <v>3517</v>
      </c>
      <c r="H148" s="162">
        <v>57.155000000000001</v>
      </c>
      <c r="I148" s="163"/>
      <c r="L148" s="159"/>
      <c r="M148" s="164"/>
      <c r="T148" s="165"/>
      <c r="AT148" s="160" t="s">
        <v>249</v>
      </c>
      <c r="AU148" s="160" t="s">
        <v>86</v>
      </c>
      <c r="AV148" s="13" t="s">
        <v>247</v>
      </c>
      <c r="AW148" s="13" t="s">
        <v>30</v>
      </c>
      <c r="AX148" s="13" t="s">
        <v>80</v>
      </c>
      <c r="AY148" s="160" t="s">
        <v>241</v>
      </c>
    </row>
    <row r="149" spans="2:65" s="1" customFormat="1" ht="37.75" customHeight="1">
      <c r="B149" s="32"/>
      <c r="C149" s="137" t="s">
        <v>274</v>
      </c>
      <c r="D149" s="137" t="s">
        <v>243</v>
      </c>
      <c r="E149" s="138" t="s">
        <v>275</v>
      </c>
      <c r="F149" s="139" t="s">
        <v>276</v>
      </c>
      <c r="G149" s="140" t="s">
        <v>254</v>
      </c>
      <c r="H149" s="141">
        <v>857.32500000000005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39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247</v>
      </c>
      <c r="AT149" s="149" t="s">
        <v>243</v>
      </c>
      <c r="AU149" s="149" t="s">
        <v>86</v>
      </c>
      <c r="AY149" s="17" t="s">
        <v>241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247</v>
      </c>
      <c r="BM149" s="149" t="s">
        <v>3665</v>
      </c>
    </row>
    <row r="150" spans="2:65" s="12" customFormat="1" ht="12">
      <c r="B150" s="151"/>
      <c r="D150" s="152" t="s">
        <v>249</v>
      </c>
      <c r="E150" s="153" t="s">
        <v>1</v>
      </c>
      <c r="F150" s="154" t="s">
        <v>3666</v>
      </c>
      <c r="H150" s="155">
        <v>857.32500000000005</v>
      </c>
      <c r="I150" s="156"/>
      <c r="L150" s="151"/>
      <c r="M150" s="157"/>
      <c r="T150" s="158"/>
      <c r="AT150" s="153" t="s">
        <v>249</v>
      </c>
      <c r="AU150" s="153" t="s">
        <v>86</v>
      </c>
      <c r="AV150" s="12" t="s">
        <v>86</v>
      </c>
      <c r="AW150" s="12" t="s">
        <v>30</v>
      </c>
      <c r="AX150" s="12" t="s">
        <v>73</v>
      </c>
      <c r="AY150" s="153" t="s">
        <v>241</v>
      </c>
    </row>
    <row r="151" spans="2:65" s="13" customFormat="1" ht="12">
      <c r="B151" s="159"/>
      <c r="D151" s="152" t="s">
        <v>249</v>
      </c>
      <c r="E151" s="160" t="s">
        <v>1</v>
      </c>
      <c r="F151" s="161" t="s">
        <v>251</v>
      </c>
      <c r="H151" s="162">
        <v>857.32500000000005</v>
      </c>
      <c r="I151" s="163"/>
      <c r="L151" s="159"/>
      <c r="M151" s="164"/>
      <c r="T151" s="165"/>
      <c r="AT151" s="160" t="s">
        <v>249</v>
      </c>
      <c r="AU151" s="160" t="s">
        <v>86</v>
      </c>
      <c r="AV151" s="13" t="s">
        <v>247</v>
      </c>
      <c r="AW151" s="13" t="s">
        <v>30</v>
      </c>
      <c r="AX151" s="13" t="s">
        <v>80</v>
      </c>
      <c r="AY151" s="160" t="s">
        <v>241</v>
      </c>
    </row>
    <row r="152" spans="2:65" s="1" customFormat="1" ht="33" customHeight="1">
      <c r="B152" s="32"/>
      <c r="C152" s="137" t="s">
        <v>279</v>
      </c>
      <c r="D152" s="137" t="s">
        <v>243</v>
      </c>
      <c r="E152" s="138" t="s">
        <v>280</v>
      </c>
      <c r="F152" s="139" t="s">
        <v>281</v>
      </c>
      <c r="G152" s="140" t="s">
        <v>282</v>
      </c>
      <c r="H152" s="141">
        <v>102.879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39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247</v>
      </c>
      <c r="AT152" s="149" t="s">
        <v>243</v>
      </c>
      <c r="AU152" s="149" t="s">
        <v>86</v>
      </c>
      <c r="AY152" s="17" t="s">
        <v>241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86</v>
      </c>
      <c r="BK152" s="150">
        <f>ROUND(I152*H152,2)</f>
        <v>0</v>
      </c>
      <c r="BL152" s="17" t="s">
        <v>247</v>
      </c>
      <c r="BM152" s="149" t="s">
        <v>3667</v>
      </c>
    </row>
    <row r="153" spans="2:65" s="12" customFormat="1" ht="12">
      <c r="B153" s="151"/>
      <c r="D153" s="152" t="s">
        <v>249</v>
      </c>
      <c r="E153" s="153" t="s">
        <v>1</v>
      </c>
      <c r="F153" s="154" t="s">
        <v>3668</v>
      </c>
      <c r="H153" s="155">
        <v>102.879</v>
      </c>
      <c r="I153" s="156"/>
      <c r="L153" s="151"/>
      <c r="M153" s="157"/>
      <c r="T153" s="158"/>
      <c r="AT153" s="153" t="s">
        <v>249</v>
      </c>
      <c r="AU153" s="153" t="s">
        <v>86</v>
      </c>
      <c r="AV153" s="12" t="s">
        <v>86</v>
      </c>
      <c r="AW153" s="12" t="s">
        <v>30</v>
      </c>
      <c r="AX153" s="12" t="s">
        <v>73</v>
      </c>
      <c r="AY153" s="153" t="s">
        <v>241</v>
      </c>
    </row>
    <row r="154" spans="2:65" s="13" customFormat="1" ht="12">
      <c r="B154" s="159"/>
      <c r="D154" s="152" t="s">
        <v>249</v>
      </c>
      <c r="E154" s="160" t="s">
        <v>1</v>
      </c>
      <c r="F154" s="161" t="s">
        <v>251</v>
      </c>
      <c r="H154" s="162">
        <v>102.879</v>
      </c>
      <c r="I154" s="163"/>
      <c r="L154" s="159"/>
      <c r="M154" s="164"/>
      <c r="T154" s="165"/>
      <c r="AT154" s="160" t="s">
        <v>249</v>
      </c>
      <c r="AU154" s="160" t="s">
        <v>86</v>
      </c>
      <c r="AV154" s="13" t="s">
        <v>247</v>
      </c>
      <c r="AW154" s="13" t="s">
        <v>30</v>
      </c>
      <c r="AX154" s="13" t="s">
        <v>80</v>
      </c>
      <c r="AY154" s="160" t="s">
        <v>241</v>
      </c>
    </row>
    <row r="155" spans="2:65" s="1" customFormat="1" ht="24.25" customHeight="1">
      <c r="B155" s="32"/>
      <c r="C155" s="137" t="s">
        <v>285</v>
      </c>
      <c r="D155" s="137" t="s">
        <v>243</v>
      </c>
      <c r="E155" s="138" t="s">
        <v>286</v>
      </c>
      <c r="F155" s="139" t="s">
        <v>287</v>
      </c>
      <c r="G155" s="140" t="s">
        <v>254</v>
      </c>
      <c r="H155" s="141">
        <v>96.653000000000006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39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247</v>
      </c>
      <c r="AT155" s="149" t="s">
        <v>243</v>
      </c>
      <c r="AU155" s="149" t="s">
        <v>86</v>
      </c>
      <c r="AY155" s="17" t="s">
        <v>241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86</v>
      </c>
      <c r="BK155" s="150">
        <f>ROUND(I155*H155,2)</f>
        <v>0</v>
      </c>
      <c r="BL155" s="17" t="s">
        <v>247</v>
      </c>
      <c r="BM155" s="149" t="s">
        <v>3669</v>
      </c>
    </row>
    <row r="156" spans="2:65" s="12" customFormat="1" ht="12">
      <c r="B156" s="151"/>
      <c r="D156" s="152" t="s">
        <v>249</v>
      </c>
      <c r="E156" s="153" t="s">
        <v>1</v>
      </c>
      <c r="F156" s="154" t="s">
        <v>3670</v>
      </c>
      <c r="H156" s="155">
        <v>61.508000000000003</v>
      </c>
      <c r="I156" s="156"/>
      <c r="L156" s="151"/>
      <c r="M156" s="157"/>
      <c r="T156" s="158"/>
      <c r="AT156" s="153" t="s">
        <v>249</v>
      </c>
      <c r="AU156" s="153" t="s">
        <v>86</v>
      </c>
      <c r="AV156" s="12" t="s">
        <v>86</v>
      </c>
      <c r="AW156" s="12" t="s">
        <v>30</v>
      </c>
      <c r="AX156" s="12" t="s">
        <v>73</v>
      </c>
      <c r="AY156" s="153" t="s">
        <v>241</v>
      </c>
    </row>
    <row r="157" spans="2:65" s="12" customFormat="1" ht="12">
      <c r="B157" s="151"/>
      <c r="D157" s="152" t="s">
        <v>249</v>
      </c>
      <c r="E157" s="153" t="s">
        <v>1</v>
      </c>
      <c r="F157" s="154" t="s">
        <v>3671</v>
      </c>
      <c r="H157" s="155">
        <v>-22.826000000000001</v>
      </c>
      <c r="I157" s="156"/>
      <c r="L157" s="151"/>
      <c r="M157" s="157"/>
      <c r="T157" s="158"/>
      <c r="AT157" s="153" t="s">
        <v>249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241</v>
      </c>
    </row>
    <row r="158" spans="2:65" s="14" customFormat="1" ht="12">
      <c r="B158" s="166"/>
      <c r="D158" s="152" t="s">
        <v>249</v>
      </c>
      <c r="E158" s="167" t="s">
        <v>1</v>
      </c>
      <c r="F158" s="168" t="s">
        <v>3672</v>
      </c>
      <c r="H158" s="169">
        <v>38.682000000000002</v>
      </c>
      <c r="I158" s="170"/>
      <c r="L158" s="166"/>
      <c r="M158" s="171"/>
      <c r="T158" s="172"/>
      <c r="AT158" s="167" t="s">
        <v>249</v>
      </c>
      <c r="AU158" s="167" t="s">
        <v>86</v>
      </c>
      <c r="AV158" s="14" t="s">
        <v>258</v>
      </c>
      <c r="AW158" s="14" t="s">
        <v>30</v>
      </c>
      <c r="AX158" s="14" t="s">
        <v>73</v>
      </c>
      <c r="AY158" s="167" t="s">
        <v>241</v>
      </c>
    </row>
    <row r="159" spans="2:65" s="12" customFormat="1" ht="12">
      <c r="B159" s="151"/>
      <c r="D159" s="152" t="s">
        <v>249</v>
      </c>
      <c r="E159" s="153" t="s">
        <v>1</v>
      </c>
      <c r="F159" s="154" t="s">
        <v>3673</v>
      </c>
      <c r="H159" s="155">
        <v>45.92</v>
      </c>
      <c r="I159" s="156"/>
      <c r="L159" s="151"/>
      <c r="M159" s="157"/>
      <c r="T159" s="158"/>
      <c r="AT159" s="153" t="s">
        <v>249</v>
      </c>
      <c r="AU159" s="153" t="s">
        <v>86</v>
      </c>
      <c r="AV159" s="12" t="s">
        <v>86</v>
      </c>
      <c r="AW159" s="12" t="s">
        <v>30</v>
      </c>
      <c r="AX159" s="12" t="s">
        <v>73</v>
      </c>
      <c r="AY159" s="153" t="s">
        <v>241</v>
      </c>
    </row>
    <row r="160" spans="2:65" s="12" customFormat="1" ht="12">
      <c r="B160" s="151"/>
      <c r="D160" s="152" t="s">
        <v>249</v>
      </c>
      <c r="E160" s="153" t="s">
        <v>1</v>
      </c>
      <c r="F160" s="154" t="s">
        <v>3674</v>
      </c>
      <c r="H160" s="155">
        <v>-1.022</v>
      </c>
      <c r="I160" s="156"/>
      <c r="L160" s="151"/>
      <c r="M160" s="157"/>
      <c r="T160" s="158"/>
      <c r="AT160" s="153" t="s">
        <v>249</v>
      </c>
      <c r="AU160" s="153" t="s">
        <v>86</v>
      </c>
      <c r="AV160" s="12" t="s">
        <v>86</v>
      </c>
      <c r="AW160" s="12" t="s">
        <v>30</v>
      </c>
      <c r="AX160" s="12" t="s">
        <v>73</v>
      </c>
      <c r="AY160" s="153" t="s">
        <v>241</v>
      </c>
    </row>
    <row r="161" spans="2:65" s="14" customFormat="1" ht="12">
      <c r="B161" s="166"/>
      <c r="D161" s="152" t="s">
        <v>249</v>
      </c>
      <c r="E161" s="167" t="s">
        <v>1</v>
      </c>
      <c r="F161" s="168" t="s">
        <v>3600</v>
      </c>
      <c r="H161" s="169">
        <v>44.898000000000003</v>
      </c>
      <c r="I161" s="170"/>
      <c r="L161" s="166"/>
      <c r="M161" s="171"/>
      <c r="T161" s="172"/>
      <c r="AT161" s="167" t="s">
        <v>249</v>
      </c>
      <c r="AU161" s="167" t="s">
        <v>86</v>
      </c>
      <c r="AV161" s="14" t="s">
        <v>258</v>
      </c>
      <c r="AW161" s="14" t="s">
        <v>30</v>
      </c>
      <c r="AX161" s="14" t="s">
        <v>73</v>
      </c>
      <c r="AY161" s="167" t="s">
        <v>241</v>
      </c>
    </row>
    <row r="162" spans="2:65" s="12" customFormat="1" ht="12">
      <c r="B162" s="151"/>
      <c r="D162" s="152" t="s">
        <v>249</v>
      </c>
      <c r="E162" s="153" t="s">
        <v>1</v>
      </c>
      <c r="F162" s="154" t="s">
        <v>3587</v>
      </c>
      <c r="H162" s="155">
        <v>14.58</v>
      </c>
      <c r="I162" s="156"/>
      <c r="L162" s="151"/>
      <c r="M162" s="157"/>
      <c r="T162" s="158"/>
      <c r="AT162" s="153" t="s">
        <v>249</v>
      </c>
      <c r="AU162" s="153" t="s">
        <v>86</v>
      </c>
      <c r="AV162" s="12" t="s">
        <v>86</v>
      </c>
      <c r="AW162" s="12" t="s">
        <v>30</v>
      </c>
      <c r="AX162" s="12" t="s">
        <v>73</v>
      </c>
      <c r="AY162" s="153" t="s">
        <v>241</v>
      </c>
    </row>
    <row r="163" spans="2:65" s="12" customFormat="1" ht="12">
      <c r="B163" s="151"/>
      <c r="D163" s="152" t="s">
        <v>249</v>
      </c>
      <c r="E163" s="153" t="s">
        <v>1</v>
      </c>
      <c r="F163" s="154" t="s">
        <v>3602</v>
      </c>
      <c r="H163" s="155">
        <v>-1.5069999999999999</v>
      </c>
      <c r="I163" s="156"/>
      <c r="L163" s="151"/>
      <c r="M163" s="157"/>
      <c r="T163" s="158"/>
      <c r="AT163" s="153" t="s">
        <v>249</v>
      </c>
      <c r="AU163" s="153" t="s">
        <v>86</v>
      </c>
      <c r="AV163" s="12" t="s">
        <v>86</v>
      </c>
      <c r="AW163" s="12" t="s">
        <v>30</v>
      </c>
      <c r="AX163" s="12" t="s">
        <v>73</v>
      </c>
      <c r="AY163" s="153" t="s">
        <v>241</v>
      </c>
    </row>
    <row r="164" spans="2:65" s="14" customFormat="1" ht="12">
      <c r="B164" s="166"/>
      <c r="D164" s="152" t="s">
        <v>249</v>
      </c>
      <c r="E164" s="167" t="s">
        <v>1</v>
      </c>
      <c r="F164" s="168" t="s">
        <v>3603</v>
      </c>
      <c r="H164" s="169">
        <v>13.073</v>
      </c>
      <c r="I164" s="170"/>
      <c r="L164" s="166"/>
      <c r="M164" s="171"/>
      <c r="T164" s="172"/>
      <c r="AT164" s="167" t="s">
        <v>249</v>
      </c>
      <c r="AU164" s="167" t="s">
        <v>86</v>
      </c>
      <c r="AV164" s="14" t="s">
        <v>258</v>
      </c>
      <c r="AW164" s="14" t="s">
        <v>30</v>
      </c>
      <c r="AX164" s="14" t="s">
        <v>73</v>
      </c>
      <c r="AY164" s="167" t="s">
        <v>241</v>
      </c>
    </row>
    <row r="165" spans="2:65" s="13" customFormat="1" ht="12">
      <c r="B165" s="159"/>
      <c r="D165" s="152" t="s">
        <v>249</v>
      </c>
      <c r="E165" s="160" t="s">
        <v>1</v>
      </c>
      <c r="F165" s="161" t="s">
        <v>251</v>
      </c>
      <c r="H165" s="162">
        <v>96.652999999999992</v>
      </c>
      <c r="I165" s="163"/>
      <c r="L165" s="159"/>
      <c r="M165" s="164"/>
      <c r="T165" s="165"/>
      <c r="AT165" s="160" t="s">
        <v>249</v>
      </c>
      <c r="AU165" s="160" t="s">
        <v>86</v>
      </c>
      <c r="AV165" s="13" t="s">
        <v>247</v>
      </c>
      <c r="AW165" s="13" t="s">
        <v>30</v>
      </c>
      <c r="AX165" s="13" t="s">
        <v>80</v>
      </c>
      <c r="AY165" s="160" t="s">
        <v>241</v>
      </c>
    </row>
    <row r="166" spans="2:65" s="1" customFormat="1" ht="24.25" customHeight="1">
      <c r="B166" s="32"/>
      <c r="C166" s="137" t="s">
        <v>290</v>
      </c>
      <c r="D166" s="137" t="s">
        <v>243</v>
      </c>
      <c r="E166" s="138" t="s">
        <v>3604</v>
      </c>
      <c r="F166" s="139" t="s">
        <v>3605</v>
      </c>
      <c r="G166" s="140" t="s">
        <v>254</v>
      </c>
      <c r="H166" s="141">
        <v>33.417999999999999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39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247</v>
      </c>
      <c r="AT166" s="149" t="s">
        <v>243</v>
      </c>
      <c r="AU166" s="149" t="s">
        <v>86</v>
      </c>
      <c r="AY166" s="17" t="s">
        <v>241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86</v>
      </c>
      <c r="BK166" s="150">
        <f>ROUND(I166*H166,2)</f>
        <v>0</v>
      </c>
      <c r="BL166" s="17" t="s">
        <v>247</v>
      </c>
      <c r="BM166" s="149" t="s">
        <v>3675</v>
      </c>
    </row>
    <row r="167" spans="2:65" s="12" customFormat="1" ht="12">
      <c r="B167" s="151"/>
      <c r="D167" s="152" t="s">
        <v>249</v>
      </c>
      <c r="E167" s="153" t="s">
        <v>1</v>
      </c>
      <c r="F167" s="154" t="s">
        <v>3676</v>
      </c>
      <c r="H167" s="155">
        <v>34.44</v>
      </c>
      <c r="I167" s="156"/>
      <c r="L167" s="151"/>
      <c r="M167" s="157"/>
      <c r="T167" s="158"/>
      <c r="AT167" s="153" t="s">
        <v>249</v>
      </c>
      <c r="AU167" s="153" t="s">
        <v>86</v>
      </c>
      <c r="AV167" s="12" t="s">
        <v>86</v>
      </c>
      <c r="AW167" s="12" t="s">
        <v>30</v>
      </c>
      <c r="AX167" s="12" t="s">
        <v>73</v>
      </c>
      <c r="AY167" s="153" t="s">
        <v>241</v>
      </c>
    </row>
    <row r="168" spans="2:65" s="12" customFormat="1" ht="12">
      <c r="B168" s="151"/>
      <c r="D168" s="152" t="s">
        <v>249</v>
      </c>
      <c r="E168" s="153" t="s">
        <v>1</v>
      </c>
      <c r="F168" s="154" t="s">
        <v>3674</v>
      </c>
      <c r="H168" s="155">
        <v>-1.022</v>
      </c>
      <c r="I168" s="156"/>
      <c r="L168" s="151"/>
      <c r="M168" s="157"/>
      <c r="T168" s="158"/>
      <c r="AT168" s="153" t="s">
        <v>249</v>
      </c>
      <c r="AU168" s="153" t="s">
        <v>86</v>
      </c>
      <c r="AV168" s="12" t="s">
        <v>86</v>
      </c>
      <c r="AW168" s="12" t="s">
        <v>30</v>
      </c>
      <c r="AX168" s="12" t="s">
        <v>73</v>
      </c>
      <c r="AY168" s="153" t="s">
        <v>241</v>
      </c>
    </row>
    <row r="169" spans="2:65" s="13" customFormat="1" ht="12">
      <c r="B169" s="159"/>
      <c r="D169" s="152" t="s">
        <v>249</v>
      </c>
      <c r="E169" s="160" t="s">
        <v>1</v>
      </c>
      <c r="F169" s="161" t="s">
        <v>251</v>
      </c>
      <c r="H169" s="162">
        <v>33.417999999999999</v>
      </c>
      <c r="I169" s="163"/>
      <c r="L169" s="159"/>
      <c r="M169" s="164"/>
      <c r="T169" s="165"/>
      <c r="AT169" s="160" t="s">
        <v>249</v>
      </c>
      <c r="AU169" s="160" t="s">
        <v>86</v>
      </c>
      <c r="AV169" s="13" t="s">
        <v>247</v>
      </c>
      <c r="AW169" s="13" t="s">
        <v>30</v>
      </c>
      <c r="AX169" s="13" t="s">
        <v>80</v>
      </c>
      <c r="AY169" s="160" t="s">
        <v>241</v>
      </c>
    </row>
    <row r="170" spans="2:65" s="1" customFormat="1" ht="16.5" customHeight="1">
      <c r="B170" s="32"/>
      <c r="C170" s="173" t="s">
        <v>296</v>
      </c>
      <c r="D170" s="173" t="s">
        <v>319</v>
      </c>
      <c r="E170" s="174" t="s">
        <v>3608</v>
      </c>
      <c r="F170" s="175" t="s">
        <v>3609</v>
      </c>
      <c r="G170" s="176" t="s">
        <v>282</v>
      </c>
      <c r="H170" s="177">
        <v>60.152000000000001</v>
      </c>
      <c r="I170" s="178"/>
      <c r="J170" s="179">
        <f>ROUND(I170*H170,2)</f>
        <v>0</v>
      </c>
      <c r="K170" s="180"/>
      <c r="L170" s="181"/>
      <c r="M170" s="182" t="s">
        <v>1</v>
      </c>
      <c r="N170" s="183" t="s">
        <v>39</v>
      </c>
      <c r="P170" s="147">
        <f>O170*H170</f>
        <v>0</v>
      </c>
      <c r="Q170" s="147">
        <v>1</v>
      </c>
      <c r="R170" s="147">
        <f>Q170*H170</f>
        <v>60.152000000000001</v>
      </c>
      <c r="S170" s="147">
        <v>0</v>
      </c>
      <c r="T170" s="148">
        <f>S170*H170</f>
        <v>0</v>
      </c>
      <c r="AR170" s="149" t="s">
        <v>285</v>
      </c>
      <c r="AT170" s="149" t="s">
        <v>319</v>
      </c>
      <c r="AU170" s="149" t="s">
        <v>86</v>
      </c>
      <c r="AY170" s="17" t="s">
        <v>241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86</v>
      </c>
      <c r="BK170" s="150">
        <f>ROUND(I170*H170,2)</f>
        <v>0</v>
      </c>
      <c r="BL170" s="17" t="s">
        <v>247</v>
      </c>
      <c r="BM170" s="149" t="s">
        <v>3677</v>
      </c>
    </row>
    <row r="171" spans="2:65" s="12" customFormat="1" ht="12">
      <c r="B171" s="151"/>
      <c r="D171" s="152" t="s">
        <v>249</v>
      </c>
      <c r="E171" s="153" t="s">
        <v>1</v>
      </c>
      <c r="F171" s="154" t="s">
        <v>3678</v>
      </c>
      <c r="H171" s="155">
        <v>60.152000000000001</v>
      </c>
      <c r="I171" s="156"/>
      <c r="L171" s="151"/>
      <c r="M171" s="157"/>
      <c r="T171" s="158"/>
      <c r="AT171" s="153" t="s">
        <v>249</v>
      </c>
      <c r="AU171" s="153" t="s">
        <v>86</v>
      </c>
      <c r="AV171" s="12" t="s">
        <v>86</v>
      </c>
      <c r="AW171" s="12" t="s">
        <v>30</v>
      </c>
      <c r="AX171" s="12" t="s">
        <v>73</v>
      </c>
      <c r="AY171" s="153" t="s">
        <v>241</v>
      </c>
    </row>
    <row r="172" spans="2:65" s="13" customFormat="1" ht="12">
      <c r="B172" s="159"/>
      <c r="D172" s="152" t="s">
        <v>249</v>
      </c>
      <c r="E172" s="160" t="s">
        <v>1</v>
      </c>
      <c r="F172" s="161" t="s">
        <v>251</v>
      </c>
      <c r="H172" s="162">
        <v>60.152000000000001</v>
      </c>
      <c r="I172" s="163"/>
      <c r="L172" s="159"/>
      <c r="M172" s="164"/>
      <c r="T172" s="165"/>
      <c r="AT172" s="160" t="s">
        <v>249</v>
      </c>
      <c r="AU172" s="160" t="s">
        <v>86</v>
      </c>
      <c r="AV172" s="13" t="s">
        <v>247</v>
      </c>
      <c r="AW172" s="13" t="s">
        <v>30</v>
      </c>
      <c r="AX172" s="13" t="s">
        <v>80</v>
      </c>
      <c r="AY172" s="160" t="s">
        <v>241</v>
      </c>
    </row>
    <row r="173" spans="2:65" s="1" customFormat="1" ht="24.25" customHeight="1">
      <c r="B173" s="32"/>
      <c r="C173" s="137" t="s">
        <v>304</v>
      </c>
      <c r="D173" s="137" t="s">
        <v>243</v>
      </c>
      <c r="E173" s="138" t="s">
        <v>3535</v>
      </c>
      <c r="F173" s="139" t="s">
        <v>3536</v>
      </c>
      <c r="G173" s="140" t="s">
        <v>254</v>
      </c>
      <c r="H173" s="141">
        <v>8.9960000000000004</v>
      </c>
      <c r="I173" s="142"/>
      <c r="J173" s="143">
        <f>ROUND(I173*H173,2)</f>
        <v>0</v>
      </c>
      <c r="K173" s="144"/>
      <c r="L173" s="32"/>
      <c r="M173" s="145" t="s">
        <v>1</v>
      </c>
      <c r="N173" s="146" t="s">
        <v>39</v>
      </c>
      <c r="P173" s="147">
        <f>O173*H173</f>
        <v>0</v>
      </c>
      <c r="Q173" s="147">
        <v>1.8907700000000001</v>
      </c>
      <c r="R173" s="147">
        <f>Q173*H173</f>
        <v>17.009366920000001</v>
      </c>
      <c r="S173" s="147">
        <v>0</v>
      </c>
      <c r="T173" s="148">
        <f>S173*H173</f>
        <v>0</v>
      </c>
      <c r="AR173" s="149" t="s">
        <v>247</v>
      </c>
      <c r="AT173" s="149" t="s">
        <v>243</v>
      </c>
      <c r="AU173" s="149" t="s">
        <v>86</v>
      </c>
      <c r="AY173" s="17" t="s">
        <v>241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86</v>
      </c>
      <c r="BK173" s="150">
        <f>ROUND(I173*H173,2)</f>
        <v>0</v>
      </c>
      <c r="BL173" s="17" t="s">
        <v>247</v>
      </c>
      <c r="BM173" s="149" t="s">
        <v>3679</v>
      </c>
    </row>
    <row r="174" spans="2:65" s="12" customFormat="1" ht="12">
      <c r="B174" s="151"/>
      <c r="D174" s="152" t="s">
        <v>249</v>
      </c>
      <c r="E174" s="153" t="s">
        <v>1</v>
      </c>
      <c r="F174" s="154" t="s">
        <v>3680</v>
      </c>
      <c r="H174" s="155">
        <v>6.56</v>
      </c>
      <c r="I174" s="156"/>
      <c r="L174" s="151"/>
      <c r="M174" s="157"/>
      <c r="T174" s="158"/>
      <c r="AT174" s="153" t="s">
        <v>249</v>
      </c>
      <c r="AU174" s="153" t="s">
        <v>86</v>
      </c>
      <c r="AV174" s="12" t="s">
        <v>86</v>
      </c>
      <c r="AW174" s="12" t="s">
        <v>30</v>
      </c>
      <c r="AX174" s="12" t="s">
        <v>73</v>
      </c>
      <c r="AY174" s="153" t="s">
        <v>241</v>
      </c>
    </row>
    <row r="175" spans="2:65" s="14" customFormat="1" ht="12">
      <c r="B175" s="166"/>
      <c r="D175" s="152" t="s">
        <v>249</v>
      </c>
      <c r="E175" s="167" t="s">
        <v>1</v>
      </c>
      <c r="F175" s="168" t="s">
        <v>3600</v>
      </c>
      <c r="H175" s="169">
        <v>6.56</v>
      </c>
      <c r="I175" s="170"/>
      <c r="L175" s="166"/>
      <c r="M175" s="171"/>
      <c r="T175" s="172"/>
      <c r="AT175" s="167" t="s">
        <v>249</v>
      </c>
      <c r="AU175" s="167" t="s">
        <v>86</v>
      </c>
      <c r="AV175" s="14" t="s">
        <v>258</v>
      </c>
      <c r="AW175" s="14" t="s">
        <v>30</v>
      </c>
      <c r="AX175" s="14" t="s">
        <v>73</v>
      </c>
      <c r="AY175" s="167" t="s">
        <v>241</v>
      </c>
    </row>
    <row r="176" spans="2:65" s="12" customFormat="1" ht="12">
      <c r="B176" s="151"/>
      <c r="D176" s="152" t="s">
        <v>249</v>
      </c>
      <c r="E176" s="153" t="s">
        <v>1</v>
      </c>
      <c r="F176" s="154" t="s">
        <v>3681</v>
      </c>
      <c r="H176" s="155">
        <v>1.464</v>
      </c>
      <c r="I176" s="156"/>
      <c r="L176" s="151"/>
      <c r="M176" s="157"/>
      <c r="T176" s="158"/>
      <c r="AT176" s="153" t="s">
        <v>249</v>
      </c>
      <c r="AU176" s="153" t="s">
        <v>86</v>
      </c>
      <c r="AV176" s="12" t="s">
        <v>86</v>
      </c>
      <c r="AW176" s="12" t="s">
        <v>30</v>
      </c>
      <c r="AX176" s="12" t="s">
        <v>73</v>
      </c>
      <c r="AY176" s="153" t="s">
        <v>241</v>
      </c>
    </row>
    <row r="177" spans="2:65" s="14" customFormat="1" ht="12">
      <c r="B177" s="166"/>
      <c r="D177" s="152" t="s">
        <v>249</v>
      </c>
      <c r="E177" s="167" t="s">
        <v>1</v>
      </c>
      <c r="F177" s="168" t="s">
        <v>3672</v>
      </c>
      <c r="H177" s="169">
        <v>1.464</v>
      </c>
      <c r="I177" s="170"/>
      <c r="L177" s="166"/>
      <c r="M177" s="171"/>
      <c r="T177" s="172"/>
      <c r="AT177" s="167" t="s">
        <v>249</v>
      </c>
      <c r="AU177" s="167" t="s">
        <v>86</v>
      </c>
      <c r="AV177" s="14" t="s">
        <v>258</v>
      </c>
      <c r="AW177" s="14" t="s">
        <v>30</v>
      </c>
      <c r="AX177" s="14" t="s">
        <v>73</v>
      </c>
      <c r="AY177" s="167" t="s">
        <v>241</v>
      </c>
    </row>
    <row r="178" spans="2:65" s="12" customFormat="1" ht="12">
      <c r="B178" s="151"/>
      <c r="D178" s="152" t="s">
        <v>249</v>
      </c>
      <c r="E178" s="153" t="s">
        <v>1</v>
      </c>
      <c r="F178" s="154" t="s">
        <v>3615</v>
      </c>
      <c r="H178" s="155">
        <v>0.97199999999999998</v>
      </c>
      <c r="I178" s="156"/>
      <c r="L178" s="151"/>
      <c r="M178" s="157"/>
      <c r="T178" s="158"/>
      <c r="AT178" s="153" t="s">
        <v>249</v>
      </c>
      <c r="AU178" s="153" t="s">
        <v>86</v>
      </c>
      <c r="AV178" s="12" t="s">
        <v>86</v>
      </c>
      <c r="AW178" s="12" t="s">
        <v>30</v>
      </c>
      <c r="AX178" s="12" t="s">
        <v>73</v>
      </c>
      <c r="AY178" s="153" t="s">
        <v>241</v>
      </c>
    </row>
    <row r="179" spans="2:65" s="14" customFormat="1" ht="12">
      <c r="B179" s="166"/>
      <c r="D179" s="152" t="s">
        <v>249</v>
      </c>
      <c r="E179" s="167" t="s">
        <v>1</v>
      </c>
      <c r="F179" s="168" t="s">
        <v>3603</v>
      </c>
      <c r="H179" s="169">
        <v>0.97199999999999998</v>
      </c>
      <c r="I179" s="170"/>
      <c r="L179" s="166"/>
      <c r="M179" s="171"/>
      <c r="T179" s="172"/>
      <c r="AT179" s="167" t="s">
        <v>249</v>
      </c>
      <c r="AU179" s="167" t="s">
        <v>86</v>
      </c>
      <c r="AV179" s="14" t="s">
        <v>258</v>
      </c>
      <c r="AW179" s="14" t="s">
        <v>30</v>
      </c>
      <c r="AX179" s="14" t="s">
        <v>73</v>
      </c>
      <c r="AY179" s="167" t="s">
        <v>241</v>
      </c>
    </row>
    <row r="180" spans="2:65" s="13" customFormat="1" ht="12">
      <c r="B180" s="159"/>
      <c r="D180" s="152" t="s">
        <v>249</v>
      </c>
      <c r="E180" s="160" t="s">
        <v>1</v>
      </c>
      <c r="F180" s="161" t="s">
        <v>251</v>
      </c>
      <c r="H180" s="162">
        <v>8.9959999999999987</v>
      </c>
      <c r="I180" s="163"/>
      <c r="L180" s="159"/>
      <c r="M180" s="164"/>
      <c r="T180" s="165"/>
      <c r="AT180" s="160" t="s">
        <v>249</v>
      </c>
      <c r="AU180" s="160" t="s">
        <v>86</v>
      </c>
      <c r="AV180" s="13" t="s">
        <v>247</v>
      </c>
      <c r="AW180" s="13" t="s">
        <v>30</v>
      </c>
      <c r="AX180" s="13" t="s">
        <v>80</v>
      </c>
      <c r="AY180" s="160" t="s">
        <v>241</v>
      </c>
    </row>
    <row r="181" spans="2:65" s="1" customFormat="1" ht="16.5" customHeight="1">
      <c r="B181" s="32"/>
      <c r="C181" s="137" t="s">
        <v>8</v>
      </c>
      <c r="D181" s="137" t="s">
        <v>243</v>
      </c>
      <c r="E181" s="138" t="s">
        <v>3540</v>
      </c>
      <c r="F181" s="139" t="s">
        <v>3541</v>
      </c>
      <c r="G181" s="140" t="s">
        <v>246</v>
      </c>
      <c r="H181" s="141">
        <v>89.965000000000003</v>
      </c>
      <c r="I181" s="142"/>
      <c r="J181" s="143">
        <f>ROUND(I181*H181,2)</f>
        <v>0</v>
      </c>
      <c r="K181" s="144"/>
      <c r="L181" s="32"/>
      <c r="M181" s="145" t="s">
        <v>1</v>
      </c>
      <c r="N181" s="146" t="s">
        <v>39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247</v>
      </c>
      <c r="AT181" s="149" t="s">
        <v>243</v>
      </c>
      <c r="AU181" s="149" t="s">
        <v>86</v>
      </c>
      <c r="AY181" s="17" t="s">
        <v>241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86</v>
      </c>
      <c r="BK181" s="150">
        <f>ROUND(I181*H181,2)</f>
        <v>0</v>
      </c>
      <c r="BL181" s="17" t="s">
        <v>247</v>
      </c>
      <c r="BM181" s="149" t="s">
        <v>3682</v>
      </c>
    </row>
    <row r="182" spans="2:65" s="12" customFormat="1" ht="12">
      <c r="B182" s="151"/>
      <c r="D182" s="152" t="s">
        <v>249</v>
      </c>
      <c r="E182" s="153" t="s">
        <v>1</v>
      </c>
      <c r="F182" s="154" t="s">
        <v>3683</v>
      </c>
      <c r="H182" s="155">
        <v>65.599999999999994</v>
      </c>
      <c r="I182" s="156"/>
      <c r="L182" s="151"/>
      <c r="M182" s="157"/>
      <c r="T182" s="158"/>
      <c r="AT182" s="153" t="s">
        <v>249</v>
      </c>
      <c r="AU182" s="153" t="s">
        <v>86</v>
      </c>
      <c r="AV182" s="12" t="s">
        <v>86</v>
      </c>
      <c r="AW182" s="12" t="s">
        <v>30</v>
      </c>
      <c r="AX182" s="12" t="s">
        <v>73</v>
      </c>
      <c r="AY182" s="153" t="s">
        <v>241</v>
      </c>
    </row>
    <row r="183" spans="2:65" s="14" customFormat="1" ht="12">
      <c r="B183" s="166"/>
      <c r="D183" s="152" t="s">
        <v>249</v>
      </c>
      <c r="E183" s="167" t="s">
        <v>1</v>
      </c>
      <c r="F183" s="168" t="s">
        <v>3600</v>
      </c>
      <c r="H183" s="169">
        <v>65.599999999999994</v>
      </c>
      <c r="I183" s="170"/>
      <c r="L183" s="166"/>
      <c r="M183" s="171"/>
      <c r="T183" s="172"/>
      <c r="AT183" s="167" t="s">
        <v>249</v>
      </c>
      <c r="AU183" s="167" t="s">
        <v>86</v>
      </c>
      <c r="AV183" s="14" t="s">
        <v>258</v>
      </c>
      <c r="AW183" s="14" t="s">
        <v>30</v>
      </c>
      <c r="AX183" s="14" t="s">
        <v>73</v>
      </c>
      <c r="AY183" s="167" t="s">
        <v>241</v>
      </c>
    </row>
    <row r="184" spans="2:65" s="12" customFormat="1" ht="12">
      <c r="B184" s="151"/>
      <c r="D184" s="152" t="s">
        <v>249</v>
      </c>
      <c r="E184" s="153" t="s">
        <v>1</v>
      </c>
      <c r="F184" s="154" t="s">
        <v>3684</v>
      </c>
      <c r="H184" s="155">
        <v>14.645</v>
      </c>
      <c r="I184" s="156"/>
      <c r="L184" s="151"/>
      <c r="M184" s="157"/>
      <c r="T184" s="158"/>
      <c r="AT184" s="153" t="s">
        <v>249</v>
      </c>
      <c r="AU184" s="153" t="s">
        <v>86</v>
      </c>
      <c r="AV184" s="12" t="s">
        <v>86</v>
      </c>
      <c r="AW184" s="12" t="s">
        <v>30</v>
      </c>
      <c r="AX184" s="12" t="s">
        <v>73</v>
      </c>
      <c r="AY184" s="153" t="s">
        <v>241</v>
      </c>
    </row>
    <row r="185" spans="2:65" s="14" customFormat="1" ht="12">
      <c r="B185" s="166"/>
      <c r="D185" s="152" t="s">
        <v>249</v>
      </c>
      <c r="E185" s="167" t="s">
        <v>1</v>
      </c>
      <c r="F185" s="168" t="s">
        <v>3672</v>
      </c>
      <c r="H185" s="169">
        <v>14.645</v>
      </c>
      <c r="I185" s="170"/>
      <c r="L185" s="166"/>
      <c r="M185" s="171"/>
      <c r="T185" s="172"/>
      <c r="AT185" s="167" t="s">
        <v>249</v>
      </c>
      <c r="AU185" s="167" t="s">
        <v>86</v>
      </c>
      <c r="AV185" s="14" t="s">
        <v>258</v>
      </c>
      <c r="AW185" s="14" t="s">
        <v>30</v>
      </c>
      <c r="AX185" s="14" t="s">
        <v>73</v>
      </c>
      <c r="AY185" s="167" t="s">
        <v>241</v>
      </c>
    </row>
    <row r="186" spans="2:65" s="12" customFormat="1" ht="12">
      <c r="B186" s="151"/>
      <c r="D186" s="152" t="s">
        <v>249</v>
      </c>
      <c r="E186" s="153" t="s">
        <v>1</v>
      </c>
      <c r="F186" s="154" t="s">
        <v>3619</v>
      </c>
      <c r="H186" s="155">
        <v>9.7200000000000006</v>
      </c>
      <c r="I186" s="156"/>
      <c r="L186" s="151"/>
      <c r="M186" s="157"/>
      <c r="T186" s="158"/>
      <c r="AT186" s="153" t="s">
        <v>249</v>
      </c>
      <c r="AU186" s="153" t="s">
        <v>86</v>
      </c>
      <c r="AV186" s="12" t="s">
        <v>86</v>
      </c>
      <c r="AW186" s="12" t="s">
        <v>30</v>
      </c>
      <c r="AX186" s="12" t="s">
        <v>73</v>
      </c>
      <c r="AY186" s="153" t="s">
        <v>241</v>
      </c>
    </row>
    <row r="187" spans="2:65" s="14" customFormat="1" ht="12">
      <c r="B187" s="166"/>
      <c r="D187" s="152" t="s">
        <v>249</v>
      </c>
      <c r="E187" s="167" t="s">
        <v>1</v>
      </c>
      <c r="F187" s="168" t="s">
        <v>3603</v>
      </c>
      <c r="H187" s="169">
        <v>9.7200000000000006</v>
      </c>
      <c r="I187" s="170"/>
      <c r="L187" s="166"/>
      <c r="M187" s="171"/>
      <c r="T187" s="172"/>
      <c r="AT187" s="167" t="s">
        <v>249</v>
      </c>
      <c r="AU187" s="167" t="s">
        <v>86</v>
      </c>
      <c r="AV187" s="14" t="s">
        <v>258</v>
      </c>
      <c r="AW187" s="14" t="s">
        <v>30</v>
      </c>
      <c r="AX187" s="14" t="s">
        <v>73</v>
      </c>
      <c r="AY187" s="167" t="s">
        <v>241</v>
      </c>
    </row>
    <row r="188" spans="2:65" s="13" customFormat="1" ht="12">
      <c r="B188" s="159"/>
      <c r="D188" s="152" t="s">
        <v>249</v>
      </c>
      <c r="E188" s="160" t="s">
        <v>1</v>
      </c>
      <c r="F188" s="161" t="s">
        <v>251</v>
      </c>
      <c r="H188" s="162">
        <v>89.964999999999989</v>
      </c>
      <c r="I188" s="163"/>
      <c r="L188" s="159"/>
      <c r="M188" s="164"/>
      <c r="T188" s="165"/>
      <c r="AT188" s="160" t="s">
        <v>249</v>
      </c>
      <c r="AU188" s="160" t="s">
        <v>86</v>
      </c>
      <c r="AV188" s="13" t="s">
        <v>247</v>
      </c>
      <c r="AW188" s="13" t="s">
        <v>30</v>
      </c>
      <c r="AX188" s="13" t="s">
        <v>80</v>
      </c>
      <c r="AY188" s="160" t="s">
        <v>241</v>
      </c>
    </row>
    <row r="189" spans="2:65" s="11" customFormat="1" ht="22.75" customHeight="1">
      <c r="B189" s="125"/>
      <c r="D189" s="126" t="s">
        <v>72</v>
      </c>
      <c r="E189" s="135" t="s">
        <v>86</v>
      </c>
      <c r="F189" s="135" t="s">
        <v>3685</v>
      </c>
      <c r="I189" s="128"/>
      <c r="J189" s="136">
        <f>BK189</f>
        <v>0</v>
      </c>
      <c r="L189" s="125"/>
      <c r="M189" s="130"/>
      <c r="P189" s="131">
        <f>SUM(P190:P204)</f>
        <v>0</v>
      </c>
      <c r="R189" s="131">
        <f>SUM(R190:R204)</f>
        <v>5.4641848599999996</v>
      </c>
      <c r="T189" s="132">
        <f>SUM(T190:T204)</f>
        <v>0</v>
      </c>
      <c r="AR189" s="126" t="s">
        <v>80</v>
      </c>
      <c r="AT189" s="133" t="s">
        <v>72</v>
      </c>
      <c r="AU189" s="133" t="s">
        <v>80</v>
      </c>
      <c r="AY189" s="126" t="s">
        <v>241</v>
      </c>
      <c r="BK189" s="134">
        <f>SUM(BK190:BK204)</f>
        <v>0</v>
      </c>
    </row>
    <row r="190" spans="2:65" s="1" customFormat="1" ht="24.25" customHeight="1">
      <c r="B190" s="32"/>
      <c r="C190" s="137" t="s">
        <v>318</v>
      </c>
      <c r="D190" s="137" t="s">
        <v>243</v>
      </c>
      <c r="E190" s="138" t="s">
        <v>3686</v>
      </c>
      <c r="F190" s="139" t="s">
        <v>3687</v>
      </c>
      <c r="G190" s="140" t="s">
        <v>254</v>
      </c>
      <c r="H190" s="141">
        <v>2.2029999999999998</v>
      </c>
      <c r="I190" s="142"/>
      <c r="J190" s="143">
        <f>ROUND(I190*H190,2)</f>
        <v>0</v>
      </c>
      <c r="K190" s="144"/>
      <c r="L190" s="32"/>
      <c r="M190" s="145" t="s">
        <v>1</v>
      </c>
      <c r="N190" s="146" t="s">
        <v>39</v>
      </c>
      <c r="P190" s="147">
        <f>O190*H190</f>
        <v>0</v>
      </c>
      <c r="Q190" s="147">
        <v>2.3010199999999998</v>
      </c>
      <c r="R190" s="147">
        <f>Q190*H190</f>
        <v>5.0691470599999997</v>
      </c>
      <c r="S190" s="147">
        <v>0</v>
      </c>
      <c r="T190" s="148">
        <f>S190*H190</f>
        <v>0</v>
      </c>
      <c r="AR190" s="149" t="s">
        <v>247</v>
      </c>
      <c r="AT190" s="149" t="s">
        <v>243</v>
      </c>
      <c r="AU190" s="149" t="s">
        <v>86</v>
      </c>
      <c r="AY190" s="17" t="s">
        <v>241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86</v>
      </c>
      <c r="BK190" s="150">
        <f>ROUND(I190*H190,2)</f>
        <v>0</v>
      </c>
      <c r="BL190" s="17" t="s">
        <v>247</v>
      </c>
      <c r="BM190" s="149" t="s">
        <v>3688</v>
      </c>
    </row>
    <row r="191" spans="2:65" s="12" customFormat="1" ht="12">
      <c r="B191" s="151"/>
      <c r="D191" s="152" t="s">
        <v>249</v>
      </c>
      <c r="E191" s="153" t="s">
        <v>1</v>
      </c>
      <c r="F191" s="154" t="s">
        <v>3689</v>
      </c>
      <c r="H191" s="155">
        <v>2.2029999999999998</v>
      </c>
      <c r="I191" s="156"/>
      <c r="L191" s="151"/>
      <c r="M191" s="157"/>
      <c r="T191" s="158"/>
      <c r="AT191" s="153" t="s">
        <v>249</v>
      </c>
      <c r="AU191" s="153" t="s">
        <v>86</v>
      </c>
      <c r="AV191" s="12" t="s">
        <v>86</v>
      </c>
      <c r="AW191" s="12" t="s">
        <v>30</v>
      </c>
      <c r="AX191" s="12" t="s">
        <v>73</v>
      </c>
      <c r="AY191" s="153" t="s">
        <v>241</v>
      </c>
    </row>
    <row r="192" spans="2:65" s="13" customFormat="1" ht="12">
      <c r="B192" s="159"/>
      <c r="D192" s="152" t="s">
        <v>249</v>
      </c>
      <c r="E192" s="160" t="s">
        <v>1</v>
      </c>
      <c r="F192" s="161" t="s">
        <v>3690</v>
      </c>
      <c r="H192" s="162">
        <v>2.2029999999999998</v>
      </c>
      <c r="I192" s="163"/>
      <c r="L192" s="159"/>
      <c r="M192" s="164"/>
      <c r="T192" s="165"/>
      <c r="AT192" s="160" t="s">
        <v>249</v>
      </c>
      <c r="AU192" s="160" t="s">
        <v>86</v>
      </c>
      <c r="AV192" s="13" t="s">
        <v>247</v>
      </c>
      <c r="AW192" s="13" t="s">
        <v>30</v>
      </c>
      <c r="AX192" s="13" t="s">
        <v>80</v>
      </c>
      <c r="AY192" s="160" t="s">
        <v>241</v>
      </c>
    </row>
    <row r="193" spans="2:65" s="1" customFormat="1" ht="16.5" customHeight="1">
      <c r="B193" s="32"/>
      <c r="C193" s="137" t="s">
        <v>324</v>
      </c>
      <c r="D193" s="137" t="s">
        <v>243</v>
      </c>
      <c r="E193" s="138" t="s">
        <v>371</v>
      </c>
      <c r="F193" s="139" t="s">
        <v>372</v>
      </c>
      <c r="G193" s="140" t="s">
        <v>246</v>
      </c>
      <c r="H193" s="141">
        <v>2.7040000000000002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39</v>
      </c>
      <c r="P193" s="147">
        <f>O193*H193</f>
        <v>0</v>
      </c>
      <c r="Q193" s="147">
        <v>2.47E-3</v>
      </c>
      <c r="R193" s="147">
        <f>Q193*H193</f>
        <v>6.6788800000000008E-3</v>
      </c>
      <c r="S193" s="147">
        <v>0</v>
      </c>
      <c r="T193" s="148">
        <f>S193*H193</f>
        <v>0</v>
      </c>
      <c r="AR193" s="149" t="s">
        <v>247</v>
      </c>
      <c r="AT193" s="149" t="s">
        <v>243</v>
      </c>
      <c r="AU193" s="149" t="s">
        <v>86</v>
      </c>
      <c r="AY193" s="17" t="s">
        <v>241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86</v>
      </c>
      <c r="BK193" s="150">
        <f>ROUND(I193*H193,2)</f>
        <v>0</v>
      </c>
      <c r="BL193" s="17" t="s">
        <v>247</v>
      </c>
      <c r="BM193" s="149" t="s">
        <v>3691</v>
      </c>
    </row>
    <row r="194" spans="2:65" s="12" customFormat="1" ht="12">
      <c r="B194" s="151"/>
      <c r="D194" s="152" t="s">
        <v>249</v>
      </c>
      <c r="E194" s="153" t="s">
        <v>1</v>
      </c>
      <c r="F194" s="154" t="s">
        <v>3692</v>
      </c>
      <c r="H194" s="155">
        <v>2.7040000000000002</v>
      </c>
      <c r="I194" s="156"/>
      <c r="L194" s="151"/>
      <c r="M194" s="157"/>
      <c r="T194" s="158"/>
      <c r="AT194" s="153" t="s">
        <v>249</v>
      </c>
      <c r="AU194" s="153" t="s">
        <v>86</v>
      </c>
      <c r="AV194" s="12" t="s">
        <v>86</v>
      </c>
      <c r="AW194" s="12" t="s">
        <v>30</v>
      </c>
      <c r="AX194" s="12" t="s">
        <v>73</v>
      </c>
      <c r="AY194" s="153" t="s">
        <v>241</v>
      </c>
    </row>
    <row r="195" spans="2:65" s="13" customFormat="1" ht="12">
      <c r="B195" s="159"/>
      <c r="D195" s="152" t="s">
        <v>249</v>
      </c>
      <c r="E195" s="160" t="s">
        <v>1</v>
      </c>
      <c r="F195" s="161" t="s">
        <v>3693</v>
      </c>
      <c r="H195" s="162">
        <v>2.7040000000000002</v>
      </c>
      <c r="I195" s="163"/>
      <c r="L195" s="159"/>
      <c r="M195" s="164"/>
      <c r="T195" s="165"/>
      <c r="AT195" s="160" t="s">
        <v>249</v>
      </c>
      <c r="AU195" s="160" t="s">
        <v>86</v>
      </c>
      <c r="AV195" s="13" t="s">
        <v>247</v>
      </c>
      <c r="AW195" s="13" t="s">
        <v>30</v>
      </c>
      <c r="AX195" s="13" t="s">
        <v>80</v>
      </c>
      <c r="AY195" s="160" t="s">
        <v>241</v>
      </c>
    </row>
    <row r="196" spans="2:65" s="1" customFormat="1" ht="16.5" customHeight="1">
      <c r="B196" s="32"/>
      <c r="C196" s="137" t="s">
        <v>330</v>
      </c>
      <c r="D196" s="137" t="s">
        <v>243</v>
      </c>
      <c r="E196" s="138" t="s">
        <v>377</v>
      </c>
      <c r="F196" s="139" t="s">
        <v>378</v>
      </c>
      <c r="G196" s="140" t="s">
        <v>246</v>
      </c>
      <c r="H196" s="141">
        <v>2.7040000000000002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39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247</v>
      </c>
      <c r="AT196" s="149" t="s">
        <v>243</v>
      </c>
      <c r="AU196" s="149" t="s">
        <v>86</v>
      </c>
      <c r="AY196" s="17" t="s">
        <v>241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86</v>
      </c>
      <c r="BK196" s="150">
        <f>ROUND(I196*H196,2)</f>
        <v>0</v>
      </c>
      <c r="BL196" s="17" t="s">
        <v>247</v>
      </c>
      <c r="BM196" s="149" t="s">
        <v>3694</v>
      </c>
    </row>
    <row r="197" spans="2:65" s="12" customFormat="1" ht="12">
      <c r="B197" s="151"/>
      <c r="D197" s="152" t="s">
        <v>249</v>
      </c>
      <c r="E197" s="153" t="s">
        <v>1</v>
      </c>
      <c r="F197" s="154" t="s">
        <v>3692</v>
      </c>
      <c r="H197" s="155">
        <v>2.7040000000000002</v>
      </c>
      <c r="I197" s="156"/>
      <c r="L197" s="151"/>
      <c r="M197" s="157"/>
      <c r="T197" s="158"/>
      <c r="AT197" s="153" t="s">
        <v>249</v>
      </c>
      <c r="AU197" s="153" t="s">
        <v>86</v>
      </c>
      <c r="AV197" s="12" t="s">
        <v>86</v>
      </c>
      <c r="AW197" s="12" t="s">
        <v>30</v>
      </c>
      <c r="AX197" s="12" t="s">
        <v>73</v>
      </c>
      <c r="AY197" s="153" t="s">
        <v>241</v>
      </c>
    </row>
    <row r="198" spans="2:65" s="13" customFormat="1" ht="12">
      <c r="B198" s="159"/>
      <c r="D198" s="152" t="s">
        <v>249</v>
      </c>
      <c r="E198" s="160" t="s">
        <v>1</v>
      </c>
      <c r="F198" s="161" t="s">
        <v>3693</v>
      </c>
      <c r="H198" s="162">
        <v>2.7040000000000002</v>
      </c>
      <c r="I198" s="163"/>
      <c r="L198" s="159"/>
      <c r="M198" s="164"/>
      <c r="T198" s="165"/>
      <c r="AT198" s="160" t="s">
        <v>249</v>
      </c>
      <c r="AU198" s="160" t="s">
        <v>86</v>
      </c>
      <c r="AV198" s="13" t="s">
        <v>247</v>
      </c>
      <c r="AW198" s="13" t="s">
        <v>30</v>
      </c>
      <c r="AX198" s="13" t="s">
        <v>80</v>
      </c>
      <c r="AY198" s="160" t="s">
        <v>241</v>
      </c>
    </row>
    <row r="199" spans="2:65" s="1" customFormat="1" ht="21.75" customHeight="1">
      <c r="B199" s="32"/>
      <c r="C199" s="137" t="s">
        <v>334</v>
      </c>
      <c r="D199" s="137" t="s">
        <v>243</v>
      </c>
      <c r="E199" s="138" t="s">
        <v>400</v>
      </c>
      <c r="F199" s="139" t="s">
        <v>401</v>
      </c>
      <c r="G199" s="140" t="s">
        <v>282</v>
      </c>
      <c r="H199" s="141">
        <v>0.28599999999999998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39</v>
      </c>
      <c r="P199" s="147">
        <f>O199*H199</f>
        <v>0</v>
      </c>
      <c r="Q199" s="147">
        <v>1.0606199999999999</v>
      </c>
      <c r="R199" s="147">
        <f>Q199*H199</f>
        <v>0.30333731999999997</v>
      </c>
      <c r="S199" s="147">
        <v>0</v>
      </c>
      <c r="T199" s="148">
        <f>S199*H199</f>
        <v>0</v>
      </c>
      <c r="AR199" s="149" t="s">
        <v>247</v>
      </c>
      <c r="AT199" s="149" t="s">
        <v>243</v>
      </c>
      <c r="AU199" s="149" t="s">
        <v>86</v>
      </c>
      <c r="AY199" s="17" t="s">
        <v>241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86</v>
      </c>
      <c r="BK199" s="150">
        <f>ROUND(I199*H199,2)</f>
        <v>0</v>
      </c>
      <c r="BL199" s="17" t="s">
        <v>247</v>
      </c>
      <c r="BM199" s="149" t="s">
        <v>3695</v>
      </c>
    </row>
    <row r="200" spans="2:65" s="12" customFormat="1" ht="12">
      <c r="B200" s="151"/>
      <c r="D200" s="152" t="s">
        <v>249</v>
      </c>
      <c r="E200" s="153" t="s">
        <v>1</v>
      </c>
      <c r="F200" s="154" t="s">
        <v>3696</v>
      </c>
      <c r="H200" s="155">
        <v>0.28599999999999998</v>
      </c>
      <c r="I200" s="156"/>
      <c r="L200" s="151"/>
      <c r="M200" s="157"/>
      <c r="T200" s="158"/>
      <c r="AT200" s="153" t="s">
        <v>249</v>
      </c>
      <c r="AU200" s="153" t="s">
        <v>86</v>
      </c>
      <c r="AV200" s="12" t="s">
        <v>86</v>
      </c>
      <c r="AW200" s="12" t="s">
        <v>30</v>
      </c>
      <c r="AX200" s="12" t="s">
        <v>73</v>
      </c>
      <c r="AY200" s="153" t="s">
        <v>241</v>
      </c>
    </row>
    <row r="201" spans="2:65" s="13" customFormat="1" ht="12">
      <c r="B201" s="159"/>
      <c r="D201" s="152" t="s">
        <v>249</v>
      </c>
      <c r="E201" s="160" t="s">
        <v>1</v>
      </c>
      <c r="F201" s="161" t="s">
        <v>404</v>
      </c>
      <c r="H201" s="162">
        <v>0.28599999999999998</v>
      </c>
      <c r="I201" s="163"/>
      <c r="L201" s="159"/>
      <c r="M201" s="164"/>
      <c r="T201" s="165"/>
      <c r="AT201" s="160" t="s">
        <v>249</v>
      </c>
      <c r="AU201" s="160" t="s">
        <v>86</v>
      </c>
      <c r="AV201" s="13" t="s">
        <v>247</v>
      </c>
      <c r="AW201" s="13" t="s">
        <v>30</v>
      </c>
      <c r="AX201" s="13" t="s">
        <v>80</v>
      </c>
      <c r="AY201" s="160" t="s">
        <v>241</v>
      </c>
    </row>
    <row r="202" spans="2:65" s="1" customFormat="1" ht="16.5" customHeight="1">
      <c r="B202" s="32"/>
      <c r="C202" s="137" t="s">
        <v>338</v>
      </c>
      <c r="D202" s="137" t="s">
        <v>243</v>
      </c>
      <c r="E202" s="138" t="s">
        <v>3697</v>
      </c>
      <c r="F202" s="139" t="s">
        <v>3698</v>
      </c>
      <c r="G202" s="140" t="s">
        <v>282</v>
      </c>
      <c r="H202" s="141">
        <v>0.08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39</v>
      </c>
      <c r="P202" s="147">
        <f>O202*H202</f>
        <v>0</v>
      </c>
      <c r="Q202" s="147">
        <v>1.06277</v>
      </c>
      <c r="R202" s="147">
        <f>Q202*H202</f>
        <v>8.5021600000000003E-2</v>
      </c>
      <c r="S202" s="147">
        <v>0</v>
      </c>
      <c r="T202" s="148">
        <f>S202*H202</f>
        <v>0</v>
      </c>
      <c r="AR202" s="149" t="s">
        <v>247</v>
      </c>
      <c r="AT202" s="149" t="s">
        <v>243</v>
      </c>
      <c r="AU202" s="149" t="s">
        <v>86</v>
      </c>
      <c r="AY202" s="17" t="s">
        <v>241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86</v>
      </c>
      <c r="BK202" s="150">
        <f>ROUND(I202*H202,2)</f>
        <v>0</v>
      </c>
      <c r="BL202" s="17" t="s">
        <v>247</v>
      </c>
      <c r="BM202" s="149" t="s">
        <v>3699</v>
      </c>
    </row>
    <row r="203" spans="2:65" s="12" customFormat="1" ht="12">
      <c r="B203" s="151"/>
      <c r="D203" s="152" t="s">
        <v>249</v>
      </c>
      <c r="E203" s="153" t="s">
        <v>1</v>
      </c>
      <c r="F203" s="154" t="s">
        <v>3700</v>
      </c>
      <c r="H203" s="155">
        <v>0.08</v>
      </c>
      <c r="I203" s="156"/>
      <c r="L203" s="151"/>
      <c r="M203" s="157"/>
      <c r="T203" s="158"/>
      <c r="AT203" s="153" t="s">
        <v>249</v>
      </c>
      <c r="AU203" s="153" t="s">
        <v>86</v>
      </c>
      <c r="AV203" s="12" t="s">
        <v>86</v>
      </c>
      <c r="AW203" s="12" t="s">
        <v>30</v>
      </c>
      <c r="AX203" s="12" t="s">
        <v>73</v>
      </c>
      <c r="AY203" s="153" t="s">
        <v>241</v>
      </c>
    </row>
    <row r="204" spans="2:65" s="13" customFormat="1" ht="12">
      <c r="B204" s="159"/>
      <c r="D204" s="152" t="s">
        <v>249</v>
      </c>
      <c r="E204" s="160" t="s">
        <v>1</v>
      </c>
      <c r="F204" s="161" t="s">
        <v>251</v>
      </c>
      <c r="H204" s="162">
        <v>0.08</v>
      </c>
      <c r="I204" s="163"/>
      <c r="L204" s="159"/>
      <c r="M204" s="164"/>
      <c r="T204" s="165"/>
      <c r="AT204" s="160" t="s">
        <v>249</v>
      </c>
      <c r="AU204" s="160" t="s">
        <v>86</v>
      </c>
      <c r="AV204" s="13" t="s">
        <v>247</v>
      </c>
      <c r="AW204" s="13" t="s">
        <v>30</v>
      </c>
      <c r="AX204" s="13" t="s">
        <v>80</v>
      </c>
      <c r="AY204" s="160" t="s">
        <v>241</v>
      </c>
    </row>
    <row r="205" spans="2:65" s="11" customFormat="1" ht="22.75" customHeight="1">
      <c r="B205" s="125"/>
      <c r="D205" s="126" t="s">
        <v>72</v>
      </c>
      <c r="E205" s="135" t="s">
        <v>258</v>
      </c>
      <c r="F205" s="135" t="s">
        <v>478</v>
      </c>
      <c r="I205" s="128"/>
      <c r="J205" s="136">
        <f>BK205</f>
        <v>0</v>
      </c>
      <c r="L205" s="125"/>
      <c r="M205" s="130"/>
      <c r="P205" s="131">
        <f>SUM(P206:P207)</f>
        <v>0</v>
      </c>
      <c r="R205" s="131">
        <f>SUM(R206:R207)</f>
        <v>0.36</v>
      </c>
      <c r="T205" s="132">
        <f>SUM(T206:T207)</f>
        <v>0</v>
      </c>
      <c r="AR205" s="126" t="s">
        <v>80</v>
      </c>
      <c r="AT205" s="133" t="s">
        <v>72</v>
      </c>
      <c r="AU205" s="133" t="s">
        <v>80</v>
      </c>
      <c r="AY205" s="126" t="s">
        <v>241</v>
      </c>
      <c r="BK205" s="134">
        <f>SUM(BK206:BK207)</f>
        <v>0</v>
      </c>
    </row>
    <row r="206" spans="2:65" s="1" customFormat="1" ht="24.25" customHeight="1">
      <c r="B206" s="32"/>
      <c r="C206" s="137" t="s">
        <v>343</v>
      </c>
      <c r="D206" s="137" t="s">
        <v>243</v>
      </c>
      <c r="E206" s="138" t="s">
        <v>3701</v>
      </c>
      <c r="F206" s="139" t="s">
        <v>3702</v>
      </c>
      <c r="G206" s="140" t="s">
        <v>327</v>
      </c>
      <c r="H206" s="141">
        <v>1</v>
      </c>
      <c r="I206" s="142"/>
      <c r="J206" s="143">
        <f>ROUND(I206*H206,2)</f>
        <v>0</v>
      </c>
      <c r="K206" s="144"/>
      <c r="L206" s="32"/>
      <c r="M206" s="145" t="s">
        <v>1</v>
      </c>
      <c r="N206" s="146" t="s">
        <v>39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247</v>
      </c>
      <c r="AT206" s="149" t="s">
        <v>243</v>
      </c>
      <c r="AU206" s="149" t="s">
        <v>86</v>
      </c>
      <c r="AY206" s="17" t="s">
        <v>241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86</v>
      </c>
      <c r="BK206" s="150">
        <f>ROUND(I206*H206,2)</f>
        <v>0</v>
      </c>
      <c r="BL206" s="17" t="s">
        <v>247</v>
      </c>
      <c r="BM206" s="149" t="s">
        <v>3703</v>
      </c>
    </row>
    <row r="207" spans="2:65" s="1" customFormat="1" ht="62.75" customHeight="1">
      <c r="B207" s="32"/>
      <c r="C207" s="173" t="s">
        <v>349</v>
      </c>
      <c r="D207" s="173" t="s">
        <v>319</v>
      </c>
      <c r="E207" s="174" t="s">
        <v>3704</v>
      </c>
      <c r="F207" s="175" t="s">
        <v>3705</v>
      </c>
      <c r="G207" s="176" t="s">
        <v>327</v>
      </c>
      <c r="H207" s="177">
        <v>1</v>
      </c>
      <c r="I207" s="178"/>
      <c r="J207" s="179">
        <f>ROUND(I207*H207,2)</f>
        <v>0</v>
      </c>
      <c r="K207" s="180"/>
      <c r="L207" s="181"/>
      <c r="M207" s="182" t="s">
        <v>1</v>
      </c>
      <c r="N207" s="183" t="s">
        <v>39</v>
      </c>
      <c r="P207" s="147">
        <f>O207*H207</f>
        <v>0</v>
      </c>
      <c r="Q207" s="147">
        <v>0.36</v>
      </c>
      <c r="R207" s="147">
        <f>Q207*H207</f>
        <v>0.36</v>
      </c>
      <c r="S207" s="147">
        <v>0</v>
      </c>
      <c r="T207" s="148">
        <f>S207*H207</f>
        <v>0</v>
      </c>
      <c r="AR207" s="149" t="s">
        <v>285</v>
      </c>
      <c r="AT207" s="149" t="s">
        <v>319</v>
      </c>
      <c r="AU207" s="149" t="s">
        <v>86</v>
      </c>
      <c r="AY207" s="17" t="s">
        <v>241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86</v>
      </c>
      <c r="BK207" s="150">
        <f>ROUND(I207*H207,2)</f>
        <v>0</v>
      </c>
      <c r="BL207" s="17" t="s">
        <v>247</v>
      </c>
      <c r="BM207" s="149" t="s">
        <v>3706</v>
      </c>
    </row>
    <row r="208" spans="2:65" s="11" customFormat="1" ht="22.75" customHeight="1">
      <c r="B208" s="125"/>
      <c r="D208" s="126" t="s">
        <v>72</v>
      </c>
      <c r="E208" s="135" t="s">
        <v>285</v>
      </c>
      <c r="F208" s="135" t="s">
        <v>929</v>
      </c>
      <c r="I208" s="128"/>
      <c r="J208" s="136">
        <f>BK208</f>
        <v>0</v>
      </c>
      <c r="L208" s="125"/>
      <c r="M208" s="130"/>
      <c r="P208" s="131">
        <f>SUM(P209:P224)</f>
        <v>0</v>
      </c>
      <c r="R208" s="131">
        <f>SUM(R209:R224)</f>
        <v>1.3519599999999998</v>
      </c>
      <c r="T208" s="132">
        <f>SUM(T209:T224)</f>
        <v>0</v>
      </c>
      <c r="AR208" s="126" t="s">
        <v>80</v>
      </c>
      <c r="AT208" s="133" t="s">
        <v>72</v>
      </c>
      <c r="AU208" s="133" t="s">
        <v>80</v>
      </c>
      <c r="AY208" s="126" t="s">
        <v>241</v>
      </c>
      <c r="BK208" s="134">
        <f>SUM(BK209:BK224)</f>
        <v>0</v>
      </c>
    </row>
    <row r="209" spans="2:65" s="1" customFormat="1" ht="24.25" customHeight="1">
      <c r="B209" s="32"/>
      <c r="C209" s="137" t="s">
        <v>355</v>
      </c>
      <c r="D209" s="137" t="s">
        <v>243</v>
      </c>
      <c r="E209" s="138" t="s">
        <v>3620</v>
      </c>
      <c r="F209" s="139" t="s">
        <v>3621</v>
      </c>
      <c r="G209" s="140" t="s">
        <v>299</v>
      </c>
      <c r="H209" s="141">
        <v>82</v>
      </c>
      <c r="I209" s="142"/>
      <c r="J209" s="143">
        <f>ROUND(I209*H209,2)</f>
        <v>0</v>
      </c>
      <c r="K209" s="144"/>
      <c r="L209" s="32"/>
      <c r="M209" s="145" t="s">
        <v>1</v>
      </c>
      <c r="N209" s="146" t="s">
        <v>39</v>
      </c>
      <c r="P209" s="147">
        <f>O209*H209</f>
        <v>0</v>
      </c>
      <c r="Q209" s="147">
        <v>1.0000000000000001E-5</v>
      </c>
      <c r="R209" s="147">
        <f>Q209*H209</f>
        <v>8.2000000000000009E-4</v>
      </c>
      <c r="S209" s="147">
        <v>0</v>
      </c>
      <c r="T209" s="148">
        <f>S209*H209</f>
        <v>0</v>
      </c>
      <c r="AR209" s="149" t="s">
        <v>247</v>
      </c>
      <c r="AT209" s="149" t="s">
        <v>243</v>
      </c>
      <c r="AU209" s="149" t="s">
        <v>86</v>
      </c>
      <c r="AY209" s="17" t="s">
        <v>241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86</v>
      </c>
      <c r="BK209" s="150">
        <f>ROUND(I209*H209,2)</f>
        <v>0</v>
      </c>
      <c r="BL209" s="17" t="s">
        <v>247</v>
      </c>
      <c r="BM209" s="149" t="s">
        <v>3707</v>
      </c>
    </row>
    <row r="210" spans="2:65" s="12" customFormat="1" ht="12">
      <c r="B210" s="151"/>
      <c r="D210" s="152" t="s">
        <v>249</v>
      </c>
      <c r="E210" s="153" t="s">
        <v>1</v>
      </c>
      <c r="F210" s="154" t="s">
        <v>3708</v>
      </c>
      <c r="H210" s="155">
        <v>82</v>
      </c>
      <c r="I210" s="156"/>
      <c r="L210" s="151"/>
      <c r="M210" s="157"/>
      <c r="T210" s="158"/>
      <c r="AT210" s="153" t="s">
        <v>249</v>
      </c>
      <c r="AU210" s="153" t="s">
        <v>86</v>
      </c>
      <c r="AV210" s="12" t="s">
        <v>86</v>
      </c>
      <c r="AW210" s="12" t="s">
        <v>30</v>
      </c>
      <c r="AX210" s="12" t="s">
        <v>73</v>
      </c>
      <c r="AY210" s="153" t="s">
        <v>241</v>
      </c>
    </row>
    <row r="211" spans="2:65" s="13" customFormat="1" ht="12">
      <c r="B211" s="159"/>
      <c r="D211" s="152" t="s">
        <v>249</v>
      </c>
      <c r="E211" s="160" t="s">
        <v>1</v>
      </c>
      <c r="F211" s="161" t="s">
        <v>251</v>
      </c>
      <c r="H211" s="162">
        <v>82</v>
      </c>
      <c r="I211" s="163"/>
      <c r="L211" s="159"/>
      <c r="M211" s="164"/>
      <c r="T211" s="165"/>
      <c r="AT211" s="160" t="s">
        <v>249</v>
      </c>
      <c r="AU211" s="160" t="s">
        <v>86</v>
      </c>
      <c r="AV211" s="13" t="s">
        <v>247</v>
      </c>
      <c r="AW211" s="13" t="s">
        <v>30</v>
      </c>
      <c r="AX211" s="13" t="s">
        <v>80</v>
      </c>
      <c r="AY211" s="160" t="s">
        <v>241</v>
      </c>
    </row>
    <row r="212" spans="2:65" s="1" customFormat="1" ht="16.5" customHeight="1">
      <c r="B212" s="32"/>
      <c r="C212" s="173" t="s">
        <v>7</v>
      </c>
      <c r="D212" s="173" t="s">
        <v>319</v>
      </c>
      <c r="E212" s="174" t="s">
        <v>3624</v>
      </c>
      <c r="F212" s="175" t="s">
        <v>3625</v>
      </c>
      <c r="G212" s="176" t="s">
        <v>327</v>
      </c>
      <c r="H212" s="177">
        <v>15</v>
      </c>
      <c r="I212" s="178"/>
      <c r="J212" s="179">
        <f>ROUND(I212*H212,2)</f>
        <v>0</v>
      </c>
      <c r="K212" s="180"/>
      <c r="L212" s="181"/>
      <c r="M212" s="182" t="s">
        <v>1</v>
      </c>
      <c r="N212" s="183" t="s">
        <v>39</v>
      </c>
      <c r="P212" s="147">
        <f>O212*H212</f>
        <v>0</v>
      </c>
      <c r="Q212" s="147">
        <v>1.6320000000000001E-2</v>
      </c>
      <c r="R212" s="147">
        <f>Q212*H212</f>
        <v>0.24480000000000002</v>
      </c>
      <c r="S212" s="147">
        <v>0</v>
      </c>
      <c r="T212" s="148">
        <f>S212*H212</f>
        <v>0</v>
      </c>
      <c r="AR212" s="149" t="s">
        <v>285</v>
      </c>
      <c r="AT212" s="149" t="s">
        <v>319</v>
      </c>
      <c r="AU212" s="149" t="s">
        <v>86</v>
      </c>
      <c r="AY212" s="17" t="s">
        <v>241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86</v>
      </c>
      <c r="BK212" s="150">
        <f>ROUND(I212*H212,2)</f>
        <v>0</v>
      </c>
      <c r="BL212" s="17" t="s">
        <v>247</v>
      </c>
      <c r="BM212" s="149" t="s">
        <v>3709</v>
      </c>
    </row>
    <row r="213" spans="2:65" s="12" customFormat="1" ht="12">
      <c r="B213" s="151"/>
      <c r="D213" s="152" t="s">
        <v>249</v>
      </c>
      <c r="E213" s="153" t="s">
        <v>1</v>
      </c>
      <c r="F213" s="154" t="s">
        <v>3710</v>
      </c>
      <c r="H213" s="155">
        <v>15.032999999999999</v>
      </c>
      <c r="I213" s="156"/>
      <c r="L213" s="151"/>
      <c r="M213" s="157"/>
      <c r="T213" s="158"/>
      <c r="AT213" s="153" t="s">
        <v>249</v>
      </c>
      <c r="AU213" s="153" t="s">
        <v>86</v>
      </c>
      <c r="AV213" s="12" t="s">
        <v>86</v>
      </c>
      <c r="AW213" s="12" t="s">
        <v>30</v>
      </c>
      <c r="AX213" s="12" t="s">
        <v>73</v>
      </c>
      <c r="AY213" s="153" t="s">
        <v>241</v>
      </c>
    </row>
    <row r="214" spans="2:65" s="13" customFormat="1" ht="12">
      <c r="B214" s="159"/>
      <c r="D214" s="152" t="s">
        <v>249</v>
      </c>
      <c r="E214" s="160" t="s">
        <v>1</v>
      </c>
      <c r="F214" s="161" t="s">
        <v>251</v>
      </c>
      <c r="H214" s="162">
        <v>15.032999999999999</v>
      </c>
      <c r="I214" s="163"/>
      <c r="L214" s="159"/>
      <c r="M214" s="164"/>
      <c r="T214" s="165"/>
      <c r="AT214" s="160" t="s">
        <v>249</v>
      </c>
      <c r="AU214" s="160" t="s">
        <v>86</v>
      </c>
      <c r="AV214" s="13" t="s">
        <v>247</v>
      </c>
      <c r="AW214" s="13" t="s">
        <v>30</v>
      </c>
      <c r="AX214" s="13" t="s">
        <v>73</v>
      </c>
      <c r="AY214" s="160" t="s">
        <v>241</v>
      </c>
    </row>
    <row r="215" spans="2:65" s="12" customFormat="1" ht="12">
      <c r="B215" s="151"/>
      <c r="D215" s="152" t="s">
        <v>249</v>
      </c>
      <c r="E215" s="153" t="s">
        <v>1</v>
      </c>
      <c r="F215" s="154" t="s">
        <v>3711</v>
      </c>
      <c r="H215" s="155">
        <v>15</v>
      </c>
      <c r="I215" s="156"/>
      <c r="L215" s="151"/>
      <c r="M215" s="157"/>
      <c r="T215" s="158"/>
      <c r="AT215" s="153" t="s">
        <v>249</v>
      </c>
      <c r="AU215" s="153" t="s">
        <v>86</v>
      </c>
      <c r="AV215" s="12" t="s">
        <v>86</v>
      </c>
      <c r="AW215" s="12" t="s">
        <v>30</v>
      </c>
      <c r="AX215" s="12" t="s">
        <v>73</v>
      </c>
      <c r="AY215" s="153" t="s">
        <v>241</v>
      </c>
    </row>
    <row r="216" spans="2:65" s="13" customFormat="1" ht="12">
      <c r="B216" s="159"/>
      <c r="D216" s="152" t="s">
        <v>249</v>
      </c>
      <c r="E216" s="160" t="s">
        <v>1</v>
      </c>
      <c r="F216" s="161" t="s">
        <v>3628</v>
      </c>
      <c r="H216" s="162">
        <v>15</v>
      </c>
      <c r="I216" s="163"/>
      <c r="L216" s="159"/>
      <c r="M216" s="164"/>
      <c r="T216" s="165"/>
      <c r="AT216" s="160" t="s">
        <v>249</v>
      </c>
      <c r="AU216" s="160" t="s">
        <v>86</v>
      </c>
      <c r="AV216" s="13" t="s">
        <v>247</v>
      </c>
      <c r="AW216" s="13" t="s">
        <v>30</v>
      </c>
      <c r="AX216" s="13" t="s">
        <v>80</v>
      </c>
      <c r="AY216" s="160" t="s">
        <v>241</v>
      </c>
    </row>
    <row r="217" spans="2:65" s="1" customFormat="1" ht="33" customHeight="1">
      <c r="B217" s="32"/>
      <c r="C217" s="137" t="s">
        <v>365</v>
      </c>
      <c r="D217" s="137" t="s">
        <v>243</v>
      </c>
      <c r="E217" s="138" t="s">
        <v>3712</v>
      </c>
      <c r="F217" s="139" t="s">
        <v>3713</v>
      </c>
      <c r="G217" s="140" t="s">
        <v>327</v>
      </c>
      <c r="H217" s="141">
        <v>4</v>
      </c>
      <c r="I217" s="142"/>
      <c r="J217" s="143">
        <f t="shared" ref="J217:J222" si="0">ROUND(I217*H217,2)</f>
        <v>0</v>
      </c>
      <c r="K217" s="144"/>
      <c r="L217" s="32"/>
      <c r="M217" s="145" t="s">
        <v>1</v>
      </c>
      <c r="N217" s="146" t="s">
        <v>39</v>
      </c>
      <c r="P217" s="147">
        <f t="shared" ref="P217:P222" si="1">O217*H217</f>
        <v>0</v>
      </c>
      <c r="Q217" s="147">
        <v>0</v>
      </c>
      <c r="R217" s="147">
        <f t="shared" ref="R217:R222" si="2">Q217*H217</f>
        <v>0</v>
      </c>
      <c r="S217" s="147">
        <v>0</v>
      </c>
      <c r="T217" s="148">
        <f t="shared" ref="T217:T222" si="3">S217*H217</f>
        <v>0</v>
      </c>
      <c r="AR217" s="149" t="s">
        <v>247</v>
      </c>
      <c r="AT217" s="149" t="s">
        <v>243</v>
      </c>
      <c r="AU217" s="149" t="s">
        <v>86</v>
      </c>
      <c r="AY217" s="17" t="s">
        <v>241</v>
      </c>
      <c r="BE217" s="150">
        <f t="shared" ref="BE217:BE222" si="4">IF(N217="základní",J217,0)</f>
        <v>0</v>
      </c>
      <c r="BF217" s="150">
        <f t="shared" ref="BF217:BF222" si="5">IF(N217="snížená",J217,0)</f>
        <v>0</v>
      </c>
      <c r="BG217" s="150">
        <f t="shared" ref="BG217:BG222" si="6">IF(N217="zákl. přenesená",J217,0)</f>
        <v>0</v>
      </c>
      <c r="BH217" s="150">
        <f t="shared" ref="BH217:BH222" si="7">IF(N217="sníž. přenesená",J217,0)</f>
        <v>0</v>
      </c>
      <c r="BI217" s="150">
        <f t="shared" ref="BI217:BI222" si="8">IF(N217="nulová",J217,0)</f>
        <v>0</v>
      </c>
      <c r="BJ217" s="17" t="s">
        <v>86</v>
      </c>
      <c r="BK217" s="150">
        <f t="shared" ref="BK217:BK222" si="9">ROUND(I217*H217,2)</f>
        <v>0</v>
      </c>
      <c r="BL217" s="17" t="s">
        <v>247</v>
      </c>
      <c r="BM217" s="149" t="s">
        <v>3714</v>
      </c>
    </row>
    <row r="218" spans="2:65" s="1" customFormat="1" ht="24.25" customHeight="1">
      <c r="B218" s="32"/>
      <c r="C218" s="173" t="s">
        <v>370</v>
      </c>
      <c r="D218" s="173" t="s">
        <v>319</v>
      </c>
      <c r="E218" s="174" t="s">
        <v>3715</v>
      </c>
      <c r="F218" s="175" t="s">
        <v>3716</v>
      </c>
      <c r="G218" s="176" t="s">
        <v>327</v>
      </c>
      <c r="H218" s="177">
        <v>4</v>
      </c>
      <c r="I218" s="178"/>
      <c r="J218" s="179">
        <f t="shared" si="0"/>
        <v>0</v>
      </c>
      <c r="K218" s="180"/>
      <c r="L218" s="181"/>
      <c r="M218" s="182" t="s">
        <v>1</v>
      </c>
      <c r="N218" s="183" t="s">
        <v>39</v>
      </c>
      <c r="P218" s="147">
        <f t="shared" si="1"/>
        <v>0</v>
      </c>
      <c r="Q218" s="147">
        <v>7.2000000000000005E-4</v>
      </c>
      <c r="R218" s="147">
        <f t="shared" si="2"/>
        <v>2.8800000000000002E-3</v>
      </c>
      <c r="S218" s="147">
        <v>0</v>
      </c>
      <c r="T218" s="148">
        <f t="shared" si="3"/>
        <v>0</v>
      </c>
      <c r="AR218" s="149" t="s">
        <v>420</v>
      </c>
      <c r="AT218" s="149" t="s">
        <v>319</v>
      </c>
      <c r="AU218" s="149" t="s">
        <v>86</v>
      </c>
      <c r="AY218" s="17" t="s">
        <v>241</v>
      </c>
      <c r="BE218" s="150">
        <f t="shared" si="4"/>
        <v>0</v>
      </c>
      <c r="BF218" s="150">
        <f t="shared" si="5"/>
        <v>0</v>
      </c>
      <c r="BG218" s="150">
        <f t="shared" si="6"/>
        <v>0</v>
      </c>
      <c r="BH218" s="150">
        <f t="shared" si="7"/>
        <v>0</v>
      </c>
      <c r="BI218" s="150">
        <f t="shared" si="8"/>
        <v>0</v>
      </c>
      <c r="BJ218" s="17" t="s">
        <v>86</v>
      </c>
      <c r="BK218" s="150">
        <f t="shared" si="9"/>
        <v>0</v>
      </c>
      <c r="BL218" s="17" t="s">
        <v>334</v>
      </c>
      <c r="BM218" s="149" t="s">
        <v>3717</v>
      </c>
    </row>
    <row r="219" spans="2:65" s="1" customFormat="1" ht="24.25" customHeight="1">
      <c r="B219" s="32"/>
      <c r="C219" s="137" t="s">
        <v>376</v>
      </c>
      <c r="D219" s="137" t="s">
        <v>243</v>
      </c>
      <c r="E219" s="138" t="s">
        <v>3629</v>
      </c>
      <c r="F219" s="139" t="s">
        <v>3630</v>
      </c>
      <c r="G219" s="140" t="s">
        <v>327</v>
      </c>
      <c r="H219" s="141">
        <v>3</v>
      </c>
      <c r="I219" s="142"/>
      <c r="J219" s="143">
        <f t="shared" si="0"/>
        <v>0</v>
      </c>
      <c r="K219" s="144"/>
      <c r="L219" s="32"/>
      <c r="M219" s="145" t="s">
        <v>1</v>
      </c>
      <c r="N219" s="146" t="s">
        <v>39</v>
      </c>
      <c r="P219" s="147">
        <f t="shared" si="1"/>
        <v>0</v>
      </c>
      <c r="Q219" s="147">
        <v>0.1056</v>
      </c>
      <c r="R219" s="147">
        <f t="shared" si="2"/>
        <v>0.31679999999999997</v>
      </c>
      <c r="S219" s="147">
        <v>0</v>
      </c>
      <c r="T219" s="148">
        <f t="shared" si="3"/>
        <v>0</v>
      </c>
      <c r="AR219" s="149" t="s">
        <v>247</v>
      </c>
      <c r="AT219" s="149" t="s">
        <v>243</v>
      </c>
      <c r="AU219" s="149" t="s">
        <v>86</v>
      </c>
      <c r="AY219" s="17" t="s">
        <v>241</v>
      </c>
      <c r="BE219" s="150">
        <f t="shared" si="4"/>
        <v>0</v>
      </c>
      <c r="BF219" s="150">
        <f t="shared" si="5"/>
        <v>0</v>
      </c>
      <c r="BG219" s="150">
        <f t="shared" si="6"/>
        <v>0</v>
      </c>
      <c r="BH219" s="150">
        <f t="shared" si="7"/>
        <v>0</v>
      </c>
      <c r="BI219" s="150">
        <f t="shared" si="8"/>
        <v>0</v>
      </c>
      <c r="BJ219" s="17" t="s">
        <v>86</v>
      </c>
      <c r="BK219" s="150">
        <f t="shared" si="9"/>
        <v>0</v>
      </c>
      <c r="BL219" s="17" t="s">
        <v>247</v>
      </c>
      <c r="BM219" s="149" t="s">
        <v>3718</v>
      </c>
    </row>
    <row r="220" spans="2:65" s="1" customFormat="1" ht="24.25" customHeight="1">
      <c r="B220" s="32"/>
      <c r="C220" s="137" t="s">
        <v>381</v>
      </c>
      <c r="D220" s="137" t="s">
        <v>243</v>
      </c>
      <c r="E220" s="138" t="s">
        <v>3632</v>
      </c>
      <c r="F220" s="139" t="s">
        <v>3633</v>
      </c>
      <c r="G220" s="140" t="s">
        <v>327</v>
      </c>
      <c r="H220" s="141">
        <v>3</v>
      </c>
      <c r="I220" s="142"/>
      <c r="J220" s="143">
        <f t="shared" si="0"/>
        <v>0</v>
      </c>
      <c r="K220" s="144"/>
      <c r="L220" s="32"/>
      <c r="M220" s="145" t="s">
        <v>1</v>
      </c>
      <c r="N220" s="146" t="s">
        <v>39</v>
      </c>
      <c r="P220" s="147">
        <f t="shared" si="1"/>
        <v>0</v>
      </c>
      <c r="Q220" s="147">
        <v>1.2120000000000001E-2</v>
      </c>
      <c r="R220" s="147">
        <f t="shared" si="2"/>
        <v>3.6360000000000003E-2</v>
      </c>
      <c r="S220" s="147">
        <v>0</v>
      </c>
      <c r="T220" s="148">
        <f t="shared" si="3"/>
        <v>0</v>
      </c>
      <c r="AR220" s="149" t="s">
        <v>247</v>
      </c>
      <c r="AT220" s="149" t="s">
        <v>243</v>
      </c>
      <c r="AU220" s="149" t="s">
        <v>86</v>
      </c>
      <c r="AY220" s="17" t="s">
        <v>241</v>
      </c>
      <c r="BE220" s="150">
        <f t="shared" si="4"/>
        <v>0</v>
      </c>
      <c r="BF220" s="150">
        <f t="shared" si="5"/>
        <v>0</v>
      </c>
      <c r="BG220" s="150">
        <f t="shared" si="6"/>
        <v>0</v>
      </c>
      <c r="BH220" s="150">
        <f t="shared" si="7"/>
        <v>0</v>
      </c>
      <c r="BI220" s="150">
        <f t="shared" si="8"/>
        <v>0</v>
      </c>
      <c r="BJ220" s="17" t="s">
        <v>86</v>
      </c>
      <c r="BK220" s="150">
        <f t="shared" si="9"/>
        <v>0</v>
      </c>
      <c r="BL220" s="17" t="s">
        <v>247</v>
      </c>
      <c r="BM220" s="149" t="s">
        <v>3719</v>
      </c>
    </row>
    <row r="221" spans="2:65" s="1" customFormat="1" ht="33" customHeight="1">
      <c r="B221" s="32"/>
      <c r="C221" s="137" t="s">
        <v>387</v>
      </c>
      <c r="D221" s="137" t="s">
        <v>243</v>
      </c>
      <c r="E221" s="138" t="s">
        <v>3635</v>
      </c>
      <c r="F221" s="139" t="s">
        <v>3636</v>
      </c>
      <c r="G221" s="140" t="s">
        <v>327</v>
      </c>
      <c r="H221" s="141">
        <v>3</v>
      </c>
      <c r="I221" s="142"/>
      <c r="J221" s="143">
        <f t="shared" si="0"/>
        <v>0</v>
      </c>
      <c r="K221" s="144"/>
      <c r="L221" s="32"/>
      <c r="M221" s="145" t="s">
        <v>1</v>
      </c>
      <c r="N221" s="146" t="s">
        <v>39</v>
      </c>
      <c r="P221" s="147">
        <f t="shared" si="1"/>
        <v>0</v>
      </c>
      <c r="Q221" s="147">
        <v>0.24845999999999999</v>
      </c>
      <c r="R221" s="147">
        <f t="shared" si="2"/>
        <v>0.74537999999999993</v>
      </c>
      <c r="S221" s="147">
        <v>0</v>
      </c>
      <c r="T221" s="148">
        <f t="shared" si="3"/>
        <v>0</v>
      </c>
      <c r="AR221" s="149" t="s">
        <v>247</v>
      </c>
      <c r="AT221" s="149" t="s">
        <v>243</v>
      </c>
      <c r="AU221" s="149" t="s">
        <v>86</v>
      </c>
      <c r="AY221" s="17" t="s">
        <v>241</v>
      </c>
      <c r="BE221" s="150">
        <f t="shared" si="4"/>
        <v>0</v>
      </c>
      <c r="BF221" s="150">
        <f t="shared" si="5"/>
        <v>0</v>
      </c>
      <c r="BG221" s="150">
        <f t="shared" si="6"/>
        <v>0</v>
      </c>
      <c r="BH221" s="150">
        <f t="shared" si="7"/>
        <v>0</v>
      </c>
      <c r="BI221" s="150">
        <f t="shared" si="8"/>
        <v>0</v>
      </c>
      <c r="BJ221" s="17" t="s">
        <v>86</v>
      </c>
      <c r="BK221" s="150">
        <f t="shared" si="9"/>
        <v>0</v>
      </c>
      <c r="BL221" s="17" t="s">
        <v>247</v>
      </c>
      <c r="BM221" s="149" t="s">
        <v>3720</v>
      </c>
    </row>
    <row r="222" spans="2:65" s="1" customFormat="1" ht="21.75" customHeight="1">
      <c r="B222" s="32"/>
      <c r="C222" s="137" t="s">
        <v>392</v>
      </c>
      <c r="D222" s="137" t="s">
        <v>243</v>
      </c>
      <c r="E222" s="138" t="s">
        <v>3570</v>
      </c>
      <c r="F222" s="139" t="s">
        <v>3571</v>
      </c>
      <c r="G222" s="140" t="s">
        <v>299</v>
      </c>
      <c r="H222" s="141">
        <v>82</v>
      </c>
      <c r="I222" s="142"/>
      <c r="J222" s="143">
        <f t="shared" si="0"/>
        <v>0</v>
      </c>
      <c r="K222" s="144"/>
      <c r="L222" s="32"/>
      <c r="M222" s="145" t="s">
        <v>1</v>
      </c>
      <c r="N222" s="146" t="s">
        <v>39</v>
      </c>
      <c r="P222" s="147">
        <f t="shared" si="1"/>
        <v>0</v>
      </c>
      <c r="Q222" s="147">
        <v>6.0000000000000002E-5</v>
      </c>
      <c r="R222" s="147">
        <f t="shared" si="2"/>
        <v>4.9199999999999999E-3</v>
      </c>
      <c r="S222" s="147">
        <v>0</v>
      </c>
      <c r="T222" s="148">
        <f t="shared" si="3"/>
        <v>0</v>
      </c>
      <c r="AR222" s="149" t="s">
        <v>247</v>
      </c>
      <c r="AT222" s="149" t="s">
        <v>243</v>
      </c>
      <c r="AU222" s="149" t="s">
        <v>86</v>
      </c>
      <c r="AY222" s="17" t="s">
        <v>241</v>
      </c>
      <c r="BE222" s="150">
        <f t="shared" si="4"/>
        <v>0</v>
      </c>
      <c r="BF222" s="150">
        <f t="shared" si="5"/>
        <v>0</v>
      </c>
      <c r="BG222" s="150">
        <f t="shared" si="6"/>
        <v>0</v>
      </c>
      <c r="BH222" s="150">
        <f t="shared" si="7"/>
        <v>0</v>
      </c>
      <c r="BI222" s="150">
        <f t="shared" si="8"/>
        <v>0</v>
      </c>
      <c r="BJ222" s="17" t="s">
        <v>86</v>
      </c>
      <c r="BK222" s="150">
        <f t="shared" si="9"/>
        <v>0</v>
      </c>
      <c r="BL222" s="17" t="s">
        <v>247</v>
      </c>
      <c r="BM222" s="149" t="s">
        <v>3721</v>
      </c>
    </row>
    <row r="223" spans="2:65" s="12" customFormat="1" ht="12">
      <c r="B223" s="151"/>
      <c r="D223" s="152" t="s">
        <v>249</v>
      </c>
      <c r="E223" s="153" t="s">
        <v>1</v>
      </c>
      <c r="F223" s="154" t="s">
        <v>3708</v>
      </c>
      <c r="H223" s="155">
        <v>82</v>
      </c>
      <c r="I223" s="156"/>
      <c r="L223" s="151"/>
      <c r="M223" s="157"/>
      <c r="T223" s="158"/>
      <c r="AT223" s="153" t="s">
        <v>249</v>
      </c>
      <c r="AU223" s="153" t="s">
        <v>86</v>
      </c>
      <c r="AV223" s="12" t="s">
        <v>86</v>
      </c>
      <c r="AW223" s="12" t="s">
        <v>30</v>
      </c>
      <c r="AX223" s="12" t="s">
        <v>73</v>
      </c>
      <c r="AY223" s="153" t="s">
        <v>241</v>
      </c>
    </row>
    <row r="224" spans="2:65" s="13" customFormat="1" ht="12">
      <c r="B224" s="159"/>
      <c r="D224" s="152" t="s">
        <v>249</v>
      </c>
      <c r="E224" s="160" t="s">
        <v>1</v>
      </c>
      <c r="F224" s="161" t="s">
        <v>251</v>
      </c>
      <c r="H224" s="162">
        <v>82</v>
      </c>
      <c r="I224" s="163"/>
      <c r="L224" s="159"/>
      <c r="M224" s="164"/>
      <c r="T224" s="165"/>
      <c r="AT224" s="160" t="s">
        <v>249</v>
      </c>
      <c r="AU224" s="160" t="s">
        <v>86</v>
      </c>
      <c r="AV224" s="13" t="s">
        <v>247</v>
      </c>
      <c r="AW224" s="13" t="s">
        <v>30</v>
      </c>
      <c r="AX224" s="13" t="s">
        <v>80</v>
      </c>
      <c r="AY224" s="160" t="s">
        <v>241</v>
      </c>
    </row>
    <row r="225" spans="2:65" s="11" customFormat="1" ht="22.75" customHeight="1">
      <c r="B225" s="125"/>
      <c r="D225" s="126" t="s">
        <v>72</v>
      </c>
      <c r="E225" s="135" t="s">
        <v>998</v>
      </c>
      <c r="F225" s="135" t="s">
        <v>999</v>
      </c>
      <c r="I225" s="128"/>
      <c r="J225" s="136">
        <f>BK225</f>
        <v>0</v>
      </c>
      <c r="L225" s="125"/>
      <c r="M225" s="130"/>
      <c r="P225" s="131">
        <f>P226</f>
        <v>0</v>
      </c>
      <c r="R225" s="131">
        <f>R226</f>
        <v>0</v>
      </c>
      <c r="T225" s="132">
        <f>T226</f>
        <v>0</v>
      </c>
      <c r="AR225" s="126" t="s">
        <v>80</v>
      </c>
      <c r="AT225" s="133" t="s">
        <v>72</v>
      </c>
      <c r="AU225" s="133" t="s">
        <v>80</v>
      </c>
      <c r="AY225" s="126" t="s">
        <v>241</v>
      </c>
      <c r="BK225" s="134">
        <f>BK226</f>
        <v>0</v>
      </c>
    </row>
    <row r="226" spans="2:65" s="1" customFormat="1" ht="24.25" customHeight="1">
      <c r="B226" s="32"/>
      <c r="C226" s="137" t="s">
        <v>399</v>
      </c>
      <c r="D226" s="137" t="s">
        <v>243</v>
      </c>
      <c r="E226" s="138" t="s">
        <v>3573</v>
      </c>
      <c r="F226" s="139" t="s">
        <v>3574</v>
      </c>
      <c r="G226" s="140" t="s">
        <v>282</v>
      </c>
      <c r="H226" s="141">
        <v>96.173000000000002</v>
      </c>
      <c r="I226" s="142"/>
      <c r="J226" s="143">
        <f>ROUND(I226*H226,2)</f>
        <v>0</v>
      </c>
      <c r="K226" s="144"/>
      <c r="L226" s="32"/>
      <c r="M226" s="145" t="s">
        <v>1</v>
      </c>
      <c r="N226" s="146" t="s">
        <v>39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247</v>
      </c>
      <c r="AT226" s="149" t="s">
        <v>243</v>
      </c>
      <c r="AU226" s="149" t="s">
        <v>86</v>
      </c>
      <c r="AY226" s="17" t="s">
        <v>241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86</v>
      </c>
      <c r="BK226" s="150">
        <f>ROUND(I226*H226,2)</f>
        <v>0</v>
      </c>
      <c r="BL226" s="17" t="s">
        <v>247</v>
      </c>
      <c r="BM226" s="149" t="s">
        <v>3722</v>
      </c>
    </row>
    <row r="227" spans="2:65" s="11" customFormat="1" ht="22.75" customHeight="1">
      <c r="B227" s="125"/>
      <c r="D227" s="126" t="s">
        <v>72</v>
      </c>
      <c r="E227" s="135" t="s">
        <v>1111</v>
      </c>
      <c r="F227" s="135" t="s">
        <v>1112</v>
      </c>
      <c r="I227" s="128"/>
      <c r="J227" s="136">
        <f>BK227</f>
        <v>0</v>
      </c>
      <c r="L227" s="125"/>
      <c r="M227" s="130"/>
      <c r="P227" s="131">
        <f>SUM(P228:P231)</f>
        <v>0</v>
      </c>
      <c r="R227" s="131">
        <f>SUM(R228:R231)</f>
        <v>2.1975000000000001E-2</v>
      </c>
      <c r="T227" s="132">
        <f>SUM(T228:T231)</f>
        <v>0</v>
      </c>
      <c r="AR227" s="126" t="s">
        <v>86</v>
      </c>
      <c r="AT227" s="133" t="s">
        <v>72</v>
      </c>
      <c r="AU227" s="133" t="s">
        <v>80</v>
      </c>
      <c r="AY227" s="126" t="s">
        <v>241</v>
      </c>
      <c r="BK227" s="134">
        <f>SUM(BK228:BK231)</f>
        <v>0</v>
      </c>
    </row>
    <row r="228" spans="2:65" s="1" customFormat="1" ht="16.5" customHeight="1">
      <c r="B228" s="32"/>
      <c r="C228" s="137" t="s">
        <v>405</v>
      </c>
      <c r="D228" s="137" t="s">
        <v>243</v>
      </c>
      <c r="E228" s="138" t="s">
        <v>3723</v>
      </c>
      <c r="F228" s="139" t="s">
        <v>3724</v>
      </c>
      <c r="G228" s="140" t="s">
        <v>299</v>
      </c>
      <c r="H228" s="141">
        <v>7.5</v>
      </c>
      <c r="I228" s="142"/>
      <c r="J228" s="143">
        <f>ROUND(I228*H228,2)</f>
        <v>0</v>
      </c>
      <c r="K228" s="144"/>
      <c r="L228" s="32"/>
      <c r="M228" s="145" t="s">
        <v>1</v>
      </c>
      <c r="N228" s="146" t="s">
        <v>39</v>
      </c>
      <c r="P228" s="147">
        <f>O228*H228</f>
        <v>0</v>
      </c>
      <c r="Q228" s="147">
        <v>1.9300000000000001E-3</v>
      </c>
      <c r="R228" s="147">
        <f>Q228*H228</f>
        <v>1.4475E-2</v>
      </c>
      <c r="S228" s="147">
        <v>0</v>
      </c>
      <c r="T228" s="148">
        <f>S228*H228</f>
        <v>0</v>
      </c>
      <c r="AR228" s="149" t="s">
        <v>334</v>
      </c>
      <c r="AT228" s="149" t="s">
        <v>243</v>
      </c>
      <c r="AU228" s="149" t="s">
        <v>86</v>
      </c>
      <c r="AY228" s="17" t="s">
        <v>241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86</v>
      </c>
      <c r="BK228" s="150">
        <f>ROUND(I228*H228,2)</f>
        <v>0</v>
      </c>
      <c r="BL228" s="17" t="s">
        <v>334</v>
      </c>
      <c r="BM228" s="149" t="s">
        <v>3725</v>
      </c>
    </row>
    <row r="229" spans="2:65" s="12" customFormat="1" ht="12">
      <c r="B229" s="151"/>
      <c r="D229" s="152" t="s">
        <v>249</v>
      </c>
      <c r="E229" s="153" t="s">
        <v>1</v>
      </c>
      <c r="F229" s="154" t="s">
        <v>3726</v>
      </c>
      <c r="H229" s="155">
        <v>7.5</v>
      </c>
      <c r="I229" s="156"/>
      <c r="L229" s="151"/>
      <c r="M229" s="157"/>
      <c r="T229" s="158"/>
      <c r="AT229" s="153" t="s">
        <v>249</v>
      </c>
      <c r="AU229" s="153" t="s">
        <v>86</v>
      </c>
      <c r="AV229" s="12" t="s">
        <v>86</v>
      </c>
      <c r="AW229" s="12" t="s">
        <v>30</v>
      </c>
      <c r="AX229" s="12" t="s">
        <v>73</v>
      </c>
      <c r="AY229" s="153" t="s">
        <v>241</v>
      </c>
    </row>
    <row r="230" spans="2:65" s="13" customFormat="1" ht="12">
      <c r="B230" s="159"/>
      <c r="D230" s="152" t="s">
        <v>249</v>
      </c>
      <c r="E230" s="160" t="s">
        <v>1</v>
      </c>
      <c r="F230" s="161" t="s">
        <v>251</v>
      </c>
      <c r="H230" s="162">
        <v>7.5</v>
      </c>
      <c r="I230" s="163"/>
      <c r="L230" s="159"/>
      <c r="M230" s="164"/>
      <c r="T230" s="165"/>
      <c r="AT230" s="160" t="s">
        <v>249</v>
      </c>
      <c r="AU230" s="160" t="s">
        <v>86</v>
      </c>
      <c r="AV230" s="13" t="s">
        <v>247</v>
      </c>
      <c r="AW230" s="13" t="s">
        <v>30</v>
      </c>
      <c r="AX230" s="13" t="s">
        <v>80</v>
      </c>
      <c r="AY230" s="160" t="s">
        <v>241</v>
      </c>
    </row>
    <row r="231" spans="2:65" s="1" customFormat="1" ht="24.25" customHeight="1">
      <c r="B231" s="32"/>
      <c r="C231" s="137" t="s">
        <v>410</v>
      </c>
      <c r="D231" s="137" t="s">
        <v>243</v>
      </c>
      <c r="E231" s="138" t="s">
        <v>3727</v>
      </c>
      <c r="F231" s="139" t="s">
        <v>3728</v>
      </c>
      <c r="G231" s="140" t="s">
        <v>327</v>
      </c>
      <c r="H231" s="141">
        <v>5</v>
      </c>
      <c r="I231" s="142"/>
      <c r="J231" s="143">
        <f>ROUND(I231*H231,2)</f>
        <v>0</v>
      </c>
      <c r="K231" s="144"/>
      <c r="L231" s="32"/>
      <c r="M231" s="145" t="s">
        <v>1</v>
      </c>
      <c r="N231" s="146" t="s">
        <v>39</v>
      </c>
      <c r="P231" s="147">
        <f>O231*H231</f>
        <v>0</v>
      </c>
      <c r="Q231" s="147">
        <v>1.5E-3</v>
      </c>
      <c r="R231" s="147">
        <f>Q231*H231</f>
        <v>7.4999999999999997E-3</v>
      </c>
      <c r="S231" s="147">
        <v>0</v>
      </c>
      <c r="T231" s="148">
        <f>S231*H231</f>
        <v>0</v>
      </c>
      <c r="AR231" s="149" t="s">
        <v>334</v>
      </c>
      <c r="AT231" s="149" t="s">
        <v>243</v>
      </c>
      <c r="AU231" s="149" t="s">
        <v>86</v>
      </c>
      <c r="AY231" s="17" t="s">
        <v>241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86</v>
      </c>
      <c r="BK231" s="150">
        <f>ROUND(I231*H231,2)</f>
        <v>0</v>
      </c>
      <c r="BL231" s="17" t="s">
        <v>334</v>
      </c>
      <c r="BM231" s="149" t="s">
        <v>3729</v>
      </c>
    </row>
    <row r="232" spans="2:65" s="11" customFormat="1" ht="26" customHeight="1">
      <c r="B232" s="125"/>
      <c r="D232" s="126" t="s">
        <v>72</v>
      </c>
      <c r="E232" s="127" t="s">
        <v>3576</v>
      </c>
      <c r="F232" s="127" t="s">
        <v>3577</v>
      </c>
      <c r="I232" s="128"/>
      <c r="J232" s="129">
        <f>BK232</f>
        <v>0</v>
      </c>
      <c r="L232" s="125"/>
      <c r="M232" s="130"/>
      <c r="P232" s="131">
        <f>SUM(P233:P235)</f>
        <v>0</v>
      </c>
      <c r="R232" s="131">
        <f>SUM(R233:R235)</f>
        <v>0</v>
      </c>
      <c r="T232" s="132">
        <f>SUM(T233:T235)</f>
        <v>0</v>
      </c>
      <c r="AR232" s="126" t="s">
        <v>247</v>
      </c>
      <c r="AT232" s="133" t="s">
        <v>72</v>
      </c>
      <c r="AU232" s="133" t="s">
        <v>73</v>
      </c>
      <c r="AY232" s="126" t="s">
        <v>241</v>
      </c>
      <c r="BK232" s="134">
        <f>SUM(BK233:BK235)</f>
        <v>0</v>
      </c>
    </row>
    <row r="233" spans="2:65" s="1" customFormat="1" ht="16.5" customHeight="1">
      <c r="B233" s="32"/>
      <c r="C233" s="137" t="s">
        <v>415</v>
      </c>
      <c r="D233" s="137" t="s">
        <v>243</v>
      </c>
      <c r="E233" s="138" t="s">
        <v>3578</v>
      </c>
      <c r="F233" s="139" t="s">
        <v>3579</v>
      </c>
      <c r="G233" s="140" t="s">
        <v>1196</v>
      </c>
      <c r="H233" s="141">
        <v>8</v>
      </c>
      <c r="I233" s="142"/>
      <c r="J233" s="143">
        <f>ROUND(I233*H233,2)</f>
        <v>0</v>
      </c>
      <c r="K233" s="144"/>
      <c r="L233" s="32"/>
      <c r="M233" s="145" t="s">
        <v>1</v>
      </c>
      <c r="N233" s="146" t="s">
        <v>39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1187</v>
      </c>
      <c r="AT233" s="149" t="s">
        <v>243</v>
      </c>
      <c r="AU233" s="149" t="s">
        <v>80</v>
      </c>
      <c r="AY233" s="17" t="s">
        <v>241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86</v>
      </c>
      <c r="BK233" s="150">
        <f>ROUND(I233*H233,2)</f>
        <v>0</v>
      </c>
      <c r="BL233" s="17" t="s">
        <v>1187</v>
      </c>
      <c r="BM233" s="149" t="s">
        <v>3730</v>
      </c>
    </row>
    <row r="234" spans="2:65" s="12" customFormat="1" ht="12">
      <c r="B234" s="151"/>
      <c r="D234" s="152" t="s">
        <v>249</v>
      </c>
      <c r="E234" s="153" t="s">
        <v>1</v>
      </c>
      <c r="F234" s="154" t="s">
        <v>1158</v>
      </c>
      <c r="H234" s="155">
        <v>8</v>
      </c>
      <c r="I234" s="156"/>
      <c r="L234" s="151"/>
      <c r="M234" s="157"/>
      <c r="T234" s="158"/>
      <c r="AT234" s="153" t="s">
        <v>249</v>
      </c>
      <c r="AU234" s="153" t="s">
        <v>80</v>
      </c>
      <c r="AV234" s="12" t="s">
        <v>86</v>
      </c>
      <c r="AW234" s="12" t="s">
        <v>30</v>
      </c>
      <c r="AX234" s="12" t="s">
        <v>73</v>
      </c>
      <c r="AY234" s="153" t="s">
        <v>241</v>
      </c>
    </row>
    <row r="235" spans="2:65" s="13" customFormat="1" ht="12">
      <c r="B235" s="159"/>
      <c r="D235" s="152" t="s">
        <v>249</v>
      </c>
      <c r="E235" s="160" t="s">
        <v>1</v>
      </c>
      <c r="F235" s="161" t="s">
        <v>3731</v>
      </c>
      <c r="H235" s="162">
        <v>8</v>
      </c>
      <c r="I235" s="163"/>
      <c r="L235" s="159"/>
      <c r="M235" s="195"/>
      <c r="N235" s="196"/>
      <c r="O235" s="196"/>
      <c r="P235" s="196"/>
      <c r="Q235" s="196"/>
      <c r="R235" s="196"/>
      <c r="S235" s="196"/>
      <c r="T235" s="197"/>
      <c r="AT235" s="160" t="s">
        <v>249</v>
      </c>
      <c r="AU235" s="160" t="s">
        <v>80</v>
      </c>
      <c r="AV235" s="13" t="s">
        <v>247</v>
      </c>
      <c r="AW235" s="13" t="s">
        <v>30</v>
      </c>
      <c r="AX235" s="13" t="s">
        <v>80</v>
      </c>
      <c r="AY235" s="160" t="s">
        <v>241</v>
      </c>
    </row>
    <row r="236" spans="2:65" s="1" customFormat="1" ht="7" customHeight="1">
      <c r="B236" s="44"/>
      <c r="C236" s="45"/>
      <c r="D236" s="45"/>
      <c r="E236" s="45"/>
      <c r="F236" s="45"/>
      <c r="G236" s="45"/>
      <c r="H236" s="45"/>
      <c r="I236" s="45"/>
      <c r="J236" s="45"/>
      <c r="K236" s="45"/>
      <c r="L236" s="32"/>
    </row>
  </sheetData>
  <sheetProtection algorithmName="SHA-512" hashValue="DQuse3D7H8fpQ0lI3SCy9eUCZwWDVyduvr13nPKBT35eZ8OFgmjVxX3e2vw78bdkR7BK9Xs45bfceZ3OWh/DGg==" saltValue="N/0hwNDGyeFheSvhXB5ZWLK4npqKgB/B9VQB/Ha2fJYlRVoDFO3o81vETZPrkb643AhEs4vRcHfP7/D6yd6Cuw==" spinCount="100000" sheet="1" objects="1" scenarios="1" formatColumns="0" formatRows="0" autoFilter="0"/>
  <autoFilter ref="C127:K235" xr:uid="{00000000-0009-0000-0000-00000B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8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120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30" customHeight="1">
      <c r="B11" s="32"/>
      <c r="E11" s="205" t="s">
        <v>3732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ROUND(J125,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ROUND((SUM(BE125:BE167)),  2)</f>
        <v>0</v>
      </c>
      <c r="I35" s="96">
        <v>0.21</v>
      </c>
      <c r="J35" s="86">
        <f>ROUND(((SUM(BE125:BE167))*I35),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ROUND((SUM(BF125:BF167)),  2)</f>
        <v>0</v>
      </c>
      <c r="I36" s="96">
        <v>0.12</v>
      </c>
      <c r="J36" s="86">
        <f>ROUND(((SUM(BF125:BF167))*I36),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ROUND((SUM(BG125:BG167)),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ROUND((SUM(BH125:BH167)),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ROUND((SUM(BI125:BI167)),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30" customHeight="1">
      <c r="B89" s="32"/>
      <c r="E89" s="205" t="str">
        <f>E11</f>
        <v>Rozvod vody SO01 - Voda k vodním zásuvkám, automatický závlahový systém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J125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184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20" customHeight="1">
      <c r="B100" s="112"/>
      <c r="D100" s="113" t="s">
        <v>185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20" customHeight="1">
      <c r="B101" s="112"/>
      <c r="D101" s="113" t="s">
        <v>191</v>
      </c>
      <c r="E101" s="114"/>
      <c r="F101" s="114"/>
      <c r="G101" s="114"/>
      <c r="H101" s="114"/>
      <c r="I101" s="114"/>
      <c r="J101" s="115">
        <f>J153</f>
        <v>0</v>
      </c>
      <c r="L101" s="112"/>
    </row>
    <row r="102" spans="2:47" s="9" customFormat="1" ht="20" customHeight="1">
      <c r="B102" s="112"/>
      <c r="D102" s="113" t="s">
        <v>193</v>
      </c>
      <c r="E102" s="114"/>
      <c r="F102" s="114"/>
      <c r="G102" s="114"/>
      <c r="H102" s="114"/>
      <c r="I102" s="114"/>
      <c r="J102" s="115">
        <f>J162</f>
        <v>0</v>
      </c>
      <c r="L102" s="112"/>
    </row>
    <row r="103" spans="2:47" s="8" customFormat="1" ht="25" customHeight="1">
      <c r="B103" s="108"/>
      <c r="D103" s="109" t="s">
        <v>3500</v>
      </c>
      <c r="E103" s="110"/>
      <c r="F103" s="110"/>
      <c r="G103" s="110"/>
      <c r="H103" s="110"/>
      <c r="I103" s="110"/>
      <c r="J103" s="111">
        <f>J164</f>
        <v>0</v>
      </c>
      <c r="L103" s="108"/>
    </row>
    <row r="104" spans="2:47" s="1" customFormat="1" ht="21.75" customHeight="1">
      <c r="B104" s="32"/>
      <c r="L104" s="32"/>
    </row>
    <row r="105" spans="2:47" s="1" customFormat="1" ht="7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" customHeight="1">
      <c r="B110" s="32"/>
      <c r="C110" s="21" t="s">
        <v>226</v>
      </c>
      <c r="L110" s="32"/>
    </row>
    <row r="111" spans="2:47" s="1" customFormat="1" ht="7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1" t="str">
        <f>E7</f>
        <v>Rozšíření kom.soc. služeb CSS Stod</v>
      </c>
      <c r="F113" s="242"/>
      <c r="G113" s="242"/>
      <c r="H113" s="242"/>
      <c r="L113" s="32"/>
    </row>
    <row r="114" spans="2:65" ht="12" customHeight="1">
      <c r="B114" s="20"/>
      <c r="C114" s="27" t="s">
        <v>175</v>
      </c>
      <c r="L114" s="20"/>
    </row>
    <row r="115" spans="2:65" s="1" customFormat="1" ht="16.5" customHeight="1">
      <c r="B115" s="32"/>
      <c r="E115" s="241" t="s">
        <v>176</v>
      </c>
      <c r="F115" s="240"/>
      <c r="G115" s="240"/>
      <c r="H115" s="240"/>
      <c r="L115" s="32"/>
    </row>
    <row r="116" spans="2:65" s="1" customFormat="1" ht="12" customHeight="1">
      <c r="B116" s="32"/>
      <c r="C116" s="27" t="s">
        <v>177</v>
      </c>
      <c r="L116" s="32"/>
    </row>
    <row r="117" spans="2:65" s="1" customFormat="1" ht="30" customHeight="1">
      <c r="B117" s="32"/>
      <c r="E117" s="205" t="str">
        <f>E11</f>
        <v>Rozvod vody SO01 - Voda k vodním zásuvkám, automatický závlahový systém</v>
      </c>
      <c r="F117" s="240"/>
      <c r="G117" s="240"/>
      <c r="H117" s="240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 xml:space="preserve"> </v>
      </c>
      <c r="I119" s="27" t="s">
        <v>22</v>
      </c>
      <c r="J119" s="52" t="str">
        <f>IF(J14="","",J14)</f>
        <v>27. 10. 2024</v>
      </c>
      <c r="L119" s="32"/>
    </row>
    <row r="120" spans="2:65" s="1" customFormat="1" ht="7" customHeight="1">
      <c r="B120" s="32"/>
      <c r="L120" s="32"/>
    </row>
    <row r="121" spans="2:65" s="1" customFormat="1" ht="15.25" customHeight="1">
      <c r="B121" s="32"/>
      <c r="C121" s="27" t="s">
        <v>24</v>
      </c>
      <c r="F121" s="25" t="str">
        <f>E17</f>
        <v xml:space="preserve"> </v>
      </c>
      <c r="I121" s="27" t="s">
        <v>29</v>
      </c>
      <c r="J121" s="30" t="str">
        <f>E23</f>
        <v xml:space="preserve"> </v>
      </c>
      <c r="L121" s="32"/>
    </row>
    <row r="122" spans="2:65" s="1" customFormat="1" ht="15.25" customHeight="1">
      <c r="B122" s="32"/>
      <c r="C122" s="27" t="s">
        <v>27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227</v>
      </c>
      <c r="D124" s="118" t="s">
        <v>58</v>
      </c>
      <c r="E124" s="118" t="s">
        <v>54</v>
      </c>
      <c r="F124" s="118" t="s">
        <v>55</v>
      </c>
      <c r="G124" s="118" t="s">
        <v>228</v>
      </c>
      <c r="H124" s="118" t="s">
        <v>229</v>
      </c>
      <c r="I124" s="118" t="s">
        <v>230</v>
      </c>
      <c r="J124" s="119" t="s">
        <v>181</v>
      </c>
      <c r="K124" s="120" t="s">
        <v>231</v>
      </c>
      <c r="L124" s="116"/>
      <c r="M124" s="59" t="s">
        <v>1</v>
      </c>
      <c r="N124" s="60" t="s">
        <v>37</v>
      </c>
      <c r="O124" s="60" t="s">
        <v>232</v>
      </c>
      <c r="P124" s="60" t="s">
        <v>233</v>
      </c>
      <c r="Q124" s="60" t="s">
        <v>234</v>
      </c>
      <c r="R124" s="60" t="s">
        <v>235</v>
      </c>
      <c r="S124" s="60" t="s">
        <v>236</v>
      </c>
      <c r="T124" s="61" t="s">
        <v>237</v>
      </c>
    </row>
    <row r="125" spans="2:65" s="1" customFormat="1" ht="22.75" customHeight="1">
      <c r="B125" s="32"/>
      <c r="C125" s="64" t="s">
        <v>238</v>
      </c>
      <c r="J125" s="121">
        <f>BK125</f>
        <v>0</v>
      </c>
      <c r="L125" s="32"/>
      <c r="M125" s="62"/>
      <c r="N125" s="53"/>
      <c r="O125" s="53"/>
      <c r="P125" s="122">
        <f>P126+P164</f>
        <v>0</v>
      </c>
      <c r="Q125" s="53"/>
      <c r="R125" s="122">
        <f>R126+R164</f>
        <v>6.6673840000000002</v>
      </c>
      <c r="S125" s="53"/>
      <c r="T125" s="123">
        <f>T126+T164</f>
        <v>0</v>
      </c>
      <c r="AT125" s="17" t="s">
        <v>72</v>
      </c>
      <c r="AU125" s="17" t="s">
        <v>183</v>
      </c>
      <c r="BK125" s="124">
        <f>BK126+BK164</f>
        <v>0</v>
      </c>
    </row>
    <row r="126" spans="2:65" s="11" customFormat="1" ht="26" customHeight="1">
      <c r="B126" s="125"/>
      <c r="D126" s="126" t="s">
        <v>72</v>
      </c>
      <c r="E126" s="127" t="s">
        <v>239</v>
      </c>
      <c r="F126" s="127" t="s">
        <v>240</v>
      </c>
      <c r="I126" s="128"/>
      <c r="J126" s="129">
        <f>BK126</f>
        <v>0</v>
      </c>
      <c r="L126" s="125"/>
      <c r="M126" s="130"/>
      <c r="P126" s="131">
        <f>P127+P153+P162</f>
        <v>0</v>
      </c>
      <c r="R126" s="131">
        <f>R127+R153+R162</f>
        <v>6.6673840000000002</v>
      </c>
      <c r="T126" s="132">
        <f>T127+T153+T162</f>
        <v>0</v>
      </c>
      <c r="AR126" s="126" t="s">
        <v>80</v>
      </c>
      <c r="AT126" s="133" t="s">
        <v>72</v>
      </c>
      <c r="AU126" s="133" t="s">
        <v>73</v>
      </c>
      <c r="AY126" s="126" t="s">
        <v>241</v>
      </c>
      <c r="BK126" s="134">
        <f>BK127+BK153+BK162</f>
        <v>0</v>
      </c>
    </row>
    <row r="127" spans="2:65" s="11" customFormat="1" ht="22.75" customHeight="1">
      <c r="B127" s="125"/>
      <c r="D127" s="126" t="s">
        <v>72</v>
      </c>
      <c r="E127" s="135" t="s">
        <v>80</v>
      </c>
      <c r="F127" s="135" t="s">
        <v>242</v>
      </c>
      <c r="I127" s="128"/>
      <c r="J127" s="136">
        <f>BK127</f>
        <v>0</v>
      </c>
      <c r="L127" s="125"/>
      <c r="M127" s="130"/>
      <c r="P127" s="131">
        <f>SUM(P128:P152)</f>
        <v>0</v>
      </c>
      <c r="R127" s="131">
        <f>SUM(R128:R152)</f>
        <v>6.5889240000000004</v>
      </c>
      <c r="T127" s="132">
        <f>SUM(T128:T152)</f>
        <v>0</v>
      </c>
      <c r="AR127" s="126" t="s">
        <v>80</v>
      </c>
      <c r="AT127" s="133" t="s">
        <v>72</v>
      </c>
      <c r="AU127" s="133" t="s">
        <v>80</v>
      </c>
      <c r="AY127" s="126" t="s">
        <v>241</v>
      </c>
      <c r="BK127" s="134">
        <f>SUM(BK128:BK152)</f>
        <v>0</v>
      </c>
    </row>
    <row r="128" spans="2:65" s="1" customFormat="1" ht="33" customHeight="1">
      <c r="B128" s="32"/>
      <c r="C128" s="137" t="s">
        <v>80</v>
      </c>
      <c r="D128" s="137" t="s">
        <v>243</v>
      </c>
      <c r="E128" s="138" t="s">
        <v>3733</v>
      </c>
      <c r="F128" s="139" t="s">
        <v>3734</v>
      </c>
      <c r="G128" s="140" t="s">
        <v>254</v>
      </c>
      <c r="H128" s="141">
        <v>7.2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39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247</v>
      </c>
      <c r="AT128" s="149" t="s">
        <v>243</v>
      </c>
      <c r="AU128" s="149" t="s">
        <v>86</v>
      </c>
      <c r="AY128" s="17" t="s">
        <v>241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247</v>
      </c>
      <c r="BM128" s="149" t="s">
        <v>3735</v>
      </c>
    </row>
    <row r="129" spans="2:65" s="12" customFormat="1" ht="12">
      <c r="B129" s="151"/>
      <c r="D129" s="152" t="s">
        <v>249</v>
      </c>
      <c r="E129" s="153" t="s">
        <v>1</v>
      </c>
      <c r="F129" s="154" t="s">
        <v>3736</v>
      </c>
      <c r="H129" s="155">
        <v>7.2</v>
      </c>
      <c r="I129" s="156"/>
      <c r="L129" s="151"/>
      <c r="M129" s="157"/>
      <c r="T129" s="158"/>
      <c r="AT129" s="153" t="s">
        <v>249</v>
      </c>
      <c r="AU129" s="153" t="s">
        <v>86</v>
      </c>
      <c r="AV129" s="12" t="s">
        <v>86</v>
      </c>
      <c r="AW129" s="12" t="s">
        <v>30</v>
      </c>
      <c r="AX129" s="12" t="s">
        <v>73</v>
      </c>
      <c r="AY129" s="153" t="s">
        <v>241</v>
      </c>
    </row>
    <row r="130" spans="2:65" s="13" customFormat="1" ht="12">
      <c r="B130" s="159"/>
      <c r="D130" s="152" t="s">
        <v>249</v>
      </c>
      <c r="E130" s="160" t="s">
        <v>1</v>
      </c>
      <c r="F130" s="161" t="s">
        <v>251</v>
      </c>
      <c r="H130" s="162">
        <v>7.2</v>
      </c>
      <c r="I130" s="163"/>
      <c r="L130" s="159"/>
      <c r="M130" s="164"/>
      <c r="T130" s="165"/>
      <c r="AT130" s="160" t="s">
        <v>249</v>
      </c>
      <c r="AU130" s="160" t="s">
        <v>86</v>
      </c>
      <c r="AV130" s="13" t="s">
        <v>247</v>
      </c>
      <c r="AW130" s="13" t="s">
        <v>30</v>
      </c>
      <c r="AX130" s="13" t="s">
        <v>80</v>
      </c>
      <c r="AY130" s="160" t="s">
        <v>241</v>
      </c>
    </row>
    <row r="131" spans="2:65" s="1" customFormat="1" ht="33" customHeight="1">
      <c r="B131" s="32"/>
      <c r="C131" s="137" t="s">
        <v>86</v>
      </c>
      <c r="D131" s="137" t="s">
        <v>243</v>
      </c>
      <c r="E131" s="138" t="s">
        <v>270</v>
      </c>
      <c r="F131" s="139" t="s">
        <v>271</v>
      </c>
      <c r="G131" s="140" t="s">
        <v>254</v>
      </c>
      <c r="H131" s="141">
        <v>3.6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247</v>
      </c>
      <c r="AT131" s="149" t="s">
        <v>243</v>
      </c>
      <c r="AU131" s="149" t="s">
        <v>86</v>
      </c>
      <c r="AY131" s="17" t="s">
        <v>241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247</v>
      </c>
      <c r="BM131" s="149" t="s">
        <v>3737</v>
      </c>
    </row>
    <row r="132" spans="2:65" s="12" customFormat="1" ht="12">
      <c r="B132" s="151"/>
      <c r="D132" s="152" t="s">
        <v>249</v>
      </c>
      <c r="E132" s="153" t="s">
        <v>1</v>
      </c>
      <c r="F132" s="154" t="s">
        <v>3738</v>
      </c>
      <c r="H132" s="155">
        <v>3.6</v>
      </c>
      <c r="I132" s="156"/>
      <c r="L132" s="151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241</v>
      </c>
    </row>
    <row r="133" spans="2:65" s="13" customFormat="1" ht="12">
      <c r="B133" s="159"/>
      <c r="D133" s="152" t="s">
        <v>249</v>
      </c>
      <c r="E133" s="160" t="s">
        <v>1</v>
      </c>
      <c r="F133" s="161" t="s">
        <v>3517</v>
      </c>
      <c r="H133" s="162">
        <v>3.6</v>
      </c>
      <c r="I133" s="163"/>
      <c r="L133" s="159"/>
      <c r="M133" s="164"/>
      <c r="T133" s="165"/>
      <c r="AT133" s="160" t="s">
        <v>249</v>
      </c>
      <c r="AU133" s="160" t="s">
        <v>86</v>
      </c>
      <c r="AV133" s="13" t="s">
        <v>247</v>
      </c>
      <c r="AW133" s="13" t="s">
        <v>30</v>
      </c>
      <c r="AX133" s="13" t="s">
        <v>80</v>
      </c>
      <c r="AY133" s="160" t="s">
        <v>241</v>
      </c>
    </row>
    <row r="134" spans="2:65" s="1" customFormat="1" ht="37.75" customHeight="1">
      <c r="B134" s="32"/>
      <c r="C134" s="137" t="s">
        <v>258</v>
      </c>
      <c r="D134" s="137" t="s">
        <v>243</v>
      </c>
      <c r="E134" s="138" t="s">
        <v>275</v>
      </c>
      <c r="F134" s="139" t="s">
        <v>276</v>
      </c>
      <c r="G134" s="140" t="s">
        <v>254</v>
      </c>
      <c r="H134" s="141">
        <v>54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247</v>
      </c>
      <c r="AT134" s="149" t="s">
        <v>243</v>
      </c>
      <c r="AU134" s="149" t="s">
        <v>86</v>
      </c>
      <c r="AY134" s="17" t="s">
        <v>241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247</v>
      </c>
      <c r="BM134" s="149" t="s">
        <v>3739</v>
      </c>
    </row>
    <row r="135" spans="2:65" s="12" customFormat="1" ht="12">
      <c r="B135" s="151"/>
      <c r="D135" s="152" t="s">
        <v>249</v>
      </c>
      <c r="E135" s="153" t="s">
        <v>1</v>
      </c>
      <c r="F135" s="154" t="s">
        <v>3740</v>
      </c>
      <c r="H135" s="155">
        <v>54</v>
      </c>
      <c r="I135" s="156"/>
      <c r="L135" s="151"/>
      <c r="M135" s="157"/>
      <c r="T135" s="158"/>
      <c r="AT135" s="153" t="s">
        <v>249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241</v>
      </c>
    </row>
    <row r="136" spans="2:65" s="13" customFormat="1" ht="12">
      <c r="B136" s="159"/>
      <c r="D136" s="152" t="s">
        <v>249</v>
      </c>
      <c r="E136" s="160" t="s">
        <v>1</v>
      </c>
      <c r="F136" s="161" t="s">
        <v>251</v>
      </c>
      <c r="H136" s="162">
        <v>54</v>
      </c>
      <c r="I136" s="163"/>
      <c r="L136" s="159"/>
      <c r="M136" s="164"/>
      <c r="T136" s="165"/>
      <c r="AT136" s="160" t="s">
        <v>249</v>
      </c>
      <c r="AU136" s="160" t="s">
        <v>86</v>
      </c>
      <c r="AV136" s="13" t="s">
        <v>247</v>
      </c>
      <c r="AW136" s="13" t="s">
        <v>30</v>
      </c>
      <c r="AX136" s="13" t="s">
        <v>80</v>
      </c>
      <c r="AY136" s="160" t="s">
        <v>241</v>
      </c>
    </row>
    <row r="137" spans="2:65" s="1" customFormat="1" ht="33" customHeight="1">
      <c r="B137" s="32"/>
      <c r="C137" s="137" t="s">
        <v>247</v>
      </c>
      <c r="D137" s="137" t="s">
        <v>243</v>
      </c>
      <c r="E137" s="138" t="s">
        <v>280</v>
      </c>
      <c r="F137" s="139" t="s">
        <v>281</v>
      </c>
      <c r="G137" s="140" t="s">
        <v>282</v>
      </c>
      <c r="H137" s="141">
        <v>3.6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247</v>
      </c>
      <c r="AT137" s="149" t="s">
        <v>243</v>
      </c>
      <c r="AU137" s="149" t="s">
        <v>86</v>
      </c>
      <c r="AY137" s="17" t="s">
        <v>241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247</v>
      </c>
      <c r="BM137" s="149" t="s">
        <v>3741</v>
      </c>
    </row>
    <row r="138" spans="2:65" s="1" customFormat="1" ht="24.25" customHeight="1">
      <c r="B138" s="32"/>
      <c r="C138" s="137" t="s">
        <v>269</v>
      </c>
      <c r="D138" s="137" t="s">
        <v>243</v>
      </c>
      <c r="E138" s="138" t="s">
        <v>286</v>
      </c>
      <c r="F138" s="139" t="s">
        <v>287</v>
      </c>
      <c r="G138" s="140" t="s">
        <v>254</v>
      </c>
      <c r="H138" s="141">
        <v>3.6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39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247</v>
      </c>
      <c r="AT138" s="149" t="s">
        <v>243</v>
      </c>
      <c r="AU138" s="149" t="s">
        <v>86</v>
      </c>
      <c r="AY138" s="17" t="s">
        <v>241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86</v>
      </c>
      <c r="BK138" s="150">
        <f>ROUND(I138*H138,2)</f>
        <v>0</v>
      </c>
      <c r="BL138" s="17" t="s">
        <v>247</v>
      </c>
      <c r="BM138" s="149" t="s">
        <v>3742</v>
      </c>
    </row>
    <row r="139" spans="2:65" s="12" customFormat="1" ht="12">
      <c r="B139" s="151"/>
      <c r="D139" s="152" t="s">
        <v>249</v>
      </c>
      <c r="E139" s="153" t="s">
        <v>1</v>
      </c>
      <c r="F139" s="154" t="s">
        <v>3743</v>
      </c>
      <c r="H139" s="155">
        <v>3.6</v>
      </c>
      <c r="I139" s="156"/>
      <c r="L139" s="151"/>
      <c r="M139" s="157"/>
      <c r="T139" s="158"/>
      <c r="AT139" s="153" t="s">
        <v>249</v>
      </c>
      <c r="AU139" s="153" t="s">
        <v>86</v>
      </c>
      <c r="AV139" s="12" t="s">
        <v>86</v>
      </c>
      <c r="AW139" s="12" t="s">
        <v>30</v>
      </c>
      <c r="AX139" s="12" t="s">
        <v>73</v>
      </c>
      <c r="AY139" s="153" t="s">
        <v>241</v>
      </c>
    </row>
    <row r="140" spans="2:65" s="13" customFormat="1" ht="12">
      <c r="B140" s="159"/>
      <c r="D140" s="152" t="s">
        <v>249</v>
      </c>
      <c r="E140" s="160" t="s">
        <v>1</v>
      </c>
      <c r="F140" s="161" t="s">
        <v>251</v>
      </c>
      <c r="H140" s="162">
        <v>3.6</v>
      </c>
      <c r="I140" s="163"/>
      <c r="L140" s="159"/>
      <c r="M140" s="164"/>
      <c r="T140" s="165"/>
      <c r="AT140" s="160" t="s">
        <v>249</v>
      </c>
      <c r="AU140" s="160" t="s">
        <v>86</v>
      </c>
      <c r="AV140" s="13" t="s">
        <v>247</v>
      </c>
      <c r="AW140" s="13" t="s">
        <v>30</v>
      </c>
      <c r="AX140" s="13" t="s">
        <v>80</v>
      </c>
      <c r="AY140" s="160" t="s">
        <v>241</v>
      </c>
    </row>
    <row r="141" spans="2:65" s="1" customFormat="1" ht="24.25" customHeight="1">
      <c r="B141" s="32"/>
      <c r="C141" s="137" t="s">
        <v>274</v>
      </c>
      <c r="D141" s="137" t="s">
        <v>243</v>
      </c>
      <c r="E141" s="138" t="s">
        <v>3604</v>
      </c>
      <c r="F141" s="139" t="s">
        <v>3605</v>
      </c>
      <c r="G141" s="140" t="s">
        <v>254</v>
      </c>
      <c r="H141" s="141">
        <v>2.4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39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247</v>
      </c>
      <c r="AT141" s="149" t="s">
        <v>243</v>
      </c>
      <c r="AU141" s="149" t="s">
        <v>86</v>
      </c>
      <c r="AY141" s="17" t="s">
        <v>241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86</v>
      </c>
      <c r="BK141" s="150">
        <f>ROUND(I141*H141,2)</f>
        <v>0</v>
      </c>
      <c r="BL141" s="17" t="s">
        <v>247</v>
      </c>
      <c r="BM141" s="149" t="s">
        <v>3744</v>
      </c>
    </row>
    <row r="142" spans="2:65" s="12" customFormat="1" ht="12">
      <c r="B142" s="151"/>
      <c r="D142" s="152" t="s">
        <v>249</v>
      </c>
      <c r="E142" s="153" t="s">
        <v>1</v>
      </c>
      <c r="F142" s="154" t="s">
        <v>3745</v>
      </c>
      <c r="H142" s="155">
        <v>2.4</v>
      </c>
      <c r="I142" s="156"/>
      <c r="L142" s="151"/>
      <c r="M142" s="157"/>
      <c r="T142" s="158"/>
      <c r="AT142" s="153" t="s">
        <v>249</v>
      </c>
      <c r="AU142" s="153" t="s">
        <v>86</v>
      </c>
      <c r="AV142" s="12" t="s">
        <v>86</v>
      </c>
      <c r="AW142" s="12" t="s">
        <v>30</v>
      </c>
      <c r="AX142" s="12" t="s">
        <v>73</v>
      </c>
      <c r="AY142" s="153" t="s">
        <v>241</v>
      </c>
    </row>
    <row r="143" spans="2:65" s="13" customFormat="1" ht="12">
      <c r="B143" s="159"/>
      <c r="D143" s="152" t="s">
        <v>249</v>
      </c>
      <c r="E143" s="160" t="s">
        <v>1</v>
      </c>
      <c r="F143" s="161" t="s">
        <v>251</v>
      </c>
      <c r="H143" s="162">
        <v>2.4</v>
      </c>
      <c r="I143" s="163"/>
      <c r="L143" s="159"/>
      <c r="M143" s="164"/>
      <c r="T143" s="165"/>
      <c r="AT143" s="160" t="s">
        <v>249</v>
      </c>
      <c r="AU143" s="160" t="s">
        <v>86</v>
      </c>
      <c r="AV143" s="13" t="s">
        <v>247</v>
      </c>
      <c r="AW143" s="13" t="s">
        <v>30</v>
      </c>
      <c r="AX143" s="13" t="s">
        <v>80</v>
      </c>
      <c r="AY143" s="160" t="s">
        <v>241</v>
      </c>
    </row>
    <row r="144" spans="2:65" s="1" customFormat="1" ht="16.5" customHeight="1">
      <c r="B144" s="32"/>
      <c r="C144" s="173" t="s">
        <v>279</v>
      </c>
      <c r="D144" s="173" t="s">
        <v>319</v>
      </c>
      <c r="E144" s="174" t="s">
        <v>3532</v>
      </c>
      <c r="F144" s="175" t="s">
        <v>3533</v>
      </c>
      <c r="G144" s="176" t="s">
        <v>282</v>
      </c>
      <c r="H144" s="177">
        <v>4.32</v>
      </c>
      <c r="I144" s="178"/>
      <c r="J144" s="179">
        <f>ROUND(I144*H144,2)</f>
        <v>0</v>
      </c>
      <c r="K144" s="180"/>
      <c r="L144" s="181"/>
      <c r="M144" s="182" t="s">
        <v>1</v>
      </c>
      <c r="N144" s="183" t="s">
        <v>39</v>
      </c>
      <c r="P144" s="147">
        <f>O144*H144</f>
        <v>0</v>
      </c>
      <c r="Q144" s="147">
        <v>1</v>
      </c>
      <c r="R144" s="147">
        <f>Q144*H144</f>
        <v>4.32</v>
      </c>
      <c r="S144" s="147">
        <v>0</v>
      </c>
      <c r="T144" s="148">
        <f>S144*H144</f>
        <v>0</v>
      </c>
      <c r="AR144" s="149" t="s">
        <v>285</v>
      </c>
      <c r="AT144" s="149" t="s">
        <v>319</v>
      </c>
      <c r="AU144" s="149" t="s">
        <v>86</v>
      </c>
      <c r="AY144" s="17" t="s">
        <v>241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86</v>
      </c>
      <c r="BK144" s="150">
        <f>ROUND(I144*H144,2)</f>
        <v>0</v>
      </c>
      <c r="BL144" s="17" t="s">
        <v>247</v>
      </c>
      <c r="BM144" s="149" t="s">
        <v>3746</v>
      </c>
    </row>
    <row r="145" spans="2:65" s="12" customFormat="1" ht="12">
      <c r="B145" s="151"/>
      <c r="D145" s="152" t="s">
        <v>249</v>
      </c>
      <c r="E145" s="153" t="s">
        <v>1</v>
      </c>
      <c r="F145" s="154" t="s">
        <v>3747</v>
      </c>
      <c r="H145" s="155">
        <v>4.32</v>
      </c>
      <c r="I145" s="156"/>
      <c r="L145" s="151"/>
      <c r="M145" s="157"/>
      <c r="T145" s="158"/>
      <c r="AT145" s="153" t="s">
        <v>249</v>
      </c>
      <c r="AU145" s="153" t="s">
        <v>86</v>
      </c>
      <c r="AV145" s="12" t="s">
        <v>86</v>
      </c>
      <c r="AW145" s="12" t="s">
        <v>30</v>
      </c>
      <c r="AX145" s="12" t="s">
        <v>73</v>
      </c>
      <c r="AY145" s="153" t="s">
        <v>241</v>
      </c>
    </row>
    <row r="146" spans="2:65" s="13" customFormat="1" ht="12">
      <c r="B146" s="159"/>
      <c r="D146" s="152" t="s">
        <v>249</v>
      </c>
      <c r="E146" s="160" t="s">
        <v>1</v>
      </c>
      <c r="F146" s="161" t="s">
        <v>251</v>
      </c>
      <c r="H146" s="162">
        <v>4.32</v>
      </c>
      <c r="I146" s="163"/>
      <c r="L146" s="159"/>
      <c r="M146" s="164"/>
      <c r="T146" s="165"/>
      <c r="AT146" s="160" t="s">
        <v>249</v>
      </c>
      <c r="AU146" s="160" t="s">
        <v>86</v>
      </c>
      <c r="AV146" s="13" t="s">
        <v>247</v>
      </c>
      <c r="AW146" s="13" t="s">
        <v>30</v>
      </c>
      <c r="AX146" s="13" t="s">
        <v>80</v>
      </c>
      <c r="AY146" s="160" t="s">
        <v>241</v>
      </c>
    </row>
    <row r="147" spans="2:65" s="1" customFormat="1" ht="24.25" customHeight="1">
      <c r="B147" s="32"/>
      <c r="C147" s="137" t="s">
        <v>285</v>
      </c>
      <c r="D147" s="137" t="s">
        <v>243</v>
      </c>
      <c r="E147" s="138" t="s">
        <v>3535</v>
      </c>
      <c r="F147" s="139" t="s">
        <v>3536</v>
      </c>
      <c r="G147" s="140" t="s">
        <v>254</v>
      </c>
      <c r="H147" s="141">
        <v>1.2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39</v>
      </c>
      <c r="P147" s="147">
        <f>O147*H147</f>
        <v>0</v>
      </c>
      <c r="Q147" s="147">
        <v>1.8907700000000001</v>
      </c>
      <c r="R147" s="147">
        <f>Q147*H147</f>
        <v>2.2689240000000002</v>
      </c>
      <c r="S147" s="147">
        <v>0</v>
      </c>
      <c r="T147" s="148">
        <f>S147*H147</f>
        <v>0</v>
      </c>
      <c r="AR147" s="149" t="s">
        <v>247</v>
      </c>
      <c r="AT147" s="149" t="s">
        <v>243</v>
      </c>
      <c r="AU147" s="149" t="s">
        <v>86</v>
      </c>
      <c r="AY147" s="17" t="s">
        <v>241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86</v>
      </c>
      <c r="BK147" s="150">
        <f>ROUND(I147*H147,2)</f>
        <v>0</v>
      </c>
      <c r="BL147" s="17" t="s">
        <v>247</v>
      </c>
      <c r="BM147" s="149" t="s">
        <v>3748</v>
      </c>
    </row>
    <row r="148" spans="2:65" s="12" customFormat="1" ht="12">
      <c r="B148" s="151"/>
      <c r="D148" s="152" t="s">
        <v>249</v>
      </c>
      <c r="E148" s="153" t="s">
        <v>1</v>
      </c>
      <c r="F148" s="154" t="s">
        <v>3749</v>
      </c>
      <c r="H148" s="155">
        <v>1.2</v>
      </c>
      <c r="I148" s="156"/>
      <c r="L148" s="151"/>
      <c r="M148" s="157"/>
      <c r="T148" s="158"/>
      <c r="AT148" s="153" t="s">
        <v>249</v>
      </c>
      <c r="AU148" s="153" t="s">
        <v>86</v>
      </c>
      <c r="AV148" s="12" t="s">
        <v>86</v>
      </c>
      <c r="AW148" s="12" t="s">
        <v>30</v>
      </c>
      <c r="AX148" s="12" t="s">
        <v>73</v>
      </c>
      <c r="AY148" s="153" t="s">
        <v>241</v>
      </c>
    </row>
    <row r="149" spans="2:65" s="13" customFormat="1" ht="12">
      <c r="B149" s="159"/>
      <c r="D149" s="152" t="s">
        <v>249</v>
      </c>
      <c r="E149" s="160" t="s">
        <v>1</v>
      </c>
      <c r="F149" s="161" t="s">
        <v>251</v>
      </c>
      <c r="H149" s="162">
        <v>1.2</v>
      </c>
      <c r="I149" s="163"/>
      <c r="L149" s="159"/>
      <c r="M149" s="164"/>
      <c r="T149" s="165"/>
      <c r="AT149" s="160" t="s">
        <v>249</v>
      </c>
      <c r="AU149" s="160" t="s">
        <v>86</v>
      </c>
      <c r="AV149" s="13" t="s">
        <v>247</v>
      </c>
      <c r="AW149" s="13" t="s">
        <v>30</v>
      </c>
      <c r="AX149" s="13" t="s">
        <v>80</v>
      </c>
      <c r="AY149" s="160" t="s">
        <v>241</v>
      </c>
    </row>
    <row r="150" spans="2:65" s="1" customFormat="1" ht="16.5" customHeight="1">
      <c r="B150" s="32"/>
      <c r="C150" s="137" t="s">
        <v>290</v>
      </c>
      <c r="D150" s="137" t="s">
        <v>243</v>
      </c>
      <c r="E150" s="138" t="s">
        <v>3540</v>
      </c>
      <c r="F150" s="139" t="s">
        <v>3541</v>
      </c>
      <c r="G150" s="140" t="s">
        <v>246</v>
      </c>
      <c r="H150" s="141">
        <v>12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39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247</v>
      </c>
      <c r="AT150" s="149" t="s">
        <v>243</v>
      </c>
      <c r="AU150" s="149" t="s">
        <v>86</v>
      </c>
      <c r="AY150" s="17" t="s">
        <v>241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86</v>
      </c>
      <c r="BK150" s="150">
        <f>ROUND(I150*H150,2)</f>
        <v>0</v>
      </c>
      <c r="BL150" s="17" t="s">
        <v>247</v>
      </c>
      <c r="BM150" s="149" t="s">
        <v>3750</v>
      </c>
    </row>
    <row r="151" spans="2:65" s="12" customFormat="1" ht="12">
      <c r="B151" s="151"/>
      <c r="D151" s="152" t="s">
        <v>249</v>
      </c>
      <c r="E151" s="153" t="s">
        <v>1</v>
      </c>
      <c r="F151" s="154" t="s">
        <v>3751</v>
      </c>
      <c r="H151" s="155">
        <v>12</v>
      </c>
      <c r="I151" s="156"/>
      <c r="L151" s="151"/>
      <c r="M151" s="157"/>
      <c r="T151" s="158"/>
      <c r="AT151" s="153" t="s">
        <v>249</v>
      </c>
      <c r="AU151" s="153" t="s">
        <v>86</v>
      </c>
      <c r="AV151" s="12" t="s">
        <v>86</v>
      </c>
      <c r="AW151" s="12" t="s">
        <v>30</v>
      </c>
      <c r="AX151" s="12" t="s">
        <v>73</v>
      </c>
      <c r="AY151" s="153" t="s">
        <v>241</v>
      </c>
    </row>
    <row r="152" spans="2:65" s="13" customFormat="1" ht="12">
      <c r="B152" s="159"/>
      <c r="D152" s="152" t="s">
        <v>249</v>
      </c>
      <c r="E152" s="160" t="s">
        <v>1</v>
      </c>
      <c r="F152" s="161" t="s">
        <v>251</v>
      </c>
      <c r="H152" s="162">
        <v>12</v>
      </c>
      <c r="I152" s="163"/>
      <c r="L152" s="159"/>
      <c r="M152" s="164"/>
      <c r="T152" s="165"/>
      <c r="AT152" s="160" t="s">
        <v>249</v>
      </c>
      <c r="AU152" s="160" t="s">
        <v>86</v>
      </c>
      <c r="AV152" s="13" t="s">
        <v>247</v>
      </c>
      <c r="AW152" s="13" t="s">
        <v>30</v>
      </c>
      <c r="AX152" s="13" t="s">
        <v>80</v>
      </c>
      <c r="AY152" s="160" t="s">
        <v>241</v>
      </c>
    </row>
    <row r="153" spans="2:65" s="11" customFormat="1" ht="22.75" customHeight="1">
      <c r="B153" s="125"/>
      <c r="D153" s="126" t="s">
        <v>72</v>
      </c>
      <c r="E153" s="135" t="s">
        <v>285</v>
      </c>
      <c r="F153" s="135" t="s">
        <v>929</v>
      </c>
      <c r="I153" s="128"/>
      <c r="J153" s="136">
        <f>BK153</f>
        <v>0</v>
      </c>
      <c r="L153" s="125"/>
      <c r="M153" s="130"/>
      <c r="P153" s="131">
        <f>SUM(P154:P161)</f>
        <v>0</v>
      </c>
      <c r="R153" s="131">
        <f>SUM(R154:R161)</f>
        <v>7.8459999999999988E-2</v>
      </c>
      <c r="T153" s="132">
        <f>SUM(T154:T161)</f>
        <v>0</v>
      </c>
      <c r="AR153" s="126" t="s">
        <v>80</v>
      </c>
      <c r="AT153" s="133" t="s">
        <v>72</v>
      </c>
      <c r="AU153" s="133" t="s">
        <v>80</v>
      </c>
      <c r="AY153" s="126" t="s">
        <v>241</v>
      </c>
      <c r="BK153" s="134">
        <f>SUM(BK154:BK161)</f>
        <v>0</v>
      </c>
    </row>
    <row r="154" spans="2:65" s="1" customFormat="1" ht="24.25" customHeight="1">
      <c r="B154" s="32"/>
      <c r="C154" s="137" t="s">
        <v>296</v>
      </c>
      <c r="D154" s="137" t="s">
        <v>243</v>
      </c>
      <c r="E154" s="138" t="s">
        <v>1206</v>
      </c>
      <c r="F154" s="139" t="s">
        <v>1207</v>
      </c>
      <c r="G154" s="140" t="s">
        <v>299</v>
      </c>
      <c r="H154" s="141">
        <v>40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39</v>
      </c>
      <c r="P154" s="147">
        <f>O154*H154</f>
        <v>0</v>
      </c>
      <c r="Q154" s="147">
        <v>2.0000000000000001E-4</v>
      </c>
      <c r="R154" s="147">
        <f>Q154*H154</f>
        <v>8.0000000000000002E-3</v>
      </c>
      <c r="S154" s="147">
        <v>0</v>
      </c>
      <c r="T154" s="148">
        <f>S154*H154</f>
        <v>0</v>
      </c>
      <c r="AR154" s="149" t="s">
        <v>334</v>
      </c>
      <c r="AT154" s="149" t="s">
        <v>243</v>
      </c>
      <c r="AU154" s="149" t="s">
        <v>86</v>
      </c>
      <c r="AY154" s="17" t="s">
        <v>241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86</v>
      </c>
      <c r="BK154" s="150">
        <f>ROUND(I154*H154,2)</f>
        <v>0</v>
      </c>
      <c r="BL154" s="17" t="s">
        <v>334</v>
      </c>
      <c r="BM154" s="149" t="s">
        <v>3752</v>
      </c>
    </row>
    <row r="155" spans="2:65" s="12" customFormat="1" ht="12">
      <c r="B155" s="151"/>
      <c r="D155" s="152" t="s">
        <v>249</v>
      </c>
      <c r="E155" s="153" t="s">
        <v>1</v>
      </c>
      <c r="F155" s="154" t="s">
        <v>3623</v>
      </c>
      <c r="H155" s="155">
        <v>40</v>
      </c>
      <c r="I155" s="156"/>
      <c r="L155" s="151"/>
      <c r="M155" s="157"/>
      <c r="T155" s="158"/>
      <c r="AT155" s="153" t="s">
        <v>249</v>
      </c>
      <c r="AU155" s="153" t="s">
        <v>86</v>
      </c>
      <c r="AV155" s="12" t="s">
        <v>86</v>
      </c>
      <c r="AW155" s="12" t="s">
        <v>30</v>
      </c>
      <c r="AX155" s="12" t="s">
        <v>73</v>
      </c>
      <c r="AY155" s="153" t="s">
        <v>241</v>
      </c>
    </row>
    <row r="156" spans="2:65" s="13" customFormat="1" ht="12">
      <c r="B156" s="159"/>
      <c r="D156" s="152" t="s">
        <v>249</v>
      </c>
      <c r="E156" s="160" t="s">
        <v>1</v>
      </c>
      <c r="F156" s="161" t="s">
        <v>251</v>
      </c>
      <c r="H156" s="162">
        <v>40</v>
      </c>
      <c r="I156" s="163"/>
      <c r="L156" s="159"/>
      <c r="M156" s="164"/>
      <c r="T156" s="165"/>
      <c r="AT156" s="160" t="s">
        <v>249</v>
      </c>
      <c r="AU156" s="160" t="s">
        <v>86</v>
      </c>
      <c r="AV156" s="13" t="s">
        <v>247</v>
      </c>
      <c r="AW156" s="13" t="s">
        <v>30</v>
      </c>
      <c r="AX156" s="13" t="s">
        <v>80</v>
      </c>
      <c r="AY156" s="160" t="s">
        <v>241</v>
      </c>
    </row>
    <row r="157" spans="2:65" s="1" customFormat="1" ht="21.75" customHeight="1">
      <c r="B157" s="32"/>
      <c r="C157" s="137" t="s">
        <v>304</v>
      </c>
      <c r="D157" s="137" t="s">
        <v>243</v>
      </c>
      <c r="E157" s="138" t="s">
        <v>3570</v>
      </c>
      <c r="F157" s="139" t="s">
        <v>3571</v>
      </c>
      <c r="G157" s="140" t="s">
        <v>299</v>
      </c>
      <c r="H157" s="141">
        <v>40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39</v>
      </c>
      <c r="P157" s="147">
        <f>O157*H157</f>
        <v>0</v>
      </c>
      <c r="Q157" s="147">
        <v>6.0000000000000002E-5</v>
      </c>
      <c r="R157" s="147">
        <f>Q157*H157</f>
        <v>2.4000000000000002E-3</v>
      </c>
      <c r="S157" s="147">
        <v>0</v>
      </c>
      <c r="T157" s="148">
        <f>S157*H157</f>
        <v>0</v>
      </c>
      <c r="AR157" s="149" t="s">
        <v>247</v>
      </c>
      <c r="AT157" s="149" t="s">
        <v>243</v>
      </c>
      <c r="AU157" s="149" t="s">
        <v>86</v>
      </c>
      <c r="AY157" s="17" t="s">
        <v>241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86</v>
      </c>
      <c r="BK157" s="150">
        <f>ROUND(I157*H157,2)</f>
        <v>0</v>
      </c>
      <c r="BL157" s="17" t="s">
        <v>247</v>
      </c>
      <c r="BM157" s="149" t="s">
        <v>3753</v>
      </c>
    </row>
    <row r="158" spans="2:65" s="12" customFormat="1" ht="12">
      <c r="B158" s="151"/>
      <c r="D158" s="152" t="s">
        <v>249</v>
      </c>
      <c r="E158" s="153" t="s">
        <v>1</v>
      </c>
      <c r="F158" s="154" t="s">
        <v>3623</v>
      </c>
      <c r="H158" s="155">
        <v>40</v>
      </c>
      <c r="I158" s="156"/>
      <c r="L158" s="151"/>
      <c r="M158" s="157"/>
      <c r="T158" s="158"/>
      <c r="AT158" s="153" t="s">
        <v>249</v>
      </c>
      <c r="AU158" s="153" t="s">
        <v>86</v>
      </c>
      <c r="AV158" s="12" t="s">
        <v>86</v>
      </c>
      <c r="AW158" s="12" t="s">
        <v>30</v>
      </c>
      <c r="AX158" s="12" t="s">
        <v>73</v>
      </c>
      <c r="AY158" s="153" t="s">
        <v>241</v>
      </c>
    </row>
    <row r="159" spans="2:65" s="13" customFormat="1" ht="12">
      <c r="B159" s="159"/>
      <c r="D159" s="152" t="s">
        <v>249</v>
      </c>
      <c r="E159" s="160" t="s">
        <v>1</v>
      </c>
      <c r="F159" s="161" t="s">
        <v>251</v>
      </c>
      <c r="H159" s="162">
        <v>40</v>
      </c>
      <c r="I159" s="163"/>
      <c r="L159" s="159"/>
      <c r="M159" s="164"/>
      <c r="T159" s="165"/>
      <c r="AT159" s="160" t="s">
        <v>249</v>
      </c>
      <c r="AU159" s="160" t="s">
        <v>86</v>
      </c>
      <c r="AV159" s="13" t="s">
        <v>247</v>
      </c>
      <c r="AW159" s="13" t="s">
        <v>30</v>
      </c>
      <c r="AX159" s="13" t="s">
        <v>80</v>
      </c>
      <c r="AY159" s="160" t="s">
        <v>241</v>
      </c>
    </row>
    <row r="160" spans="2:65" s="1" customFormat="1" ht="24.25" customHeight="1">
      <c r="B160" s="32"/>
      <c r="C160" s="137" t="s">
        <v>8</v>
      </c>
      <c r="D160" s="137" t="s">
        <v>243</v>
      </c>
      <c r="E160" s="138" t="s">
        <v>3754</v>
      </c>
      <c r="F160" s="139" t="s">
        <v>3755</v>
      </c>
      <c r="G160" s="140" t="s">
        <v>327</v>
      </c>
      <c r="H160" s="141">
        <v>3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39</v>
      </c>
      <c r="P160" s="147">
        <f>O160*H160</f>
        <v>0</v>
      </c>
      <c r="Q160" s="147">
        <v>2.2579999999999999E-2</v>
      </c>
      <c r="R160" s="147">
        <f>Q160*H160</f>
        <v>6.7739999999999995E-2</v>
      </c>
      <c r="S160" s="147">
        <v>0</v>
      </c>
      <c r="T160" s="148">
        <f>S160*H160</f>
        <v>0</v>
      </c>
      <c r="AR160" s="149" t="s">
        <v>247</v>
      </c>
      <c r="AT160" s="149" t="s">
        <v>243</v>
      </c>
      <c r="AU160" s="149" t="s">
        <v>86</v>
      </c>
      <c r="AY160" s="17" t="s">
        <v>241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247</v>
      </c>
      <c r="BM160" s="149" t="s">
        <v>3756</v>
      </c>
    </row>
    <row r="161" spans="2:65" s="1" customFormat="1" ht="24.25" customHeight="1">
      <c r="B161" s="32"/>
      <c r="C161" s="137" t="s">
        <v>318</v>
      </c>
      <c r="D161" s="137" t="s">
        <v>243</v>
      </c>
      <c r="E161" s="138" t="s">
        <v>3757</v>
      </c>
      <c r="F161" s="139" t="s">
        <v>3758</v>
      </c>
      <c r="G161" s="140" t="s">
        <v>327</v>
      </c>
      <c r="H161" s="141">
        <v>1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39</v>
      </c>
      <c r="P161" s="147">
        <f>O161*H161</f>
        <v>0</v>
      </c>
      <c r="Q161" s="147">
        <v>3.2000000000000003E-4</v>
      </c>
      <c r="R161" s="147">
        <f>Q161*H161</f>
        <v>3.2000000000000003E-4</v>
      </c>
      <c r="S161" s="147">
        <v>0</v>
      </c>
      <c r="T161" s="148">
        <f>S161*H161</f>
        <v>0</v>
      </c>
      <c r="AR161" s="149" t="s">
        <v>247</v>
      </c>
      <c r="AT161" s="149" t="s">
        <v>243</v>
      </c>
      <c r="AU161" s="149" t="s">
        <v>86</v>
      </c>
      <c r="AY161" s="17" t="s">
        <v>241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86</v>
      </c>
      <c r="BK161" s="150">
        <f>ROUND(I161*H161,2)</f>
        <v>0</v>
      </c>
      <c r="BL161" s="17" t="s">
        <v>247</v>
      </c>
      <c r="BM161" s="149" t="s">
        <v>3759</v>
      </c>
    </row>
    <row r="162" spans="2:65" s="11" customFormat="1" ht="22.75" customHeight="1">
      <c r="B162" s="125"/>
      <c r="D162" s="126" t="s">
        <v>72</v>
      </c>
      <c r="E162" s="135" t="s">
        <v>998</v>
      </c>
      <c r="F162" s="135" t="s">
        <v>999</v>
      </c>
      <c r="I162" s="128"/>
      <c r="J162" s="136">
        <f>BK162</f>
        <v>0</v>
      </c>
      <c r="L162" s="125"/>
      <c r="M162" s="130"/>
      <c r="P162" s="131">
        <f>P163</f>
        <v>0</v>
      </c>
      <c r="R162" s="131">
        <f>R163</f>
        <v>0</v>
      </c>
      <c r="T162" s="132">
        <f>T163</f>
        <v>0</v>
      </c>
      <c r="AR162" s="126" t="s">
        <v>80</v>
      </c>
      <c r="AT162" s="133" t="s">
        <v>72</v>
      </c>
      <c r="AU162" s="133" t="s">
        <v>80</v>
      </c>
      <c r="AY162" s="126" t="s">
        <v>241</v>
      </c>
      <c r="BK162" s="134">
        <f>BK163</f>
        <v>0</v>
      </c>
    </row>
    <row r="163" spans="2:65" s="1" customFormat="1" ht="24.25" customHeight="1">
      <c r="B163" s="32"/>
      <c r="C163" s="137" t="s">
        <v>324</v>
      </c>
      <c r="D163" s="137" t="s">
        <v>243</v>
      </c>
      <c r="E163" s="138" t="s">
        <v>3573</v>
      </c>
      <c r="F163" s="139" t="s">
        <v>3574</v>
      </c>
      <c r="G163" s="140" t="s">
        <v>282</v>
      </c>
      <c r="H163" s="141">
        <v>6.6219999999999999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39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247</v>
      </c>
      <c r="AT163" s="149" t="s">
        <v>243</v>
      </c>
      <c r="AU163" s="149" t="s">
        <v>86</v>
      </c>
      <c r="AY163" s="17" t="s">
        <v>241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86</v>
      </c>
      <c r="BK163" s="150">
        <f>ROUND(I163*H163,2)</f>
        <v>0</v>
      </c>
      <c r="BL163" s="17" t="s">
        <v>247</v>
      </c>
      <c r="BM163" s="149" t="s">
        <v>3760</v>
      </c>
    </row>
    <row r="164" spans="2:65" s="11" customFormat="1" ht="26" customHeight="1">
      <c r="B164" s="125"/>
      <c r="D164" s="126" t="s">
        <v>72</v>
      </c>
      <c r="E164" s="127" t="s">
        <v>3576</v>
      </c>
      <c r="F164" s="127" t="s">
        <v>3577</v>
      </c>
      <c r="I164" s="128"/>
      <c r="J164" s="129">
        <f>BK164</f>
        <v>0</v>
      </c>
      <c r="L164" s="125"/>
      <c r="M164" s="130"/>
      <c r="P164" s="131">
        <f>SUM(P165:P167)</f>
        <v>0</v>
      </c>
      <c r="R164" s="131">
        <f>SUM(R165:R167)</f>
        <v>0</v>
      </c>
      <c r="T164" s="132">
        <f>SUM(T165:T167)</f>
        <v>0</v>
      </c>
      <c r="AR164" s="126" t="s">
        <v>247</v>
      </c>
      <c r="AT164" s="133" t="s">
        <v>72</v>
      </c>
      <c r="AU164" s="133" t="s">
        <v>73</v>
      </c>
      <c r="AY164" s="126" t="s">
        <v>241</v>
      </c>
      <c r="BK164" s="134">
        <f>SUM(BK165:BK167)</f>
        <v>0</v>
      </c>
    </row>
    <row r="165" spans="2:65" s="1" customFormat="1" ht="16.5" customHeight="1">
      <c r="B165" s="32"/>
      <c r="C165" s="137" t="s">
        <v>330</v>
      </c>
      <c r="D165" s="137" t="s">
        <v>243</v>
      </c>
      <c r="E165" s="138" t="s">
        <v>3578</v>
      </c>
      <c r="F165" s="139" t="s">
        <v>3579</v>
      </c>
      <c r="G165" s="140" t="s">
        <v>1196</v>
      </c>
      <c r="H165" s="141">
        <v>8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39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1187</v>
      </c>
      <c r="AT165" s="149" t="s">
        <v>243</v>
      </c>
      <c r="AU165" s="149" t="s">
        <v>80</v>
      </c>
      <c r="AY165" s="17" t="s">
        <v>241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1187</v>
      </c>
      <c r="BM165" s="149" t="s">
        <v>3761</v>
      </c>
    </row>
    <row r="166" spans="2:65" s="12" customFormat="1" ht="12">
      <c r="B166" s="151"/>
      <c r="D166" s="152" t="s">
        <v>249</v>
      </c>
      <c r="E166" s="153" t="s">
        <v>1</v>
      </c>
      <c r="F166" s="154" t="s">
        <v>1158</v>
      </c>
      <c r="H166" s="155">
        <v>8</v>
      </c>
      <c r="I166" s="156"/>
      <c r="L166" s="151"/>
      <c r="M166" s="157"/>
      <c r="T166" s="158"/>
      <c r="AT166" s="153" t="s">
        <v>249</v>
      </c>
      <c r="AU166" s="153" t="s">
        <v>80</v>
      </c>
      <c r="AV166" s="12" t="s">
        <v>86</v>
      </c>
      <c r="AW166" s="12" t="s">
        <v>30</v>
      </c>
      <c r="AX166" s="12" t="s">
        <v>73</v>
      </c>
      <c r="AY166" s="153" t="s">
        <v>241</v>
      </c>
    </row>
    <row r="167" spans="2:65" s="13" customFormat="1" ht="12">
      <c r="B167" s="159"/>
      <c r="D167" s="152" t="s">
        <v>249</v>
      </c>
      <c r="E167" s="160" t="s">
        <v>1</v>
      </c>
      <c r="F167" s="161" t="s">
        <v>3762</v>
      </c>
      <c r="H167" s="162">
        <v>8</v>
      </c>
      <c r="I167" s="163"/>
      <c r="L167" s="159"/>
      <c r="M167" s="195"/>
      <c r="N167" s="196"/>
      <c r="O167" s="196"/>
      <c r="P167" s="196"/>
      <c r="Q167" s="196"/>
      <c r="R167" s="196"/>
      <c r="S167" s="196"/>
      <c r="T167" s="197"/>
      <c r="AT167" s="160" t="s">
        <v>249</v>
      </c>
      <c r="AU167" s="160" t="s">
        <v>80</v>
      </c>
      <c r="AV167" s="13" t="s">
        <v>247</v>
      </c>
      <c r="AW167" s="13" t="s">
        <v>30</v>
      </c>
      <c r="AX167" s="13" t="s">
        <v>80</v>
      </c>
      <c r="AY167" s="160" t="s">
        <v>241</v>
      </c>
    </row>
    <row r="168" spans="2:65" s="1" customFormat="1" ht="7" customHeight="1"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32"/>
    </row>
  </sheetData>
  <sheetProtection algorithmName="SHA-512" hashValue="rBVrRv2AFyg+XsXhr6ZBgZYlzTLgdhFFsXif2carG15vnAoYZnk3pYd5/kzpHGber1H+9Fia13SuvNGFQeSkZg==" saltValue="375M/gjeYon2Pv6HBEm6s0vc+g4wPYs0tqiAOT6hIo615VwEW00WkhOgo7xyJdfsVv3WjIRfBi7m5taAcbkfhA==" spinCount="100000" sheet="1" objects="1" scenarios="1" formatColumns="0" formatRows="0" autoFilter="0"/>
  <autoFilter ref="C124:K167" xr:uid="{00000000-0009-0000-0000-00000C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35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123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3763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ROUND(J131,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ROUND((SUM(BE131:BE234)),  2)</f>
        <v>0</v>
      </c>
      <c r="I35" s="96">
        <v>0.21</v>
      </c>
      <c r="J35" s="86">
        <f>ROUND(((SUM(BE131:BE234))*I35),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ROUND((SUM(BF131:BF234)),  2)</f>
        <v>0</v>
      </c>
      <c r="I36" s="96">
        <v>0.12</v>
      </c>
      <c r="J36" s="86">
        <f>ROUND(((SUM(BF131:BF234))*I36),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ROUND((SUM(BG131:BG234)),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ROUND((SUM(BH131:BH234)),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ROUND((SUM(BI131:BI234)),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Vrty TČ SO01 - Vrty TČ vč. dopojení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J131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184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9" customFormat="1" ht="20" customHeight="1">
      <c r="B100" s="112"/>
      <c r="D100" s="113" t="s">
        <v>185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2:47" s="9" customFormat="1" ht="20" customHeight="1">
      <c r="B101" s="112"/>
      <c r="D101" s="113" t="s">
        <v>3652</v>
      </c>
      <c r="E101" s="114"/>
      <c r="F101" s="114"/>
      <c r="G101" s="114"/>
      <c r="H101" s="114"/>
      <c r="I101" s="114"/>
      <c r="J101" s="115">
        <f>J175</f>
        <v>0</v>
      </c>
      <c r="L101" s="112"/>
    </row>
    <row r="102" spans="2:47" s="9" customFormat="1" ht="20" customHeight="1">
      <c r="B102" s="112"/>
      <c r="D102" s="113" t="s">
        <v>191</v>
      </c>
      <c r="E102" s="114"/>
      <c r="F102" s="114"/>
      <c r="G102" s="114"/>
      <c r="H102" s="114"/>
      <c r="I102" s="114"/>
      <c r="J102" s="115">
        <f>J186</f>
        <v>0</v>
      </c>
      <c r="L102" s="112"/>
    </row>
    <row r="103" spans="2:47" s="9" customFormat="1" ht="20" customHeight="1">
      <c r="B103" s="112"/>
      <c r="D103" s="113" t="s">
        <v>193</v>
      </c>
      <c r="E103" s="114"/>
      <c r="F103" s="114"/>
      <c r="G103" s="114"/>
      <c r="H103" s="114"/>
      <c r="I103" s="114"/>
      <c r="J103" s="115">
        <f>J213</f>
        <v>0</v>
      </c>
      <c r="L103" s="112"/>
    </row>
    <row r="104" spans="2:47" s="8" customFormat="1" ht="25" customHeight="1">
      <c r="B104" s="108"/>
      <c r="D104" s="109" t="s">
        <v>194</v>
      </c>
      <c r="E104" s="110"/>
      <c r="F104" s="110"/>
      <c r="G104" s="110"/>
      <c r="H104" s="110"/>
      <c r="I104" s="110"/>
      <c r="J104" s="111">
        <f>J215</f>
        <v>0</v>
      </c>
      <c r="L104" s="108"/>
    </row>
    <row r="105" spans="2:47" s="9" customFormat="1" ht="20" customHeight="1">
      <c r="B105" s="112"/>
      <c r="D105" s="113" t="s">
        <v>3764</v>
      </c>
      <c r="E105" s="114"/>
      <c r="F105" s="114"/>
      <c r="G105" s="114"/>
      <c r="H105" s="114"/>
      <c r="I105" s="114"/>
      <c r="J105" s="115">
        <f>J216</f>
        <v>0</v>
      </c>
      <c r="L105" s="112"/>
    </row>
    <row r="106" spans="2:47" s="9" customFormat="1" ht="20" customHeight="1">
      <c r="B106" s="112"/>
      <c r="D106" s="113" t="s">
        <v>3765</v>
      </c>
      <c r="E106" s="114"/>
      <c r="F106" s="114"/>
      <c r="G106" s="114"/>
      <c r="H106" s="114"/>
      <c r="I106" s="114"/>
      <c r="J106" s="115">
        <f>J221</f>
        <v>0</v>
      </c>
      <c r="L106" s="112"/>
    </row>
    <row r="107" spans="2:47" s="8" customFormat="1" ht="25" customHeight="1">
      <c r="B107" s="108"/>
      <c r="D107" s="109" t="s">
        <v>3766</v>
      </c>
      <c r="E107" s="110"/>
      <c r="F107" s="110"/>
      <c r="G107" s="110"/>
      <c r="H107" s="110"/>
      <c r="I107" s="110"/>
      <c r="J107" s="111">
        <f>J227</f>
        <v>0</v>
      </c>
      <c r="L107" s="108"/>
    </row>
    <row r="108" spans="2:47" s="9" customFormat="1" ht="20" customHeight="1">
      <c r="B108" s="112"/>
      <c r="D108" s="113" t="s">
        <v>3767</v>
      </c>
      <c r="E108" s="114"/>
      <c r="F108" s="114"/>
      <c r="G108" s="114"/>
      <c r="H108" s="114"/>
      <c r="I108" s="114"/>
      <c r="J108" s="115">
        <f>J228</f>
        <v>0</v>
      </c>
      <c r="L108" s="112"/>
    </row>
    <row r="109" spans="2:47" s="8" customFormat="1" ht="25" customHeight="1">
      <c r="B109" s="108"/>
      <c r="D109" s="109" t="s">
        <v>3500</v>
      </c>
      <c r="E109" s="110"/>
      <c r="F109" s="110"/>
      <c r="G109" s="110"/>
      <c r="H109" s="110"/>
      <c r="I109" s="110"/>
      <c r="J109" s="111">
        <f>J231</f>
        <v>0</v>
      </c>
      <c r="L109" s="108"/>
    </row>
    <row r="110" spans="2:47" s="1" customFormat="1" ht="21.75" customHeight="1">
      <c r="B110" s="32"/>
      <c r="L110" s="32"/>
    </row>
    <row r="111" spans="2:47" s="1" customFormat="1" ht="7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7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5" customHeight="1">
      <c r="B116" s="32"/>
      <c r="C116" s="21" t="s">
        <v>226</v>
      </c>
      <c r="L116" s="32"/>
    </row>
    <row r="117" spans="2:12" s="1" customFormat="1" ht="7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41" t="str">
        <f>E7</f>
        <v>Rozšíření kom.soc. služeb CSS Stod</v>
      </c>
      <c r="F119" s="242"/>
      <c r="G119" s="242"/>
      <c r="H119" s="242"/>
      <c r="L119" s="32"/>
    </row>
    <row r="120" spans="2:12" ht="12" customHeight="1">
      <c r="B120" s="20"/>
      <c r="C120" s="27" t="s">
        <v>175</v>
      </c>
      <c r="L120" s="20"/>
    </row>
    <row r="121" spans="2:12" s="1" customFormat="1" ht="16.5" customHeight="1">
      <c r="B121" s="32"/>
      <c r="E121" s="241" t="s">
        <v>176</v>
      </c>
      <c r="F121" s="240"/>
      <c r="G121" s="240"/>
      <c r="H121" s="240"/>
      <c r="L121" s="32"/>
    </row>
    <row r="122" spans="2:12" s="1" customFormat="1" ht="12" customHeight="1">
      <c r="B122" s="32"/>
      <c r="C122" s="27" t="s">
        <v>177</v>
      </c>
      <c r="L122" s="32"/>
    </row>
    <row r="123" spans="2:12" s="1" customFormat="1" ht="16.5" customHeight="1">
      <c r="B123" s="32"/>
      <c r="E123" s="205" t="str">
        <f>E11</f>
        <v>Vrty TČ SO01 - Vrty TČ vč. dopojení</v>
      </c>
      <c r="F123" s="240"/>
      <c r="G123" s="240"/>
      <c r="H123" s="240"/>
      <c r="L123" s="32"/>
    </row>
    <row r="124" spans="2:12" s="1" customFormat="1" ht="7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F14</f>
        <v xml:space="preserve"> </v>
      </c>
      <c r="I125" s="27" t="s">
        <v>22</v>
      </c>
      <c r="J125" s="52" t="str">
        <f>IF(J14="","",J14)</f>
        <v>27. 10. 2024</v>
      </c>
      <c r="L125" s="32"/>
    </row>
    <row r="126" spans="2:12" s="1" customFormat="1" ht="7" customHeight="1">
      <c r="B126" s="32"/>
      <c r="L126" s="32"/>
    </row>
    <row r="127" spans="2:12" s="1" customFormat="1" ht="15.25" customHeight="1">
      <c r="B127" s="32"/>
      <c r="C127" s="27" t="s">
        <v>24</v>
      </c>
      <c r="F127" s="25" t="str">
        <f>E17</f>
        <v xml:space="preserve"> </v>
      </c>
      <c r="I127" s="27" t="s">
        <v>29</v>
      </c>
      <c r="J127" s="30" t="str">
        <f>E23</f>
        <v xml:space="preserve"> </v>
      </c>
      <c r="L127" s="32"/>
    </row>
    <row r="128" spans="2:12" s="1" customFormat="1" ht="15.25" customHeight="1">
      <c r="B128" s="32"/>
      <c r="C128" s="27" t="s">
        <v>27</v>
      </c>
      <c r="F128" s="25" t="str">
        <f>IF(E20="","",E20)</f>
        <v>Vyplň údaj</v>
      </c>
      <c r="I128" s="27" t="s">
        <v>31</v>
      </c>
      <c r="J128" s="30" t="str">
        <f>E26</f>
        <v xml:space="preserve"> </v>
      </c>
      <c r="L128" s="32"/>
    </row>
    <row r="129" spans="2:65" s="1" customFormat="1" ht="10.25" customHeight="1">
      <c r="B129" s="32"/>
      <c r="L129" s="32"/>
    </row>
    <row r="130" spans="2:65" s="10" customFormat="1" ht="29.25" customHeight="1">
      <c r="B130" s="116"/>
      <c r="C130" s="117" t="s">
        <v>227</v>
      </c>
      <c r="D130" s="118" t="s">
        <v>58</v>
      </c>
      <c r="E130" s="118" t="s">
        <v>54</v>
      </c>
      <c r="F130" s="118" t="s">
        <v>55</v>
      </c>
      <c r="G130" s="118" t="s">
        <v>228</v>
      </c>
      <c r="H130" s="118" t="s">
        <v>229</v>
      </c>
      <c r="I130" s="118" t="s">
        <v>230</v>
      </c>
      <c r="J130" s="119" t="s">
        <v>181</v>
      </c>
      <c r="K130" s="120" t="s">
        <v>231</v>
      </c>
      <c r="L130" s="116"/>
      <c r="M130" s="59" t="s">
        <v>1</v>
      </c>
      <c r="N130" s="60" t="s">
        <v>37</v>
      </c>
      <c r="O130" s="60" t="s">
        <v>232</v>
      </c>
      <c r="P130" s="60" t="s">
        <v>233</v>
      </c>
      <c r="Q130" s="60" t="s">
        <v>234</v>
      </c>
      <c r="R130" s="60" t="s">
        <v>235</v>
      </c>
      <c r="S130" s="60" t="s">
        <v>236</v>
      </c>
      <c r="T130" s="61" t="s">
        <v>237</v>
      </c>
    </row>
    <row r="131" spans="2:65" s="1" customFormat="1" ht="22.75" customHeight="1">
      <c r="B131" s="32"/>
      <c r="C131" s="64" t="s">
        <v>238</v>
      </c>
      <c r="J131" s="121">
        <f>BK131</f>
        <v>0</v>
      </c>
      <c r="L131" s="32"/>
      <c r="M131" s="62"/>
      <c r="N131" s="53"/>
      <c r="O131" s="53"/>
      <c r="P131" s="122">
        <f>P132+P215+P227+P231</f>
        <v>0</v>
      </c>
      <c r="Q131" s="53"/>
      <c r="R131" s="122">
        <f>R132+R215+R227+R231</f>
        <v>13.214256749999999</v>
      </c>
      <c r="S131" s="53"/>
      <c r="T131" s="123">
        <f>T132+T215+T227+T231</f>
        <v>0</v>
      </c>
      <c r="AT131" s="17" t="s">
        <v>72</v>
      </c>
      <c r="AU131" s="17" t="s">
        <v>183</v>
      </c>
      <c r="BK131" s="124">
        <f>BK132+BK215+BK227+BK231</f>
        <v>0</v>
      </c>
    </row>
    <row r="132" spans="2:65" s="11" customFormat="1" ht="26" customHeight="1">
      <c r="B132" s="125"/>
      <c r="D132" s="126" t="s">
        <v>72</v>
      </c>
      <c r="E132" s="127" t="s">
        <v>239</v>
      </c>
      <c r="F132" s="127" t="s">
        <v>240</v>
      </c>
      <c r="I132" s="128"/>
      <c r="J132" s="129">
        <f>BK132</f>
        <v>0</v>
      </c>
      <c r="L132" s="125"/>
      <c r="M132" s="130"/>
      <c r="P132" s="131">
        <f>P133+P175+P186+P213</f>
        <v>0</v>
      </c>
      <c r="R132" s="131">
        <f>R133+R175+R186+R213</f>
        <v>13.175546749999999</v>
      </c>
      <c r="T132" s="132">
        <f>T133+T175+T186+T213</f>
        <v>0</v>
      </c>
      <c r="AR132" s="126" t="s">
        <v>80</v>
      </c>
      <c r="AT132" s="133" t="s">
        <v>72</v>
      </c>
      <c r="AU132" s="133" t="s">
        <v>73</v>
      </c>
      <c r="AY132" s="126" t="s">
        <v>241</v>
      </c>
      <c r="BK132" s="134">
        <f>BK133+BK175+BK186+BK213</f>
        <v>0</v>
      </c>
    </row>
    <row r="133" spans="2:65" s="11" customFormat="1" ht="22.75" customHeight="1">
      <c r="B133" s="125"/>
      <c r="D133" s="126" t="s">
        <v>72</v>
      </c>
      <c r="E133" s="135" t="s">
        <v>80</v>
      </c>
      <c r="F133" s="135" t="s">
        <v>242</v>
      </c>
      <c r="I133" s="128"/>
      <c r="J133" s="136">
        <f>BK133</f>
        <v>0</v>
      </c>
      <c r="L133" s="125"/>
      <c r="M133" s="130"/>
      <c r="P133" s="131">
        <f>SUM(P134:P174)</f>
        <v>0</v>
      </c>
      <c r="R133" s="131">
        <f>SUM(R134:R174)</f>
        <v>10.424440049999999</v>
      </c>
      <c r="T133" s="132">
        <f>SUM(T134:T174)</f>
        <v>0</v>
      </c>
      <c r="AR133" s="126" t="s">
        <v>80</v>
      </c>
      <c r="AT133" s="133" t="s">
        <v>72</v>
      </c>
      <c r="AU133" s="133" t="s">
        <v>80</v>
      </c>
      <c r="AY133" s="126" t="s">
        <v>241</v>
      </c>
      <c r="BK133" s="134">
        <f>SUM(BK134:BK174)</f>
        <v>0</v>
      </c>
    </row>
    <row r="134" spans="2:65" s="1" customFormat="1" ht="33" customHeight="1">
      <c r="B134" s="32"/>
      <c r="C134" s="137" t="s">
        <v>80</v>
      </c>
      <c r="D134" s="137" t="s">
        <v>243</v>
      </c>
      <c r="E134" s="138" t="s">
        <v>3501</v>
      </c>
      <c r="F134" s="139" t="s">
        <v>3502</v>
      </c>
      <c r="G134" s="140" t="s">
        <v>254</v>
      </c>
      <c r="H134" s="141">
        <v>20.239999999999998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247</v>
      </c>
      <c r="AT134" s="149" t="s">
        <v>243</v>
      </c>
      <c r="AU134" s="149" t="s">
        <v>86</v>
      </c>
      <c r="AY134" s="17" t="s">
        <v>241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247</v>
      </c>
      <c r="BM134" s="149" t="s">
        <v>3768</v>
      </c>
    </row>
    <row r="135" spans="2:65" s="12" customFormat="1" ht="12">
      <c r="B135" s="151"/>
      <c r="D135" s="152" t="s">
        <v>249</v>
      </c>
      <c r="E135" s="153" t="s">
        <v>1</v>
      </c>
      <c r="F135" s="154" t="s">
        <v>3769</v>
      </c>
      <c r="H135" s="155">
        <v>20.239999999999998</v>
      </c>
      <c r="I135" s="156"/>
      <c r="L135" s="151"/>
      <c r="M135" s="157"/>
      <c r="T135" s="158"/>
      <c r="AT135" s="153" t="s">
        <v>249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241</v>
      </c>
    </row>
    <row r="136" spans="2:65" s="13" customFormat="1" ht="12">
      <c r="B136" s="159"/>
      <c r="D136" s="152" t="s">
        <v>249</v>
      </c>
      <c r="E136" s="160" t="s">
        <v>1</v>
      </c>
      <c r="F136" s="161" t="s">
        <v>251</v>
      </c>
      <c r="H136" s="162">
        <v>20.239999999999998</v>
      </c>
      <c r="I136" s="163"/>
      <c r="L136" s="159"/>
      <c r="M136" s="164"/>
      <c r="T136" s="165"/>
      <c r="AT136" s="160" t="s">
        <v>249</v>
      </c>
      <c r="AU136" s="160" t="s">
        <v>86</v>
      </c>
      <c r="AV136" s="13" t="s">
        <v>247</v>
      </c>
      <c r="AW136" s="13" t="s">
        <v>30</v>
      </c>
      <c r="AX136" s="13" t="s">
        <v>80</v>
      </c>
      <c r="AY136" s="160" t="s">
        <v>241</v>
      </c>
    </row>
    <row r="137" spans="2:65" s="1" customFormat="1" ht="24.25" customHeight="1">
      <c r="B137" s="32"/>
      <c r="C137" s="137" t="s">
        <v>86</v>
      </c>
      <c r="D137" s="137" t="s">
        <v>243</v>
      </c>
      <c r="E137" s="138" t="s">
        <v>3505</v>
      </c>
      <c r="F137" s="139" t="s">
        <v>3506</v>
      </c>
      <c r="G137" s="140" t="s">
        <v>254</v>
      </c>
      <c r="H137" s="141">
        <v>2.4750000000000001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247</v>
      </c>
      <c r="AT137" s="149" t="s">
        <v>243</v>
      </c>
      <c r="AU137" s="149" t="s">
        <v>86</v>
      </c>
      <c r="AY137" s="17" t="s">
        <v>241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247</v>
      </c>
      <c r="BM137" s="149" t="s">
        <v>3770</v>
      </c>
    </row>
    <row r="138" spans="2:65" s="12" customFormat="1" ht="12">
      <c r="B138" s="151"/>
      <c r="D138" s="152" t="s">
        <v>249</v>
      </c>
      <c r="E138" s="153" t="s">
        <v>1</v>
      </c>
      <c r="F138" s="154" t="s">
        <v>3771</v>
      </c>
      <c r="H138" s="155">
        <v>2.4750000000000001</v>
      </c>
      <c r="I138" s="156"/>
      <c r="L138" s="151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241</v>
      </c>
    </row>
    <row r="139" spans="2:65" s="13" customFormat="1" ht="12">
      <c r="B139" s="159"/>
      <c r="D139" s="152" t="s">
        <v>249</v>
      </c>
      <c r="E139" s="160" t="s">
        <v>1</v>
      </c>
      <c r="F139" s="161" t="s">
        <v>3772</v>
      </c>
      <c r="H139" s="162">
        <v>2.4750000000000001</v>
      </c>
      <c r="I139" s="163"/>
      <c r="L139" s="159"/>
      <c r="M139" s="164"/>
      <c r="T139" s="165"/>
      <c r="AT139" s="160" t="s">
        <v>249</v>
      </c>
      <c r="AU139" s="160" t="s">
        <v>86</v>
      </c>
      <c r="AV139" s="13" t="s">
        <v>247</v>
      </c>
      <c r="AW139" s="13" t="s">
        <v>30</v>
      </c>
      <c r="AX139" s="13" t="s">
        <v>80</v>
      </c>
      <c r="AY139" s="160" t="s">
        <v>241</v>
      </c>
    </row>
    <row r="140" spans="2:65" s="1" customFormat="1" ht="33" customHeight="1">
      <c r="B140" s="32"/>
      <c r="C140" s="137" t="s">
        <v>258</v>
      </c>
      <c r="D140" s="137" t="s">
        <v>243</v>
      </c>
      <c r="E140" s="138" t="s">
        <v>270</v>
      </c>
      <c r="F140" s="139" t="s">
        <v>271</v>
      </c>
      <c r="G140" s="140" t="s">
        <v>254</v>
      </c>
      <c r="H140" s="141">
        <v>6.7450000000000001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247</v>
      </c>
      <c r="AT140" s="149" t="s">
        <v>243</v>
      </c>
      <c r="AU140" s="149" t="s">
        <v>86</v>
      </c>
      <c r="AY140" s="17" t="s">
        <v>241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247</v>
      </c>
      <c r="BM140" s="149" t="s">
        <v>3773</v>
      </c>
    </row>
    <row r="141" spans="2:65" s="12" customFormat="1" ht="12">
      <c r="B141" s="151"/>
      <c r="D141" s="152" t="s">
        <v>249</v>
      </c>
      <c r="E141" s="153" t="s">
        <v>1</v>
      </c>
      <c r="F141" s="154" t="s">
        <v>3774</v>
      </c>
      <c r="H141" s="155">
        <v>6.7450000000000001</v>
      </c>
      <c r="I141" s="156"/>
      <c r="L141" s="151"/>
      <c r="M141" s="157"/>
      <c r="T141" s="158"/>
      <c r="AT141" s="153" t="s">
        <v>249</v>
      </c>
      <c r="AU141" s="153" t="s">
        <v>86</v>
      </c>
      <c r="AV141" s="12" t="s">
        <v>86</v>
      </c>
      <c r="AW141" s="12" t="s">
        <v>30</v>
      </c>
      <c r="AX141" s="12" t="s">
        <v>73</v>
      </c>
      <c r="AY141" s="153" t="s">
        <v>241</v>
      </c>
    </row>
    <row r="142" spans="2:65" s="13" customFormat="1" ht="12">
      <c r="B142" s="159"/>
      <c r="D142" s="152" t="s">
        <v>249</v>
      </c>
      <c r="E142" s="160" t="s">
        <v>1</v>
      </c>
      <c r="F142" s="161" t="s">
        <v>3517</v>
      </c>
      <c r="H142" s="162">
        <v>6.7450000000000001</v>
      </c>
      <c r="I142" s="163"/>
      <c r="L142" s="159"/>
      <c r="M142" s="164"/>
      <c r="T142" s="165"/>
      <c r="AT142" s="160" t="s">
        <v>249</v>
      </c>
      <c r="AU142" s="160" t="s">
        <v>86</v>
      </c>
      <c r="AV142" s="13" t="s">
        <v>247</v>
      </c>
      <c r="AW142" s="13" t="s">
        <v>30</v>
      </c>
      <c r="AX142" s="13" t="s">
        <v>80</v>
      </c>
      <c r="AY142" s="160" t="s">
        <v>241</v>
      </c>
    </row>
    <row r="143" spans="2:65" s="1" customFormat="1" ht="37.75" customHeight="1">
      <c r="B143" s="32"/>
      <c r="C143" s="137" t="s">
        <v>247</v>
      </c>
      <c r="D143" s="137" t="s">
        <v>243</v>
      </c>
      <c r="E143" s="138" t="s">
        <v>275</v>
      </c>
      <c r="F143" s="139" t="s">
        <v>276</v>
      </c>
      <c r="G143" s="140" t="s">
        <v>254</v>
      </c>
      <c r="H143" s="141">
        <v>101.175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39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247</v>
      </c>
      <c r="AT143" s="149" t="s">
        <v>243</v>
      </c>
      <c r="AU143" s="149" t="s">
        <v>86</v>
      </c>
      <c r="AY143" s="17" t="s">
        <v>241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247</v>
      </c>
      <c r="BM143" s="149" t="s">
        <v>3775</v>
      </c>
    </row>
    <row r="144" spans="2:65" s="12" customFormat="1" ht="12">
      <c r="B144" s="151"/>
      <c r="D144" s="152" t="s">
        <v>249</v>
      </c>
      <c r="E144" s="153" t="s">
        <v>1</v>
      </c>
      <c r="F144" s="154" t="s">
        <v>3776</v>
      </c>
      <c r="H144" s="155">
        <v>101.175</v>
      </c>
      <c r="I144" s="156"/>
      <c r="L144" s="151"/>
      <c r="M144" s="157"/>
      <c r="T144" s="158"/>
      <c r="AT144" s="153" t="s">
        <v>249</v>
      </c>
      <c r="AU144" s="153" t="s">
        <v>86</v>
      </c>
      <c r="AV144" s="12" t="s">
        <v>86</v>
      </c>
      <c r="AW144" s="12" t="s">
        <v>30</v>
      </c>
      <c r="AX144" s="12" t="s">
        <v>73</v>
      </c>
      <c r="AY144" s="153" t="s">
        <v>241</v>
      </c>
    </row>
    <row r="145" spans="2:65" s="13" customFormat="1" ht="12">
      <c r="B145" s="159"/>
      <c r="D145" s="152" t="s">
        <v>249</v>
      </c>
      <c r="E145" s="160" t="s">
        <v>1</v>
      </c>
      <c r="F145" s="161" t="s">
        <v>251</v>
      </c>
      <c r="H145" s="162">
        <v>101.175</v>
      </c>
      <c r="I145" s="163"/>
      <c r="L145" s="159"/>
      <c r="M145" s="164"/>
      <c r="T145" s="165"/>
      <c r="AT145" s="160" t="s">
        <v>249</v>
      </c>
      <c r="AU145" s="160" t="s">
        <v>86</v>
      </c>
      <c r="AV145" s="13" t="s">
        <v>247</v>
      </c>
      <c r="AW145" s="13" t="s">
        <v>30</v>
      </c>
      <c r="AX145" s="13" t="s">
        <v>80</v>
      </c>
      <c r="AY145" s="160" t="s">
        <v>241</v>
      </c>
    </row>
    <row r="146" spans="2:65" s="1" customFormat="1" ht="33" customHeight="1">
      <c r="B146" s="32"/>
      <c r="C146" s="137" t="s">
        <v>269</v>
      </c>
      <c r="D146" s="137" t="s">
        <v>243</v>
      </c>
      <c r="E146" s="138" t="s">
        <v>280</v>
      </c>
      <c r="F146" s="139" t="s">
        <v>281</v>
      </c>
      <c r="G146" s="140" t="s">
        <v>282</v>
      </c>
      <c r="H146" s="141">
        <v>12.141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247</v>
      </c>
      <c r="AT146" s="149" t="s">
        <v>243</v>
      </c>
      <c r="AU146" s="149" t="s">
        <v>86</v>
      </c>
      <c r="AY146" s="17" t="s">
        <v>241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247</v>
      </c>
      <c r="BM146" s="149" t="s">
        <v>3777</v>
      </c>
    </row>
    <row r="147" spans="2:65" s="12" customFormat="1" ht="12">
      <c r="B147" s="151"/>
      <c r="D147" s="152" t="s">
        <v>249</v>
      </c>
      <c r="E147" s="153" t="s">
        <v>1</v>
      </c>
      <c r="F147" s="154" t="s">
        <v>3778</v>
      </c>
      <c r="H147" s="155">
        <v>12.141</v>
      </c>
      <c r="I147" s="156"/>
      <c r="L147" s="151"/>
      <c r="M147" s="157"/>
      <c r="T147" s="158"/>
      <c r="AT147" s="153" t="s">
        <v>249</v>
      </c>
      <c r="AU147" s="153" t="s">
        <v>86</v>
      </c>
      <c r="AV147" s="12" t="s">
        <v>86</v>
      </c>
      <c r="AW147" s="12" t="s">
        <v>30</v>
      </c>
      <c r="AX147" s="12" t="s">
        <v>73</v>
      </c>
      <c r="AY147" s="153" t="s">
        <v>241</v>
      </c>
    </row>
    <row r="148" spans="2:65" s="13" customFormat="1" ht="12">
      <c r="B148" s="159"/>
      <c r="D148" s="152" t="s">
        <v>249</v>
      </c>
      <c r="E148" s="160" t="s">
        <v>1</v>
      </c>
      <c r="F148" s="161" t="s">
        <v>251</v>
      </c>
      <c r="H148" s="162">
        <v>12.141</v>
      </c>
      <c r="I148" s="163"/>
      <c r="L148" s="159"/>
      <c r="M148" s="164"/>
      <c r="T148" s="165"/>
      <c r="AT148" s="160" t="s">
        <v>249</v>
      </c>
      <c r="AU148" s="160" t="s">
        <v>86</v>
      </c>
      <c r="AV148" s="13" t="s">
        <v>247</v>
      </c>
      <c r="AW148" s="13" t="s">
        <v>30</v>
      </c>
      <c r="AX148" s="13" t="s">
        <v>80</v>
      </c>
      <c r="AY148" s="160" t="s">
        <v>241</v>
      </c>
    </row>
    <row r="149" spans="2:65" s="1" customFormat="1" ht="24.25" customHeight="1">
      <c r="B149" s="32"/>
      <c r="C149" s="137" t="s">
        <v>274</v>
      </c>
      <c r="D149" s="137" t="s">
        <v>243</v>
      </c>
      <c r="E149" s="138" t="s">
        <v>286</v>
      </c>
      <c r="F149" s="139" t="s">
        <v>287</v>
      </c>
      <c r="G149" s="140" t="s">
        <v>254</v>
      </c>
      <c r="H149" s="141">
        <v>15.97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39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247</v>
      </c>
      <c r="AT149" s="149" t="s">
        <v>243</v>
      </c>
      <c r="AU149" s="149" t="s">
        <v>86</v>
      </c>
      <c r="AY149" s="17" t="s">
        <v>241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247</v>
      </c>
      <c r="BM149" s="149" t="s">
        <v>3779</v>
      </c>
    </row>
    <row r="150" spans="2:65" s="12" customFormat="1" ht="12">
      <c r="B150" s="151"/>
      <c r="D150" s="152" t="s">
        <v>249</v>
      </c>
      <c r="E150" s="153" t="s">
        <v>1</v>
      </c>
      <c r="F150" s="154" t="s">
        <v>3780</v>
      </c>
      <c r="H150" s="155">
        <v>14.72</v>
      </c>
      <c r="I150" s="156"/>
      <c r="L150" s="151"/>
      <c r="M150" s="157"/>
      <c r="T150" s="158"/>
      <c r="AT150" s="153" t="s">
        <v>249</v>
      </c>
      <c r="AU150" s="153" t="s">
        <v>86</v>
      </c>
      <c r="AV150" s="12" t="s">
        <v>86</v>
      </c>
      <c r="AW150" s="12" t="s">
        <v>30</v>
      </c>
      <c r="AX150" s="12" t="s">
        <v>73</v>
      </c>
      <c r="AY150" s="153" t="s">
        <v>241</v>
      </c>
    </row>
    <row r="151" spans="2:65" s="14" customFormat="1" ht="12">
      <c r="B151" s="166"/>
      <c r="D151" s="152" t="s">
        <v>249</v>
      </c>
      <c r="E151" s="167" t="s">
        <v>1</v>
      </c>
      <c r="F151" s="168" t="s">
        <v>3781</v>
      </c>
      <c r="H151" s="169">
        <v>14.72</v>
      </c>
      <c r="I151" s="170"/>
      <c r="L151" s="166"/>
      <c r="M151" s="171"/>
      <c r="T151" s="172"/>
      <c r="AT151" s="167" t="s">
        <v>249</v>
      </c>
      <c r="AU151" s="167" t="s">
        <v>86</v>
      </c>
      <c r="AV151" s="14" t="s">
        <v>258</v>
      </c>
      <c r="AW151" s="14" t="s">
        <v>30</v>
      </c>
      <c r="AX151" s="14" t="s">
        <v>73</v>
      </c>
      <c r="AY151" s="167" t="s">
        <v>241</v>
      </c>
    </row>
    <row r="152" spans="2:65" s="12" customFormat="1" ht="12">
      <c r="B152" s="151"/>
      <c r="D152" s="152" t="s">
        <v>249</v>
      </c>
      <c r="E152" s="153" t="s">
        <v>1</v>
      </c>
      <c r="F152" s="154" t="s">
        <v>3782</v>
      </c>
      <c r="H152" s="155">
        <v>2.25</v>
      </c>
      <c r="I152" s="156"/>
      <c r="L152" s="151"/>
      <c r="M152" s="157"/>
      <c r="T152" s="158"/>
      <c r="AT152" s="153" t="s">
        <v>249</v>
      </c>
      <c r="AU152" s="153" t="s">
        <v>86</v>
      </c>
      <c r="AV152" s="12" t="s">
        <v>86</v>
      </c>
      <c r="AW152" s="12" t="s">
        <v>30</v>
      </c>
      <c r="AX152" s="12" t="s">
        <v>73</v>
      </c>
      <c r="AY152" s="153" t="s">
        <v>241</v>
      </c>
    </row>
    <row r="153" spans="2:65" s="12" customFormat="1" ht="12">
      <c r="B153" s="151"/>
      <c r="D153" s="152" t="s">
        <v>249</v>
      </c>
      <c r="E153" s="153" t="s">
        <v>1</v>
      </c>
      <c r="F153" s="154" t="s">
        <v>3783</v>
      </c>
      <c r="H153" s="155">
        <v>-1</v>
      </c>
      <c r="I153" s="156"/>
      <c r="L153" s="151"/>
      <c r="M153" s="157"/>
      <c r="T153" s="158"/>
      <c r="AT153" s="153" t="s">
        <v>249</v>
      </c>
      <c r="AU153" s="153" t="s">
        <v>86</v>
      </c>
      <c r="AV153" s="12" t="s">
        <v>86</v>
      </c>
      <c r="AW153" s="12" t="s">
        <v>30</v>
      </c>
      <c r="AX153" s="12" t="s">
        <v>73</v>
      </c>
      <c r="AY153" s="153" t="s">
        <v>241</v>
      </c>
    </row>
    <row r="154" spans="2:65" s="14" customFormat="1" ht="12">
      <c r="B154" s="166"/>
      <c r="D154" s="152" t="s">
        <v>249</v>
      </c>
      <c r="E154" s="167" t="s">
        <v>1</v>
      </c>
      <c r="F154" s="168" t="s">
        <v>3784</v>
      </c>
      <c r="H154" s="169">
        <v>1.25</v>
      </c>
      <c r="I154" s="170"/>
      <c r="L154" s="166"/>
      <c r="M154" s="171"/>
      <c r="T154" s="172"/>
      <c r="AT154" s="167" t="s">
        <v>249</v>
      </c>
      <c r="AU154" s="167" t="s">
        <v>86</v>
      </c>
      <c r="AV154" s="14" t="s">
        <v>258</v>
      </c>
      <c r="AW154" s="14" t="s">
        <v>30</v>
      </c>
      <c r="AX154" s="14" t="s">
        <v>73</v>
      </c>
      <c r="AY154" s="167" t="s">
        <v>241</v>
      </c>
    </row>
    <row r="155" spans="2:65" s="13" customFormat="1" ht="12">
      <c r="B155" s="159"/>
      <c r="D155" s="152" t="s">
        <v>249</v>
      </c>
      <c r="E155" s="160" t="s">
        <v>1</v>
      </c>
      <c r="F155" s="161" t="s">
        <v>251</v>
      </c>
      <c r="H155" s="162">
        <v>15.969999999999999</v>
      </c>
      <c r="I155" s="163"/>
      <c r="L155" s="159"/>
      <c r="M155" s="164"/>
      <c r="T155" s="165"/>
      <c r="AT155" s="160" t="s">
        <v>249</v>
      </c>
      <c r="AU155" s="160" t="s">
        <v>86</v>
      </c>
      <c r="AV155" s="13" t="s">
        <v>247</v>
      </c>
      <c r="AW155" s="13" t="s">
        <v>30</v>
      </c>
      <c r="AX155" s="13" t="s">
        <v>80</v>
      </c>
      <c r="AY155" s="160" t="s">
        <v>241</v>
      </c>
    </row>
    <row r="156" spans="2:65" s="1" customFormat="1" ht="24.25" customHeight="1">
      <c r="B156" s="32"/>
      <c r="C156" s="137" t="s">
        <v>279</v>
      </c>
      <c r="D156" s="137" t="s">
        <v>243</v>
      </c>
      <c r="E156" s="138" t="s">
        <v>3528</v>
      </c>
      <c r="F156" s="139" t="s">
        <v>3529</v>
      </c>
      <c r="G156" s="140" t="s">
        <v>254</v>
      </c>
      <c r="H156" s="141">
        <v>3.6219999999999999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39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247</v>
      </c>
      <c r="AT156" s="149" t="s">
        <v>243</v>
      </c>
      <c r="AU156" s="149" t="s">
        <v>86</v>
      </c>
      <c r="AY156" s="17" t="s">
        <v>241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86</v>
      </c>
      <c r="BK156" s="150">
        <f>ROUND(I156*H156,2)</f>
        <v>0</v>
      </c>
      <c r="BL156" s="17" t="s">
        <v>247</v>
      </c>
      <c r="BM156" s="149" t="s">
        <v>3785</v>
      </c>
    </row>
    <row r="157" spans="2:65" s="12" customFormat="1" ht="12">
      <c r="B157" s="151"/>
      <c r="D157" s="152" t="s">
        <v>249</v>
      </c>
      <c r="E157" s="153" t="s">
        <v>1</v>
      </c>
      <c r="F157" s="154" t="s">
        <v>3786</v>
      </c>
      <c r="H157" s="155">
        <v>3.68</v>
      </c>
      <c r="I157" s="156"/>
      <c r="L157" s="151"/>
      <c r="M157" s="157"/>
      <c r="T157" s="158"/>
      <c r="AT157" s="153" t="s">
        <v>249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241</v>
      </c>
    </row>
    <row r="158" spans="2:65" s="12" customFormat="1" ht="12">
      <c r="B158" s="151"/>
      <c r="D158" s="152" t="s">
        <v>249</v>
      </c>
      <c r="E158" s="153" t="s">
        <v>1</v>
      </c>
      <c r="F158" s="154" t="s">
        <v>3787</v>
      </c>
      <c r="H158" s="155">
        <v>-5.8000000000000003E-2</v>
      </c>
      <c r="I158" s="156"/>
      <c r="L158" s="151"/>
      <c r="M158" s="157"/>
      <c r="T158" s="158"/>
      <c r="AT158" s="153" t="s">
        <v>249</v>
      </c>
      <c r="AU158" s="153" t="s">
        <v>86</v>
      </c>
      <c r="AV158" s="12" t="s">
        <v>86</v>
      </c>
      <c r="AW158" s="12" t="s">
        <v>30</v>
      </c>
      <c r="AX158" s="12" t="s">
        <v>73</v>
      </c>
      <c r="AY158" s="153" t="s">
        <v>241</v>
      </c>
    </row>
    <row r="159" spans="2:65" s="13" customFormat="1" ht="12">
      <c r="B159" s="159"/>
      <c r="D159" s="152" t="s">
        <v>249</v>
      </c>
      <c r="E159" s="160" t="s">
        <v>1</v>
      </c>
      <c r="F159" s="161" t="s">
        <v>251</v>
      </c>
      <c r="H159" s="162">
        <v>3.6220000000000003</v>
      </c>
      <c r="I159" s="163"/>
      <c r="L159" s="159"/>
      <c r="M159" s="164"/>
      <c r="T159" s="165"/>
      <c r="AT159" s="160" t="s">
        <v>249</v>
      </c>
      <c r="AU159" s="160" t="s">
        <v>86</v>
      </c>
      <c r="AV159" s="13" t="s">
        <v>247</v>
      </c>
      <c r="AW159" s="13" t="s">
        <v>30</v>
      </c>
      <c r="AX159" s="13" t="s">
        <v>80</v>
      </c>
      <c r="AY159" s="160" t="s">
        <v>241</v>
      </c>
    </row>
    <row r="160" spans="2:65" s="1" customFormat="1" ht="16.5" customHeight="1">
      <c r="B160" s="32"/>
      <c r="C160" s="173" t="s">
        <v>285</v>
      </c>
      <c r="D160" s="173" t="s">
        <v>319</v>
      </c>
      <c r="E160" s="174" t="s">
        <v>3532</v>
      </c>
      <c r="F160" s="175" t="s">
        <v>3533</v>
      </c>
      <c r="G160" s="176" t="s">
        <v>282</v>
      </c>
      <c r="H160" s="177">
        <v>6.52</v>
      </c>
      <c r="I160" s="178"/>
      <c r="J160" s="179">
        <f>ROUND(I160*H160,2)</f>
        <v>0</v>
      </c>
      <c r="K160" s="180"/>
      <c r="L160" s="181"/>
      <c r="M160" s="182" t="s">
        <v>1</v>
      </c>
      <c r="N160" s="183" t="s">
        <v>39</v>
      </c>
      <c r="P160" s="147">
        <f>O160*H160</f>
        <v>0</v>
      </c>
      <c r="Q160" s="147">
        <v>1</v>
      </c>
      <c r="R160" s="147">
        <f>Q160*H160</f>
        <v>6.52</v>
      </c>
      <c r="S160" s="147">
        <v>0</v>
      </c>
      <c r="T160" s="148">
        <f>S160*H160</f>
        <v>0</v>
      </c>
      <c r="AR160" s="149" t="s">
        <v>285</v>
      </c>
      <c r="AT160" s="149" t="s">
        <v>319</v>
      </c>
      <c r="AU160" s="149" t="s">
        <v>86</v>
      </c>
      <c r="AY160" s="17" t="s">
        <v>241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247</v>
      </c>
      <c r="BM160" s="149" t="s">
        <v>3788</v>
      </c>
    </row>
    <row r="161" spans="2:65" s="12" customFormat="1" ht="12">
      <c r="B161" s="151"/>
      <c r="D161" s="152" t="s">
        <v>249</v>
      </c>
      <c r="E161" s="153" t="s">
        <v>1</v>
      </c>
      <c r="F161" s="154" t="s">
        <v>3789</v>
      </c>
      <c r="H161" s="155">
        <v>6.52</v>
      </c>
      <c r="I161" s="156"/>
      <c r="L161" s="151"/>
      <c r="M161" s="157"/>
      <c r="T161" s="158"/>
      <c r="AT161" s="153" t="s">
        <v>249</v>
      </c>
      <c r="AU161" s="153" t="s">
        <v>86</v>
      </c>
      <c r="AV161" s="12" t="s">
        <v>86</v>
      </c>
      <c r="AW161" s="12" t="s">
        <v>30</v>
      </c>
      <c r="AX161" s="12" t="s">
        <v>73</v>
      </c>
      <c r="AY161" s="153" t="s">
        <v>241</v>
      </c>
    </row>
    <row r="162" spans="2:65" s="13" customFormat="1" ht="12">
      <c r="B162" s="159"/>
      <c r="D162" s="152" t="s">
        <v>249</v>
      </c>
      <c r="E162" s="160" t="s">
        <v>1</v>
      </c>
      <c r="F162" s="161" t="s">
        <v>251</v>
      </c>
      <c r="H162" s="162">
        <v>6.52</v>
      </c>
      <c r="I162" s="163"/>
      <c r="L162" s="159"/>
      <c r="M162" s="164"/>
      <c r="T162" s="165"/>
      <c r="AT162" s="160" t="s">
        <v>249</v>
      </c>
      <c r="AU162" s="160" t="s">
        <v>86</v>
      </c>
      <c r="AV162" s="13" t="s">
        <v>247</v>
      </c>
      <c r="AW162" s="13" t="s">
        <v>30</v>
      </c>
      <c r="AX162" s="13" t="s">
        <v>80</v>
      </c>
      <c r="AY162" s="160" t="s">
        <v>241</v>
      </c>
    </row>
    <row r="163" spans="2:65" s="1" customFormat="1" ht="24.25" customHeight="1">
      <c r="B163" s="32"/>
      <c r="C163" s="137" t="s">
        <v>290</v>
      </c>
      <c r="D163" s="137" t="s">
        <v>243</v>
      </c>
      <c r="E163" s="138" t="s">
        <v>3535</v>
      </c>
      <c r="F163" s="139" t="s">
        <v>3536</v>
      </c>
      <c r="G163" s="140" t="s">
        <v>254</v>
      </c>
      <c r="H163" s="141">
        <v>2.0649999999999999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39</v>
      </c>
      <c r="P163" s="147">
        <f>O163*H163</f>
        <v>0</v>
      </c>
      <c r="Q163" s="147">
        <v>1.8907700000000001</v>
      </c>
      <c r="R163" s="147">
        <f>Q163*H163</f>
        <v>3.9044400499999998</v>
      </c>
      <c r="S163" s="147">
        <v>0</v>
      </c>
      <c r="T163" s="148">
        <f>S163*H163</f>
        <v>0</v>
      </c>
      <c r="AR163" s="149" t="s">
        <v>247</v>
      </c>
      <c r="AT163" s="149" t="s">
        <v>243</v>
      </c>
      <c r="AU163" s="149" t="s">
        <v>86</v>
      </c>
      <c r="AY163" s="17" t="s">
        <v>241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86</v>
      </c>
      <c r="BK163" s="150">
        <f>ROUND(I163*H163,2)</f>
        <v>0</v>
      </c>
      <c r="BL163" s="17" t="s">
        <v>247</v>
      </c>
      <c r="BM163" s="149" t="s">
        <v>3790</v>
      </c>
    </row>
    <row r="164" spans="2:65" s="12" customFormat="1" ht="12">
      <c r="B164" s="151"/>
      <c r="D164" s="152" t="s">
        <v>249</v>
      </c>
      <c r="E164" s="153" t="s">
        <v>1</v>
      </c>
      <c r="F164" s="154" t="s">
        <v>3791</v>
      </c>
      <c r="H164" s="155">
        <v>1.84</v>
      </c>
      <c r="I164" s="156"/>
      <c r="L164" s="151"/>
      <c r="M164" s="157"/>
      <c r="T164" s="158"/>
      <c r="AT164" s="153" t="s">
        <v>249</v>
      </c>
      <c r="AU164" s="153" t="s">
        <v>86</v>
      </c>
      <c r="AV164" s="12" t="s">
        <v>86</v>
      </c>
      <c r="AW164" s="12" t="s">
        <v>30</v>
      </c>
      <c r="AX164" s="12" t="s">
        <v>73</v>
      </c>
      <c r="AY164" s="153" t="s">
        <v>241</v>
      </c>
    </row>
    <row r="165" spans="2:65" s="14" customFormat="1" ht="12">
      <c r="B165" s="166"/>
      <c r="D165" s="152" t="s">
        <v>249</v>
      </c>
      <c r="E165" s="167" t="s">
        <v>1</v>
      </c>
      <c r="F165" s="168" t="s">
        <v>3781</v>
      </c>
      <c r="H165" s="169">
        <v>1.84</v>
      </c>
      <c r="I165" s="170"/>
      <c r="L165" s="166"/>
      <c r="M165" s="171"/>
      <c r="T165" s="172"/>
      <c r="AT165" s="167" t="s">
        <v>249</v>
      </c>
      <c r="AU165" s="167" t="s">
        <v>86</v>
      </c>
      <c r="AV165" s="14" t="s">
        <v>258</v>
      </c>
      <c r="AW165" s="14" t="s">
        <v>30</v>
      </c>
      <c r="AX165" s="14" t="s">
        <v>73</v>
      </c>
      <c r="AY165" s="167" t="s">
        <v>241</v>
      </c>
    </row>
    <row r="166" spans="2:65" s="12" customFormat="1" ht="12">
      <c r="B166" s="151"/>
      <c r="D166" s="152" t="s">
        <v>249</v>
      </c>
      <c r="E166" s="153" t="s">
        <v>1</v>
      </c>
      <c r="F166" s="154" t="s">
        <v>3792</v>
      </c>
      <c r="H166" s="155">
        <v>0.22500000000000001</v>
      </c>
      <c r="I166" s="156"/>
      <c r="L166" s="151"/>
      <c r="M166" s="157"/>
      <c r="T166" s="158"/>
      <c r="AT166" s="153" t="s">
        <v>249</v>
      </c>
      <c r="AU166" s="153" t="s">
        <v>86</v>
      </c>
      <c r="AV166" s="12" t="s">
        <v>86</v>
      </c>
      <c r="AW166" s="12" t="s">
        <v>30</v>
      </c>
      <c r="AX166" s="12" t="s">
        <v>73</v>
      </c>
      <c r="AY166" s="153" t="s">
        <v>241</v>
      </c>
    </row>
    <row r="167" spans="2:65" s="14" customFormat="1" ht="12">
      <c r="B167" s="166"/>
      <c r="D167" s="152" t="s">
        <v>249</v>
      </c>
      <c r="E167" s="167" t="s">
        <v>1</v>
      </c>
      <c r="F167" s="168" t="s">
        <v>3784</v>
      </c>
      <c r="H167" s="169">
        <v>0.22500000000000001</v>
      </c>
      <c r="I167" s="170"/>
      <c r="L167" s="166"/>
      <c r="M167" s="171"/>
      <c r="T167" s="172"/>
      <c r="AT167" s="167" t="s">
        <v>249</v>
      </c>
      <c r="AU167" s="167" t="s">
        <v>86</v>
      </c>
      <c r="AV167" s="14" t="s">
        <v>258</v>
      </c>
      <c r="AW167" s="14" t="s">
        <v>30</v>
      </c>
      <c r="AX167" s="14" t="s">
        <v>73</v>
      </c>
      <c r="AY167" s="167" t="s">
        <v>241</v>
      </c>
    </row>
    <row r="168" spans="2:65" s="13" customFormat="1" ht="12">
      <c r="B168" s="159"/>
      <c r="D168" s="152" t="s">
        <v>249</v>
      </c>
      <c r="E168" s="160" t="s">
        <v>1</v>
      </c>
      <c r="F168" s="161" t="s">
        <v>251</v>
      </c>
      <c r="H168" s="162">
        <v>2.0649999999999999</v>
      </c>
      <c r="I168" s="163"/>
      <c r="L168" s="159"/>
      <c r="M168" s="164"/>
      <c r="T168" s="165"/>
      <c r="AT168" s="160" t="s">
        <v>249</v>
      </c>
      <c r="AU168" s="160" t="s">
        <v>86</v>
      </c>
      <c r="AV168" s="13" t="s">
        <v>247</v>
      </c>
      <c r="AW168" s="13" t="s">
        <v>30</v>
      </c>
      <c r="AX168" s="13" t="s">
        <v>80</v>
      </c>
      <c r="AY168" s="160" t="s">
        <v>241</v>
      </c>
    </row>
    <row r="169" spans="2:65" s="1" customFormat="1" ht="16.5" customHeight="1">
      <c r="B169" s="32"/>
      <c r="C169" s="137" t="s">
        <v>296</v>
      </c>
      <c r="D169" s="137" t="s">
        <v>243</v>
      </c>
      <c r="E169" s="138" t="s">
        <v>3540</v>
      </c>
      <c r="F169" s="139" t="s">
        <v>3541</v>
      </c>
      <c r="G169" s="140" t="s">
        <v>246</v>
      </c>
      <c r="H169" s="141">
        <v>20.65</v>
      </c>
      <c r="I169" s="142"/>
      <c r="J169" s="143">
        <f>ROUND(I169*H169,2)</f>
        <v>0</v>
      </c>
      <c r="K169" s="144"/>
      <c r="L169" s="32"/>
      <c r="M169" s="145" t="s">
        <v>1</v>
      </c>
      <c r="N169" s="146" t="s">
        <v>39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247</v>
      </c>
      <c r="AT169" s="149" t="s">
        <v>243</v>
      </c>
      <c r="AU169" s="149" t="s">
        <v>86</v>
      </c>
      <c r="AY169" s="17" t="s">
        <v>241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86</v>
      </c>
      <c r="BK169" s="150">
        <f>ROUND(I169*H169,2)</f>
        <v>0</v>
      </c>
      <c r="BL169" s="17" t="s">
        <v>247</v>
      </c>
      <c r="BM169" s="149" t="s">
        <v>3793</v>
      </c>
    </row>
    <row r="170" spans="2:65" s="12" customFormat="1" ht="12">
      <c r="B170" s="151"/>
      <c r="D170" s="152" t="s">
        <v>249</v>
      </c>
      <c r="E170" s="153" t="s">
        <v>1</v>
      </c>
      <c r="F170" s="154" t="s">
        <v>3794</v>
      </c>
      <c r="H170" s="155">
        <v>18.399999999999999</v>
      </c>
      <c r="I170" s="156"/>
      <c r="L170" s="151"/>
      <c r="M170" s="157"/>
      <c r="T170" s="158"/>
      <c r="AT170" s="153" t="s">
        <v>249</v>
      </c>
      <c r="AU170" s="153" t="s">
        <v>86</v>
      </c>
      <c r="AV170" s="12" t="s">
        <v>86</v>
      </c>
      <c r="AW170" s="12" t="s">
        <v>30</v>
      </c>
      <c r="AX170" s="12" t="s">
        <v>73</v>
      </c>
      <c r="AY170" s="153" t="s">
        <v>241</v>
      </c>
    </row>
    <row r="171" spans="2:65" s="14" customFormat="1" ht="12">
      <c r="B171" s="166"/>
      <c r="D171" s="152" t="s">
        <v>249</v>
      </c>
      <c r="E171" s="167" t="s">
        <v>1</v>
      </c>
      <c r="F171" s="168" t="s">
        <v>3781</v>
      </c>
      <c r="H171" s="169">
        <v>18.399999999999999</v>
      </c>
      <c r="I171" s="170"/>
      <c r="L171" s="166"/>
      <c r="M171" s="171"/>
      <c r="T171" s="172"/>
      <c r="AT171" s="167" t="s">
        <v>249</v>
      </c>
      <c r="AU171" s="167" t="s">
        <v>86</v>
      </c>
      <c r="AV171" s="14" t="s">
        <v>258</v>
      </c>
      <c r="AW171" s="14" t="s">
        <v>30</v>
      </c>
      <c r="AX171" s="14" t="s">
        <v>73</v>
      </c>
      <c r="AY171" s="167" t="s">
        <v>241</v>
      </c>
    </row>
    <row r="172" spans="2:65" s="12" customFormat="1" ht="12">
      <c r="B172" s="151"/>
      <c r="D172" s="152" t="s">
        <v>249</v>
      </c>
      <c r="E172" s="153" t="s">
        <v>1</v>
      </c>
      <c r="F172" s="154" t="s">
        <v>3795</v>
      </c>
      <c r="H172" s="155">
        <v>2.25</v>
      </c>
      <c r="I172" s="156"/>
      <c r="L172" s="151"/>
      <c r="M172" s="157"/>
      <c r="T172" s="158"/>
      <c r="AT172" s="153" t="s">
        <v>249</v>
      </c>
      <c r="AU172" s="153" t="s">
        <v>86</v>
      </c>
      <c r="AV172" s="12" t="s">
        <v>86</v>
      </c>
      <c r="AW172" s="12" t="s">
        <v>30</v>
      </c>
      <c r="AX172" s="12" t="s">
        <v>73</v>
      </c>
      <c r="AY172" s="153" t="s">
        <v>241</v>
      </c>
    </row>
    <row r="173" spans="2:65" s="14" customFormat="1" ht="12">
      <c r="B173" s="166"/>
      <c r="D173" s="152" t="s">
        <v>249</v>
      </c>
      <c r="E173" s="167" t="s">
        <v>1</v>
      </c>
      <c r="F173" s="168" t="s">
        <v>3784</v>
      </c>
      <c r="H173" s="169">
        <v>2.25</v>
      </c>
      <c r="I173" s="170"/>
      <c r="L173" s="166"/>
      <c r="M173" s="171"/>
      <c r="T173" s="172"/>
      <c r="AT173" s="167" t="s">
        <v>249</v>
      </c>
      <c r="AU173" s="167" t="s">
        <v>86</v>
      </c>
      <c r="AV173" s="14" t="s">
        <v>258</v>
      </c>
      <c r="AW173" s="14" t="s">
        <v>30</v>
      </c>
      <c r="AX173" s="14" t="s">
        <v>73</v>
      </c>
      <c r="AY173" s="167" t="s">
        <v>241</v>
      </c>
    </row>
    <row r="174" spans="2:65" s="13" customFormat="1" ht="12">
      <c r="B174" s="159"/>
      <c r="D174" s="152" t="s">
        <v>249</v>
      </c>
      <c r="E174" s="160" t="s">
        <v>1</v>
      </c>
      <c r="F174" s="161" t="s">
        <v>251</v>
      </c>
      <c r="H174" s="162">
        <v>20.65</v>
      </c>
      <c r="I174" s="163"/>
      <c r="L174" s="159"/>
      <c r="M174" s="164"/>
      <c r="T174" s="165"/>
      <c r="AT174" s="160" t="s">
        <v>249</v>
      </c>
      <c r="AU174" s="160" t="s">
        <v>86</v>
      </c>
      <c r="AV174" s="13" t="s">
        <v>247</v>
      </c>
      <c r="AW174" s="13" t="s">
        <v>30</v>
      </c>
      <c r="AX174" s="13" t="s">
        <v>80</v>
      </c>
      <c r="AY174" s="160" t="s">
        <v>241</v>
      </c>
    </row>
    <row r="175" spans="2:65" s="11" customFormat="1" ht="22.75" customHeight="1">
      <c r="B175" s="125"/>
      <c r="D175" s="126" t="s">
        <v>72</v>
      </c>
      <c r="E175" s="135" t="s">
        <v>86</v>
      </c>
      <c r="F175" s="135" t="s">
        <v>3685</v>
      </c>
      <c r="I175" s="128"/>
      <c r="J175" s="136">
        <f>BK175</f>
        <v>0</v>
      </c>
      <c r="L175" s="125"/>
      <c r="M175" s="130"/>
      <c r="P175" s="131">
        <f>SUM(P176:P185)</f>
        <v>0</v>
      </c>
      <c r="R175" s="131">
        <f>SUM(R176:R185)</f>
        <v>2.2047399999999997</v>
      </c>
      <c r="T175" s="132">
        <f>SUM(T176:T185)</f>
        <v>0</v>
      </c>
      <c r="AR175" s="126" t="s">
        <v>80</v>
      </c>
      <c r="AT175" s="133" t="s">
        <v>72</v>
      </c>
      <c r="AU175" s="133" t="s">
        <v>80</v>
      </c>
      <c r="AY175" s="126" t="s">
        <v>241</v>
      </c>
      <c r="BK175" s="134">
        <f>SUM(BK176:BK185)</f>
        <v>0</v>
      </c>
    </row>
    <row r="176" spans="2:65" s="1" customFormat="1" ht="24.25" customHeight="1">
      <c r="B176" s="32"/>
      <c r="C176" s="137" t="s">
        <v>304</v>
      </c>
      <c r="D176" s="137" t="s">
        <v>243</v>
      </c>
      <c r="E176" s="138" t="s">
        <v>3796</v>
      </c>
      <c r="F176" s="139" t="s">
        <v>3797</v>
      </c>
      <c r="G176" s="140" t="s">
        <v>299</v>
      </c>
      <c r="H176" s="141">
        <v>160</v>
      </c>
      <c r="I176" s="142"/>
      <c r="J176" s="143">
        <f>ROUND(I176*H176,2)</f>
        <v>0</v>
      </c>
      <c r="K176" s="144"/>
      <c r="L176" s="32"/>
      <c r="M176" s="145" t="s">
        <v>1</v>
      </c>
      <c r="N176" s="146" t="s">
        <v>39</v>
      </c>
      <c r="P176" s="147">
        <f>O176*H176</f>
        <v>0</v>
      </c>
      <c r="Q176" s="147">
        <v>1.7000000000000001E-4</v>
      </c>
      <c r="R176" s="147">
        <f>Q176*H176</f>
        <v>2.7200000000000002E-2</v>
      </c>
      <c r="S176" s="147">
        <v>0</v>
      </c>
      <c r="T176" s="148">
        <f>S176*H176</f>
        <v>0</v>
      </c>
      <c r="AR176" s="149" t="s">
        <v>247</v>
      </c>
      <c r="AT176" s="149" t="s">
        <v>243</v>
      </c>
      <c r="AU176" s="149" t="s">
        <v>86</v>
      </c>
      <c r="AY176" s="17" t="s">
        <v>241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86</v>
      </c>
      <c r="BK176" s="150">
        <f>ROUND(I176*H176,2)</f>
        <v>0</v>
      </c>
      <c r="BL176" s="17" t="s">
        <v>247</v>
      </c>
      <c r="BM176" s="149" t="s">
        <v>3798</v>
      </c>
    </row>
    <row r="177" spans="2:65" s="12" customFormat="1" ht="12">
      <c r="B177" s="151"/>
      <c r="D177" s="152" t="s">
        <v>249</v>
      </c>
      <c r="E177" s="153" t="s">
        <v>1</v>
      </c>
      <c r="F177" s="154" t="s">
        <v>3799</v>
      </c>
      <c r="H177" s="155">
        <v>160</v>
      </c>
      <c r="I177" s="156"/>
      <c r="L177" s="151"/>
      <c r="M177" s="157"/>
      <c r="T177" s="158"/>
      <c r="AT177" s="153" t="s">
        <v>249</v>
      </c>
      <c r="AU177" s="153" t="s">
        <v>86</v>
      </c>
      <c r="AV177" s="12" t="s">
        <v>86</v>
      </c>
      <c r="AW177" s="12" t="s">
        <v>30</v>
      </c>
      <c r="AX177" s="12" t="s">
        <v>73</v>
      </c>
      <c r="AY177" s="153" t="s">
        <v>241</v>
      </c>
    </row>
    <row r="178" spans="2:65" s="13" customFormat="1" ht="12">
      <c r="B178" s="159"/>
      <c r="D178" s="152" t="s">
        <v>249</v>
      </c>
      <c r="E178" s="160" t="s">
        <v>1</v>
      </c>
      <c r="F178" s="161" t="s">
        <v>251</v>
      </c>
      <c r="H178" s="162">
        <v>160</v>
      </c>
      <c r="I178" s="163"/>
      <c r="L178" s="159"/>
      <c r="M178" s="164"/>
      <c r="T178" s="165"/>
      <c r="AT178" s="160" t="s">
        <v>249</v>
      </c>
      <c r="AU178" s="160" t="s">
        <v>86</v>
      </c>
      <c r="AV178" s="13" t="s">
        <v>247</v>
      </c>
      <c r="AW178" s="13" t="s">
        <v>30</v>
      </c>
      <c r="AX178" s="13" t="s">
        <v>80</v>
      </c>
      <c r="AY178" s="160" t="s">
        <v>241</v>
      </c>
    </row>
    <row r="179" spans="2:65" s="1" customFormat="1" ht="44.25" customHeight="1">
      <c r="B179" s="32"/>
      <c r="C179" s="137" t="s">
        <v>8</v>
      </c>
      <c r="D179" s="137" t="s">
        <v>243</v>
      </c>
      <c r="E179" s="138" t="s">
        <v>3800</v>
      </c>
      <c r="F179" s="139" t="s">
        <v>3801</v>
      </c>
      <c r="G179" s="140" t="s">
        <v>327</v>
      </c>
      <c r="H179" s="141">
        <v>2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39</v>
      </c>
      <c r="P179" s="147">
        <f>O179*H179</f>
        <v>0</v>
      </c>
      <c r="Q179" s="147">
        <v>0.10337</v>
      </c>
      <c r="R179" s="147">
        <f>Q179*H179</f>
        <v>0.20674000000000001</v>
      </c>
      <c r="S179" s="147">
        <v>0</v>
      </c>
      <c r="T179" s="148">
        <f>S179*H179</f>
        <v>0</v>
      </c>
      <c r="AR179" s="149" t="s">
        <v>247</v>
      </c>
      <c r="AT179" s="149" t="s">
        <v>243</v>
      </c>
      <c r="AU179" s="149" t="s">
        <v>86</v>
      </c>
      <c r="AY179" s="17" t="s">
        <v>241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86</v>
      </c>
      <c r="BK179" s="150">
        <f>ROUND(I179*H179,2)</f>
        <v>0</v>
      </c>
      <c r="BL179" s="17" t="s">
        <v>247</v>
      </c>
      <c r="BM179" s="149" t="s">
        <v>3802</v>
      </c>
    </row>
    <row r="180" spans="2:65" s="1" customFormat="1" ht="21.75" customHeight="1">
      <c r="B180" s="32"/>
      <c r="C180" s="137" t="s">
        <v>318</v>
      </c>
      <c r="D180" s="137" t="s">
        <v>243</v>
      </c>
      <c r="E180" s="138" t="s">
        <v>3803</v>
      </c>
      <c r="F180" s="139" t="s">
        <v>3804</v>
      </c>
      <c r="G180" s="140" t="s">
        <v>299</v>
      </c>
      <c r="H180" s="141">
        <v>160</v>
      </c>
      <c r="I180" s="142"/>
      <c r="J180" s="143">
        <f>ROUND(I180*H180,2)</f>
        <v>0</v>
      </c>
      <c r="K180" s="144"/>
      <c r="L180" s="32"/>
      <c r="M180" s="145" t="s">
        <v>1</v>
      </c>
      <c r="N180" s="146" t="s">
        <v>39</v>
      </c>
      <c r="P180" s="147">
        <f>O180*H180</f>
        <v>0</v>
      </c>
      <c r="Q180" s="147">
        <v>1.2279999999999999E-2</v>
      </c>
      <c r="R180" s="147">
        <f>Q180*H180</f>
        <v>1.9647999999999999</v>
      </c>
      <c r="S180" s="147">
        <v>0</v>
      </c>
      <c r="T180" s="148">
        <f>S180*H180</f>
        <v>0</v>
      </c>
      <c r="AR180" s="149" t="s">
        <v>247</v>
      </c>
      <c r="AT180" s="149" t="s">
        <v>243</v>
      </c>
      <c r="AU180" s="149" t="s">
        <v>86</v>
      </c>
      <c r="AY180" s="17" t="s">
        <v>241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86</v>
      </c>
      <c r="BK180" s="150">
        <f>ROUND(I180*H180,2)</f>
        <v>0</v>
      </c>
      <c r="BL180" s="17" t="s">
        <v>247</v>
      </c>
      <c r="BM180" s="149" t="s">
        <v>3805</v>
      </c>
    </row>
    <row r="181" spans="2:65" s="12" customFormat="1" ht="12">
      <c r="B181" s="151"/>
      <c r="D181" s="152" t="s">
        <v>249</v>
      </c>
      <c r="E181" s="153" t="s">
        <v>1</v>
      </c>
      <c r="F181" s="154" t="s">
        <v>3799</v>
      </c>
      <c r="H181" s="155">
        <v>160</v>
      </c>
      <c r="I181" s="156"/>
      <c r="L181" s="151"/>
      <c r="M181" s="157"/>
      <c r="T181" s="158"/>
      <c r="AT181" s="153" t="s">
        <v>249</v>
      </c>
      <c r="AU181" s="153" t="s">
        <v>86</v>
      </c>
      <c r="AV181" s="12" t="s">
        <v>86</v>
      </c>
      <c r="AW181" s="12" t="s">
        <v>30</v>
      </c>
      <c r="AX181" s="12" t="s">
        <v>73</v>
      </c>
      <c r="AY181" s="153" t="s">
        <v>241</v>
      </c>
    </row>
    <row r="182" spans="2:65" s="13" customFormat="1" ht="12">
      <c r="B182" s="159"/>
      <c r="D182" s="152" t="s">
        <v>249</v>
      </c>
      <c r="E182" s="160" t="s">
        <v>1</v>
      </c>
      <c r="F182" s="161" t="s">
        <v>251</v>
      </c>
      <c r="H182" s="162">
        <v>160</v>
      </c>
      <c r="I182" s="163"/>
      <c r="L182" s="159"/>
      <c r="M182" s="164"/>
      <c r="T182" s="165"/>
      <c r="AT182" s="160" t="s">
        <v>249</v>
      </c>
      <c r="AU182" s="160" t="s">
        <v>86</v>
      </c>
      <c r="AV182" s="13" t="s">
        <v>247</v>
      </c>
      <c r="AW182" s="13" t="s">
        <v>30</v>
      </c>
      <c r="AX182" s="13" t="s">
        <v>80</v>
      </c>
      <c r="AY182" s="160" t="s">
        <v>241</v>
      </c>
    </row>
    <row r="183" spans="2:65" s="1" customFormat="1" ht="21.75" customHeight="1">
      <c r="B183" s="32"/>
      <c r="C183" s="137" t="s">
        <v>324</v>
      </c>
      <c r="D183" s="137" t="s">
        <v>243</v>
      </c>
      <c r="E183" s="138" t="s">
        <v>3806</v>
      </c>
      <c r="F183" s="139" t="s">
        <v>3807</v>
      </c>
      <c r="G183" s="140" t="s">
        <v>327</v>
      </c>
      <c r="H183" s="141">
        <v>2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39</v>
      </c>
      <c r="P183" s="147">
        <f>O183*H183</f>
        <v>0</v>
      </c>
      <c r="Q183" s="147">
        <v>3.0000000000000001E-3</v>
      </c>
      <c r="R183" s="147">
        <f>Q183*H183</f>
        <v>6.0000000000000001E-3</v>
      </c>
      <c r="S183" s="147">
        <v>0</v>
      </c>
      <c r="T183" s="148">
        <f>S183*H183</f>
        <v>0</v>
      </c>
      <c r="AR183" s="149" t="s">
        <v>247</v>
      </c>
      <c r="AT183" s="149" t="s">
        <v>243</v>
      </c>
      <c r="AU183" s="149" t="s">
        <v>86</v>
      </c>
      <c r="AY183" s="17" t="s">
        <v>241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86</v>
      </c>
      <c r="BK183" s="150">
        <f>ROUND(I183*H183,2)</f>
        <v>0</v>
      </c>
      <c r="BL183" s="17" t="s">
        <v>247</v>
      </c>
      <c r="BM183" s="149" t="s">
        <v>3808</v>
      </c>
    </row>
    <row r="184" spans="2:65" s="12" customFormat="1" ht="12">
      <c r="B184" s="151"/>
      <c r="D184" s="152" t="s">
        <v>249</v>
      </c>
      <c r="E184" s="153" t="s">
        <v>1</v>
      </c>
      <c r="F184" s="154" t="s">
        <v>3809</v>
      </c>
      <c r="H184" s="155">
        <v>2</v>
      </c>
      <c r="I184" s="156"/>
      <c r="L184" s="151"/>
      <c r="M184" s="157"/>
      <c r="T184" s="158"/>
      <c r="AT184" s="153" t="s">
        <v>249</v>
      </c>
      <c r="AU184" s="153" t="s">
        <v>86</v>
      </c>
      <c r="AV184" s="12" t="s">
        <v>86</v>
      </c>
      <c r="AW184" s="12" t="s">
        <v>30</v>
      </c>
      <c r="AX184" s="12" t="s">
        <v>73</v>
      </c>
      <c r="AY184" s="153" t="s">
        <v>241</v>
      </c>
    </row>
    <row r="185" spans="2:65" s="13" customFormat="1" ht="12">
      <c r="B185" s="159"/>
      <c r="D185" s="152" t="s">
        <v>249</v>
      </c>
      <c r="E185" s="160" t="s">
        <v>1</v>
      </c>
      <c r="F185" s="161" t="s">
        <v>251</v>
      </c>
      <c r="H185" s="162">
        <v>2</v>
      </c>
      <c r="I185" s="163"/>
      <c r="L185" s="159"/>
      <c r="M185" s="164"/>
      <c r="T185" s="165"/>
      <c r="AT185" s="160" t="s">
        <v>249</v>
      </c>
      <c r="AU185" s="160" t="s">
        <v>86</v>
      </c>
      <c r="AV185" s="13" t="s">
        <v>247</v>
      </c>
      <c r="AW185" s="13" t="s">
        <v>30</v>
      </c>
      <c r="AX185" s="13" t="s">
        <v>80</v>
      </c>
      <c r="AY185" s="160" t="s">
        <v>241</v>
      </c>
    </row>
    <row r="186" spans="2:65" s="11" customFormat="1" ht="22.75" customHeight="1">
      <c r="B186" s="125"/>
      <c r="D186" s="126" t="s">
        <v>72</v>
      </c>
      <c r="E186" s="135" t="s">
        <v>285</v>
      </c>
      <c r="F186" s="135" t="s">
        <v>929</v>
      </c>
      <c r="I186" s="128"/>
      <c r="J186" s="136">
        <f>BK186</f>
        <v>0</v>
      </c>
      <c r="L186" s="125"/>
      <c r="M186" s="130"/>
      <c r="P186" s="131">
        <f>SUM(P187:P212)</f>
        <v>0</v>
      </c>
      <c r="R186" s="131">
        <f>SUM(R187:R212)</f>
        <v>0.54636669999999998</v>
      </c>
      <c r="T186" s="132">
        <f>SUM(T187:T212)</f>
        <v>0</v>
      </c>
      <c r="AR186" s="126" t="s">
        <v>80</v>
      </c>
      <c r="AT186" s="133" t="s">
        <v>72</v>
      </c>
      <c r="AU186" s="133" t="s">
        <v>80</v>
      </c>
      <c r="AY186" s="126" t="s">
        <v>241</v>
      </c>
      <c r="BK186" s="134">
        <f>SUM(BK187:BK212)</f>
        <v>0</v>
      </c>
    </row>
    <row r="187" spans="2:65" s="1" customFormat="1" ht="24.25" customHeight="1">
      <c r="B187" s="32"/>
      <c r="C187" s="137" t="s">
        <v>330</v>
      </c>
      <c r="D187" s="137" t="s">
        <v>243</v>
      </c>
      <c r="E187" s="138" t="s">
        <v>3810</v>
      </c>
      <c r="F187" s="139" t="s">
        <v>3811</v>
      </c>
      <c r="G187" s="140" t="s">
        <v>299</v>
      </c>
      <c r="H187" s="141">
        <v>46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39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247</v>
      </c>
      <c r="AT187" s="149" t="s">
        <v>243</v>
      </c>
      <c r="AU187" s="149" t="s">
        <v>86</v>
      </c>
      <c r="AY187" s="17" t="s">
        <v>241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86</v>
      </c>
      <c r="BK187" s="150">
        <f>ROUND(I187*H187,2)</f>
        <v>0</v>
      </c>
      <c r="BL187" s="17" t="s">
        <v>247</v>
      </c>
      <c r="BM187" s="149" t="s">
        <v>3812</v>
      </c>
    </row>
    <row r="188" spans="2:65" s="12" customFormat="1" ht="12">
      <c r="B188" s="151"/>
      <c r="D188" s="152" t="s">
        <v>249</v>
      </c>
      <c r="E188" s="153" t="s">
        <v>1</v>
      </c>
      <c r="F188" s="154" t="s">
        <v>3813</v>
      </c>
      <c r="H188" s="155">
        <v>46</v>
      </c>
      <c r="I188" s="156"/>
      <c r="L188" s="151"/>
      <c r="M188" s="157"/>
      <c r="T188" s="158"/>
      <c r="AT188" s="153" t="s">
        <v>249</v>
      </c>
      <c r="AU188" s="153" t="s">
        <v>86</v>
      </c>
      <c r="AV188" s="12" t="s">
        <v>86</v>
      </c>
      <c r="AW188" s="12" t="s">
        <v>30</v>
      </c>
      <c r="AX188" s="12" t="s">
        <v>73</v>
      </c>
      <c r="AY188" s="153" t="s">
        <v>241</v>
      </c>
    </row>
    <row r="189" spans="2:65" s="13" customFormat="1" ht="12">
      <c r="B189" s="159"/>
      <c r="D189" s="152" t="s">
        <v>249</v>
      </c>
      <c r="E189" s="160" t="s">
        <v>1</v>
      </c>
      <c r="F189" s="161" t="s">
        <v>3814</v>
      </c>
      <c r="H189" s="162">
        <v>46</v>
      </c>
      <c r="I189" s="163"/>
      <c r="L189" s="159"/>
      <c r="M189" s="164"/>
      <c r="T189" s="165"/>
      <c r="AT189" s="160" t="s">
        <v>249</v>
      </c>
      <c r="AU189" s="160" t="s">
        <v>86</v>
      </c>
      <c r="AV189" s="13" t="s">
        <v>247</v>
      </c>
      <c r="AW189" s="13" t="s">
        <v>30</v>
      </c>
      <c r="AX189" s="13" t="s">
        <v>80</v>
      </c>
      <c r="AY189" s="160" t="s">
        <v>241</v>
      </c>
    </row>
    <row r="190" spans="2:65" s="1" customFormat="1" ht="24.25" customHeight="1">
      <c r="B190" s="32"/>
      <c r="C190" s="173" t="s">
        <v>334</v>
      </c>
      <c r="D190" s="173" t="s">
        <v>319</v>
      </c>
      <c r="E190" s="174" t="s">
        <v>3815</v>
      </c>
      <c r="F190" s="175" t="s">
        <v>3816</v>
      </c>
      <c r="G190" s="176" t="s">
        <v>299</v>
      </c>
      <c r="H190" s="177">
        <v>46.69</v>
      </c>
      <c r="I190" s="178"/>
      <c r="J190" s="179">
        <f>ROUND(I190*H190,2)</f>
        <v>0</v>
      </c>
      <c r="K190" s="180"/>
      <c r="L190" s="181"/>
      <c r="M190" s="182" t="s">
        <v>1</v>
      </c>
      <c r="N190" s="183" t="s">
        <v>39</v>
      </c>
      <c r="P190" s="147">
        <f>O190*H190</f>
        <v>0</v>
      </c>
      <c r="Q190" s="147">
        <v>4.2999999999999999E-4</v>
      </c>
      <c r="R190" s="147">
        <f>Q190*H190</f>
        <v>2.0076699999999999E-2</v>
      </c>
      <c r="S190" s="147">
        <v>0</v>
      </c>
      <c r="T190" s="148">
        <f>S190*H190</f>
        <v>0</v>
      </c>
      <c r="AR190" s="149" t="s">
        <v>285</v>
      </c>
      <c r="AT190" s="149" t="s">
        <v>319</v>
      </c>
      <c r="AU190" s="149" t="s">
        <v>86</v>
      </c>
      <c r="AY190" s="17" t="s">
        <v>241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86</v>
      </c>
      <c r="BK190" s="150">
        <f>ROUND(I190*H190,2)</f>
        <v>0</v>
      </c>
      <c r="BL190" s="17" t="s">
        <v>247</v>
      </c>
      <c r="BM190" s="149" t="s">
        <v>3817</v>
      </c>
    </row>
    <row r="191" spans="2:65" s="12" customFormat="1" ht="12">
      <c r="B191" s="151"/>
      <c r="D191" s="152" t="s">
        <v>249</v>
      </c>
      <c r="E191" s="153" t="s">
        <v>1</v>
      </c>
      <c r="F191" s="154" t="s">
        <v>3818</v>
      </c>
      <c r="H191" s="155">
        <v>46.69</v>
      </c>
      <c r="I191" s="156"/>
      <c r="L191" s="151"/>
      <c r="M191" s="157"/>
      <c r="T191" s="158"/>
      <c r="AT191" s="153" t="s">
        <v>249</v>
      </c>
      <c r="AU191" s="153" t="s">
        <v>86</v>
      </c>
      <c r="AV191" s="12" t="s">
        <v>86</v>
      </c>
      <c r="AW191" s="12" t="s">
        <v>30</v>
      </c>
      <c r="AX191" s="12" t="s">
        <v>80</v>
      </c>
      <c r="AY191" s="153" t="s">
        <v>241</v>
      </c>
    </row>
    <row r="192" spans="2:65" s="1" customFormat="1" ht="33" customHeight="1">
      <c r="B192" s="32"/>
      <c r="C192" s="137" t="s">
        <v>338</v>
      </c>
      <c r="D192" s="137" t="s">
        <v>243</v>
      </c>
      <c r="E192" s="138" t="s">
        <v>3819</v>
      </c>
      <c r="F192" s="139" t="s">
        <v>3820</v>
      </c>
      <c r="G192" s="140" t="s">
        <v>299</v>
      </c>
      <c r="H192" s="141">
        <v>46</v>
      </c>
      <c r="I192" s="142"/>
      <c r="J192" s="143">
        <f>ROUND(I192*H192,2)</f>
        <v>0</v>
      </c>
      <c r="K192" s="144"/>
      <c r="L192" s="32"/>
      <c r="M192" s="145" t="s">
        <v>1</v>
      </c>
      <c r="N192" s="146" t="s">
        <v>39</v>
      </c>
      <c r="P192" s="147">
        <f>O192*H192</f>
        <v>0</v>
      </c>
      <c r="Q192" s="147">
        <v>1.9000000000000001E-4</v>
      </c>
      <c r="R192" s="147">
        <f>Q192*H192</f>
        <v>8.7400000000000012E-3</v>
      </c>
      <c r="S192" s="147">
        <v>0</v>
      </c>
      <c r="T192" s="148">
        <f>S192*H192</f>
        <v>0</v>
      </c>
      <c r="AR192" s="149" t="s">
        <v>334</v>
      </c>
      <c r="AT192" s="149" t="s">
        <v>243</v>
      </c>
      <c r="AU192" s="149" t="s">
        <v>86</v>
      </c>
      <c r="AY192" s="17" t="s">
        <v>241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86</v>
      </c>
      <c r="BK192" s="150">
        <f>ROUND(I192*H192,2)</f>
        <v>0</v>
      </c>
      <c r="BL192" s="17" t="s">
        <v>334</v>
      </c>
      <c r="BM192" s="149" t="s">
        <v>3821</v>
      </c>
    </row>
    <row r="193" spans="2:65" s="12" customFormat="1" ht="12">
      <c r="B193" s="151"/>
      <c r="D193" s="152" t="s">
        <v>249</v>
      </c>
      <c r="E193" s="153" t="s">
        <v>1</v>
      </c>
      <c r="F193" s="154" t="s">
        <v>3813</v>
      </c>
      <c r="H193" s="155">
        <v>46</v>
      </c>
      <c r="I193" s="156"/>
      <c r="L193" s="151"/>
      <c r="M193" s="157"/>
      <c r="T193" s="158"/>
      <c r="AT193" s="153" t="s">
        <v>249</v>
      </c>
      <c r="AU193" s="153" t="s">
        <v>86</v>
      </c>
      <c r="AV193" s="12" t="s">
        <v>86</v>
      </c>
      <c r="AW193" s="12" t="s">
        <v>30</v>
      </c>
      <c r="AX193" s="12" t="s">
        <v>73</v>
      </c>
      <c r="AY193" s="153" t="s">
        <v>241</v>
      </c>
    </row>
    <row r="194" spans="2:65" s="13" customFormat="1" ht="12">
      <c r="B194" s="159"/>
      <c r="D194" s="152" t="s">
        <v>249</v>
      </c>
      <c r="E194" s="160" t="s">
        <v>1</v>
      </c>
      <c r="F194" s="161" t="s">
        <v>251</v>
      </c>
      <c r="H194" s="162">
        <v>46</v>
      </c>
      <c r="I194" s="163"/>
      <c r="L194" s="159"/>
      <c r="M194" s="164"/>
      <c r="T194" s="165"/>
      <c r="AT194" s="160" t="s">
        <v>249</v>
      </c>
      <c r="AU194" s="160" t="s">
        <v>86</v>
      </c>
      <c r="AV194" s="13" t="s">
        <v>247</v>
      </c>
      <c r="AW194" s="13" t="s">
        <v>30</v>
      </c>
      <c r="AX194" s="13" t="s">
        <v>80</v>
      </c>
      <c r="AY194" s="160" t="s">
        <v>241</v>
      </c>
    </row>
    <row r="195" spans="2:65" s="1" customFormat="1" ht="24.25" customHeight="1">
      <c r="B195" s="32"/>
      <c r="C195" s="137" t="s">
        <v>343</v>
      </c>
      <c r="D195" s="137" t="s">
        <v>243</v>
      </c>
      <c r="E195" s="138" t="s">
        <v>1642</v>
      </c>
      <c r="F195" s="139" t="s">
        <v>3822</v>
      </c>
      <c r="G195" s="140" t="s">
        <v>299</v>
      </c>
      <c r="H195" s="141">
        <v>206</v>
      </c>
      <c r="I195" s="142"/>
      <c r="J195" s="143">
        <f>ROUND(I195*H195,2)</f>
        <v>0</v>
      </c>
      <c r="K195" s="144"/>
      <c r="L195" s="32"/>
      <c r="M195" s="145" t="s">
        <v>1</v>
      </c>
      <c r="N195" s="146" t="s">
        <v>39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334</v>
      </c>
      <c r="AT195" s="149" t="s">
        <v>243</v>
      </c>
      <c r="AU195" s="149" t="s">
        <v>86</v>
      </c>
      <c r="AY195" s="17" t="s">
        <v>241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86</v>
      </c>
      <c r="BK195" s="150">
        <f>ROUND(I195*H195,2)</f>
        <v>0</v>
      </c>
      <c r="BL195" s="17" t="s">
        <v>334</v>
      </c>
      <c r="BM195" s="149" t="s">
        <v>3823</v>
      </c>
    </row>
    <row r="196" spans="2:65" s="12" customFormat="1" ht="12">
      <c r="B196" s="151"/>
      <c r="D196" s="152" t="s">
        <v>249</v>
      </c>
      <c r="E196" s="153" t="s">
        <v>1</v>
      </c>
      <c r="F196" s="154" t="s">
        <v>3824</v>
      </c>
      <c r="H196" s="155">
        <v>206</v>
      </c>
      <c r="I196" s="156"/>
      <c r="L196" s="151"/>
      <c r="M196" s="157"/>
      <c r="T196" s="158"/>
      <c r="AT196" s="153" t="s">
        <v>249</v>
      </c>
      <c r="AU196" s="153" t="s">
        <v>86</v>
      </c>
      <c r="AV196" s="12" t="s">
        <v>86</v>
      </c>
      <c r="AW196" s="12" t="s">
        <v>30</v>
      </c>
      <c r="AX196" s="12" t="s">
        <v>73</v>
      </c>
      <c r="AY196" s="153" t="s">
        <v>241</v>
      </c>
    </row>
    <row r="197" spans="2:65" s="13" customFormat="1" ht="12">
      <c r="B197" s="159"/>
      <c r="D197" s="152" t="s">
        <v>249</v>
      </c>
      <c r="E197" s="160" t="s">
        <v>1</v>
      </c>
      <c r="F197" s="161" t="s">
        <v>251</v>
      </c>
      <c r="H197" s="162">
        <v>206</v>
      </c>
      <c r="I197" s="163"/>
      <c r="L197" s="159"/>
      <c r="M197" s="164"/>
      <c r="T197" s="165"/>
      <c r="AT197" s="160" t="s">
        <v>249</v>
      </c>
      <c r="AU197" s="160" t="s">
        <v>86</v>
      </c>
      <c r="AV197" s="13" t="s">
        <v>247</v>
      </c>
      <c r="AW197" s="13" t="s">
        <v>30</v>
      </c>
      <c r="AX197" s="13" t="s">
        <v>80</v>
      </c>
      <c r="AY197" s="160" t="s">
        <v>241</v>
      </c>
    </row>
    <row r="198" spans="2:65" s="1" customFormat="1" ht="24.25" customHeight="1">
      <c r="B198" s="32"/>
      <c r="C198" s="137" t="s">
        <v>349</v>
      </c>
      <c r="D198" s="137" t="s">
        <v>243</v>
      </c>
      <c r="E198" s="138" t="s">
        <v>3825</v>
      </c>
      <c r="F198" s="139" t="s">
        <v>3826</v>
      </c>
      <c r="G198" s="140" t="s">
        <v>299</v>
      </c>
      <c r="H198" s="141">
        <v>206</v>
      </c>
      <c r="I198" s="142"/>
      <c r="J198" s="143">
        <f>ROUND(I198*H198,2)</f>
        <v>0</v>
      </c>
      <c r="K198" s="144"/>
      <c r="L198" s="32"/>
      <c r="M198" s="145" t="s">
        <v>1</v>
      </c>
      <c r="N198" s="146" t="s">
        <v>39</v>
      </c>
      <c r="P198" s="147">
        <f>O198*H198</f>
        <v>0</v>
      </c>
      <c r="Q198" s="147">
        <v>1.9000000000000001E-4</v>
      </c>
      <c r="R198" s="147">
        <f>Q198*H198</f>
        <v>3.9140000000000001E-2</v>
      </c>
      <c r="S198" s="147">
        <v>0</v>
      </c>
      <c r="T198" s="148">
        <f>S198*H198</f>
        <v>0</v>
      </c>
      <c r="AR198" s="149" t="s">
        <v>334</v>
      </c>
      <c r="AT198" s="149" t="s">
        <v>243</v>
      </c>
      <c r="AU198" s="149" t="s">
        <v>86</v>
      </c>
      <c r="AY198" s="17" t="s">
        <v>241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86</v>
      </c>
      <c r="BK198" s="150">
        <f>ROUND(I198*H198,2)</f>
        <v>0</v>
      </c>
      <c r="BL198" s="17" t="s">
        <v>334</v>
      </c>
      <c r="BM198" s="149" t="s">
        <v>3827</v>
      </c>
    </row>
    <row r="199" spans="2:65" s="12" customFormat="1" ht="12">
      <c r="B199" s="151"/>
      <c r="D199" s="152" t="s">
        <v>249</v>
      </c>
      <c r="E199" s="153" t="s">
        <v>1</v>
      </c>
      <c r="F199" s="154" t="s">
        <v>3824</v>
      </c>
      <c r="H199" s="155">
        <v>206</v>
      </c>
      <c r="I199" s="156"/>
      <c r="L199" s="151"/>
      <c r="M199" s="157"/>
      <c r="T199" s="158"/>
      <c r="AT199" s="153" t="s">
        <v>249</v>
      </c>
      <c r="AU199" s="153" t="s">
        <v>86</v>
      </c>
      <c r="AV199" s="12" t="s">
        <v>86</v>
      </c>
      <c r="AW199" s="12" t="s">
        <v>30</v>
      </c>
      <c r="AX199" s="12" t="s">
        <v>73</v>
      </c>
      <c r="AY199" s="153" t="s">
        <v>241</v>
      </c>
    </row>
    <row r="200" spans="2:65" s="13" customFormat="1" ht="12">
      <c r="B200" s="159"/>
      <c r="D200" s="152" t="s">
        <v>249</v>
      </c>
      <c r="E200" s="160" t="s">
        <v>1</v>
      </c>
      <c r="F200" s="161" t="s">
        <v>251</v>
      </c>
      <c r="H200" s="162">
        <v>206</v>
      </c>
      <c r="I200" s="163"/>
      <c r="L200" s="159"/>
      <c r="M200" s="164"/>
      <c r="T200" s="165"/>
      <c r="AT200" s="160" t="s">
        <v>249</v>
      </c>
      <c r="AU200" s="160" t="s">
        <v>86</v>
      </c>
      <c r="AV200" s="13" t="s">
        <v>247</v>
      </c>
      <c r="AW200" s="13" t="s">
        <v>30</v>
      </c>
      <c r="AX200" s="13" t="s">
        <v>80</v>
      </c>
      <c r="AY200" s="160" t="s">
        <v>241</v>
      </c>
    </row>
    <row r="201" spans="2:65" s="1" customFormat="1" ht="33" customHeight="1">
      <c r="B201" s="32"/>
      <c r="C201" s="137" t="s">
        <v>355</v>
      </c>
      <c r="D201" s="137" t="s">
        <v>243</v>
      </c>
      <c r="E201" s="138" t="s">
        <v>3560</v>
      </c>
      <c r="F201" s="139" t="s">
        <v>3561</v>
      </c>
      <c r="G201" s="140" t="s">
        <v>327</v>
      </c>
      <c r="H201" s="141">
        <v>1</v>
      </c>
      <c r="I201" s="142"/>
      <c r="J201" s="143">
        <f>ROUND(I201*H201,2)</f>
        <v>0</v>
      </c>
      <c r="K201" s="144"/>
      <c r="L201" s="32"/>
      <c r="M201" s="145" t="s">
        <v>1</v>
      </c>
      <c r="N201" s="146" t="s">
        <v>39</v>
      </c>
      <c r="P201" s="147">
        <f>O201*H201</f>
        <v>0</v>
      </c>
      <c r="Q201" s="147">
        <v>0.36191000000000001</v>
      </c>
      <c r="R201" s="147">
        <f>Q201*H201</f>
        <v>0.36191000000000001</v>
      </c>
      <c r="S201" s="147">
        <v>0</v>
      </c>
      <c r="T201" s="148">
        <f>S201*H201</f>
        <v>0</v>
      </c>
      <c r="AR201" s="149" t="s">
        <v>247</v>
      </c>
      <c r="AT201" s="149" t="s">
        <v>243</v>
      </c>
      <c r="AU201" s="149" t="s">
        <v>86</v>
      </c>
      <c r="AY201" s="17" t="s">
        <v>241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86</v>
      </c>
      <c r="BK201" s="150">
        <f>ROUND(I201*H201,2)</f>
        <v>0</v>
      </c>
      <c r="BL201" s="17" t="s">
        <v>247</v>
      </c>
      <c r="BM201" s="149" t="s">
        <v>3828</v>
      </c>
    </row>
    <row r="202" spans="2:65" s="12" customFormat="1" ht="12">
      <c r="B202" s="151"/>
      <c r="D202" s="152" t="s">
        <v>249</v>
      </c>
      <c r="E202" s="153" t="s">
        <v>1</v>
      </c>
      <c r="F202" s="154" t="s">
        <v>1253</v>
      </c>
      <c r="H202" s="155">
        <v>1</v>
      </c>
      <c r="I202" s="156"/>
      <c r="L202" s="151"/>
      <c r="M202" s="157"/>
      <c r="T202" s="158"/>
      <c r="AT202" s="153" t="s">
        <v>249</v>
      </c>
      <c r="AU202" s="153" t="s">
        <v>86</v>
      </c>
      <c r="AV202" s="12" t="s">
        <v>86</v>
      </c>
      <c r="AW202" s="12" t="s">
        <v>30</v>
      </c>
      <c r="AX202" s="12" t="s">
        <v>73</v>
      </c>
      <c r="AY202" s="153" t="s">
        <v>241</v>
      </c>
    </row>
    <row r="203" spans="2:65" s="13" customFormat="1" ht="12">
      <c r="B203" s="159"/>
      <c r="D203" s="152" t="s">
        <v>249</v>
      </c>
      <c r="E203" s="160" t="s">
        <v>1</v>
      </c>
      <c r="F203" s="161" t="s">
        <v>3829</v>
      </c>
      <c r="H203" s="162">
        <v>1</v>
      </c>
      <c r="I203" s="163"/>
      <c r="L203" s="159"/>
      <c r="M203" s="164"/>
      <c r="T203" s="165"/>
      <c r="AT203" s="160" t="s">
        <v>249</v>
      </c>
      <c r="AU203" s="160" t="s">
        <v>86</v>
      </c>
      <c r="AV203" s="13" t="s">
        <v>247</v>
      </c>
      <c r="AW203" s="13" t="s">
        <v>30</v>
      </c>
      <c r="AX203" s="13" t="s">
        <v>80</v>
      </c>
      <c r="AY203" s="160" t="s">
        <v>241</v>
      </c>
    </row>
    <row r="204" spans="2:65" s="1" customFormat="1" ht="24.25" customHeight="1">
      <c r="B204" s="32"/>
      <c r="C204" s="173" t="s">
        <v>7</v>
      </c>
      <c r="D204" s="173" t="s">
        <v>319</v>
      </c>
      <c r="E204" s="174" t="s">
        <v>3563</v>
      </c>
      <c r="F204" s="175" t="s">
        <v>3564</v>
      </c>
      <c r="G204" s="176" t="s">
        <v>327</v>
      </c>
      <c r="H204" s="177">
        <v>1</v>
      </c>
      <c r="I204" s="178"/>
      <c r="J204" s="179">
        <f>ROUND(I204*H204,2)</f>
        <v>0</v>
      </c>
      <c r="K204" s="180"/>
      <c r="L204" s="181"/>
      <c r="M204" s="182" t="s">
        <v>1</v>
      </c>
      <c r="N204" s="183" t="s">
        <v>39</v>
      </c>
      <c r="P204" s="147">
        <f>O204*H204</f>
        <v>0</v>
      </c>
      <c r="Q204" s="147">
        <v>0.105</v>
      </c>
      <c r="R204" s="147">
        <f>Q204*H204</f>
        <v>0.105</v>
      </c>
      <c r="S204" s="147">
        <v>0</v>
      </c>
      <c r="T204" s="148">
        <f>S204*H204</f>
        <v>0</v>
      </c>
      <c r="AR204" s="149" t="s">
        <v>285</v>
      </c>
      <c r="AT204" s="149" t="s">
        <v>319</v>
      </c>
      <c r="AU204" s="149" t="s">
        <v>86</v>
      </c>
      <c r="AY204" s="17" t="s">
        <v>241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86</v>
      </c>
      <c r="BK204" s="150">
        <f>ROUND(I204*H204,2)</f>
        <v>0</v>
      </c>
      <c r="BL204" s="17" t="s">
        <v>247</v>
      </c>
      <c r="BM204" s="149" t="s">
        <v>3830</v>
      </c>
    </row>
    <row r="205" spans="2:65" s="12" customFormat="1" ht="12">
      <c r="B205" s="151"/>
      <c r="D205" s="152" t="s">
        <v>249</v>
      </c>
      <c r="E205" s="153" t="s">
        <v>1</v>
      </c>
      <c r="F205" s="154" t="s">
        <v>1253</v>
      </c>
      <c r="H205" s="155">
        <v>1</v>
      </c>
      <c r="I205" s="156"/>
      <c r="L205" s="151"/>
      <c r="M205" s="157"/>
      <c r="T205" s="158"/>
      <c r="AT205" s="153" t="s">
        <v>249</v>
      </c>
      <c r="AU205" s="153" t="s">
        <v>86</v>
      </c>
      <c r="AV205" s="12" t="s">
        <v>86</v>
      </c>
      <c r="AW205" s="12" t="s">
        <v>30</v>
      </c>
      <c r="AX205" s="12" t="s">
        <v>73</v>
      </c>
      <c r="AY205" s="153" t="s">
        <v>241</v>
      </c>
    </row>
    <row r="206" spans="2:65" s="13" customFormat="1" ht="12">
      <c r="B206" s="159"/>
      <c r="D206" s="152" t="s">
        <v>249</v>
      </c>
      <c r="E206" s="160" t="s">
        <v>1</v>
      </c>
      <c r="F206" s="161" t="s">
        <v>3831</v>
      </c>
      <c r="H206" s="162">
        <v>1</v>
      </c>
      <c r="I206" s="163"/>
      <c r="L206" s="159"/>
      <c r="M206" s="164"/>
      <c r="T206" s="165"/>
      <c r="AT206" s="160" t="s">
        <v>249</v>
      </c>
      <c r="AU206" s="160" t="s">
        <v>86</v>
      </c>
      <c r="AV206" s="13" t="s">
        <v>247</v>
      </c>
      <c r="AW206" s="13" t="s">
        <v>30</v>
      </c>
      <c r="AX206" s="13" t="s">
        <v>80</v>
      </c>
      <c r="AY206" s="160" t="s">
        <v>241</v>
      </c>
    </row>
    <row r="207" spans="2:65" s="1" customFormat="1" ht="16.5" customHeight="1">
      <c r="B207" s="32"/>
      <c r="C207" s="137" t="s">
        <v>365</v>
      </c>
      <c r="D207" s="137" t="s">
        <v>243</v>
      </c>
      <c r="E207" s="138" t="s">
        <v>3566</v>
      </c>
      <c r="F207" s="139" t="s">
        <v>3567</v>
      </c>
      <c r="G207" s="140" t="s">
        <v>299</v>
      </c>
      <c r="H207" s="141">
        <v>46</v>
      </c>
      <c r="I207" s="142"/>
      <c r="J207" s="143">
        <f>ROUND(I207*H207,2)</f>
        <v>0</v>
      </c>
      <c r="K207" s="144"/>
      <c r="L207" s="32"/>
      <c r="M207" s="145" t="s">
        <v>1</v>
      </c>
      <c r="N207" s="146" t="s">
        <v>39</v>
      </c>
      <c r="P207" s="147">
        <f>O207*H207</f>
        <v>0</v>
      </c>
      <c r="Q207" s="147">
        <v>1.9000000000000001E-4</v>
      </c>
      <c r="R207" s="147">
        <f>Q207*H207</f>
        <v>8.7400000000000012E-3</v>
      </c>
      <c r="S207" s="147">
        <v>0</v>
      </c>
      <c r="T207" s="148">
        <f>S207*H207</f>
        <v>0</v>
      </c>
      <c r="AR207" s="149" t="s">
        <v>247</v>
      </c>
      <c r="AT207" s="149" t="s">
        <v>243</v>
      </c>
      <c r="AU207" s="149" t="s">
        <v>86</v>
      </c>
      <c r="AY207" s="17" t="s">
        <v>241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86</v>
      </c>
      <c r="BK207" s="150">
        <f>ROUND(I207*H207,2)</f>
        <v>0</v>
      </c>
      <c r="BL207" s="17" t="s">
        <v>247</v>
      </c>
      <c r="BM207" s="149" t="s">
        <v>3832</v>
      </c>
    </row>
    <row r="208" spans="2:65" s="12" customFormat="1" ht="12">
      <c r="B208" s="151"/>
      <c r="D208" s="152" t="s">
        <v>249</v>
      </c>
      <c r="E208" s="153" t="s">
        <v>1</v>
      </c>
      <c r="F208" s="154" t="s">
        <v>3813</v>
      </c>
      <c r="H208" s="155">
        <v>46</v>
      </c>
      <c r="I208" s="156"/>
      <c r="L208" s="151"/>
      <c r="M208" s="157"/>
      <c r="T208" s="158"/>
      <c r="AT208" s="153" t="s">
        <v>249</v>
      </c>
      <c r="AU208" s="153" t="s">
        <v>86</v>
      </c>
      <c r="AV208" s="12" t="s">
        <v>86</v>
      </c>
      <c r="AW208" s="12" t="s">
        <v>30</v>
      </c>
      <c r="AX208" s="12" t="s">
        <v>73</v>
      </c>
      <c r="AY208" s="153" t="s">
        <v>241</v>
      </c>
    </row>
    <row r="209" spans="2:65" s="13" customFormat="1" ht="12">
      <c r="B209" s="159"/>
      <c r="D209" s="152" t="s">
        <v>249</v>
      </c>
      <c r="E209" s="160" t="s">
        <v>1</v>
      </c>
      <c r="F209" s="161" t="s">
        <v>251</v>
      </c>
      <c r="H209" s="162">
        <v>46</v>
      </c>
      <c r="I209" s="163"/>
      <c r="L209" s="159"/>
      <c r="M209" s="164"/>
      <c r="T209" s="165"/>
      <c r="AT209" s="160" t="s">
        <v>249</v>
      </c>
      <c r="AU209" s="160" t="s">
        <v>86</v>
      </c>
      <c r="AV209" s="13" t="s">
        <v>247</v>
      </c>
      <c r="AW209" s="13" t="s">
        <v>30</v>
      </c>
      <c r="AX209" s="13" t="s">
        <v>80</v>
      </c>
      <c r="AY209" s="160" t="s">
        <v>241</v>
      </c>
    </row>
    <row r="210" spans="2:65" s="1" customFormat="1" ht="21.75" customHeight="1">
      <c r="B210" s="32"/>
      <c r="C210" s="137" t="s">
        <v>370</v>
      </c>
      <c r="D210" s="137" t="s">
        <v>243</v>
      </c>
      <c r="E210" s="138" t="s">
        <v>3570</v>
      </c>
      <c r="F210" s="139" t="s">
        <v>3571</v>
      </c>
      <c r="G210" s="140" t="s">
        <v>299</v>
      </c>
      <c r="H210" s="141">
        <v>46</v>
      </c>
      <c r="I210" s="142"/>
      <c r="J210" s="143">
        <f>ROUND(I210*H210,2)</f>
        <v>0</v>
      </c>
      <c r="K210" s="144"/>
      <c r="L210" s="32"/>
      <c r="M210" s="145" t="s">
        <v>1</v>
      </c>
      <c r="N210" s="146" t="s">
        <v>39</v>
      </c>
      <c r="P210" s="147">
        <f>O210*H210</f>
        <v>0</v>
      </c>
      <c r="Q210" s="147">
        <v>6.0000000000000002E-5</v>
      </c>
      <c r="R210" s="147">
        <f>Q210*H210</f>
        <v>2.7599999999999999E-3</v>
      </c>
      <c r="S210" s="147">
        <v>0</v>
      </c>
      <c r="T210" s="148">
        <f>S210*H210</f>
        <v>0</v>
      </c>
      <c r="AR210" s="149" t="s">
        <v>247</v>
      </c>
      <c r="AT210" s="149" t="s">
        <v>243</v>
      </c>
      <c r="AU210" s="149" t="s">
        <v>86</v>
      </c>
      <c r="AY210" s="17" t="s">
        <v>241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86</v>
      </c>
      <c r="BK210" s="150">
        <f>ROUND(I210*H210,2)</f>
        <v>0</v>
      </c>
      <c r="BL210" s="17" t="s">
        <v>247</v>
      </c>
      <c r="BM210" s="149" t="s">
        <v>3833</v>
      </c>
    </row>
    <row r="211" spans="2:65" s="12" customFormat="1" ht="12">
      <c r="B211" s="151"/>
      <c r="D211" s="152" t="s">
        <v>249</v>
      </c>
      <c r="E211" s="153" t="s">
        <v>1</v>
      </c>
      <c r="F211" s="154" t="s">
        <v>3813</v>
      </c>
      <c r="H211" s="155">
        <v>46</v>
      </c>
      <c r="I211" s="156"/>
      <c r="L211" s="151"/>
      <c r="M211" s="157"/>
      <c r="T211" s="158"/>
      <c r="AT211" s="153" t="s">
        <v>249</v>
      </c>
      <c r="AU211" s="153" t="s">
        <v>86</v>
      </c>
      <c r="AV211" s="12" t="s">
        <v>86</v>
      </c>
      <c r="AW211" s="12" t="s">
        <v>30</v>
      </c>
      <c r="AX211" s="12" t="s">
        <v>73</v>
      </c>
      <c r="AY211" s="153" t="s">
        <v>241</v>
      </c>
    </row>
    <row r="212" spans="2:65" s="13" customFormat="1" ht="12">
      <c r="B212" s="159"/>
      <c r="D212" s="152" t="s">
        <v>249</v>
      </c>
      <c r="E212" s="160" t="s">
        <v>1</v>
      </c>
      <c r="F212" s="161" t="s">
        <v>251</v>
      </c>
      <c r="H212" s="162">
        <v>46</v>
      </c>
      <c r="I212" s="163"/>
      <c r="L212" s="159"/>
      <c r="M212" s="164"/>
      <c r="T212" s="165"/>
      <c r="AT212" s="160" t="s">
        <v>249</v>
      </c>
      <c r="AU212" s="160" t="s">
        <v>86</v>
      </c>
      <c r="AV212" s="13" t="s">
        <v>247</v>
      </c>
      <c r="AW212" s="13" t="s">
        <v>30</v>
      </c>
      <c r="AX212" s="13" t="s">
        <v>80</v>
      </c>
      <c r="AY212" s="160" t="s">
        <v>241</v>
      </c>
    </row>
    <row r="213" spans="2:65" s="11" customFormat="1" ht="22.75" customHeight="1">
      <c r="B213" s="125"/>
      <c r="D213" s="126" t="s">
        <v>72</v>
      </c>
      <c r="E213" s="135" t="s">
        <v>998</v>
      </c>
      <c r="F213" s="135" t="s">
        <v>999</v>
      </c>
      <c r="I213" s="128"/>
      <c r="J213" s="136">
        <f>BK213</f>
        <v>0</v>
      </c>
      <c r="L213" s="125"/>
      <c r="M213" s="130"/>
      <c r="P213" s="131">
        <f>P214</f>
        <v>0</v>
      </c>
      <c r="R213" s="131">
        <f>R214</f>
        <v>0</v>
      </c>
      <c r="T213" s="132">
        <f>T214</f>
        <v>0</v>
      </c>
      <c r="AR213" s="126" t="s">
        <v>80</v>
      </c>
      <c r="AT213" s="133" t="s">
        <v>72</v>
      </c>
      <c r="AU213" s="133" t="s">
        <v>80</v>
      </c>
      <c r="AY213" s="126" t="s">
        <v>241</v>
      </c>
      <c r="BK213" s="134">
        <f>BK214</f>
        <v>0</v>
      </c>
    </row>
    <row r="214" spans="2:65" s="1" customFormat="1" ht="24.25" customHeight="1">
      <c r="B214" s="32"/>
      <c r="C214" s="137" t="s">
        <v>376</v>
      </c>
      <c r="D214" s="137" t="s">
        <v>243</v>
      </c>
      <c r="E214" s="138" t="s">
        <v>3573</v>
      </c>
      <c r="F214" s="139" t="s">
        <v>3574</v>
      </c>
      <c r="G214" s="140" t="s">
        <v>282</v>
      </c>
      <c r="H214" s="141">
        <v>13.176</v>
      </c>
      <c r="I214" s="142"/>
      <c r="J214" s="143">
        <f>ROUND(I214*H214,2)</f>
        <v>0</v>
      </c>
      <c r="K214" s="144"/>
      <c r="L214" s="32"/>
      <c r="M214" s="145" t="s">
        <v>1</v>
      </c>
      <c r="N214" s="146" t="s">
        <v>39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247</v>
      </c>
      <c r="AT214" s="149" t="s">
        <v>243</v>
      </c>
      <c r="AU214" s="149" t="s">
        <v>86</v>
      </c>
      <c r="AY214" s="17" t="s">
        <v>241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86</v>
      </c>
      <c r="BK214" s="150">
        <f>ROUND(I214*H214,2)</f>
        <v>0</v>
      </c>
      <c r="BL214" s="17" t="s">
        <v>247</v>
      </c>
      <c r="BM214" s="149" t="s">
        <v>3834</v>
      </c>
    </row>
    <row r="215" spans="2:65" s="11" customFormat="1" ht="26" customHeight="1">
      <c r="B215" s="125"/>
      <c r="D215" s="126" t="s">
        <v>72</v>
      </c>
      <c r="E215" s="127" t="s">
        <v>1004</v>
      </c>
      <c r="F215" s="127" t="s">
        <v>1005</v>
      </c>
      <c r="I215" s="128"/>
      <c r="J215" s="129">
        <f>BK215</f>
        <v>0</v>
      </c>
      <c r="L215" s="125"/>
      <c r="M215" s="130"/>
      <c r="P215" s="131">
        <f>P216+P221</f>
        <v>0</v>
      </c>
      <c r="R215" s="131">
        <f>R216+R221</f>
        <v>3.7750000000000006E-2</v>
      </c>
      <c r="T215" s="132">
        <f>T216+T221</f>
        <v>0</v>
      </c>
      <c r="AR215" s="126" t="s">
        <v>86</v>
      </c>
      <c r="AT215" s="133" t="s">
        <v>72</v>
      </c>
      <c r="AU215" s="133" t="s">
        <v>73</v>
      </c>
      <c r="AY215" s="126" t="s">
        <v>241</v>
      </c>
      <c r="BK215" s="134">
        <f>BK216+BK221</f>
        <v>0</v>
      </c>
    </row>
    <row r="216" spans="2:65" s="11" customFormat="1" ht="22.75" customHeight="1">
      <c r="B216" s="125"/>
      <c r="D216" s="126" t="s">
        <v>72</v>
      </c>
      <c r="E216" s="135" t="s">
        <v>1569</v>
      </c>
      <c r="F216" s="135" t="s">
        <v>1570</v>
      </c>
      <c r="I216" s="128"/>
      <c r="J216" s="136">
        <f>BK216</f>
        <v>0</v>
      </c>
      <c r="L216" s="125"/>
      <c r="M216" s="130"/>
      <c r="P216" s="131">
        <f>SUM(P217:P220)</f>
        <v>0</v>
      </c>
      <c r="R216" s="131">
        <f>SUM(R217:R220)</f>
        <v>5.5399999999999998E-3</v>
      </c>
      <c r="T216" s="132">
        <f>SUM(T217:T220)</f>
        <v>0</v>
      </c>
      <c r="AR216" s="126" t="s">
        <v>86</v>
      </c>
      <c r="AT216" s="133" t="s">
        <v>72</v>
      </c>
      <c r="AU216" s="133" t="s">
        <v>80</v>
      </c>
      <c r="AY216" s="126" t="s">
        <v>241</v>
      </c>
      <c r="BK216" s="134">
        <f>SUM(BK217:BK220)</f>
        <v>0</v>
      </c>
    </row>
    <row r="217" spans="2:65" s="1" customFormat="1" ht="21.75" customHeight="1">
      <c r="B217" s="32"/>
      <c r="C217" s="137" t="s">
        <v>381</v>
      </c>
      <c r="D217" s="137" t="s">
        <v>243</v>
      </c>
      <c r="E217" s="138" t="s">
        <v>3835</v>
      </c>
      <c r="F217" s="139" t="s">
        <v>3836</v>
      </c>
      <c r="G217" s="140" t="s">
        <v>1247</v>
      </c>
      <c r="H217" s="141">
        <v>2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39</v>
      </c>
      <c r="P217" s="147">
        <f>O217*H217</f>
        <v>0</v>
      </c>
      <c r="Q217" s="147">
        <v>9.7000000000000005E-4</v>
      </c>
      <c r="R217" s="147">
        <f>Q217*H217</f>
        <v>1.9400000000000001E-3</v>
      </c>
      <c r="S217" s="147">
        <v>0</v>
      </c>
      <c r="T217" s="148">
        <f>S217*H217</f>
        <v>0</v>
      </c>
      <c r="AR217" s="149" t="s">
        <v>334</v>
      </c>
      <c r="AT217" s="149" t="s">
        <v>243</v>
      </c>
      <c r="AU217" s="149" t="s">
        <v>86</v>
      </c>
      <c r="AY217" s="17" t="s">
        <v>241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86</v>
      </c>
      <c r="BK217" s="150">
        <f>ROUND(I217*H217,2)</f>
        <v>0</v>
      </c>
      <c r="BL217" s="17" t="s">
        <v>334</v>
      </c>
      <c r="BM217" s="149" t="s">
        <v>3837</v>
      </c>
    </row>
    <row r="218" spans="2:65" s="1" customFormat="1" ht="24.25" customHeight="1">
      <c r="B218" s="32"/>
      <c r="C218" s="137" t="s">
        <v>387</v>
      </c>
      <c r="D218" s="137" t="s">
        <v>243</v>
      </c>
      <c r="E218" s="138" t="s">
        <v>3838</v>
      </c>
      <c r="F218" s="139" t="s">
        <v>3839</v>
      </c>
      <c r="G218" s="140" t="s">
        <v>327</v>
      </c>
      <c r="H218" s="141">
        <v>2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39</v>
      </c>
      <c r="P218" s="147">
        <f>O218*H218</f>
        <v>0</v>
      </c>
      <c r="Q218" s="147">
        <v>2.1000000000000001E-4</v>
      </c>
      <c r="R218" s="147">
        <f>Q218*H218</f>
        <v>4.2000000000000002E-4</v>
      </c>
      <c r="S218" s="147">
        <v>0</v>
      </c>
      <c r="T218" s="148">
        <f>S218*H218</f>
        <v>0</v>
      </c>
      <c r="AR218" s="149" t="s">
        <v>334</v>
      </c>
      <c r="AT218" s="149" t="s">
        <v>243</v>
      </c>
      <c r="AU218" s="149" t="s">
        <v>86</v>
      </c>
      <c r="AY218" s="17" t="s">
        <v>241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86</v>
      </c>
      <c r="BK218" s="150">
        <f>ROUND(I218*H218,2)</f>
        <v>0</v>
      </c>
      <c r="BL218" s="17" t="s">
        <v>334</v>
      </c>
      <c r="BM218" s="149" t="s">
        <v>3840</v>
      </c>
    </row>
    <row r="219" spans="2:65" s="1" customFormat="1" ht="24.25" customHeight="1">
      <c r="B219" s="32"/>
      <c r="C219" s="137" t="s">
        <v>392</v>
      </c>
      <c r="D219" s="137" t="s">
        <v>243</v>
      </c>
      <c r="E219" s="138" t="s">
        <v>3841</v>
      </c>
      <c r="F219" s="139" t="s">
        <v>3842</v>
      </c>
      <c r="G219" s="140" t="s">
        <v>1247</v>
      </c>
      <c r="H219" s="141">
        <v>2</v>
      </c>
      <c r="I219" s="142"/>
      <c r="J219" s="143">
        <f>ROUND(I219*H219,2)</f>
        <v>0</v>
      </c>
      <c r="K219" s="144"/>
      <c r="L219" s="32"/>
      <c r="M219" s="145" t="s">
        <v>1</v>
      </c>
      <c r="N219" s="146" t="s">
        <v>39</v>
      </c>
      <c r="P219" s="147">
        <f>O219*H219</f>
        <v>0</v>
      </c>
      <c r="Q219" s="147">
        <v>2.5000000000000001E-4</v>
      </c>
      <c r="R219" s="147">
        <f>Q219*H219</f>
        <v>5.0000000000000001E-4</v>
      </c>
      <c r="S219" s="147">
        <v>0</v>
      </c>
      <c r="T219" s="148">
        <f>S219*H219</f>
        <v>0</v>
      </c>
      <c r="AR219" s="149" t="s">
        <v>334</v>
      </c>
      <c r="AT219" s="149" t="s">
        <v>243</v>
      </c>
      <c r="AU219" s="149" t="s">
        <v>86</v>
      </c>
      <c r="AY219" s="17" t="s">
        <v>241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86</v>
      </c>
      <c r="BK219" s="150">
        <f>ROUND(I219*H219,2)</f>
        <v>0</v>
      </c>
      <c r="BL219" s="17" t="s">
        <v>334</v>
      </c>
      <c r="BM219" s="149" t="s">
        <v>3843</v>
      </c>
    </row>
    <row r="220" spans="2:65" s="1" customFormat="1" ht="16.5" customHeight="1">
      <c r="B220" s="32"/>
      <c r="C220" s="137" t="s">
        <v>399</v>
      </c>
      <c r="D220" s="137" t="s">
        <v>243</v>
      </c>
      <c r="E220" s="138" t="s">
        <v>3844</v>
      </c>
      <c r="F220" s="139" t="s">
        <v>3845</v>
      </c>
      <c r="G220" s="140" t="s">
        <v>299</v>
      </c>
      <c r="H220" s="141">
        <v>2</v>
      </c>
      <c r="I220" s="142"/>
      <c r="J220" s="143">
        <f>ROUND(I220*H220,2)</f>
        <v>0</v>
      </c>
      <c r="K220" s="144"/>
      <c r="L220" s="32"/>
      <c r="M220" s="145" t="s">
        <v>1</v>
      </c>
      <c r="N220" s="146" t="s">
        <v>39</v>
      </c>
      <c r="P220" s="147">
        <f>O220*H220</f>
        <v>0</v>
      </c>
      <c r="Q220" s="147">
        <v>1.34E-3</v>
      </c>
      <c r="R220" s="147">
        <f>Q220*H220</f>
        <v>2.6800000000000001E-3</v>
      </c>
      <c r="S220" s="147">
        <v>0</v>
      </c>
      <c r="T220" s="148">
        <f>S220*H220</f>
        <v>0</v>
      </c>
      <c r="AR220" s="149" t="s">
        <v>334</v>
      </c>
      <c r="AT220" s="149" t="s">
        <v>243</v>
      </c>
      <c r="AU220" s="149" t="s">
        <v>86</v>
      </c>
      <c r="AY220" s="17" t="s">
        <v>241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86</v>
      </c>
      <c r="BK220" s="150">
        <f>ROUND(I220*H220,2)</f>
        <v>0</v>
      </c>
      <c r="BL220" s="17" t="s">
        <v>334</v>
      </c>
      <c r="BM220" s="149" t="s">
        <v>3846</v>
      </c>
    </row>
    <row r="221" spans="2:65" s="11" customFormat="1" ht="22.75" customHeight="1">
      <c r="B221" s="125"/>
      <c r="D221" s="126" t="s">
        <v>72</v>
      </c>
      <c r="E221" s="135" t="s">
        <v>1677</v>
      </c>
      <c r="F221" s="135" t="s">
        <v>1678</v>
      </c>
      <c r="I221" s="128"/>
      <c r="J221" s="136">
        <f>BK221</f>
        <v>0</v>
      </c>
      <c r="L221" s="125"/>
      <c r="M221" s="130"/>
      <c r="P221" s="131">
        <f>SUM(P222:P226)</f>
        <v>0</v>
      </c>
      <c r="R221" s="131">
        <f>SUM(R222:R226)</f>
        <v>3.2210000000000003E-2</v>
      </c>
      <c r="T221" s="132">
        <f>SUM(T222:T226)</f>
        <v>0</v>
      </c>
      <c r="AR221" s="126" t="s">
        <v>86</v>
      </c>
      <c r="AT221" s="133" t="s">
        <v>72</v>
      </c>
      <c r="AU221" s="133" t="s">
        <v>80</v>
      </c>
      <c r="AY221" s="126" t="s">
        <v>241</v>
      </c>
      <c r="BK221" s="134">
        <f>SUM(BK222:BK226)</f>
        <v>0</v>
      </c>
    </row>
    <row r="222" spans="2:65" s="1" customFormat="1" ht="24.25" customHeight="1">
      <c r="B222" s="32"/>
      <c r="C222" s="137" t="s">
        <v>405</v>
      </c>
      <c r="D222" s="137" t="s">
        <v>243</v>
      </c>
      <c r="E222" s="138" t="s">
        <v>3847</v>
      </c>
      <c r="F222" s="139" t="s">
        <v>3848</v>
      </c>
      <c r="G222" s="140" t="s">
        <v>1247</v>
      </c>
      <c r="H222" s="141">
        <v>1</v>
      </c>
      <c r="I222" s="142"/>
      <c r="J222" s="143">
        <f>ROUND(I222*H222,2)</f>
        <v>0</v>
      </c>
      <c r="K222" s="144"/>
      <c r="L222" s="32"/>
      <c r="M222" s="145" t="s">
        <v>1</v>
      </c>
      <c r="N222" s="146" t="s">
        <v>39</v>
      </c>
      <c r="P222" s="147">
        <f>O222*H222</f>
        <v>0</v>
      </c>
      <c r="Q222" s="147">
        <v>1.494E-2</v>
      </c>
      <c r="R222" s="147">
        <f>Q222*H222</f>
        <v>1.494E-2</v>
      </c>
      <c r="S222" s="147">
        <v>0</v>
      </c>
      <c r="T222" s="148">
        <f>S222*H222</f>
        <v>0</v>
      </c>
      <c r="AR222" s="149" t="s">
        <v>334</v>
      </c>
      <c r="AT222" s="149" t="s">
        <v>243</v>
      </c>
      <c r="AU222" s="149" t="s">
        <v>86</v>
      </c>
      <c r="AY222" s="17" t="s">
        <v>241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86</v>
      </c>
      <c r="BK222" s="150">
        <f>ROUND(I222*H222,2)</f>
        <v>0</v>
      </c>
      <c r="BL222" s="17" t="s">
        <v>334</v>
      </c>
      <c r="BM222" s="149" t="s">
        <v>3849</v>
      </c>
    </row>
    <row r="223" spans="2:65" s="1" customFormat="1" ht="24.25" customHeight="1">
      <c r="B223" s="32"/>
      <c r="C223" s="137" t="s">
        <v>410</v>
      </c>
      <c r="D223" s="137" t="s">
        <v>243</v>
      </c>
      <c r="E223" s="138" t="s">
        <v>3850</v>
      </c>
      <c r="F223" s="139" t="s">
        <v>3851</v>
      </c>
      <c r="G223" s="140" t="s">
        <v>1247</v>
      </c>
      <c r="H223" s="141">
        <v>1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39</v>
      </c>
      <c r="P223" s="147">
        <f>O223*H223</f>
        <v>0</v>
      </c>
      <c r="Q223" s="147">
        <v>1.3089999999999999E-2</v>
      </c>
      <c r="R223" s="147">
        <f>Q223*H223</f>
        <v>1.3089999999999999E-2</v>
      </c>
      <c r="S223" s="147">
        <v>0</v>
      </c>
      <c r="T223" s="148">
        <f>S223*H223</f>
        <v>0</v>
      </c>
      <c r="AR223" s="149" t="s">
        <v>334</v>
      </c>
      <c r="AT223" s="149" t="s">
        <v>243</v>
      </c>
      <c r="AU223" s="149" t="s">
        <v>86</v>
      </c>
      <c r="AY223" s="17" t="s">
        <v>241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86</v>
      </c>
      <c r="BK223" s="150">
        <f>ROUND(I223*H223,2)</f>
        <v>0</v>
      </c>
      <c r="BL223" s="17" t="s">
        <v>334</v>
      </c>
      <c r="BM223" s="149" t="s">
        <v>3852</v>
      </c>
    </row>
    <row r="224" spans="2:65" s="1" customFormat="1" ht="24.25" customHeight="1">
      <c r="B224" s="32"/>
      <c r="C224" s="137" t="s">
        <v>415</v>
      </c>
      <c r="D224" s="137" t="s">
        <v>243</v>
      </c>
      <c r="E224" s="138" t="s">
        <v>3853</v>
      </c>
      <c r="F224" s="139" t="s">
        <v>3854</v>
      </c>
      <c r="G224" s="140" t="s">
        <v>327</v>
      </c>
      <c r="H224" s="141">
        <v>2</v>
      </c>
      <c r="I224" s="142"/>
      <c r="J224" s="143">
        <f>ROUND(I224*H224,2)</f>
        <v>0</v>
      </c>
      <c r="K224" s="144"/>
      <c r="L224" s="32"/>
      <c r="M224" s="145" t="s">
        <v>1</v>
      </c>
      <c r="N224" s="146" t="s">
        <v>39</v>
      </c>
      <c r="P224" s="147">
        <f>O224*H224</f>
        <v>0</v>
      </c>
      <c r="Q224" s="147">
        <v>1.1900000000000001E-3</v>
      </c>
      <c r="R224" s="147">
        <f>Q224*H224</f>
        <v>2.3800000000000002E-3</v>
      </c>
      <c r="S224" s="147">
        <v>0</v>
      </c>
      <c r="T224" s="148">
        <f>S224*H224</f>
        <v>0</v>
      </c>
      <c r="AR224" s="149" t="s">
        <v>334</v>
      </c>
      <c r="AT224" s="149" t="s">
        <v>243</v>
      </c>
      <c r="AU224" s="149" t="s">
        <v>86</v>
      </c>
      <c r="AY224" s="17" t="s">
        <v>241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86</v>
      </c>
      <c r="BK224" s="150">
        <f>ROUND(I224*H224,2)</f>
        <v>0</v>
      </c>
      <c r="BL224" s="17" t="s">
        <v>334</v>
      </c>
      <c r="BM224" s="149" t="s">
        <v>3855</v>
      </c>
    </row>
    <row r="225" spans="2:65" s="1" customFormat="1" ht="33" customHeight="1">
      <c r="B225" s="32"/>
      <c r="C225" s="137" t="s">
        <v>420</v>
      </c>
      <c r="D225" s="137" t="s">
        <v>243</v>
      </c>
      <c r="E225" s="138" t="s">
        <v>3856</v>
      </c>
      <c r="F225" s="139" t="s">
        <v>3857</v>
      </c>
      <c r="G225" s="140" t="s">
        <v>1247</v>
      </c>
      <c r="H225" s="141">
        <v>1</v>
      </c>
      <c r="I225" s="142"/>
      <c r="J225" s="143">
        <f>ROUND(I225*H225,2)</f>
        <v>0</v>
      </c>
      <c r="K225" s="144"/>
      <c r="L225" s="32"/>
      <c r="M225" s="145" t="s">
        <v>1</v>
      </c>
      <c r="N225" s="146" t="s">
        <v>39</v>
      </c>
      <c r="P225" s="147">
        <f>O225*H225</f>
        <v>0</v>
      </c>
      <c r="Q225" s="147">
        <v>1.8E-3</v>
      </c>
      <c r="R225" s="147">
        <f>Q225*H225</f>
        <v>1.8E-3</v>
      </c>
      <c r="S225" s="147">
        <v>0</v>
      </c>
      <c r="T225" s="148">
        <f>S225*H225</f>
        <v>0</v>
      </c>
      <c r="AR225" s="149" t="s">
        <v>334</v>
      </c>
      <c r="AT225" s="149" t="s">
        <v>243</v>
      </c>
      <c r="AU225" s="149" t="s">
        <v>86</v>
      </c>
      <c r="AY225" s="17" t="s">
        <v>241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86</v>
      </c>
      <c r="BK225" s="150">
        <f>ROUND(I225*H225,2)</f>
        <v>0</v>
      </c>
      <c r="BL225" s="17" t="s">
        <v>334</v>
      </c>
      <c r="BM225" s="149" t="s">
        <v>3858</v>
      </c>
    </row>
    <row r="226" spans="2:65" s="1" customFormat="1" ht="24.25" customHeight="1">
      <c r="B226" s="32"/>
      <c r="C226" s="173" t="s">
        <v>424</v>
      </c>
      <c r="D226" s="173" t="s">
        <v>319</v>
      </c>
      <c r="E226" s="174" t="s">
        <v>3859</v>
      </c>
      <c r="F226" s="175" t="s">
        <v>3860</v>
      </c>
      <c r="G226" s="176" t="s">
        <v>327</v>
      </c>
      <c r="H226" s="177">
        <v>1</v>
      </c>
      <c r="I226" s="178"/>
      <c r="J226" s="179">
        <f>ROUND(I226*H226,2)</f>
        <v>0</v>
      </c>
      <c r="K226" s="180"/>
      <c r="L226" s="181"/>
      <c r="M226" s="182" t="s">
        <v>1</v>
      </c>
      <c r="N226" s="183" t="s">
        <v>39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420</v>
      </c>
      <c r="AT226" s="149" t="s">
        <v>319</v>
      </c>
      <c r="AU226" s="149" t="s">
        <v>86</v>
      </c>
      <c r="AY226" s="17" t="s">
        <v>241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86</v>
      </c>
      <c r="BK226" s="150">
        <f>ROUND(I226*H226,2)</f>
        <v>0</v>
      </c>
      <c r="BL226" s="17" t="s">
        <v>334</v>
      </c>
      <c r="BM226" s="149" t="s">
        <v>3861</v>
      </c>
    </row>
    <row r="227" spans="2:65" s="11" customFormat="1" ht="26" customHeight="1">
      <c r="B227" s="125"/>
      <c r="D227" s="126" t="s">
        <v>72</v>
      </c>
      <c r="E227" s="127" t="s">
        <v>319</v>
      </c>
      <c r="F227" s="127" t="s">
        <v>3862</v>
      </c>
      <c r="I227" s="128"/>
      <c r="J227" s="129">
        <f>BK227</f>
        <v>0</v>
      </c>
      <c r="L227" s="125"/>
      <c r="M227" s="130"/>
      <c r="P227" s="131">
        <f>P228</f>
        <v>0</v>
      </c>
      <c r="R227" s="131">
        <f>R228</f>
        <v>9.6000000000000002E-4</v>
      </c>
      <c r="T227" s="132">
        <f>T228</f>
        <v>0</v>
      </c>
      <c r="AR227" s="126" t="s">
        <v>258</v>
      </c>
      <c r="AT227" s="133" t="s">
        <v>72</v>
      </c>
      <c r="AU227" s="133" t="s">
        <v>73</v>
      </c>
      <c r="AY227" s="126" t="s">
        <v>241</v>
      </c>
      <c r="BK227" s="134">
        <f>BK228</f>
        <v>0</v>
      </c>
    </row>
    <row r="228" spans="2:65" s="11" customFormat="1" ht="22.75" customHeight="1">
      <c r="B228" s="125"/>
      <c r="D228" s="126" t="s">
        <v>72</v>
      </c>
      <c r="E228" s="135" t="s">
        <v>3863</v>
      </c>
      <c r="F228" s="135" t="s">
        <v>3864</v>
      </c>
      <c r="I228" s="128"/>
      <c r="J228" s="136">
        <f>BK228</f>
        <v>0</v>
      </c>
      <c r="L228" s="125"/>
      <c r="M228" s="130"/>
      <c r="P228" s="131">
        <f>SUM(P229:P230)</f>
        <v>0</v>
      </c>
      <c r="R228" s="131">
        <f>SUM(R229:R230)</f>
        <v>9.6000000000000002E-4</v>
      </c>
      <c r="T228" s="132">
        <f>SUM(T229:T230)</f>
        <v>0</v>
      </c>
      <c r="AR228" s="126" t="s">
        <v>258</v>
      </c>
      <c r="AT228" s="133" t="s">
        <v>72</v>
      </c>
      <c r="AU228" s="133" t="s">
        <v>80</v>
      </c>
      <c r="AY228" s="126" t="s">
        <v>241</v>
      </c>
      <c r="BK228" s="134">
        <f>SUM(BK229:BK230)</f>
        <v>0</v>
      </c>
    </row>
    <row r="229" spans="2:65" s="1" customFormat="1" ht="24.25" customHeight="1">
      <c r="B229" s="32"/>
      <c r="C229" s="137" t="s">
        <v>433</v>
      </c>
      <c r="D229" s="137" t="s">
        <v>243</v>
      </c>
      <c r="E229" s="138" t="s">
        <v>3865</v>
      </c>
      <c r="F229" s="139" t="s">
        <v>3866</v>
      </c>
      <c r="G229" s="140" t="s">
        <v>299</v>
      </c>
      <c r="H229" s="141">
        <v>2</v>
      </c>
      <c r="I229" s="142"/>
      <c r="J229" s="143">
        <f>ROUND(I229*H229,2)</f>
        <v>0</v>
      </c>
      <c r="K229" s="144"/>
      <c r="L229" s="32"/>
      <c r="M229" s="145" t="s">
        <v>1</v>
      </c>
      <c r="N229" s="146" t="s">
        <v>39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678</v>
      </c>
      <c r="AT229" s="149" t="s">
        <v>243</v>
      </c>
      <c r="AU229" s="149" t="s">
        <v>86</v>
      </c>
      <c r="AY229" s="17" t="s">
        <v>241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86</v>
      </c>
      <c r="BK229" s="150">
        <f>ROUND(I229*H229,2)</f>
        <v>0</v>
      </c>
      <c r="BL229" s="17" t="s">
        <v>678</v>
      </c>
      <c r="BM229" s="149" t="s">
        <v>3867</v>
      </c>
    </row>
    <row r="230" spans="2:65" s="1" customFormat="1" ht="21.75" customHeight="1">
      <c r="B230" s="32"/>
      <c r="C230" s="173" t="s">
        <v>437</v>
      </c>
      <c r="D230" s="173" t="s">
        <v>319</v>
      </c>
      <c r="E230" s="174" t="s">
        <v>3868</v>
      </c>
      <c r="F230" s="175" t="s">
        <v>3869</v>
      </c>
      <c r="G230" s="176" t="s">
        <v>299</v>
      </c>
      <c r="H230" s="177">
        <v>2</v>
      </c>
      <c r="I230" s="178"/>
      <c r="J230" s="179">
        <f>ROUND(I230*H230,2)</f>
        <v>0</v>
      </c>
      <c r="K230" s="180"/>
      <c r="L230" s="181"/>
      <c r="M230" s="182" t="s">
        <v>1</v>
      </c>
      <c r="N230" s="183" t="s">
        <v>39</v>
      </c>
      <c r="P230" s="147">
        <f>O230*H230</f>
        <v>0</v>
      </c>
      <c r="Q230" s="147">
        <v>4.8000000000000001E-4</v>
      </c>
      <c r="R230" s="147">
        <f>Q230*H230</f>
        <v>9.6000000000000002E-4</v>
      </c>
      <c r="S230" s="147">
        <v>0</v>
      </c>
      <c r="T230" s="148">
        <f>S230*H230</f>
        <v>0</v>
      </c>
      <c r="AR230" s="149" t="s">
        <v>1047</v>
      </c>
      <c r="AT230" s="149" t="s">
        <v>319</v>
      </c>
      <c r="AU230" s="149" t="s">
        <v>86</v>
      </c>
      <c r="AY230" s="17" t="s">
        <v>241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86</v>
      </c>
      <c r="BK230" s="150">
        <f>ROUND(I230*H230,2)</f>
        <v>0</v>
      </c>
      <c r="BL230" s="17" t="s">
        <v>1047</v>
      </c>
      <c r="BM230" s="149" t="s">
        <v>3870</v>
      </c>
    </row>
    <row r="231" spans="2:65" s="11" customFormat="1" ht="26" customHeight="1">
      <c r="B231" s="125"/>
      <c r="D231" s="126" t="s">
        <v>72</v>
      </c>
      <c r="E231" s="127" t="s">
        <v>3576</v>
      </c>
      <c r="F231" s="127" t="s">
        <v>3577</v>
      </c>
      <c r="I231" s="128"/>
      <c r="J231" s="129">
        <f>BK231</f>
        <v>0</v>
      </c>
      <c r="L231" s="125"/>
      <c r="M231" s="130"/>
      <c r="P231" s="131">
        <f>SUM(P232:P234)</f>
        <v>0</v>
      </c>
      <c r="R231" s="131">
        <f>SUM(R232:R234)</f>
        <v>0</v>
      </c>
      <c r="T231" s="132">
        <f>SUM(T232:T234)</f>
        <v>0</v>
      </c>
      <c r="AR231" s="126" t="s">
        <v>247</v>
      </c>
      <c r="AT231" s="133" t="s">
        <v>72</v>
      </c>
      <c r="AU231" s="133" t="s">
        <v>73</v>
      </c>
      <c r="AY231" s="126" t="s">
        <v>241</v>
      </c>
      <c r="BK231" s="134">
        <f>SUM(BK232:BK234)</f>
        <v>0</v>
      </c>
    </row>
    <row r="232" spans="2:65" s="1" customFormat="1" ht="16.5" customHeight="1">
      <c r="B232" s="32"/>
      <c r="C232" s="137" t="s">
        <v>440</v>
      </c>
      <c r="D232" s="137" t="s">
        <v>243</v>
      </c>
      <c r="E232" s="138" t="s">
        <v>3578</v>
      </c>
      <c r="F232" s="139" t="s">
        <v>3579</v>
      </c>
      <c r="G232" s="140" t="s">
        <v>1196</v>
      </c>
      <c r="H232" s="141">
        <v>16</v>
      </c>
      <c r="I232" s="142"/>
      <c r="J232" s="143">
        <f>ROUND(I232*H232,2)</f>
        <v>0</v>
      </c>
      <c r="K232" s="144"/>
      <c r="L232" s="32"/>
      <c r="M232" s="145" t="s">
        <v>1</v>
      </c>
      <c r="N232" s="146" t="s">
        <v>39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1187</v>
      </c>
      <c r="AT232" s="149" t="s">
        <v>243</v>
      </c>
      <c r="AU232" s="149" t="s">
        <v>80</v>
      </c>
      <c r="AY232" s="17" t="s">
        <v>241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86</v>
      </c>
      <c r="BK232" s="150">
        <f>ROUND(I232*H232,2)</f>
        <v>0</v>
      </c>
      <c r="BL232" s="17" t="s">
        <v>1187</v>
      </c>
      <c r="BM232" s="149" t="s">
        <v>3871</v>
      </c>
    </row>
    <row r="233" spans="2:65" s="12" customFormat="1" ht="12">
      <c r="B233" s="151"/>
      <c r="D233" s="152" t="s">
        <v>249</v>
      </c>
      <c r="E233" s="153" t="s">
        <v>1</v>
      </c>
      <c r="F233" s="154" t="s">
        <v>3872</v>
      </c>
      <c r="H233" s="155">
        <v>16</v>
      </c>
      <c r="I233" s="156"/>
      <c r="L233" s="151"/>
      <c r="M233" s="157"/>
      <c r="T233" s="158"/>
      <c r="AT233" s="153" t="s">
        <v>249</v>
      </c>
      <c r="AU233" s="153" t="s">
        <v>80</v>
      </c>
      <c r="AV233" s="12" t="s">
        <v>86</v>
      </c>
      <c r="AW233" s="12" t="s">
        <v>30</v>
      </c>
      <c r="AX233" s="12" t="s">
        <v>73</v>
      </c>
      <c r="AY233" s="153" t="s">
        <v>241</v>
      </c>
    </row>
    <row r="234" spans="2:65" s="13" customFormat="1" ht="12">
      <c r="B234" s="159"/>
      <c r="D234" s="152" t="s">
        <v>249</v>
      </c>
      <c r="E234" s="160" t="s">
        <v>1</v>
      </c>
      <c r="F234" s="161" t="s">
        <v>3873</v>
      </c>
      <c r="H234" s="162">
        <v>16</v>
      </c>
      <c r="I234" s="163"/>
      <c r="L234" s="159"/>
      <c r="M234" s="195"/>
      <c r="N234" s="196"/>
      <c r="O234" s="196"/>
      <c r="P234" s="196"/>
      <c r="Q234" s="196"/>
      <c r="R234" s="196"/>
      <c r="S234" s="196"/>
      <c r="T234" s="197"/>
      <c r="AT234" s="160" t="s">
        <v>249</v>
      </c>
      <c r="AU234" s="160" t="s">
        <v>80</v>
      </c>
      <c r="AV234" s="13" t="s">
        <v>247</v>
      </c>
      <c r="AW234" s="13" t="s">
        <v>30</v>
      </c>
      <c r="AX234" s="13" t="s">
        <v>80</v>
      </c>
      <c r="AY234" s="160" t="s">
        <v>241</v>
      </c>
    </row>
    <row r="235" spans="2:65" s="1" customFormat="1" ht="7" customHeight="1">
      <c r="B235" s="44"/>
      <c r="C235" s="45"/>
      <c r="D235" s="45"/>
      <c r="E235" s="45"/>
      <c r="F235" s="45"/>
      <c r="G235" s="45"/>
      <c r="H235" s="45"/>
      <c r="I235" s="45"/>
      <c r="J235" s="45"/>
      <c r="K235" s="45"/>
      <c r="L235" s="32"/>
    </row>
  </sheetData>
  <sheetProtection algorithmName="SHA-512" hashValue="xwXspGaoopmWV3n7F5NslhkyJrhqpqTK7AkI9rdIdpyYCuPHQpGCo5Op7fRXgpAGH6aozltaXzJ55wkdu8z/Vg==" saltValue="ox75kviXuQexo0FTL6wMsjwW8rIcle33/Or6hqctQKNG8Gl8FtMSp3vLGf685YBbFmu4zMzM0h2MjPGUYeaLVw==" spinCount="100000" sheet="1" objects="1" scenarios="1" formatColumns="0" formatRows="0" autoFilter="0"/>
  <autoFilter ref="C130:K234" xr:uid="{00000000-0009-0000-0000-00000D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277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126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3874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ROUND(J162,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ROUND((SUM(BE162:BE2276)),  2)</f>
        <v>0</v>
      </c>
      <c r="I35" s="96">
        <v>0.21</v>
      </c>
      <c r="J35" s="86">
        <f>ROUND(((SUM(BE162:BE2276))*I35),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ROUND((SUM(BF162:BF2276)),  2)</f>
        <v>0</v>
      </c>
      <c r="I36" s="96">
        <v>0.12</v>
      </c>
      <c r="J36" s="86">
        <f>ROUND(((SUM(BF162:BF2276))*I36),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ROUND((SUM(BG162:BG2276)),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ROUND((SUM(BH162:BH2276)),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ROUND((SUM(BI162:BI2276)),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00556 - SO02 RD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J162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184</v>
      </c>
      <c r="E99" s="110"/>
      <c r="F99" s="110"/>
      <c r="G99" s="110"/>
      <c r="H99" s="110"/>
      <c r="I99" s="110"/>
      <c r="J99" s="111">
        <f>J163</f>
        <v>0</v>
      </c>
      <c r="L99" s="108"/>
    </row>
    <row r="100" spans="2:47" s="9" customFormat="1" ht="20" customHeight="1">
      <c r="B100" s="112"/>
      <c r="D100" s="113" t="s">
        <v>185</v>
      </c>
      <c r="E100" s="114"/>
      <c r="F100" s="114"/>
      <c r="G100" s="114"/>
      <c r="H100" s="114"/>
      <c r="I100" s="114"/>
      <c r="J100" s="115">
        <f>J164</f>
        <v>0</v>
      </c>
      <c r="L100" s="112"/>
    </row>
    <row r="101" spans="2:47" s="9" customFormat="1" ht="20" customHeight="1">
      <c r="B101" s="112"/>
      <c r="D101" s="113" t="s">
        <v>3652</v>
      </c>
      <c r="E101" s="114"/>
      <c r="F101" s="114"/>
      <c r="G101" s="114"/>
      <c r="H101" s="114"/>
      <c r="I101" s="114"/>
      <c r="J101" s="115">
        <f>J193</f>
        <v>0</v>
      </c>
      <c r="L101" s="112"/>
    </row>
    <row r="102" spans="2:47" s="9" customFormat="1" ht="20" customHeight="1">
      <c r="B102" s="112"/>
      <c r="D102" s="113" t="s">
        <v>187</v>
      </c>
      <c r="E102" s="114"/>
      <c r="F102" s="114"/>
      <c r="G102" s="114"/>
      <c r="H102" s="114"/>
      <c r="I102" s="114"/>
      <c r="J102" s="115">
        <f>J304</f>
        <v>0</v>
      </c>
      <c r="L102" s="112"/>
    </row>
    <row r="103" spans="2:47" s="9" customFormat="1" ht="20" customHeight="1">
      <c r="B103" s="112"/>
      <c r="D103" s="113" t="s">
        <v>188</v>
      </c>
      <c r="E103" s="114"/>
      <c r="F103" s="114"/>
      <c r="G103" s="114"/>
      <c r="H103" s="114"/>
      <c r="I103" s="114"/>
      <c r="J103" s="115">
        <f>J395</f>
        <v>0</v>
      </c>
      <c r="L103" s="112"/>
    </row>
    <row r="104" spans="2:47" s="9" customFormat="1" ht="20" customHeight="1">
      <c r="B104" s="112"/>
      <c r="D104" s="113" t="s">
        <v>189</v>
      </c>
      <c r="E104" s="114"/>
      <c r="F104" s="114"/>
      <c r="G104" s="114"/>
      <c r="H104" s="114"/>
      <c r="I104" s="114"/>
      <c r="J104" s="115">
        <f>J420</f>
        <v>0</v>
      </c>
      <c r="L104" s="112"/>
    </row>
    <row r="105" spans="2:47" s="9" customFormat="1" ht="20" customHeight="1">
      <c r="B105" s="112"/>
      <c r="D105" s="113" t="s">
        <v>190</v>
      </c>
      <c r="E105" s="114"/>
      <c r="F105" s="114"/>
      <c r="G105" s="114"/>
      <c r="H105" s="114"/>
      <c r="I105" s="114"/>
      <c r="J105" s="115">
        <f>J441</f>
        <v>0</v>
      </c>
      <c r="L105" s="112"/>
    </row>
    <row r="106" spans="2:47" s="9" customFormat="1" ht="20" customHeight="1">
      <c r="B106" s="112"/>
      <c r="D106" s="113" t="s">
        <v>191</v>
      </c>
      <c r="E106" s="114"/>
      <c r="F106" s="114"/>
      <c r="G106" s="114"/>
      <c r="H106" s="114"/>
      <c r="I106" s="114"/>
      <c r="J106" s="115">
        <f>J920</f>
        <v>0</v>
      </c>
      <c r="L106" s="112"/>
    </row>
    <row r="107" spans="2:47" s="9" customFormat="1" ht="20" customHeight="1">
      <c r="B107" s="112"/>
      <c r="D107" s="113" t="s">
        <v>192</v>
      </c>
      <c r="E107" s="114"/>
      <c r="F107" s="114"/>
      <c r="G107" s="114"/>
      <c r="H107" s="114"/>
      <c r="I107" s="114"/>
      <c r="J107" s="115">
        <f>J922</f>
        <v>0</v>
      </c>
      <c r="L107" s="112"/>
    </row>
    <row r="108" spans="2:47" s="9" customFormat="1" ht="20" customHeight="1">
      <c r="B108" s="112"/>
      <c r="D108" s="113" t="s">
        <v>193</v>
      </c>
      <c r="E108" s="114"/>
      <c r="F108" s="114"/>
      <c r="G108" s="114"/>
      <c r="H108" s="114"/>
      <c r="I108" s="114"/>
      <c r="J108" s="115">
        <f>J976</f>
        <v>0</v>
      </c>
      <c r="L108" s="112"/>
    </row>
    <row r="109" spans="2:47" s="8" customFormat="1" ht="25" customHeight="1">
      <c r="B109" s="108"/>
      <c r="D109" s="109" t="s">
        <v>194</v>
      </c>
      <c r="E109" s="110"/>
      <c r="F109" s="110"/>
      <c r="G109" s="110"/>
      <c r="H109" s="110"/>
      <c r="I109" s="110"/>
      <c r="J109" s="111">
        <f>J978</f>
        <v>0</v>
      </c>
      <c r="L109" s="108"/>
    </row>
    <row r="110" spans="2:47" s="9" customFormat="1" ht="20" customHeight="1">
      <c r="B110" s="112"/>
      <c r="D110" s="113" t="s">
        <v>195</v>
      </c>
      <c r="E110" s="114"/>
      <c r="F110" s="114"/>
      <c r="G110" s="114"/>
      <c r="H110" s="114"/>
      <c r="I110" s="114"/>
      <c r="J110" s="115">
        <f>J979</f>
        <v>0</v>
      </c>
      <c r="L110" s="112"/>
    </row>
    <row r="111" spans="2:47" s="9" customFormat="1" ht="20" customHeight="1">
      <c r="B111" s="112"/>
      <c r="D111" s="113" t="s">
        <v>196</v>
      </c>
      <c r="E111" s="114"/>
      <c r="F111" s="114"/>
      <c r="G111" s="114"/>
      <c r="H111" s="114"/>
      <c r="I111" s="114"/>
      <c r="J111" s="115">
        <f>J1090</f>
        <v>0</v>
      </c>
      <c r="L111" s="112"/>
    </row>
    <row r="112" spans="2:47" s="9" customFormat="1" ht="20" customHeight="1">
      <c r="B112" s="112"/>
      <c r="D112" s="113" t="s">
        <v>197</v>
      </c>
      <c r="E112" s="114"/>
      <c r="F112" s="114"/>
      <c r="G112" s="114"/>
      <c r="H112" s="114"/>
      <c r="I112" s="114"/>
      <c r="J112" s="115">
        <f>J1164</f>
        <v>0</v>
      </c>
      <c r="L112" s="112"/>
    </row>
    <row r="113" spans="2:12" s="9" customFormat="1" ht="20" customHeight="1">
      <c r="B113" s="112"/>
      <c r="D113" s="113" t="s">
        <v>198</v>
      </c>
      <c r="E113" s="114"/>
      <c r="F113" s="114"/>
      <c r="G113" s="114"/>
      <c r="H113" s="114"/>
      <c r="I113" s="114"/>
      <c r="J113" s="115">
        <f>J1206</f>
        <v>0</v>
      </c>
      <c r="L113" s="112"/>
    </row>
    <row r="114" spans="2:12" s="9" customFormat="1" ht="20" customHeight="1">
      <c r="B114" s="112"/>
      <c r="D114" s="113" t="s">
        <v>199</v>
      </c>
      <c r="E114" s="114"/>
      <c r="F114" s="114"/>
      <c r="G114" s="114"/>
      <c r="H114" s="114"/>
      <c r="I114" s="114"/>
      <c r="J114" s="115">
        <f>J1275</f>
        <v>0</v>
      </c>
      <c r="L114" s="112"/>
    </row>
    <row r="115" spans="2:12" s="9" customFormat="1" ht="20" customHeight="1">
      <c r="B115" s="112"/>
      <c r="D115" s="113" t="s">
        <v>200</v>
      </c>
      <c r="E115" s="114"/>
      <c r="F115" s="114"/>
      <c r="G115" s="114"/>
      <c r="H115" s="114"/>
      <c r="I115" s="114"/>
      <c r="J115" s="115">
        <f>J1279</f>
        <v>0</v>
      </c>
      <c r="L115" s="112"/>
    </row>
    <row r="116" spans="2:12" s="9" customFormat="1" ht="20" customHeight="1">
      <c r="B116" s="112"/>
      <c r="D116" s="113" t="s">
        <v>201</v>
      </c>
      <c r="E116" s="114"/>
      <c r="F116" s="114"/>
      <c r="G116" s="114"/>
      <c r="H116" s="114"/>
      <c r="I116" s="114"/>
      <c r="J116" s="115">
        <f>J1340</f>
        <v>0</v>
      </c>
      <c r="L116" s="112"/>
    </row>
    <row r="117" spans="2:12" s="9" customFormat="1" ht="20" customHeight="1">
      <c r="B117" s="112"/>
      <c r="D117" s="113" t="s">
        <v>3875</v>
      </c>
      <c r="E117" s="114"/>
      <c r="F117" s="114"/>
      <c r="G117" s="114"/>
      <c r="H117" s="114"/>
      <c r="I117" s="114"/>
      <c r="J117" s="115">
        <f>J1345</f>
        <v>0</v>
      </c>
      <c r="L117" s="112"/>
    </row>
    <row r="118" spans="2:12" s="9" customFormat="1" ht="14.75" customHeight="1">
      <c r="B118" s="112"/>
      <c r="D118" s="113" t="s">
        <v>203</v>
      </c>
      <c r="E118" s="114"/>
      <c r="F118" s="114"/>
      <c r="G118" s="114"/>
      <c r="H118" s="114"/>
      <c r="I118" s="114"/>
      <c r="J118" s="115">
        <f>J1346</f>
        <v>0</v>
      </c>
      <c r="L118" s="112"/>
    </row>
    <row r="119" spans="2:12" s="9" customFormat="1" ht="14.75" customHeight="1">
      <c r="B119" s="112"/>
      <c r="D119" s="113" t="s">
        <v>204</v>
      </c>
      <c r="E119" s="114"/>
      <c r="F119" s="114"/>
      <c r="G119" s="114"/>
      <c r="H119" s="114"/>
      <c r="I119" s="114"/>
      <c r="J119" s="115">
        <f>J1354</f>
        <v>0</v>
      </c>
      <c r="L119" s="112"/>
    </row>
    <row r="120" spans="2:12" s="9" customFormat="1" ht="14.75" customHeight="1">
      <c r="B120" s="112"/>
      <c r="D120" s="113" t="s">
        <v>205</v>
      </c>
      <c r="E120" s="114"/>
      <c r="F120" s="114"/>
      <c r="G120" s="114"/>
      <c r="H120" s="114"/>
      <c r="I120" s="114"/>
      <c r="J120" s="115">
        <f>J1363</f>
        <v>0</v>
      </c>
      <c r="L120" s="112"/>
    </row>
    <row r="121" spans="2:12" s="9" customFormat="1" ht="14.75" customHeight="1">
      <c r="B121" s="112"/>
      <c r="D121" s="113" t="s">
        <v>206</v>
      </c>
      <c r="E121" s="114"/>
      <c r="F121" s="114"/>
      <c r="G121" s="114"/>
      <c r="H121" s="114"/>
      <c r="I121" s="114"/>
      <c r="J121" s="115">
        <f>J1371</f>
        <v>0</v>
      </c>
      <c r="L121" s="112"/>
    </row>
    <row r="122" spans="2:12" s="9" customFormat="1" ht="14.75" customHeight="1">
      <c r="B122" s="112"/>
      <c r="D122" s="113" t="s">
        <v>207</v>
      </c>
      <c r="E122" s="114"/>
      <c r="F122" s="114"/>
      <c r="G122" s="114"/>
      <c r="H122" s="114"/>
      <c r="I122" s="114"/>
      <c r="J122" s="115">
        <f>J1382</f>
        <v>0</v>
      </c>
      <c r="L122" s="112"/>
    </row>
    <row r="123" spans="2:12" s="9" customFormat="1" ht="14.75" customHeight="1">
      <c r="B123" s="112"/>
      <c r="D123" s="113" t="s">
        <v>208</v>
      </c>
      <c r="E123" s="114"/>
      <c r="F123" s="114"/>
      <c r="G123" s="114"/>
      <c r="H123" s="114"/>
      <c r="I123" s="114"/>
      <c r="J123" s="115">
        <f>J1403</f>
        <v>0</v>
      </c>
      <c r="L123" s="112"/>
    </row>
    <row r="124" spans="2:12" s="9" customFormat="1" ht="14.75" customHeight="1">
      <c r="B124" s="112"/>
      <c r="D124" s="113" t="s">
        <v>209</v>
      </c>
      <c r="E124" s="114"/>
      <c r="F124" s="114"/>
      <c r="G124" s="114"/>
      <c r="H124" s="114"/>
      <c r="I124" s="114"/>
      <c r="J124" s="115">
        <f>J1412</f>
        <v>0</v>
      </c>
      <c r="L124" s="112"/>
    </row>
    <row r="125" spans="2:12" s="9" customFormat="1" ht="14.75" customHeight="1">
      <c r="B125" s="112"/>
      <c r="D125" s="113" t="s">
        <v>210</v>
      </c>
      <c r="E125" s="114"/>
      <c r="F125" s="114"/>
      <c r="G125" s="114"/>
      <c r="H125" s="114"/>
      <c r="I125" s="114"/>
      <c r="J125" s="115">
        <f>J1424</f>
        <v>0</v>
      </c>
      <c r="L125" s="112"/>
    </row>
    <row r="126" spans="2:12" s="9" customFormat="1" ht="20" customHeight="1">
      <c r="B126" s="112"/>
      <c r="D126" s="113" t="s">
        <v>211</v>
      </c>
      <c r="E126" s="114"/>
      <c r="F126" s="114"/>
      <c r="G126" s="114"/>
      <c r="H126" s="114"/>
      <c r="I126" s="114"/>
      <c r="J126" s="115">
        <f>J1434</f>
        <v>0</v>
      </c>
      <c r="L126" s="112"/>
    </row>
    <row r="127" spans="2:12" s="9" customFormat="1" ht="14.75" customHeight="1">
      <c r="B127" s="112"/>
      <c r="D127" s="113" t="s">
        <v>212</v>
      </c>
      <c r="E127" s="114"/>
      <c r="F127" s="114"/>
      <c r="G127" s="114"/>
      <c r="H127" s="114"/>
      <c r="I127" s="114"/>
      <c r="J127" s="115">
        <f>J1435</f>
        <v>0</v>
      </c>
      <c r="L127" s="112"/>
    </row>
    <row r="128" spans="2:12" s="9" customFormat="1" ht="14.75" customHeight="1">
      <c r="B128" s="112"/>
      <c r="D128" s="113" t="s">
        <v>213</v>
      </c>
      <c r="E128" s="114"/>
      <c r="F128" s="114"/>
      <c r="G128" s="114"/>
      <c r="H128" s="114"/>
      <c r="I128" s="114"/>
      <c r="J128" s="115">
        <f>J1470</f>
        <v>0</v>
      </c>
      <c r="L128" s="112"/>
    </row>
    <row r="129" spans="2:12" s="9" customFormat="1" ht="20" customHeight="1">
      <c r="B129" s="112"/>
      <c r="D129" s="113" t="s">
        <v>214</v>
      </c>
      <c r="E129" s="114"/>
      <c r="F129" s="114"/>
      <c r="G129" s="114"/>
      <c r="H129" s="114"/>
      <c r="I129" s="114"/>
      <c r="J129" s="115">
        <f>J1506</f>
        <v>0</v>
      </c>
      <c r="L129" s="112"/>
    </row>
    <row r="130" spans="2:12" s="9" customFormat="1" ht="20" customHeight="1">
      <c r="B130" s="112"/>
      <c r="D130" s="113" t="s">
        <v>215</v>
      </c>
      <c r="E130" s="114"/>
      <c r="F130" s="114"/>
      <c r="G130" s="114"/>
      <c r="H130" s="114"/>
      <c r="I130" s="114"/>
      <c r="J130" s="115">
        <f>J1549</f>
        <v>0</v>
      </c>
      <c r="L130" s="112"/>
    </row>
    <row r="131" spans="2:12" s="9" customFormat="1" ht="20" customHeight="1">
      <c r="B131" s="112"/>
      <c r="D131" s="113" t="s">
        <v>216</v>
      </c>
      <c r="E131" s="114"/>
      <c r="F131" s="114"/>
      <c r="G131" s="114"/>
      <c r="H131" s="114"/>
      <c r="I131" s="114"/>
      <c r="J131" s="115">
        <f>J1632</f>
        <v>0</v>
      </c>
      <c r="L131" s="112"/>
    </row>
    <row r="132" spans="2:12" s="9" customFormat="1" ht="20" customHeight="1">
      <c r="B132" s="112"/>
      <c r="D132" s="113" t="s">
        <v>217</v>
      </c>
      <c r="E132" s="114"/>
      <c r="F132" s="114"/>
      <c r="G132" s="114"/>
      <c r="H132" s="114"/>
      <c r="I132" s="114"/>
      <c r="J132" s="115">
        <f>J1661</f>
        <v>0</v>
      </c>
      <c r="L132" s="112"/>
    </row>
    <row r="133" spans="2:12" s="9" customFormat="1" ht="20" customHeight="1">
      <c r="B133" s="112"/>
      <c r="D133" s="113" t="s">
        <v>218</v>
      </c>
      <c r="E133" s="114"/>
      <c r="F133" s="114"/>
      <c r="G133" s="114"/>
      <c r="H133" s="114"/>
      <c r="I133" s="114"/>
      <c r="J133" s="115">
        <f>J1678</f>
        <v>0</v>
      </c>
      <c r="L133" s="112"/>
    </row>
    <row r="134" spans="2:12" s="9" customFormat="1" ht="20" customHeight="1">
      <c r="B134" s="112"/>
      <c r="D134" s="113" t="s">
        <v>219</v>
      </c>
      <c r="E134" s="114"/>
      <c r="F134" s="114"/>
      <c r="G134" s="114"/>
      <c r="H134" s="114"/>
      <c r="I134" s="114"/>
      <c r="J134" s="115">
        <f>J1730</f>
        <v>0</v>
      </c>
      <c r="L134" s="112"/>
    </row>
    <row r="135" spans="2:12" s="9" customFormat="1" ht="20" customHeight="1">
      <c r="B135" s="112"/>
      <c r="D135" s="113" t="s">
        <v>220</v>
      </c>
      <c r="E135" s="114"/>
      <c r="F135" s="114"/>
      <c r="G135" s="114"/>
      <c r="H135" s="114"/>
      <c r="I135" s="114"/>
      <c r="J135" s="115">
        <f>J1762</f>
        <v>0</v>
      </c>
      <c r="L135" s="112"/>
    </row>
    <row r="136" spans="2:12" s="9" customFormat="1" ht="20" customHeight="1">
      <c r="B136" s="112"/>
      <c r="D136" s="113" t="s">
        <v>221</v>
      </c>
      <c r="E136" s="114"/>
      <c r="F136" s="114"/>
      <c r="G136" s="114"/>
      <c r="H136" s="114"/>
      <c r="I136" s="114"/>
      <c r="J136" s="115">
        <f>J1873</f>
        <v>0</v>
      </c>
      <c r="L136" s="112"/>
    </row>
    <row r="137" spans="2:12" s="9" customFormat="1" ht="20" customHeight="1">
      <c r="B137" s="112"/>
      <c r="D137" s="113" t="s">
        <v>222</v>
      </c>
      <c r="E137" s="114"/>
      <c r="F137" s="114"/>
      <c r="G137" s="114"/>
      <c r="H137" s="114"/>
      <c r="I137" s="114"/>
      <c r="J137" s="115">
        <f>J1945</f>
        <v>0</v>
      </c>
      <c r="L137" s="112"/>
    </row>
    <row r="138" spans="2:12" s="9" customFormat="1" ht="20" customHeight="1">
      <c r="B138" s="112"/>
      <c r="D138" s="113" t="s">
        <v>223</v>
      </c>
      <c r="E138" s="114"/>
      <c r="F138" s="114"/>
      <c r="G138" s="114"/>
      <c r="H138" s="114"/>
      <c r="I138" s="114"/>
      <c r="J138" s="115">
        <f>J2090</f>
        <v>0</v>
      </c>
      <c r="L138" s="112"/>
    </row>
    <row r="139" spans="2:12" s="9" customFormat="1" ht="20" customHeight="1">
      <c r="B139" s="112"/>
      <c r="D139" s="113" t="s">
        <v>224</v>
      </c>
      <c r="E139" s="114"/>
      <c r="F139" s="114"/>
      <c r="G139" s="114"/>
      <c r="H139" s="114"/>
      <c r="I139" s="114"/>
      <c r="J139" s="115">
        <f>J2123</f>
        <v>0</v>
      </c>
      <c r="L139" s="112"/>
    </row>
    <row r="140" spans="2:12" s="9" customFormat="1" ht="20" customHeight="1">
      <c r="B140" s="112"/>
      <c r="D140" s="113" t="s">
        <v>225</v>
      </c>
      <c r="E140" s="114"/>
      <c r="F140" s="114"/>
      <c r="G140" s="114"/>
      <c r="H140" s="114"/>
      <c r="I140" s="114"/>
      <c r="J140" s="115">
        <f>J2266</f>
        <v>0</v>
      </c>
      <c r="L140" s="112"/>
    </row>
    <row r="141" spans="2:12" s="1" customFormat="1" ht="21.75" customHeight="1">
      <c r="B141" s="32"/>
      <c r="L141" s="32"/>
    </row>
    <row r="142" spans="2:12" s="1" customFormat="1" ht="7" customHeight="1"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32"/>
    </row>
    <row r="146" spans="2:12" s="1" customFormat="1" ht="7" customHeight="1">
      <c r="B146" s="46"/>
      <c r="C146" s="47"/>
      <c r="D146" s="47"/>
      <c r="E146" s="47"/>
      <c r="F146" s="47"/>
      <c r="G146" s="47"/>
      <c r="H146" s="47"/>
      <c r="I146" s="47"/>
      <c r="J146" s="47"/>
      <c r="K146" s="47"/>
      <c r="L146" s="32"/>
    </row>
    <row r="147" spans="2:12" s="1" customFormat="1" ht="25" customHeight="1">
      <c r="B147" s="32"/>
      <c r="C147" s="21" t="s">
        <v>226</v>
      </c>
      <c r="L147" s="32"/>
    </row>
    <row r="148" spans="2:12" s="1" customFormat="1" ht="7" customHeight="1">
      <c r="B148" s="32"/>
      <c r="L148" s="32"/>
    </row>
    <row r="149" spans="2:12" s="1" customFormat="1" ht="12" customHeight="1">
      <c r="B149" s="32"/>
      <c r="C149" s="27" t="s">
        <v>16</v>
      </c>
      <c r="L149" s="32"/>
    </row>
    <row r="150" spans="2:12" s="1" customFormat="1" ht="16.5" customHeight="1">
      <c r="B150" s="32"/>
      <c r="E150" s="241" t="str">
        <f>E7</f>
        <v>Rozšíření kom.soc. služeb CSS Stod</v>
      </c>
      <c r="F150" s="242"/>
      <c r="G150" s="242"/>
      <c r="H150" s="242"/>
      <c r="L150" s="32"/>
    </row>
    <row r="151" spans="2:12" ht="12" customHeight="1">
      <c r="B151" s="20"/>
      <c r="C151" s="27" t="s">
        <v>175</v>
      </c>
      <c r="L151" s="20"/>
    </row>
    <row r="152" spans="2:12" s="1" customFormat="1" ht="16.5" customHeight="1">
      <c r="B152" s="32"/>
      <c r="E152" s="241" t="s">
        <v>176</v>
      </c>
      <c r="F152" s="240"/>
      <c r="G152" s="240"/>
      <c r="H152" s="240"/>
      <c r="L152" s="32"/>
    </row>
    <row r="153" spans="2:12" s="1" customFormat="1" ht="12" customHeight="1">
      <c r="B153" s="32"/>
      <c r="C153" s="27" t="s">
        <v>177</v>
      </c>
      <c r="L153" s="32"/>
    </row>
    <row r="154" spans="2:12" s="1" customFormat="1" ht="16.5" customHeight="1">
      <c r="B154" s="32"/>
      <c r="E154" s="205" t="str">
        <f>E11</f>
        <v>00556 - SO02 RD</v>
      </c>
      <c r="F154" s="240"/>
      <c r="G154" s="240"/>
      <c r="H154" s="240"/>
      <c r="L154" s="32"/>
    </row>
    <row r="155" spans="2:12" s="1" customFormat="1" ht="7" customHeight="1">
      <c r="B155" s="32"/>
      <c r="L155" s="32"/>
    </row>
    <row r="156" spans="2:12" s="1" customFormat="1" ht="12" customHeight="1">
      <c r="B156" s="32"/>
      <c r="C156" s="27" t="s">
        <v>20</v>
      </c>
      <c r="F156" s="25" t="str">
        <f>F14</f>
        <v xml:space="preserve"> </v>
      </c>
      <c r="I156" s="27" t="s">
        <v>22</v>
      </c>
      <c r="J156" s="52" t="str">
        <f>IF(J14="","",J14)</f>
        <v>27. 10. 2024</v>
      </c>
      <c r="L156" s="32"/>
    </row>
    <row r="157" spans="2:12" s="1" customFormat="1" ht="7" customHeight="1">
      <c r="B157" s="32"/>
      <c r="L157" s="32"/>
    </row>
    <row r="158" spans="2:12" s="1" customFormat="1" ht="15.25" customHeight="1">
      <c r="B158" s="32"/>
      <c r="C158" s="27" t="s">
        <v>24</v>
      </c>
      <c r="F158" s="25" t="str">
        <f>E17</f>
        <v xml:space="preserve"> </v>
      </c>
      <c r="I158" s="27" t="s">
        <v>29</v>
      </c>
      <c r="J158" s="30" t="str">
        <f>E23</f>
        <v xml:space="preserve"> </v>
      </c>
      <c r="L158" s="32"/>
    </row>
    <row r="159" spans="2:12" s="1" customFormat="1" ht="15.25" customHeight="1">
      <c r="B159" s="32"/>
      <c r="C159" s="27" t="s">
        <v>27</v>
      </c>
      <c r="F159" s="25" t="str">
        <f>IF(E20="","",E20)</f>
        <v>Vyplň údaj</v>
      </c>
      <c r="I159" s="27" t="s">
        <v>31</v>
      </c>
      <c r="J159" s="30" t="str">
        <f>E26</f>
        <v xml:space="preserve"> </v>
      </c>
      <c r="L159" s="32"/>
    </row>
    <row r="160" spans="2:12" s="1" customFormat="1" ht="10.25" customHeight="1">
      <c r="B160" s="32"/>
      <c r="L160" s="32"/>
    </row>
    <row r="161" spans="2:65" s="10" customFormat="1" ht="29.25" customHeight="1">
      <c r="B161" s="116"/>
      <c r="C161" s="117" t="s">
        <v>227</v>
      </c>
      <c r="D161" s="118" t="s">
        <v>58</v>
      </c>
      <c r="E161" s="118" t="s">
        <v>54</v>
      </c>
      <c r="F161" s="118" t="s">
        <v>55</v>
      </c>
      <c r="G161" s="118" t="s">
        <v>228</v>
      </c>
      <c r="H161" s="118" t="s">
        <v>229</v>
      </c>
      <c r="I161" s="118" t="s">
        <v>230</v>
      </c>
      <c r="J161" s="119" t="s">
        <v>181</v>
      </c>
      <c r="K161" s="120" t="s">
        <v>231</v>
      </c>
      <c r="L161" s="116"/>
      <c r="M161" s="59" t="s">
        <v>1</v>
      </c>
      <c r="N161" s="60" t="s">
        <v>37</v>
      </c>
      <c r="O161" s="60" t="s">
        <v>232</v>
      </c>
      <c r="P161" s="60" t="s">
        <v>233</v>
      </c>
      <c r="Q161" s="60" t="s">
        <v>234</v>
      </c>
      <c r="R161" s="60" t="s">
        <v>235</v>
      </c>
      <c r="S161" s="60" t="s">
        <v>236</v>
      </c>
      <c r="T161" s="61" t="s">
        <v>237</v>
      </c>
    </row>
    <row r="162" spans="2:65" s="1" customFormat="1" ht="22.75" customHeight="1">
      <c r="B162" s="32"/>
      <c r="C162" s="64" t="s">
        <v>238</v>
      </c>
      <c r="J162" s="121">
        <f>BK162</f>
        <v>0</v>
      </c>
      <c r="L162" s="32"/>
      <c r="M162" s="62"/>
      <c r="N162" s="53"/>
      <c r="O162" s="53"/>
      <c r="P162" s="122">
        <f>P163+P978</f>
        <v>0</v>
      </c>
      <c r="Q162" s="53"/>
      <c r="R162" s="122">
        <f>R163+R978</f>
        <v>1358.6027968699998</v>
      </c>
      <c r="S162" s="53"/>
      <c r="T162" s="123">
        <f>T163+T978</f>
        <v>3.3021400000000003E-3</v>
      </c>
      <c r="AT162" s="17" t="s">
        <v>72</v>
      </c>
      <c r="AU162" s="17" t="s">
        <v>183</v>
      </c>
      <c r="BK162" s="124">
        <f>BK163+BK978</f>
        <v>0</v>
      </c>
    </row>
    <row r="163" spans="2:65" s="11" customFormat="1" ht="26" customHeight="1">
      <c r="B163" s="125"/>
      <c r="D163" s="126" t="s">
        <v>72</v>
      </c>
      <c r="E163" s="127" t="s">
        <v>239</v>
      </c>
      <c r="F163" s="127" t="s">
        <v>240</v>
      </c>
      <c r="I163" s="128"/>
      <c r="J163" s="129">
        <f>BK163</f>
        <v>0</v>
      </c>
      <c r="L163" s="125"/>
      <c r="M163" s="130"/>
      <c r="P163" s="131">
        <f>P164+P193+P304+P395+P420+P441+P920+P922+P976</f>
        <v>0</v>
      </c>
      <c r="R163" s="131">
        <f>R164+R193+R304+R395+R420+R441+R920+R922+R976</f>
        <v>1314.4869574899999</v>
      </c>
      <c r="T163" s="132">
        <f>T164+T193+T304+T395+T420+T441+T920+T922+T976</f>
        <v>2.70214E-3</v>
      </c>
      <c r="AR163" s="126" t="s">
        <v>80</v>
      </c>
      <c r="AT163" s="133" t="s">
        <v>72</v>
      </c>
      <c r="AU163" s="133" t="s">
        <v>73</v>
      </c>
      <c r="AY163" s="126" t="s">
        <v>241</v>
      </c>
      <c r="BK163" s="134">
        <f>BK164+BK193+BK304+BK395+BK420+BK441+BK920+BK922+BK976</f>
        <v>0</v>
      </c>
    </row>
    <row r="164" spans="2:65" s="11" customFormat="1" ht="22.75" customHeight="1">
      <c r="B164" s="125"/>
      <c r="D164" s="126" t="s">
        <v>72</v>
      </c>
      <c r="E164" s="135" t="s">
        <v>80</v>
      </c>
      <c r="F164" s="135" t="s">
        <v>242</v>
      </c>
      <c r="I164" s="128"/>
      <c r="J164" s="136">
        <f>BK164</f>
        <v>0</v>
      </c>
      <c r="L164" s="125"/>
      <c r="M164" s="130"/>
      <c r="P164" s="131">
        <f>SUM(P165:P192)</f>
        <v>0</v>
      </c>
      <c r="R164" s="131">
        <f>SUM(R165:R192)</f>
        <v>0</v>
      </c>
      <c r="T164" s="132">
        <f>SUM(T165:T192)</f>
        <v>0</v>
      </c>
      <c r="AR164" s="126" t="s">
        <v>80</v>
      </c>
      <c r="AT164" s="133" t="s">
        <v>72</v>
      </c>
      <c r="AU164" s="133" t="s">
        <v>80</v>
      </c>
      <c r="AY164" s="126" t="s">
        <v>241</v>
      </c>
      <c r="BK164" s="134">
        <f>SUM(BK165:BK192)</f>
        <v>0</v>
      </c>
    </row>
    <row r="165" spans="2:65" s="1" customFormat="1" ht="24.25" customHeight="1">
      <c r="B165" s="32"/>
      <c r="C165" s="137" t="s">
        <v>80</v>
      </c>
      <c r="D165" s="137" t="s">
        <v>243</v>
      </c>
      <c r="E165" s="138" t="s">
        <v>244</v>
      </c>
      <c r="F165" s="139" t="s">
        <v>245</v>
      </c>
      <c r="G165" s="140" t="s">
        <v>246</v>
      </c>
      <c r="H165" s="141">
        <v>792.61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39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247</v>
      </c>
      <c r="AT165" s="149" t="s">
        <v>243</v>
      </c>
      <c r="AU165" s="149" t="s">
        <v>86</v>
      </c>
      <c r="AY165" s="17" t="s">
        <v>241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247</v>
      </c>
      <c r="BM165" s="149" t="s">
        <v>3876</v>
      </c>
    </row>
    <row r="166" spans="2:65" s="12" customFormat="1" ht="12">
      <c r="B166" s="151"/>
      <c r="D166" s="152" t="s">
        <v>249</v>
      </c>
      <c r="E166" s="153" t="s">
        <v>1</v>
      </c>
      <c r="F166" s="154" t="s">
        <v>250</v>
      </c>
      <c r="H166" s="155">
        <v>792.61</v>
      </c>
      <c r="I166" s="156"/>
      <c r="L166" s="151"/>
      <c r="M166" s="157"/>
      <c r="T166" s="158"/>
      <c r="AT166" s="153" t="s">
        <v>249</v>
      </c>
      <c r="AU166" s="153" t="s">
        <v>86</v>
      </c>
      <c r="AV166" s="12" t="s">
        <v>86</v>
      </c>
      <c r="AW166" s="12" t="s">
        <v>30</v>
      </c>
      <c r="AX166" s="12" t="s">
        <v>73</v>
      </c>
      <c r="AY166" s="153" t="s">
        <v>241</v>
      </c>
    </row>
    <row r="167" spans="2:65" s="13" customFormat="1" ht="12">
      <c r="B167" s="159"/>
      <c r="D167" s="152" t="s">
        <v>249</v>
      </c>
      <c r="E167" s="160" t="s">
        <v>1</v>
      </c>
      <c r="F167" s="161" t="s">
        <v>251</v>
      </c>
      <c r="H167" s="162">
        <v>792.61</v>
      </c>
      <c r="I167" s="163"/>
      <c r="L167" s="159"/>
      <c r="M167" s="164"/>
      <c r="T167" s="165"/>
      <c r="AT167" s="160" t="s">
        <v>249</v>
      </c>
      <c r="AU167" s="160" t="s">
        <v>86</v>
      </c>
      <c r="AV167" s="13" t="s">
        <v>247</v>
      </c>
      <c r="AW167" s="13" t="s">
        <v>30</v>
      </c>
      <c r="AX167" s="13" t="s">
        <v>80</v>
      </c>
      <c r="AY167" s="160" t="s">
        <v>241</v>
      </c>
    </row>
    <row r="168" spans="2:65" s="1" customFormat="1" ht="33" customHeight="1">
      <c r="B168" s="32"/>
      <c r="C168" s="137" t="s">
        <v>86</v>
      </c>
      <c r="D168" s="137" t="s">
        <v>243</v>
      </c>
      <c r="E168" s="138" t="s">
        <v>252</v>
      </c>
      <c r="F168" s="139" t="s">
        <v>253</v>
      </c>
      <c r="G168" s="140" t="s">
        <v>254</v>
      </c>
      <c r="H168" s="141">
        <v>5.1749999999999998</v>
      </c>
      <c r="I168" s="142"/>
      <c r="J168" s="143">
        <f>ROUND(I168*H168,2)</f>
        <v>0</v>
      </c>
      <c r="K168" s="144"/>
      <c r="L168" s="32"/>
      <c r="M168" s="145" t="s">
        <v>1</v>
      </c>
      <c r="N168" s="146" t="s">
        <v>39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247</v>
      </c>
      <c r="AT168" s="149" t="s">
        <v>243</v>
      </c>
      <c r="AU168" s="149" t="s">
        <v>86</v>
      </c>
      <c r="AY168" s="17" t="s">
        <v>241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86</v>
      </c>
      <c r="BK168" s="150">
        <f>ROUND(I168*H168,2)</f>
        <v>0</v>
      </c>
      <c r="BL168" s="17" t="s">
        <v>247</v>
      </c>
      <c r="BM168" s="149" t="s">
        <v>3877</v>
      </c>
    </row>
    <row r="169" spans="2:65" s="12" customFormat="1" ht="12">
      <c r="B169" s="151"/>
      <c r="D169" s="152" t="s">
        <v>249</v>
      </c>
      <c r="E169" s="153" t="s">
        <v>1</v>
      </c>
      <c r="F169" s="154" t="s">
        <v>256</v>
      </c>
      <c r="H169" s="155">
        <v>5.1749999999999998</v>
      </c>
      <c r="I169" s="156"/>
      <c r="L169" s="151"/>
      <c r="M169" s="157"/>
      <c r="T169" s="158"/>
      <c r="AT169" s="153" t="s">
        <v>249</v>
      </c>
      <c r="AU169" s="153" t="s">
        <v>86</v>
      </c>
      <c r="AV169" s="12" t="s">
        <v>86</v>
      </c>
      <c r="AW169" s="12" t="s">
        <v>30</v>
      </c>
      <c r="AX169" s="12" t="s">
        <v>73</v>
      </c>
      <c r="AY169" s="153" t="s">
        <v>241</v>
      </c>
    </row>
    <row r="170" spans="2:65" s="13" customFormat="1" ht="12">
      <c r="B170" s="159"/>
      <c r="D170" s="152" t="s">
        <v>249</v>
      </c>
      <c r="E170" s="160" t="s">
        <v>1</v>
      </c>
      <c r="F170" s="161" t="s">
        <v>257</v>
      </c>
      <c r="H170" s="162">
        <v>5.1749999999999998</v>
      </c>
      <c r="I170" s="163"/>
      <c r="L170" s="159"/>
      <c r="M170" s="164"/>
      <c r="T170" s="165"/>
      <c r="AT170" s="160" t="s">
        <v>249</v>
      </c>
      <c r="AU170" s="160" t="s">
        <v>86</v>
      </c>
      <c r="AV170" s="13" t="s">
        <v>247</v>
      </c>
      <c r="AW170" s="13" t="s">
        <v>30</v>
      </c>
      <c r="AX170" s="13" t="s">
        <v>80</v>
      </c>
      <c r="AY170" s="160" t="s">
        <v>241</v>
      </c>
    </row>
    <row r="171" spans="2:65" s="1" customFormat="1" ht="33" customHeight="1">
      <c r="B171" s="32"/>
      <c r="C171" s="137" t="s">
        <v>258</v>
      </c>
      <c r="D171" s="137" t="s">
        <v>243</v>
      </c>
      <c r="E171" s="138" t="s">
        <v>259</v>
      </c>
      <c r="F171" s="139" t="s">
        <v>260</v>
      </c>
      <c r="G171" s="140" t="s">
        <v>254</v>
      </c>
      <c r="H171" s="141">
        <v>463.15699999999998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39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247</v>
      </c>
      <c r="AT171" s="149" t="s">
        <v>243</v>
      </c>
      <c r="AU171" s="149" t="s">
        <v>86</v>
      </c>
      <c r="AY171" s="17" t="s">
        <v>241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86</v>
      </c>
      <c r="BK171" s="150">
        <f>ROUND(I171*H171,2)</f>
        <v>0</v>
      </c>
      <c r="BL171" s="17" t="s">
        <v>247</v>
      </c>
      <c r="BM171" s="149" t="s">
        <v>3878</v>
      </c>
    </row>
    <row r="172" spans="2:65" s="12" customFormat="1" ht="12">
      <c r="B172" s="151"/>
      <c r="D172" s="152" t="s">
        <v>249</v>
      </c>
      <c r="E172" s="153" t="s">
        <v>1</v>
      </c>
      <c r="F172" s="154" t="s">
        <v>262</v>
      </c>
      <c r="H172" s="155">
        <v>463.15699999999998</v>
      </c>
      <c r="I172" s="156"/>
      <c r="L172" s="151"/>
      <c r="M172" s="157"/>
      <c r="T172" s="158"/>
      <c r="AT172" s="153" t="s">
        <v>249</v>
      </c>
      <c r="AU172" s="153" t="s">
        <v>86</v>
      </c>
      <c r="AV172" s="12" t="s">
        <v>86</v>
      </c>
      <c r="AW172" s="12" t="s">
        <v>30</v>
      </c>
      <c r="AX172" s="12" t="s">
        <v>73</v>
      </c>
      <c r="AY172" s="153" t="s">
        <v>241</v>
      </c>
    </row>
    <row r="173" spans="2:65" s="13" customFormat="1" ht="12">
      <c r="B173" s="159"/>
      <c r="D173" s="152" t="s">
        <v>249</v>
      </c>
      <c r="E173" s="160" t="s">
        <v>1</v>
      </c>
      <c r="F173" s="161" t="s">
        <v>263</v>
      </c>
      <c r="H173" s="162">
        <v>463.15699999999998</v>
      </c>
      <c r="I173" s="163"/>
      <c r="L173" s="159"/>
      <c r="M173" s="164"/>
      <c r="T173" s="165"/>
      <c r="AT173" s="160" t="s">
        <v>249</v>
      </c>
      <c r="AU173" s="160" t="s">
        <v>86</v>
      </c>
      <c r="AV173" s="13" t="s">
        <v>247</v>
      </c>
      <c r="AW173" s="13" t="s">
        <v>30</v>
      </c>
      <c r="AX173" s="13" t="s">
        <v>80</v>
      </c>
      <c r="AY173" s="160" t="s">
        <v>241</v>
      </c>
    </row>
    <row r="174" spans="2:65" s="1" customFormat="1" ht="24.25" customHeight="1">
      <c r="B174" s="32"/>
      <c r="C174" s="137" t="s">
        <v>247</v>
      </c>
      <c r="D174" s="137" t="s">
        <v>243</v>
      </c>
      <c r="E174" s="138" t="s">
        <v>264</v>
      </c>
      <c r="F174" s="139" t="s">
        <v>265</v>
      </c>
      <c r="G174" s="140" t="s">
        <v>254</v>
      </c>
      <c r="H174" s="141">
        <v>55.35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39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247</v>
      </c>
      <c r="AT174" s="149" t="s">
        <v>243</v>
      </c>
      <c r="AU174" s="149" t="s">
        <v>86</v>
      </c>
      <c r="AY174" s="17" t="s">
        <v>241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86</v>
      </c>
      <c r="BK174" s="150">
        <f>ROUND(I174*H174,2)</f>
        <v>0</v>
      </c>
      <c r="BL174" s="17" t="s">
        <v>247</v>
      </c>
      <c r="BM174" s="149" t="s">
        <v>3879</v>
      </c>
    </row>
    <row r="175" spans="2:65" s="12" customFormat="1" ht="12">
      <c r="B175" s="151"/>
      <c r="D175" s="152" t="s">
        <v>249</v>
      </c>
      <c r="E175" s="153" t="s">
        <v>1</v>
      </c>
      <c r="F175" s="154" t="s">
        <v>267</v>
      </c>
      <c r="H175" s="155">
        <v>55.35</v>
      </c>
      <c r="I175" s="156"/>
      <c r="L175" s="151"/>
      <c r="M175" s="157"/>
      <c r="T175" s="158"/>
      <c r="AT175" s="153" t="s">
        <v>249</v>
      </c>
      <c r="AU175" s="153" t="s">
        <v>86</v>
      </c>
      <c r="AV175" s="12" t="s">
        <v>86</v>
      </c>
      <c r="AW175" s="12" t="s">
        <v>30</v>
      </c>
      <c r="AX175" s="12" t="s">
        <v>73</v>
      </c>
      <c r="AY175" s="153" t="s">
        <v>241</v>
      </c>
    </row>
    <row r="176" spans="2:65" s="13" customFormat="1" ht="12">
      <c r="B176" s="159"/>
      <c r="D176" s="152" t="s">
        <v>249</v>
      </c>
      <c r="E176" s="160" t="s">
        <v>1</v>
      </c>
      <c r="F176" s="161" t="s">
        <v>268</v>
      </c>
      <c r="H176" s="162">
        <v>55.35</v>
      </c>
      <c r="I176" s="163"/>
      <c r="L176" s="159"/>
      <c r="M176" s="164"/>
      <c r="T176" s="165"/>
      <c r="AT176" s="160" t="s">
        <v>249</v>
      </c>
      <c r="AU176" s="160" t="s">
        <v>86</v>
      </c>
      <c r="AV176" s="13" t="s">
        <v>247</v>
      </c>
      <c r="AW176" s="13" t="s">
        <v>30</v>
      </c>
      <c r="AX176" s="13" t="s">
        <v>80</v>
      </c>
      <c r="AY176" s="160" t="s">
        <v>241</v>
      </c>
    </row>
    <row r="177" spans="2:65" s="1" customFormat="1" ht="33" customHeight="1">
      <c r="B177" s="32"/>
      <c r="C177" s="137" t="s">
        <v>269</v>
      </c>
      <c r="D177" s="137" t="s">
        <v>243</v>
      </c>
      <c r="E177" s="138" t="s">
        <v>270</v>
      </c>
      <c r="F177" s="139" t="s">
        <v>271</v>
      </c>
      <c r="G177" s="140" t="s">
        <v>254</v>
      </c>
      <c r="H177" s="141">
        <v>407.80700000000002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39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247</v>
      </c>
      <c r="AT177" s="149" t="s">
        <v>243</v>
      </c>
      <c r="AU177" s="149" t="s">
        <v>86</v>
      </c>
      <c r="AY177" s="17" t="s">
        <v>241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86</v>
      </c>
      <c r="BK177" s="150">
        <f>ROUND(I177*H177,2)</f>
        <v>0</v>
      </c>
      <c r="BL177" s="17" t="s">
        <v>247</v>
      </c>
      <c r="BM177" s="149" t="s">
        <v>3880</v>
      </c>
    </row>
    <row r="178" spans="2:65" s="12" customFormat="1" ht="12">
      <c r="B178" s="151"/>
      <c r="D178" s="152" t="s">
        <v>249</v>
      </c>
      <c r="E178" s="153" t="s">
        <v>1</v>
      </c>
      <c r="F178" s="154" t="s">
        <v>273</v>
      </c>
      <c r="H178" s="155">
        <v>407.80700000000002</v>
      </c>
      <c r="I178" s="156"/>
      <c r="L178" s="151"/>
      <c r="M178" s="157"/>
      <c r="T178" s="158"/>
      <c r="AT178" s="153" t="s">
        <v>249</v>
      </c>
      <c r="AU178" s="153" t="s">
        <v>86</v>
      </c>
      <c r="AV178" s="12" t="s">
        <v>86</v>
      </c>
      <c r="AW178" s="12" t="s">
        <v>30</v>
      </c>
      <c r="AX178" s="12" t="s">
        <v>73</v>
      </c>
      <c r="AY178" s="153" t="s">
        <v>241</v>
      </c>
    </row>
    <row r="179" spans="2:65" s="13" customFormat="1" ht="12">
      <c r="B179" s="159"/>
      <c r="D179" s="152" t="s">
        <v>249</v>
      </c>
      <c r="E179" s="160" t="s">
        <v>1</v>
      </c>
      <c r="F179" s="161" t="s">
        <v>251</v>
      </c>
      <c r="H179" s="162">
        <v>407.80700000000002</v>
      </c>
      <c r="I179" s="163"/>
      <c r="L179" s="159"/>
      <c r="M179" s="164"/>
      <c r="T179" s="165"/>
      <c r="AT179" s="160" t="s">
        <v>249</v>
      </c>
      <c r="AU179" s="160" t="s">
        <v>86</v>
      </c>
      <c r="AV179" s="13" t="s">
        <v>247</v>
      </c>
      <c r="AW179" s="13" t="s">
        <v>30</v>
      </c>
      <c r="AX179" s="13" t="s">
        <v>80</v>
      </c>
      <c r="AY179" s="160" t="s">
        <v>241</v>
      </c>
    </row>
    <row r="180" spans="2:65" s="1" customFormat="1" ht="37.75" customHeight="1">
      <c r="B180" s="32"/>
      <c r="C180" s="137" t="s">
        <v>274</v>
      </c>
      <c r="D180" s="137" t="s">
        <v>243</v>
      </c>
      <c r="E180" s="138" t="s">
        <v>275</v>
      </c>
      <c r="F180" s="139" t="s">
        <v>276</v>
      </c>
      <c r="G180" s="140" t="s">
        <v>254</v>
      </c>
      <c r="H180" s="141">
        <v>6117.1049999999996</v>
      </c>
      <c r="I180" s="142"/>
      <c r="J180" s="143">
        <f>ROUND(I180*H180,2)</f>
        <v>0</v>
      </c>
      <c r="K180" s="144"/>
      <c r="L180" s="32"/>
      <c r="M180" s="145" t="s">
        <v>1</v>
      </c>
      <c r="N180" s="146" t="s">
        <v>39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247</v>
      </c>
      <c r="AT180" s="149" t="s">
        <v>243</v>
      </c>
      <c r="AU180" s="149" t="s">
        <v>86</v>
      </c>
      <c r="AY180" s="17" t="s">
        <v>241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86</v>
      </c>
      <c r="BK180" s="150">
        <f>ROUND(I180*H180,2)</f>
        <v>0</v>
      </c>
      <c r="BL180" s="17" t="s">
        <v>247</v>
      </c>
      <c r="BM180" s="149" t="s">
        <v>3881</v>
      </c>
    </row>
    <row r="181" spans="2:65" s="12" customFormat="1" ht="12">
      <c r="B181" s="151"/>
      <c r="D181" s="152" t="s">
        <v>249</v>
      </c>
      <c r="E181" s="153" t="s">
        <v>1</v>
      </c>
      <c r="F181" s="154" t="s">
        <v>278</v>
      </c>
      <c r="H181" s="155">
        <v>6117.1049999999996</v>
      </c>
      <c r="I181" s="156"/>
      <c r="L181" s="151"/>
      <c r="M181" s="157"/>
      <c r="T181" s="158"/>
      <c r="AT181" s="153" t="s">
        <v>249</v>
      </c>
      <c r="AU181" s="153" t="s">
        <v>86</v>
      </c>
      <c r="AV181" s="12" t="s">
        <v>86</v>
      </c>
      <c r="AW181" s="12" t="s">
        <v>30</v>
      </c>
      <c r="AX181" s="12" t="s">
        <v>73</v>
      </c>
      <c r="AY181" s="153" t="s">
        <v>241</v>
      </c>
    </row>
    <row r="182" spans="2:65" s="13" customFormat="1" ht="12">
      <c r="B182" s="159"/>
      <c r="D182" s="152" t="s">
        <v>249</v>
      </c>
      <c r="E182" s="160" t="s">
        <v>1</v>
      </c>
      <c r="F182" s="161" t="s">
        <v>251</v>
      </c>
      <c r="H182" s="162">
        <v>6117.1049999999996</v>
      </c>
      <c r="I182" s="163"/>
      <c r="L182" s="159"/>
      <c r="M182" s="164"/>
      <c r="T182" s="165"/>
      <c r="AT182" s="160" t="s">
        <v>249</v>
      </c>
      <c r="AU182" s="160" t="s">
        <v>86</v>
      </c>
      <c r="AV182" s="13" t="s">
        <v>247</v>
      </c>
      <c r="AW182" s="13" t="s">
        <v>30</v>
      </c>
      <c r="AX182" s="13" t="s">
        <v>80</v>
      </c>
      <c r="AY182" s="160" t="s">
        <v>241</v>
      </c>
    </row>
    <row r="183" spans="2:65" s="1" customFormat="1" ht="33" customHeight="1">
      <c r="B183" s="32"/>
      <c r="C183" s="137" t="s">
        <v>279</v>
      </c>
      <c r="D183" s="137" t="s">
        <v>243</v>
      </c>
      <c r="E183" s="138" t="s">
        <v>280</v>
      </c>
      <c r="F183" s="139" t="s">
        <v>281</v>
      </c>
      <c r="G183" s="140" t="s">
        <v>282</v>
      </c>
      <c r="H183" s="141">
        <v>734.053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39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247</v>
      </c>
      <c r="AT183" s="149" t="s">
        <v>243</v>
      </c>
      <c r="AU183" s="149" t="s">
        <v>86</v>
      </c>
      <c r="AY183" s="17" t="s">
        <v>241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86</v>
      </c>
      <c r="BK183" s="150">
        <f>ROUND(I183*H183,2)</f>
        <v>0</v>
      </c>
      <c r="BL183" s="17" t="s">
        <v>247</v>
      </c>
      <c r="BM183" s="149" t="s">
        <v>3882</v>
      </c>
    </row>
    <row r="184" spans="2:65" s="12" customFormat="1" ht="12">
      <c r="B184" s="151"/>
      <c r="D184" s="152" t="s">
        <v>249</v>
      </c>
      <c r="E184" s="153" t="s">
        <v>1</v>
      </c>
      <c r="F184" s="154" t="s">
        <v>284</v>
      </c>
      <c r="H184" s="155">
        <v>734.053</v>
      </c>
      <c r="I184" s="156"/>
      <c r="L184" s="151"/>
      <c r="M184" s="157"/>
      <c r="T184" s="158"/>
      <c r="AT184" s="153" t="s">
        <v>249</v>
      </c>
      <c r="AU184" s="153" t="s">
        <v>86</v>
      </c>
      <c r="AV184" s="12" t="s">
        <v>86</v>
      </c>
      <c r="AW184" s="12" t="s">
        <v>30</v>
      </c>
      <c r="AX184" s="12" t="s">
        <v>73</v>
      </c>
      <c r="AY184" s="153" t="s">
        <v>241</v>
      </c>
    </row>
    <row r="185" spans="2:65" s="13" customFormat="1" ht="12">
      <c r="B185" s="159"/>
      <c r="D185" s="152" t="s">
        <v>249</v>
      </c>
      <c r="E185" s="160" t="s">
        <v>1</v>
      </c>
      <c r="F185" s="161" t="s">
        <v>251</v>
      </c>
      <c r="H185" s="162">
        <v>734.053</v>
      </c>
      <c r="I185" s="163"/>
      <c r="L185" s="159"/>
      <c r="M185" s="164"/>
      <c r="T185" s="165"/>
      <c r="AT185" s="160" t="s">
        <v>249</v>
      </c>
      <c r="AU185" s="160" t="s">
        <v>86</v>
      </c>
      <c r="AV185" s="13" t="s">
        <v>247</v>
      </c>
      <c r="AW185" s="13" t="s">
        <v>30</v>
      </c>
      <c r="AX185" s="13" t="s">
        <v>80</v>
      </c>
      <c r="AY185" s="160" t="s">
        <v>241</v>
      </c>
    </row>
    <row r="186" spans="2:65" s="1" customFormat="1" ht="24.25" customHeight="1">
      <c r="B186" s="32"/>
      <c r="C186" s="137" t="s">
        <v>285</v>
      </c>
      <c r="D186" s="137" t="s">
        <v>243</v>
      </c>
      <c r="E186" s="138" t="s">
        <v>286</v>
      </c>
      <c r="F186" s="139" t="s">
        <v>287</v>
      </c>
      <c r="G186" s="140" t="s">
        <v>254</v>
      </c>
      <c r="H186" s="141">
        <v>55.35</v>
      </c>
      <c r="I186" s="142"/>
      <c r="J186" s="143">
        <f>ROUND(I186*H186,2)</f>
        <v>0</v>
      </c>
      <c r="K186" s="144"/>
      <c r="L186" s="32"/>
      <c r="M186" s="145" t="s">
        <v>1</v>
      </c>
      <c r="N186" s="146" t="s">
        <v>39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247</v>
      </c>
      <c r="AT186" s="149" t="s">
        <v>243</v>
      </c>
      <c r="AU186" s="149" t="s">
        <v>86</v>
      </c>
      <c r="AY186" s="17" t="s">
        <v>241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86</v>
      </c>
      <c r="BK186" s="150">
        <f>ROUND(I186*H186,2)</f>
        <v>0</v>
      </c>
      <c r="BL186" s="17" t="s">
        <v>247</v>
      </c>
      <c r="BM186" s="149" t="s">
        <v>3883</v>
      </c>
    </row>
    <row r="187" spans="2:65" s="12" customFormat="1" ht="12">
      <c r="B187" s="151"/>
      <c r="D187" s="152" t="s">
        <v>249</v>
      </c>
      <c r="E187" s="153" t="s">
        <v>1</v>
      </c>
      <c r="F187" s="154" t="s">
        <v>267</v>
      </c>
      <c r="H187" s="155">
        <v>55.35</v>
      </c>
      <c r="I187" s="156"/>
      <c r="L187" s="151"/>
      <c r="M187" s="157"/>
      <c r="T187" s="158"/>
      <c r="AT187" s="153" t="s">
        <v>249</v>
      </c>
      <c r="AU187" s="153" t="s">
        <v>86</v>
      </c>
      <c r="AV187" s="12" t="s">
        <v>86</v>
      </c>
      <c r="AW187" s="12" t="s">
        <v>30</v>
      </c>
      <c r="AX187" s="12" t="s">
        <v>73</v>
      </c>
      <c r="AY187" s="153" t="s">
        <v>241</v>
      </c>
    </row>
    <row r="188" spans="2:65" s="14" customFormat="1" ht="12">
      <c r="B188" s="166"/>
      <c r="D188" s="152" t="s">
        <v>249</v>
      </c>
      <c r="E188" s="167" t="s">
        <v>1</v>
      </c>
      <c r="F188" s="168" t="s">
        <v>289</v>
      </c>
      <c r="H188" s="169">
        <v>55.35</v>
      </c>
      <c r="I188" s="170"/>
      <c r="L188" s="166"/>
      <c r="M188" s="171"/>
      <c r="T188" s="172"/>
      <c r="AT188" s="167" t="s">
        <v>249</v>
      </c>
      <c r="AU188" s="167" t="s">
        <v>86</v>
      </c>
      <c r="AV188" s="14" t="s">
        <v>258</v>
      </c>
      <c r="AW188" s="14" t="s">
        <v>30</v>
      </c>
      <c r="AX188" s="14" t="s">
        <v>73</v>
      </c>
      <c r="AY188" s="167" t="s">
        <v>241</v>
      </c>
    </row>
    <row r="189" spans="2:65" s="13" customFormat="1" ht="12">
      <c r="B189" s="159"/>
      <c r="D189" s="152" t="s">
        <v>249</v>
      </c>
      <c r="E189" s="160" t="s">
        <v>1</v>
      </c>
      <c r="F189" s="161" t="s">
        <v>251</v>
      </c>
      <c r="H189" s="162">
        <v>55.35</v>
      </c>
      <c r="I189" s="163"/>
      <c r="L189" s="159"/>
      <c r="M189" s="164"/>
      <c r="T189" s="165"/>
      <c r="AT189" s="160" t="s">
        <v>249</v>
      </c>
      <c r="AU189" s="160" t="s">
        <v>86</v>
      </c>
      <c r="AV189" s="13" t="s">
        <v>247</v>
      </c>
      <c r="AW189" s="13" t="s">
        <v>30</v>
      </c>
      <c r="AX189" s="13" t="s">
        <v>80</v>
      </c>
      <c r="AY189" s="160" t="s">
        <v>241</v>
      </c>
    </row>
    <row r="190" spans="2:65" s="1" customFormat="1" ht="24.25" customHeight="1">
      <c r="B190" s="32"/>
      <c r="C190" s="137" t="s">
        <v>290</v>
      </c>
      <c r="D190" s="137" t="s">
        <v>243</v>
      </c>
      <c r="E190" s="138" t="s">
        <v>291</v>
      </c>
      <c r="F190" s="139" t="s">
        <v>292</v>
      </c>
      <c r="G190" s="140" t="s">
        <v>246</v>
      </c>
      <c r="H190" s="141">
        <v>362.29500000000002</v>
      </c>
      <c r="I190" s="142"/>
      <c r="J190" s="143">
        <f>ROUND(I190*H190,2)</f>
        <v>0</v>
      </c>
      <c r="K190" s="144"/>
      <c r="L190" s="32"/>
      <c r="M190" s="145" t="s">
        <v>1</v>
      </c>
      <c r="N190" s="146" t="s">
        <v>39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247</v>
      </c>
      <c r="AT190" s="149" t="s">
        <v>243</v>
      </c>
      <c r="AU190" s="149" t="s">
        <v>86</v>
      </c>
      <c r="AY190" s="17" t="s">
        <v>241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86</v>
      </c>
      <c r="BK190" s="150">
        <f>ROUND(I190*H190,2)</f>
        <v>0</v>
      </c>
      <c r="BL190" s="17" t="s">
        <v>247</v>
      </c>
      <c r="BM190" s="149" t="s">
        <v>3884</v>
      </c>
    </row>
    <row r="191" spans="2:65" s="12" customFormat="1" ht="12">
      <c r="B191" s="151"/>
      <c r="D191" s="152" t="s">
        <v>249</v>
      </c>
      <c r="E191" s="153" t="s">
        <v>1</v>
      </c>
      <c r="F191" s="154" t="s">
        <v>294</v>
      </c>
      <c r="H191" s="155">
        <v>362.29500000000002</v>
      </c>
      <c r="I191" s="156"/>
      <c r="L191" s="151"/>
      <c r="M191" s="157"/>
      <c r="T191" s="158"/>
      <c r="AT191" s="153" t="s">
        <v>249</v>
      </c>
      <c r="AU191" s="153" t="s">
        <v>86</v>
      </c>
      <c r="AV191" s="12" t="s">
        <v>86</v>
      </c>
      <c r="AW191" s="12" t="s">
        <v>30</v>
      </c>
      <c r="AX191" s="12" t="s">
        <v>73</v>
      </c>
      <c r="AY191" s="153" t="s">
        <v>241</v>
      </c>
    </row>
    <row r="192" spans="2:65" s="13" customFormat="1" ht="12">
      <c r="B192" s="159"/>
      <c r="D192" s="152" t="s">
        <v>249</v>
      </c>
      <c r="E192" s="160" t="s">
        <v>1</v>
      </c>
      <c r="F192" s="161" t="s">
        <v>251</v>
      </c>
      <c r="H192" s="162">
        <v>362.29500000000002</v>
      </c>
      <c r="I192" s="163"/>
      <c r="L192" s="159"/>
      <c r="M192" s="164"/>
      <c r="T192" s="165"/>
      <c r="AT192" s="160" t="s">
        <v>249</v>
      </c>
      <c r="AU192" s="160" t="s">
        <v>86</v>
      </c>
      <c r="AV192" s="13" t="s">
        <v>247</v>
      </c>
      <c r="AW192" s="13" t="s">
        <v>30</v>
      </c>
      <c r="AX192" s="13" t="s">
        <v>80</v>
      </c>
      <c r="AY192" s="160" t="s">
        <v>241</v>
      </c>
    </row>
    <row r="193" spans="2:65" s="11" customFormat="1" ht="22.75" customHeight="1">
      <c r="B193" s="125"/>
      <c r="D193" s="126" t="s">
        <v>72</v>
      </c>
      <c r="E193" s="135" t="s">
        <v>86</v>
      </c>
      <c r="F193" s="135" t="s">
        <v>3685</v>
      </c>
      <c r="I193" s="128"/>
      <c r="J193" s="136">
        <f>BK193</f>
        <v>0</v>
      </c>
      <c r="L193" s="125"/>
      <c r="M193" s="130"/>
      <c r="P193" s="131">
        <f>SUM(P194:P303)</f>
        <v>0</v>
      </c>
      <c r="R193" s="131">
        <f>SUM(R194:R303)</f>
        <v>1015.9022499499998</v>
      </c>
      <c r="T193" s="132">
        <f>SUM(T194:T303)</f>
        <v>0</v>
      </c>
      <c r="AR193" s="126" t="s">
        <v>80</v>
      </c>
      <c r="AT193" s="133" t="s">
        <v>72</v>
      </c>
      <c r="AU193" s="133" t="s">
        <v>80</v>
      </c>
      <c r="AY193" s="126" t="s">
        <v>241</v>
      </c>
      <c r="BK193" s="134">
        <f>SUM(BK194:BK303)</f>
        <v>0</v>
      </c>
    </row>
    <row r="194" spans="2:65" s="1" customFormat="1" ht="37.75" customHeight="1">
      <c r="B194" s="32"/>
      <c r="C194" s="137" t="s">
        <v>296</v>
      </c>
      <c r="D194" s="137" t="s">
        <v>243</v>
      </c>
      <c r="E194" s="138" t="s">
        <v>297</v>
      </c>
      <c r="F194" s="139" t="s">
        <v>298</v>
      </c>
      <c r="G194" s="140" t="s">
        <v>299</v>
      </c>
      <c r="H194" s="141">
        <v>146.75</v>
      </c>
      <c r="I194" s="142"/>
      <c r="J194" s="143">
        <f>ROUND(I194*H194,2)</f>
        <v>0</v>
      </c>
      <c r="K194" s="144"/>
      <c r="L194" s="32"/>
      <c r="M194" s="145" t="s">
        <v>1</v>
      </c>
      <c r="N194" s="146" t="s">
        <v>39</v>
      </c>
      <c r="P194" s="147">
        <f>O194*H194</f>
        <v>0</v>
      </c>
      <c r="Q194" s="147">
        <v>0.14466000000000001</v>
      </c>
      <c r="R194" s="147">
        <f>Q194*H194</f>
        <v>21.228855000000003</v>
      </c>
      <c r="S194" s="147">
        <v>0</v>
      </c>
      <c r="T194" s="148">
        <f>S194*H194</f>
        <v>0</v>
      </c>
      <c r="AR194" s="149" t="s">
        <v>247</v>
      </c>
      <c r="AT194" s="149" t="s">
        <v>243</v>
      </c>
      <c r="AU194" s="149" t="s">
        <v>86</v>
      </c>
      <c r="AY194" s="17" t="s">
        <v>241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86</v>
      </c>
      <c r="BK194" s="150">
        <f>ROUND(I194*H194,2)</f>
        <v>0</v>
      </c>
      <c r="BL194" s="17" t="s">
        <v>247</v>
      </c>
      <c r="BM194" s="149" t="s">
        <v>3885</v>
      </c>
    </row>
    <row r="195" spans="2:65" s="12" customFormat="1" ht="12">
      <c r="B195" s="151"/>
      <c r="D195" s="152" t="s">
        <v>249</v>
      </c>
      <c r="E195" s="153" t="s">
        <v>1</v>
      </c>
      <c r="F195" s="154" t="s">
        <v>301</v>
      </c>
      <c r="H195" s="155">
        <v>125.95</v>
      </c>
      <c r="I195" s="156"/>
      <c r="L195" s="151"/>
      <c r="M195" s="157"/>
      <c r="T195" s="158"/>
      <c r="AT195" s="153" t="s">
        <v>249</v>
      </c>
      <c r="AU195" s="153" t="s">
        <v>86</v>
      </c>
      <c r="AV195" s="12" t="s">
        <v>86</v>
      </c>
      <c r="AW195" s="12" t="s">
        <v>30</v>
      </c>
      <c r="AX195" s="12" t="s">
        <v>73</v>
      </c>
      <c r="AY195" s="153" t="s">
        <v>241</v>
      </c>
    </row>
    <row r="196" spans="2:65" s="12" customFormat="1" ht="12">
      <c r="B196" s="151"/>
      <c r="D196" s="152" t="s">
        <v>249</v>
      </c>
      <c r="E196" s="153" t="s">
        <v>1</v>
      </c>
      <c r="F196" s="154" t="s">
        <v>302</v>
      </c>
      <c r="H196" s="155">
        <v>20.8</v>
      </c>
      <c r="I196" s="156"/>
      <c r="L196" s="151"/>
      <c r="M196" s="157"/>
      <c r="T196" s="158"/>
      <c r="AT196" s="153" t="s">
        <v>249</v>
      </c>
      <c r="AU196" s="153" t="s">
        <v>86</v>
      </c>
      <c r="AV196" s="12" t="s">
        <v>86</v>
      </c>
      <c r="AW196" s="12" t="s">
        <v>30</v>
      </c>
      <c r="AX196" s="12" t="s">
        <v>73</v>
      </c>
      <c r="AY196" s="153" t="s">
        <v>241</v>
      </c>
    </row>
    <row r="197" spans="2:65" s="14" customFormat="1" ht="12">
      <c r="B197" s="166"/>
      <c r="D197" s="152" t="s">
        <v>249</v>
      </c>
      <c r="E197" s="167" t="s">
        <v>1</v>
      </c>
      <c r="F197" s="168" t="s">
        <v>303</v>
      </c>
      <c r="H197" s="169">
        <v>146.75</v>
      </c>
      <c r="I197" s="170"/>
      <c r="L197" s="166"/>
      <c r="M197" s="171"/>
      <c r="T197" s="172"/>
      <c r="AT197" s="167" t="s">
        <v>249</v>
      </c>
      <c r="AU197" s="167" t="s">
        <v>86</v>
      </c>
      <c r="AV197" s="14" t="s">
        <v>258</v>
      </c>
      <c r="AW197" s="14" t="s">
        <v>30</v>
      </c>
      <c r="AX197" s="14" t="s">
        <v>73</v>
      </c>
      <c r="AY197" s="167" t="s">
        <v>241</v>
      </c>
    </row>
    <row r="198" spans="2:65" s="13" customFormat="1" ht="12">
      <c r="B198" s="159"/>
      <c r="D198" s="152" t="s">
        <v>249</v>
      </c>
      <c r="E198" s="160" t="s">
        <v>1</v>
      </c>
      <c r="F198" s="161" t="s">
        <v>251</v>
      </c>
      <c r="H198" s="162">
        <v>146.75</v>
      </c>
      <c r="I198" s="163"/>
      <c r="L198" s="159"/>
      <c r="M198" s="164"/>
      <c r="T198" s="165"/>
      <c r="AT198" s="160" t="s">
        <v>249</v>
      </c>
      <c r="AU198" s="160" t="s">
        <v>86</v>
      </c>
      <c r="AV198" s="13" t="s">
        <v>247</v>
      </c>
      <c r="AW198" s="13" t="s">
        <v>30</v>
      </c>
      <c r="AX198" s="13" t="s">
        <v>80</v>
      </c>
      <c r="AY198" s="160" t="s">
        <v>241</v>
      </c>
    </row>
    <row r="199" spans="2:65" s="1" customFormat="1" ht="37.75" customHeight="1">
      <c r="B199" s="32"/>
      <c r="C199" s="137" t="s">
        <v>304</v>
      </c>
      <c r="D199" s="137" t="s">
        <v>243</v>
      </c>
      <c r="E199" s="138" t="s">
        <v>305</v>
      </c>
      <c r="F199" s="139" t="s">
        <v>306</v>
      </c>
      <c r="G199" s="140" t="s">
        <v>299</v>
      </c>
      <c r="H199" s="141">
        <v>96.8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39</v>
      </c>
      <c r="P199" s="147">
        <f>O199*H199</f>
        <v>0</v>
      </c>
      <c r="Q199" s="147">
        <v>0.20449000000000001</v>
      </c>
      <c r="R199" s="147">
        <f>Q199*H199</f>
        <v>19.794632</v>
      </c>
      <c r="S199" s="147">
        <v>0</v>
      </c>
      <c r="T199" s="148">
        <f>S199*H199</f>
        <v>0</v>
      </c>
      <c r="AR199" s="149" t="s">
        <v>247</v>
      </c>
      <c r="AT199" s="149" t="s">
        <v>243</v>
      </c>
      <c r="AU199" s="149" t="s">
        <v>86</v>
      </c>
      <c r="AY199" s="17" t="s">
        <v>241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86</v>
      </c>
      <c r="BK199" s="150">
        <f>ROUND(I199*H199,2)</f>
        <v>0</v>
      </c>
      <c r="BL199" s="17" t="s">
        <v>247</v>
      </c>
      <c r="BM199" s="149" t="s">
        <v>3886</v>
      </c>
    </row>
    <row r="200" spans="2:65" s="12" customFormat="1" ht="12">
      <c r="B200" s="151"/>
      <c r="D200" s="152" t="s">
        <v>249</v>
      </c>
      <c r="E200" s="153" t="s">
        <v>1</v>
      </c>
      <c r="F200" s="154" t="s">
        <v>308</v>
      </c>
      <c r="H200" s="155">
        <v>74.900000000000006</v>
      </c>
      <c r="I200" s="156"/>
      <c r="L200" s="151"/>
      <c r="M200" s="157"/>
      <c r="T200" s="158"/>
      <c r="AT200" s="153" t="s">
        <v>249</v>
      </c>
      <c r="AU200" s="153" t="s">
        <v>86</v>
      </c>
      <c r="AV200" s="12" t="s">
        <v>86</v>
      </c>
      <c r="AW200" s="12" t="s">
        <v>30</v>
      </c>
      <c r="AX200" s="12" t="s">
        <v>73</v>
      </c>
      <c r="AY200" s="153" t="s">
        <v>241</v>
      </c>
    </row>
    <row r="201" spans="2:65" s="14" customFormat="1" ht="12">
      <c r="B201" s="166"/>
      <c r="D201" s="152" t="s">
        <v>249</v>
      </c>
      <c r="E201" s="167" t="s">
        <v>1</v>
      </c>
      <c r="F201" s="168" t="s">
        <v>309</v>
      </c>
      <c r="H201" s="169">
        <v>74.900000000000006</v>
      </c>
      <c r="I201" s="170"/>
      <c r="L201" s="166"/>
      <c r="M201" s="171"/>
      <c r="T201" s="172"/>
      <c r="AT201" s="167" t="s">
        <v>249</v>
      </c>
      <c r="AU201" s="167" t="s">
        <v>86</v>
      </c>
      <c r="AV201" s="14" t="s">
        <v>258</v>
      </c>
      <c r="AW201" s="14" t="s">
        <v>30</v>
      </c>
      <c r="AX201" s="14" t="s">
        <v>73</v>
      </c>
      <c r="AY201" s="167" t="s">
        <v>241</v>
      </c>
    </row>
    <row r="202" spans="2:65" s="12" customFormat="1" ht="12">
      <c r="B202" s="151"/>
      <c r="D202" s="152" t="s">
        <v>249</v>
      </c>
      <c r="E202" s="153" t="s">
        <v>1</v>
      </c>
      <c r="F202" s="154" t="s">
        <v>310</v>
      </c>
      <c r="H202" s="155">
        <v>21.9</v>
      </c>
      <c r="I202" s="156"/>
      <c r="L202" s="151"/>
      <c r="M202" s="157"/>
      <c r="T202" s="158"/>
      <c r="AT202" s="153" t="s">
        <v>249</v>
      </c>
      <c r="AU202" s="153" t="s">
        <v>86</v>
      </c>
      <c r="AV202" s="12" t="s">
        <v>86</v>
      </c>
      <c r="AW202" s="12" t="s">
        <v>30</v>
      </c>
      <c r="AX202" s="12" t="s">
        <v>73</v>
      </c>
      <c r="AY202" s="153" t="s">
        <v>241</v>
      </c>
    </row>
    <row r="203" spans="2:65" s="14" customFormat="1" ht="12">
      <c r="B203" s="166"/>
      <c r="D203" s="152" t="s">
        <v>249</v>
      </c>
      <c r="E203" s="167" t="s">
        <v>1</v>
      </c>
      <c r="F203" s="168" t="s">
        <v>303</v>
      </c>
      <c r="H203" s="169">
        <v>21.9</v>
      </c>
      <c r="I203" s="170"/>
      <c r="L203" s="166"/>
      <c r="M203" s="171"/>
      <c r="T203" s="172"/>
      <c r="AT203" s="167" t="s">
        <v>249</v>
      </c>
      <c r="AU203" s="167" t="s">
        <v>86</v>
      </c>
      <c r="AV203" s="14" t="s">
        <v>258</v>
      </c>
      <c r="AW203" s="14" t="s">
        <v>30</v>
      </c>
      <c r="AX203" s="14" t="s">
        <v>73</v>
      </c>
      <c r="AY203" s="167" t="s">
        <v>241</v>
      </c>
    </row>
    <row r="204" spans="2:65" s="13" customFormat="1" ht="12">
      <c r="B204" s="159"/>
      <c r="D204" s="152" t="s">
        <v>249</v>
      </c>
      <c r="E204" s="160" t="s">
        <v>1</v>
      </c>
      <c r="F204" s="161" t="s">
        <v>251</v>
      </c>
      <c r="H204" s="162">
        <v>96.8</v>
      </c>
      <c r="I204" s="163"/>
      <c r="L204" s="159"/>
      <c r="M204" s="164"/>
      <c r="T204" s="165"/>
      <c r="AT204" s="160" t="s">
        <v>249</v>
      </c>
      <c r="AU204" s="160" t="s">
        <v>86</v>
      </c>
      <c r="AV204" s="13" t="s">
        <v>247</v>
      </c>
      <c r="AW204" s="13" t="s">
        <v>30</v>
      </c>
      <c r="AX204" s="13" t="s">
        <v>80</v>
      </c>
      <c r="AY204" s="160" t="s">
        <v>241</v>
      </c>
    </row>
    <row r="205" spans="2:65" s="1" customFormat="1" ht="24.25" customHeight="1">
      <c r="B205" s="32"/>
      <c r="C205" s="137" t="s">
        <v>8</v>
      </c>
      <c r="D205" s="137" t="s">
        <v>243</v>
      </c>
      <c r="E205" s="138" t="s">
        <v>311</v>
      </c>
      <c r="F205" s="139" t="s">
        <v>312</v>
      </c>
      <c r="G205" s="140" t="s">
        <v>246</v>
      </c>
      <c r="H205" s="141">
        <v>109.12</v>
      </c>
      <c r="I205" s="142"/>
      <c r="J205" s="143">
        <f>ROUND(I205*H205,2)</f>
        <v>0</v>
      </c>
      <c r="K205" s="144"/>
      <c r="L205" s="32"/>
      <c r="M205" s="145" t="s">
        <v>1</v>
      </c>
      <c r="N205" s="146" t="s">
        <v>39</v>
      </c>
      <c r="P205" s="147">
        <f>O205*H205</f>
        <v>0</v>
      </c>
      <c r="Q205" s="147">
        <v>1.3999999999999999E-4</v>
      </c>
      <c r="R205" s="147">
        <f>Q205*H205</f>
        <v>1.52768E-2</v>
      </c>
      <c r="S205" s="147">
        <v>0</v>
      </c>
      <c r="T205" s="148">
        <f>S205*H205</f>
        <v>0</v>
      </c>
      <c r="AR205" s="149" t="s">
        <v>247</v>
      </c>
      <c r="AT205" s="149" t="s">
        <v>243</v>
      </c>
      <c r="AU205" s="149" t="s">
        <v>86</v>
      </c>
      <c r="AY205" s="17" t="s">
        <v>241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86</v>
      </c>
      <c r="BK205" s="150">
        <f>ROUND(I205*H205,2)</f>
        <v>0</v>
      </c>
      <c r="BL205" s="17" t="s">
        <v>247</v>
      </c>
      <c r="BM205" s="149" t="s">
        <v>3887</v>
      </c>
    </row>
    <row r="206" spans="2:65" s="12" customFormat="1" ht="12">
      <c r="B206" s="151"/>
      <c r="D206" s="152" t="s">
        <v>249</v>
      </c>
      <c r="E206" s="153" t="s">
        <v>1</v>
      </c>
      <c r="F206" s="154" t="s">
        <v>314</v>
      </c>
      <c r="H206" s="155">
        <v>16</v>
      </c>
      <c r="I206" s="156"/>
      <c r="L206" s="151"/>
      <c r="M206" s="157"/>
      <c r="T206" s="158"/>
      <c r="AT206" s="153" t="s">
        <v>249</v>
      </c>
      <c r="AU206" s="153" t="s">
        <v>86</v>
      </c>
      <c r="AV206" s="12" t="s">
        <v>86</v>
      </c>
      <c r="AW206" s="12" t="s">
        <v>30</v>
      </c>
      <c r="AX206" s="12" t="s">
        <v>73</v>
      </c>
      <c r="AY206" s="153" t="s">
        <v>241</v>
      </c>
    </row>
    <row r="207" spans="2:65" s="12" customFormat="1" ht="12">
      <c r="B207" s="151"/>
      <c r="D207" s="152" t="s">
        <v>249</v>
      </c>
      <c r="E207" s="153" t="s">
        <v>1</v>
      </c>
      <c r="F207" s="154" t="s">
        <v>315</v>
      </c>
      <c r="H207" s="155">
        <v>57.42</v>
      </c>
      <c r="I207" s="156"/>
      <c r="L207" s="151"/>
      <c r="M207" s="157"/>
      <c r="T207" s="158"/>
      <c r="AT207" s="153" t="s">
        <v>249</v>
      </c>
      <c r="AU207" s="153" t="s">
        <v>86</v>
      </c>
      <c r="AV207" s="12" t="s">
        <v>86</v>
      </c>
      <c r="AW207" s="12" t="s">
        <v>30</v>
      </c>
      <c r="AX207" s="12" t="s">
        <v>73</v>
      </c>
      <c r="AY207" s="153" t="s">
        <v>241</v>
      </c>
    </row>
    <row r="208" spans="2:65" s="12" customFormat="1" ht="12">
      <c r="B208" s="151"/>
      <c r="D208" s="152" t="s">
        <v>249</v>
      </c>
      <c r="E208" s="153" t="s">
        <v>1</v>
      </c>
      <c r="F208" s="154" t="s">
        <v>316</v>
      </c>
      <c r="H208" s="155">
        <v>35.700000000000003</v>
      </c>
      <c r="I208" s="156"/>
      <c r="L208" s="151"/>
      <c r="M208" s="157"/>
      <c r="T208" s="158"/>
      <c r="AT208" s="153" t="s">
        <v>249</v>
      </c>
      <c r="AU208" s="153" t="s">
        <v>86</v>
      </c>
      <c r="AV208" s="12" t="s">
        <v>86</v>
      </c>
      <c r="AW208" s="12" t="s">
        <v>30</v>
      </c>
      <c r="AX208" s="12" t="s">
        <v>73</v>
      </c>
      <c r="AY208" s="153" t="s">
        <v>241</v>
      </c>
    </row>
    <row r="209" spans="2:65" s="13" customFormat="1" ht="12">
      <c r="B209" s="159"/>
      <c r="D209" s="152" t="s">
        <v>249</v>
      </c>
      <c r="E209" s="160" t="s">
        <v>1</v>
      </c>
      <c r="F209" s="161" t="s">
        <v>317</v>
      </c>
      <c r="H209" s="162">
        <v>109.12</v>
      </c>
      <c r="I209" s="163"/>
      <c r="L209" s="159"/>
      <c r="M209" s="164"/>
      <c r="T209" s="165"/>
      <c r="AT209" s="160" t="s">
        <v>249</v>
      </c>
      <c r="AU209" s="160" t="s">
        <v>86</v>
      </c>
      <c r="AV209" s="13" t="s">
        <v>247</v>
      </c>
      <c r="AW209" s="13" t="s">
        <v>30</v>
      </c>
      <c r="AX209" s="13" t="s">
        <v>80</v>
      </c>
      <c r="AY209" s="160" t="s">
        <v>241</v>
      </c>
    </row>
    <row r="210" spans="2:65" s="1" customFormat="1" ht="24.25" customHeight="1">
      <c r="B210" s="32"/>
      <c r="C210" s="173" t="s">
        <v>318</v>
      </c>
      <c r="D210" s="173" t="s">
        <v>319</v>
      </c>
      <c r="E210" s="174" t="s">
        <v>320</v>
      </c>
      <c r="F210" s="175" t="s">
        <v>321</v>
      </c>
      <c r="G210" s="176" t="s">
        <v>246</v>
      </c>
      <c r="H210" s="177">
        <v>148.64099999999999</v>
      </c>
      <c r="I210" s="178"/>
      <c r="J210" s="179">
        <f>ROUND(I210*H210,2)</f>
        <v>0</v>
      </c>
      <c r="K210" s="180"/>
      <c r="L210" s="181"/>
      <c r="M210" s="182" t="s">
        <v>1</v>
      </c>
      <c r="N210" s="183" t="s">
        <v>39</v>
      </c>
      <c r="P210" s="147">
        <f>O210*H210</f>
        <v>0</v>
      </c>
      <c r="Q210" s="147">
        <v>2.9999999999999997E-4</v>
      </c>
      <c r="R210" s="147">
        <f>Q210*H210</f>
        <v>4.4592299999999994E-2</v>
      </c>
      <c r="S210" s="147">
        <v>0</v>
      </c>
      <c r="T210" s="148">
        <f>S210*H210</f>
        <v>0</v>
      </c>
      <c r="AR210" s="149" t="s">
        <v>285</v>
      </c>
      <c r="AT210" s="149" t="s">
        <v>319</v>
      </c>
      <c r="AU210" s="149" t="s">
        <v>86</v>
      </c>
      <c r="AY210" s="17" t="s">
        <v>241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86</v>
      </c>
      <c r="BK210" s="150">
        <f>ROUND(I210*H210,2)</f>
        <v>0</v>
      </c>
      <c r="BL210" s="17" t="s">
        <v>247</v>
      </c>
      <c r="BM210" s="149" t="s">
        <v>3888</v>
      </c>
    </row>
    <row r="211" spans="2:65" s="12" customFormat="1" ht="12">
      <c r="B211" s="151"/>
      <c r="D211" s="152" t="s">
        <v>249</v>
      </c>
      <c r="E211" s="153" t="s">
        <v>1</v>
      </c>
      <c r="F211" s="154" t="s">
        <v>323</v>
      </c>
      <c r="H211" s="155">
        <v>148.64099999999999</v>
      </c>
      <c r="I211" s="156"/>
      <c r="L211" s="151"/>
      <c r="M211" s="157"/>
      <c r="T211" s="158"/>
      <c r="AT211" s="153" t="s">
        <v>249</v>
      </c>
      <c r="AU211" s="153" t="s">
        <v>86</v>
      </c>
      <c r="AV211" s="12" t="s">
        <v>86</v>
      </c>
      <c r="AW211" s="12" t="s">
        <v>30</v>
      </c>
      <c r="AX211" s="12" t="s">
        <v>80</v>
      </c>
      <c r="AY211" s="153" t="s">
        <v>241</v>
      </c>
    </row>
    <row r="212" spans="2:65" s="1" customFormat="1" ht="24.25" customHeight="1">
      <c r="B212" s="32"/>
      <c r="C212" s="137" t="s">
        <v>324</v>
      </c>
      <c r="D212" s="137" t="s">
        <v>243</v>
      </c>
      <c r="E212" s="138" t="s">
        <v>325</v>
      </c>
      <c r="F212" s="139" t="s">
        <v>326</v>
      </c>
      <c r="G212" s="140" t="s">
        <v>327</v>
      </c>
      <c r="H212" s="141">
        <v>8</v>
      </c>
      <c r="I212" s="142"/>
      <c r="J212" s="143">
        <f>ROUND(I212*H212,2)</f>
        <v>0</v>
      </c>
      <c r="K212" s="144"/>
      <c r="L212" s="32"/>
      <c r="M212" s="145" t="s">
        <v>1</v>
      </c>
      <c r="N212" s="146" t="s">
        <v>39</v>
      </c>
      <c r="P212" s="147">
        <f>O212*H212</f>
        <v>0</v>
      </c>
      <c r="Q212" s="147">
        <v>3.3E-3</v>
      </c>
      <c r="R212" s="147">
        <f>Q212*H212</f>
        <v>2.64E-2</v>
      </c>
      <c r="S212" s="147">
        <v>0</v>
      </c>
      <c r="T212" s="148">
        <f>S212*H212</f>
        <v>0</v>
      </c>
      <c r="AR212" s="149" t="s">
        <v>247</v>
      </c>
      <c r="AT212" s="149" t="s">
        <v>243</v>
      </c>
      <c r="AU212" s="149" t="s">
        <v>86</v>
      </c>
      <c r="AY212" s="17" t="s">
        <v>241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86</v>
      </c>
      <c r="BK212" s="150">
        <f>ROUND(I212*H212,2)</f>
        <v>0</v>
      </c>
      <c r="BL212" s="17" t="s">
        <v>247</v>
      </c>
      <c r="BM212" s="149" t="s">
        <v>3889</v>
      </c>
    </row>
    <row r="213" spans="2:65" s="12" customFormat="1" ht="12">
      <c r="B213" s="151"/>
      <c r="D213" s="152" t="s">
        <v>249</v>
      </c>
      <c r="E213" s="153" t="s">
        <v>1</v>
      </c>
      <c r="F213" s="154" t="s">
        <v>329</v>
      </c>
      <c r="H213" s="155">
        <v>8</v>
      </c>
      <c r="I213" s="156"/>
      <c r="L213" s="151"/>
      <c r="M213" s="157"/>
      <c r="T213" s="158"/>
      <c r="AT213" s="153" t="s">
        <v>249</v>
      </c>
      <c r="AU213" s="153" t="s">
        <v>86</v>
      </c>
      <c r="AV213" s="12" t="s">
        <v>86</v>
      </c>
      <c r="AW213" s="12" t="s">
        <v>30</v>
      </c>
      <c r="AX213" s="12" t="s">
        <v>73</v>
      </c>
      <c r="AY213" s="153" t="s">
        <v>241</v>
      </c>
    </row>
    <row r="214" spans="2:65" s="13" customFormat="1" ht="12">
      <c r="B214" s="159"/>
      <c r="D214" s="152" t="s">
        <v>249</v>
      </c>
      <c r="E214" s="160" t="s">
        <v>1</v>
      </c>
      <c r="F214" s="161" t="s">
        <v>251</v>
      </c>
      <c r="H214" s="162">
        <v>8</v>
      </c>
      <c r="I214" s="163"/>
      <c r="L214" s="159"/>
      <c r="M214" s="164"/>
      <c r="T214" s="165"/>
      <c r="AT214" s="160" t="s">
        <v>249</v>
      </c>
      <c r="AU214" s="160" t="s">
        <v>86</v>
      </c>
      <c r="AV214" s="13" t="s">
        <v>247</v>
      </c>
      <c r="AW214" s="13" t="s">
        <v>30</v>
      </c>
      <c r="AX214" s="13" t="s">
        <v>80</v>
      </c>
      <c r="AY214" s="160" t="s">
        <v>241</v>
      </c>
    </row>
    <row r="215" spans="2:65" s="1" customFormat="1" ht="37.75" customHeight="1">
      <c r="B215" s="32"/>
      <c r="C215" s="137" t="s">
        <v>330</v>
      </c>
      <c r="D215" s="137" t="s">
        <v>243</v>
      </c>
      <c r="E215" s="138" t="s">
        <v>331</v>
      </c>
      <c r="F215" s="139" t="s">
        <v>332</v>
      </c>
      <c r="G215" s="140" t="s">
        <v>327</v>
      </c>
      <c r="H215" s="141">
        <v>4</v>
      </c>
      <c r="I215" s="142"/>
      <c r="J215" s="143">
        <f>ROUND(I215*H215,2)</f>
        <v>0</v>
      </c>
      <c r="K215" s="144"/>
      <c r="L215" s="32"/>
      <c r="M215" s="145" t="s">
        <v>1</v>
      </c>
      <c r="N215" s="146" t="s">
        <v>39</v>
      </c>
      <c r="P215" s="147">
        <f>O215*H215</f>
        <v>0</v>
      </c>
      <c r="Q215" s="147">
        <v>1.0000000000000001E-5</v>
      </c>
      <c r="R215" s="147">
        <f>Q215*H215</f>
        <v>4.0000000000000003E-5</v>
      </c>
      <c r="S215" s="147">
        <v>0</v>
      </c>
      <c r="T215" s="148">
        <f>S215*H215</f>
        <v>0</v>
      </c>
      <c r="AR215" s="149" t="s">
        <v>247</v>
      </c>
      <c r="AT215" s="149" t="s">
        <v>243</v>
      </c>
      <c r="AU215" s="149" t="s">
        <v>86</v>
      </c>
      <c r="AY215" s="17" t="s">
        <v>241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86</v>
      </c>
      <c r="BK215" s="150">
        <f>ROUND(I215*H215,2)</f>
        <v>0</v>
      </c>
      <c r="BL215" s="17" t="s">
        <v>247</v>
      </c>
      <c r="BM215" s="149" t="s">
        <v>3890</v>
      </c>
    </row>
    <row r="216" spans="2:65" s="1" customFormat="1" ht="37.75" customHeight="1">
      <c r="B216" s="32"/>
      <c r="C216" s="137" t="s">
        <v>334</v>
      </c>
      <c r="D216" s="137" t="s">
        <v>243</v>
      </c>
      <c r="E216" s="138" t="s">
        <v>335</v>
      </c>
      <c r="F216" s="139" t="s">
        <v>336</v>
      </c>
      <c r="G216" s="140" t="s">
        <v>327</v>
      </c>
      <c r="H216" s="141">
        <v>4</v>
      </c>
      <c r="I216" s="142"/>
      <c r="J216" s="143">
        <f>ROUND(I216*H216,2)</f>
        <v>0</v>
      </c>
      <c r="K216" s="144"/>
      <c r="L216" s="32"/>
      <c r="M216" s="145" t="s">
        <v>1</v>
      </c>
      <c r="N216" s="146" t="s">
        <v>39</v>
      </c>
      <c r="P216" s="147">
        <f>O216*H216</f>
        <v>0</v>
      </c>
      <c r="Q216" s="147">
        <v>1.0000000000000001E-5</v>
      </c>
      <c r="R216" s="147">
        <f>Q216*H216</f>
        <v>4.0000000000000003E-5</v>
      </c>
      <c r="S216" s="147">
        <v>0</v>
      </c>
      <c r="T216" s="148">
        <f>S216*H216</f>
        <v>0</v>
      </c>
      <c r="AR216" s="149" t="s">
        <v>247</v>
      </c>
      <c r="AT216" s="149" t="s">
        <v>243</v>
      </c>
      <c r="AU216" s="149" t="s">
        <v>86</v>
      </c>
      <c r="AY216" s="17" t="s">
        <v>241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86</v>
      </c>
      <c r="BK216" s="150">
        <f>ROUND(I216*H216,2)</f>
        <v>0</v>
      </c>
      <c r="BL216" s="17" t="s">
        <v>247</v>
      </c>
      <c r="BM216" s="149" t="s">
        <v>3891</v>
      </c>
    </row>
    <row r="217" spans="2:65" s="1" customFormat="1" ht="24.25" customHeight="1">
      <c r="B217" s="32"/>
      <c r="C217" s="137" t="s">
        <v>338</v>
      </c>
      <c r="D217" s="137" t="s">
        <v>243</v>
      </c>
      <c r="E217" s="138" t="s">
        <v>339</v>
      </c>
      <c r="F217" s="139" t="s">
        <v>340</v>
      </c>
      <c r="G217" s="140" t="s">
        <v>246</v>
      </c>
      <c r="H217" s="141">
        <v>112.35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39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247</v>
      </c>
      <c r="AT217" s="149" t="s">
        <v>243</v>
      </c>
      <c r="AU217" s="149" t="s">
        <v>86</v>
      </c>
      <c r="AY217" s="17" t="s">
        <v>241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86</v>
      </c>
      <c r="BK217" s="150">
        <f>ROUND(I217*H217,2)</f>
        <v>0</v>
      </c>
      <c r="BL217" s="17" t="s">
        <v>247</v>
      </c>
      <c r="BM217" s="149" t="s">
        <v>3892</v>
      </c>
    </row>
    <row r="218" spans="2:65" s="12" customFormat="1" ht="12">
      <c r="B218" s="151"/>
      <c r="D218" s="152" t="s">
        <v>249</v>
      </c>
      <c r="E218" s="153" t="s">
        <v>1</v>
      </c>
      <c r="F218" s="154" t="s">
        <v>342</v>
      </c>
      <c r="H218" s="155">
        <v>112.35</v>
      </c>
      <c r="I218" s="156"/>
      <c r="L218" s="151"/>
      <c r="M218" s="157"/>
      <c r="T218" s="158"/>
      <c r="AT218" s="153" t="s">
        <v>249</v>
      </c>
      <c r="AU218" s="153" t="s">
        <v>86</v>
      </c>
      <c r="AV218" s="12" t="s">
        <v>86</v>
      </c>
      <c r="AW218" s="12" t="s">
        <v>30</v>
      </c>
      <c r="AX218" s="12" t="s">
        <v>73</v>
      </c>
      <c r="AY218" s="153" t="s">
        <v>241</v>
      </c>
    </row>
    <row r="219" spans="2:65" s="14" customFormat="1" ht="12">
      <c r="B219" s="166"/>
      <c r="D219" s="152" t="s">
        <v>249</v>
      </c>
      <c r="E219" s="167" t="s">
        <v>1</v>
      </c>
      <c r="F219" s="168" t="s">
        <v>309</v>
      </c>
      <c r="H219" s="169">
        <v>112.35</v>
      </c>
      <c r="I219" s="170"/>
      <c r="L219" s="166"/>
      <c r="M219" s="171"/>
      <c r="T219" s="172"/>
      <c r="AT219" s="167" t="s">
        <v>249</v>
      </c>
      <c r="AU219" s="167" t="s">
        <v>86</v>
      </c>
      <c r="AV219" s="14" t="s">
        <v>258</v>
      </c>
      <c r="AW219" s="14" t="s">
        <v>30</v>
      </c>
      <c r="AX219" s="14" t="s">
        <v>73</v>
      </c>
      <c r="AY219" s="167" t="s">
        <v>241</v>
      </c>
    </row>
    <row r="220" spans="2:65" s="13" customFormat="1" ht="12">
      <c r="B220" s="159"/>
      <c r="D220" s="152" t="s">
        <v>249</v>
      </c>
      <c r="E220" s="160" t="s">
        <v>1</v>
      </c>
      <c r="F220" s="161" t="s">
        <v>251</v>
      </c>
      <c r="H220" s="162">
        <v>112.35</v>
      </c>
      <c r="I220" s="163"/>
      <c r="L220" s="159"/>
      <c r="M220" s="164"/>
      <c r="T220" s="165"/>
      <c r="AT220" s="160" t="s">
        <v>249</v>
      </c>
      <c r="AU220" s="160" t="s">
        <v>86</v>
      </c>
      <c r="AV220" s="13" t="s">
        <v>247</v>
      </c>
      <c r="AW220" s="13" t="s">
        <v>30</v>
      </c>
      <c r="AX220" s="13" t="s">
        <v>80</v>
      </c>
      <c r="AY220" s="160" t="s">
        <v>241</v>
      </c>
    </row>
    <row r="221" spans="2:65" s="1" customFormat="1" ht="24.25" customHeight="1">
      <c r="B221" s="32"/>
      <c r="C221" s="137" t="s">
        <v>343</v>
      </c>
      <c r="D221" s="137" t="s">
        <v>243</v>
      </c>
      <c r="E221" s="138" t="s">
        <v>344</v>
      </c>
      <c r="F221" s="139" t="s">
        <v>345</v>
      </c>
      <c r="G221" s="140" t="s">
        <v>299</v>
      </c>
      <c r="H221" s="141">
        <v>6.9</v>
      </c>
      <c r="I221" s="142"/>
      <c r="J221" s="143">
        <f>ROUND(I221*H221,2)</f>
        <v>0</v>
      </c>
      <c r="K221" s="144"/>
      <c r="L221" s="32"/>
      <c r="M221" s="145" t="s">
        <v>1</v>
      </c>
      <c r="N221" s="146" t="s">
        <v>39</v>
      </c>
      <c r="P221" s="147">
        <f>O221*H221</f>
        <v>0</v>
      </c>
      <c r="Q221" s="147">
        <v>3.0699999999999998E-3</v>
      </c>
      <c r="R221" s="147">
        <f>Q221*H221</f>
        <v>2.1183E-2</v>
      </c>
      <c r="S221" s="147">
        <v>0</v>
      </c>
      <c r="T221" s="148">
        <f>S221*H221</f>
        <v>0</v>
      </c>
      <c r="AR221" s="149" t="s">
        <v>247</v>
      </c>
      <c r="AT221" s="149" t="s">
        <v>243</v>
      </c>
      <c r="AU221" s="149" t="s">
        <v>86</v>
      </c>
      <c r="AY221" s="17" t="s">
        <v>241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86</v>
      </c>
      <c r="BK221" s="150">
        <f>ROUND(I221*H221,2)</f>
        <v>0</v>
      </c>
      <c r="BL221" s="17" t="s">
        <v>247</v>
      </c>
      <c r="BM221" s="149" t="s">
        <v>3893</v>
      </c>
    </row>
    <row r="222" spans="2:65" s="12" customFormat="1" ht="12">
      <c r="B222" s="151"/>
      <c r="D222" s="152" t="s">
        <v>249</v>
      </c>
      <c r="E222" s="153" t="s">
        <v>1</v>
      </c>
      <c r="F222" s="154" t="s">
        <v>347</v>
      </c>
      <c r="H222" s="155">
        <v>6.9</v>
      </c>
      <c r="I222" s="156"/>
      <c r="L222" s="151"/>
      <c r="M222" s="157"/>
      <c r="T222" s="158"/>
      <c r="AT222" s="153" t="s">
        <v>249</v>
      </c>
      <c r="AU222" s="153" t="s">
        <v>86</v>
      </c>
      <c r="AV222" s="12" t="s">
        <v>86</v>
      </c>
      <c r="AW222" s="12" t="s">
        <v>30</v>
      </c>
      <c r="AX222" s="12" t="s">
        <v>73</v>
      </c>
      <c r="AY222" s="153" t="s">
        <v>241</v>
      </c>
    </row>
    <row r="223" spans="2:65" s="13" customFormat="1" ht="12">
      <c r="B223" s="159"/>
      <c r="D223" s="152" t="s">
        <v>249</v>
      </c>
      <c r="E223" s="160" t="s">
        <v>1</v>
      </c>
      <c r="F223" s="161" t="s">
        <v>348</v>
      </c>
      <c r="H223" s="162">
        <v>6.9</v>
      </c>
      <c r="I223" s="163"/>
      <c r="L223" s="159"/>
      <c r="M223" s="164"/>
      <c r="T223" s="165"/>
      <c r="AT223" s="160" t="s">
        <v>249</v>
      </c>
      <c r="AU223" s="160" t="s">
        <v>86</v>
      </c>
      <c r="AV223" s="13" t="s">
        <v>247</v>
      </c>
      <c r="AW223" s="13" t="s">
        <v>30</v>
      </c>
      <c r="AX223" s="13" t="s">
        <v>80</v>
      </c>
      <c r="AY223" s="160" t="s">
        <v>241</v>
      </c>
    </row>
    <row r="224" spans="2:65" s="1" customFormat="1" ht="24.25" customHeight="1">
      <c r="B224" s="32"/>
      <c r="C224" s="137" t="s">
        <v>349</v>
      </c>
      <c r="D224" s="137" t="s">
        <v>243</v>
      </c>
      <c r="E224" s="138" t="s">
        <v>350</v>
      </c>
      <c r="F224" s="139" t="s">
        <v>351</v>
      </c>
      <c r="G224" s="140" t="s">
        <v>254</v>
      </c>
      <c r="H224" s="141">
        <v>40.481000000000002</v>
      </c>
      <c r="I224" s="142"/>
      <c r="J224" s="143">
        <f>ROUND(I224*H224,2)</f>
        <v>0</v>
      </c>
      <c r="K224" s="144"/>
      <c r="L224" s="32"/>
      <c r="M224" s="145" t="s">
        <v>1</v>
      </c>
      <c r="N224" s="146" t="s">
        <v>39</v>
      </c>
      <c r="P224" s="147">
        <f>O224*H224</f>
        <v>0</v>
      </c>
      <c r="Q224" s="147">
        <v>2.16</v>
      </c>
      <c r="R224" s="147">
        <f>Q224*H224</f>
        <v>87.438960000000009</v>
      </c>
      <c r="S224" s="147">
        <v>0</v>
      </c>
      <c r="T224" s="148">
        <f>S224*H224</f>
        <v>0</v>
      </c>
      <c r="AR224" s="149" t="s">
        <v>247</v>
      </c>
      <c r="AT224" s="149" t="s">
        <v>243</v>
      </c>
      <c r="AU224" s="149" t="s">
        <v>86</v>
      </c>
      <c r="AY224" s="17" t="s">
        <v>241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86</v>
      </c>
      <c r="BK224" s="150">
        <f>ROUND(I224*H224,2)</f>
        <v>0</v>
      </c>
      <c r="BL224" s="17" t="s">
        <v>247</v>
      </c>
      <c r="BM224" s="149" t="s">
        <v>3894</v>
      </c>
    </row>
    <row r="225" spans="2:65" s="12" customFormat="1" ht="12">
      <c r="B225" s="151"/>
      <c r="D225" s="152" t="s">
        <v>249</v>
      </c>
      <c r="E225" s="153" t="s">
        <v>1</v>
      </c>
      <c r="F225" s="154" t="s">
        <v>353</v>
      </c>
      <c r="H225" s="155">
        <v>40.481000000000002</v>
      </c>
      <c r="I225" s="156"/>
      <c r="L225" s="151"/>
      <c r="M225" s="157"/>
      <c r="T225" s="158"/>
      <c r="AT225" s="153" t="s">
        <v>249</v>
      </c>
      <c r="AU225" s="153" t="s">
        <v>86</v>
      </c>
      <c r="AV225" s="12" t="s">
        <v>86</v>
      </c>
      <c r="AW225" s="12" t="s">
        <v>30</v>
      </c>
      <c r="AX225" s="12" t="s">
        <v>73</v>
      </c>
      <c r="AY225" s="153" t="s">
        <v>241</v>
      </c>
    </row>
    <row r="226" spans="2:65" s="13" customFormat="1" ht="24">
      <c r="B226" s="159"/>
      <c r="D226" s="152" t="s">
        <v>249</v>
      </c>
      <c r="E226" s="160" t="s">
        <v>1</v>
      </c>
      <c r="F226" s="161" t="s">
        <v>354</v>
      </c>
      <c r="H226" s="162">
        <v>40.481000000000002</v>
      </c>
      <c r="I226" s="163"/>
      <c r="L226" s="159"/>
      <c r="M226" s="164"/>
      <c r="T226" s="165"/>
      <c r="AT226" s="160" t="s">
        <v>249</v>
      </c>
      <c r="AU226" s="160" t="s">
        <v>86</v>
      </c>
      <c r="AV226" s="13" t="s">
        <v>247</v>
      </c>
      <c r="AW226" s="13" t="s">
        <v>30</v>
      </c>
      <c r="AX226" s="13" t="s">
        <v>80</v>
      </c>
      <c r="AY226" s="160" t="s">
        <v>241</v>
      </c>
    </row>
    <row r="227" spans="2:65" s="1" customFormat="1" ht="24.25" customHeight="1">
      <c r="B227" s="32"/>
      <c r="C227" s="137" t="s">
        <v>355</v>
      </c>
      <c r="D227" s="137" t="s">
        <v>243</v>
      </c>
      <c r="E227" s="138" t="s">
        <v>356</v>
      </c>
      <c r="F227" s="139" t="s">
        <v>357</v>
      </c>
      <c r="G227" s="140" t="s">
        <v>246</v>
      </c>
      <c r="H227" s="141">
        <v>323.84500000000003</v>
      </c>
      <c r="I227" s="142"/>
      <c r="J227" s="143">
        <f>ROUND(I227*H227,2)</f>
        <v>0</v>
      </c>
      <c r="K227" s="144"/>
      <c r="L227" s="32"/>
      <c r="M227" s="145" t="s">
        <v>1</v>
      </c>
      <c r="N227" s="146" t="s">
        <v>39</v>
      </c>
      <c r="P227" s="147">
        <f>O227*H227</f>
        <v>0</v>
      </c>
      <c r="Q227" s="147">
        <v>1E-4</v>
      </c>
      <c r="R227" s="147">
        <f>Q227*H227</f>
        <v>3.2384500000000004E-2</v>
      </c>
      <c r="S227" s="147">
        <v>0</v>
      </c>
      <c r="T227" s="148">
        <f>S227*H227</f>
        <v>0</v>
      </c>
      <c r="AR227" s="149" t="s">
        <v>247</v>
      </c>
      <c r="AT227" s="149" t="s">
        <v>243</v>
      </c>
      <c r="AU227" s="149" t="s">
        <v>86</v>
      </c>
      <c r="AY227" s="17" t="s">
        <v>241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86</v>
      </c>
      <c r="BK227" s="150">
        <f>ROUND(I227*H227,2)</f>
        <v>0</v>
      </c>
      <c r="BL227" s="17" t="s">
        <v>247</v>
      </c>
      <c r="BM227" s="149" t="s">
        <v>3895</v>
      </c>
    </row>
    <row r="228" spans="2:65" s="12" customFormat="1" ht="12">
      <c r="B228" s="151"/>
      <c r="D228" s="152" t="s">
        <v>249</v>
      </c>
      <c r="E228" s="153" t="s">
        <v>1</v>
      </c>
      <c r="F228" s="154" t="s">
        <v>359</v>
      </c>
      <c r="H228" s="155">
        <v>323.84500000000003</v>
      </c>
      <c r="I228" s="156"/>
      <c r="L228" s="151"/>
      <c r="M228" s="157"/>
      <c r="T228" s="158"/>
      <c r="AT228" s="153" t="s">
        <v>249</v>
      </c>
      <c r="AU228" s="153" t="s">
        <v>86</v>
      </c>
      <c r="AV228" s="12" t="s">
        <v>86</v>
      </c>
      <c r="AW228" s="12" t="s">
        <v>30</v>
      </c>
      <c r="AX228" s="12" t="s">
        <v>73</v>
      </c>
      <c r="AY228" s="153" t="s">
        <v>241</v>
      </c>
    </row>
    <row r="229" spans="2:65" s="13" customFormat="1" ht="12">
      <c r="B229" s="159"/>
      <c r="D229" s="152" t="s">
        <v>249</v>
      </c>
      <c r="E229" s="160" t="s">
        <v>1</v>
      </c>
      <c r="F229" s="161" t="s">
        <v>360</v>
      </c>
      <c r="H229" s="162">
        <v>323.84500000000003</v>
      </c>
      <c r="I229" s="163"/>
      <c r="L229" s="159"/>
      <c r="M229" s="164"/>
      <c r="T229" s="165"/>
      <c r="AT229" s="160" t="s">
        <v>249</v>
      </c>
      <c r="AU229" s="160" t="s">
        <v>86</v>
      </c>
      <c r="AV229" s="13" t="s">
        <v>247</v>
      </c>
      <c r="AW229" s="13" t="s">
        <v>30</v>
      </c>
      <c r="AX229" s="13" t="s">
        <v>80</v>
      </c>
      <c r="AY229" s="160" t="s">
        <v>241</v>
      </c>
    </row>
    <row r="230" spans="2:65" s="1" customFormat="1" ht="24.25" customHeight="1">
      <c r="B230" s="32"/>
      <c r="C230" s="173" t="s">
        <v>7</v>
      </c>
      <c r="D230" s="173" t="s">
        <v>319</v>
      </c>
      <c r="E230" s="174" t="s">
        <v>361</v>
      </c>
      <c r="F230" s="175" t="s">
        <v>362</v>
      </c>
      <c r="G230" s="176" t="s">
        <v>246</v>
      </c>
      <c r="H230" s="177">
        <v>372.42200000000003</v>
      </c>
      <c r="I230" s="178"/>
      <c r="J230" s="179">
        <f>ROUND(I230*H230,2)</f>
        <v>0</v>
      </c>
      <c r="K230" s="180"/>
      <c r="L230" s="181"/>
      <c r="M230" s="182" t="s">
        <v>1</v>
      </c>
      <c r="N230" s="183" t="s">
        <v>39</v>
      </c>
      <c r="P230" s="147">
        <f>O230*H230</f>
        <v>0</v>
      </c>
      <c r="Q230" s="147">
        <v>2.1000000000000001E-4</v>
      </c>
      <c r="R230" s="147">
        <f>Q230*H230</f>
        <v>7.8208620000000006E-2</v>
      </c>
      <c r="S230" s="147">
        <v>0</v>
      </c>
      <c r="T230" s="148">
        <f>S230*H230</f>
        <v>0</v>
      </c>
      <c r="AR230" s="149" t="s">
        <v>285</v>
      </c>
      <c r="AT230" s="149" t="s">
        <v>319</v>
      </c>
      <c r="AU230" s="149" t="s">
        <v>86</v>
      </c>
      <c r="AY230" s="17" t="s">
        <v>241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86</v>
      </c>
      <c r="BK230" s="150">
        <f>ROUND(I230*H230,2)</f>
        <v>0</v>
      </c>
      <c r="BL230" s="17" t="s">
        <v>247</v>
      </c>
      <c r="BM230" s="149" t="s">
        <v>3896</v>
      </c>
    </row>
    <row r="231" spans="2:65" s="12" customFormat="1" ht="12">
      <c r="B231" s="151"/>
      <c r="D231" s="152" t="s">
        <v>249</v>
      </c>
      <c r="E231" s="153" t="s">
        <v>1</v>
      </c>
      <c r="F231" s="154" t="s">
        <v>364</v>
      </c>
      <c r="H231" s="155">
        <v>372.42200000000003</v>
      </c>
      <c r="I231" s="156"/>
      <c r="L231" s="151"/>
      <c r="M231" s="157"/>
      <c r="T231" s="158"/>
      <c r="AT231" s="153" t="s">
        <v>249</v>
      </c>
      <c r="AU231" s="153" t="s">
        <v>86</v>
      </c>
      <c r="AV231" s="12" t="s">
        <v>86</v>
      </c>
      <c r="AW231" s="12" t="s">
        <v>30</v>
      </c>
      <c r="AX231" s="12" t="s">
        <v>73</v>
      </c>
      <c r="AY231" s="153" t="s">
        <v>241</v>
      </c>
    </row>
    <row r="232" spans="2:65" s="13" customFormat="1" ht="12">
      <c r="B232" s="159"/>
      <c r="D232" s="152" t="s">
        <v>249</v>
      </c>
      <c r="E232" s="160" t="s">
        <v>1</v>
      </c>
      <c r="F232" s="161" t="s">
        <v>251</v>
      </c>
      <c r="H232" s="162">
        <v>372.42200000000003</v>
      </c>
      <c r="I232" s="163"/>
      <c r="L232" s="159"/>
      <c r="M232" s="164"/>
      <c r="T232" s="165"/>
      <c r="AT232" s="160" t="s">
        <v>249</v>
      </c>
      <c r="AU232" s="160" t="s">
        <v>86</v>
      </c>
      <c r="AV232" s="13" t="s">
        <v>247</v>
      </c>
      <c r="AW232" s="13" t="s">
        <v>30</v>
      </c>
      <c r="AX232" s="13" t="s">
        <v>80</v>
      </c>
      <c r="AY232" s="160" t="s">
        <v>241</v>
      </c>
    </row>
    <row r="233" spans="2:65" s="1" customFormat="1" ht="16.5" customHeight="1">
      <c r="B233" s="32"/>
      <c r="C233" s="137" t="s">
        <v>365</v>
      </c>
      <c r="D233" s="137" t="s">
        <v>243</v>
      </c>
      <c r="E233" s="138" t="s">
        <v>366</v>
      </c>
      <c r="F233" s="139" t="s">
        <v>367</v>
      </c>
      <c r="G233" s="140" t="s">
        <v>246</v>
      </c>
      <c r="H233" s="141">
        <v>323.84500000000003</v>
      </c>
      <c r="I233" s="142"/>
      <c r="J233" s="143">
        <f>ROUND(I233*H233,2)</f>
        <v>0</v>
      </c>
      <c r="K233" s="144"/>
      <c r="L233" s="32"/>
      <c r="M233" s="145" t="s">
        <v>1</v>
      </c>
      <c r="N233" s="146" t="s">
        <v>39</v>
      </c>
      <c r="P233" s="147">
        <f>O233*H233</f>
        <v>0</v>
      </c>
      <c r="Q233" s="147">
        <v>1.2999999999999999E-4</v>
      </c>
      <c r="R233" s="147">
        <f>Q233*H233</f>
        <v>4.2099850000000001E-2</v>
      </c>
      <c r="S233" s="147">
        <v>0</v>
      </c>
      <c r="T233" s="148">
        <f>S233*H233</f>
        <v>0</v>
      </c>
      <c r="AR233" s="149" t="s">
        <v>247</v>
      </c>
      <c r="AT233" s="149" t="s">
        <v>243</v>
      </c>
      <c r="AU233" s="149" t="s">
        <v>86</v>
      </c>
      <c r="AY233" s="17" t="s">
        <v>241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86</v>
      </c>
      <c r="BK233" s="150">
        <f>ROUND(I233*H233,2)</f>
        <v>0</v>
      </c>
      <c r="BL233" s="17" t="s">
        <v>247</v>
      </c>
      <c r="BM233" s="149" t="s">
        <v>3897</v>
      </c>
    </row>
    <row r="234" spans="2:65" s="12" customFormat="1" ht="12">
      <c r="B234" s="151"/>
      <c r="D234" s="152" t="s">
        <v>249</v>
      </c>
      <c r="E234" s="153" t="s">
        <v>1</v>
      </c>
      <c r="F234" s="154" t="s">
        <v>359</v>
      </c>
      <c r="H234" s="155">
        <v>323.84500000000003</v>
      </c>
      <c r="I234" s="156"/>
      <c r="L234" s="151"/>
      <c r="M234" s="157"/>
      <c r="T234" s="158"/>
      <c r="AT234" s="153" t="s">
        <v>249</v>
      </c>
      <c r="AU234" s="153" t="s">
        <v>86</v>
      </c>
      <c r="AV234" s="12" t="s">
        <v>86</v>
      </c>
      <c r="AW234" s="12" t="s">
        <v>30</v>
      </c>
      <c r="AX234" s="12" t="s">
        <v>73</v>
      </c>
      <c r="AY234" s="153" t="s">
        <v>241</v>
      </c>
    </row>
    <row r="235" spans="2:65" s="13" customFormat="1" ht="12">
      <c r="B235" s="159"/>
      <c r="D235" s="152" t="s">
        <v>249</v>
      </c>
      <c r="E235" s="160" t="s">
        <v>1</v>
      </c>
      <c r="F235" s="161" t="s">
        <v>369</v>
      </c>
      <c r="H235" s="162">
        <v>323.84500000000003</v>
      </c>
      <c r="I235" s="163"/>
      <c r="L235" s="159"/>
      <c r="M235" s="164"/>
      <c r="T235" s="165"/>
      <c r="AT235" s="160" t="s">
        <v>249</v>
      </c>
      <c r="AU235" s="160" t="s">
        <v>86</v>
      </c>
      <c r="AV235" s="13" t="s">
        <v>247</v>
      </c>
      <c r="AW235" s="13" t="s">
        <v>30</v>
      </c>
      <c r="AX235" s="13" t="s">
        <v>80</v>
      </c>
      <c r="AY235" s="160" t="s">
        <v>241</v>
      </c>
    </row>
    <row r="236" spans="2:65" s="1" customFormat="1" ht="16.5" customHeight="1">
      <c r="B236" s="32"/>
      <c r="C236" s="137" t="s">
        <v>370</v>
      </c>
      <c r="D236" s="137" t="s">
        <v>243</v>
      </c>
      <c r="E236" s="138" t="s">
        <v>371</v>
      </c>
      <c r="F236" s="139" t="s">
        <v>372</v>
      </c>
      <c r="G236" s="140" t="s">
        <v>246</v>
      </c>
      <c r="H236" s="141">
        <v>23.1</v>
      </c>
      <c r="I236" s="142"/>
      <c r="J236" s="143">
        <f>ROUND(I236*H236,2)</f>
        <v>0</v>
      </c>
      <c r="K236" s="144"/>
      <c r="L236" s="32"/>
      <c r="M236" s="145" t="s">
        <v>1</v>
      </c>
      <c r="N236" s="146" t="s">
        <v>39</v>
      </c>
      <c r="P236" s="147">
        <f>O236*H236</f>
        <v>0</v>
      </c>
      <c r="Q236" s="147">
        <v>2.47E-3</v>
      </c>
      <c r="R236" s="147">
        <f>Q236*H236</f>
        <v>5.7057000000000004E-2</v>
      </c>
      <c r="S236" s="147">
        <v>0</v>
      </c>
      <c r="T236" s="148">
        <f>S236*H236</f>
        <v>0</v>
      </c>
      <c r="AR236" s="149" t="s">
        <v>247</v>
      </c>
      <c r="AT236" s="149" t="s">
        <v>243</v>
      </c>
      <c r="AU236" s="149" t="s">
        <v>86</v>
      </c>
      <c r="AY236" s="17" t="s">
        <v>241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86</v>
      </c>
      <c r="BK236" s="150">
        <f>ROUND(I236*H236,2)</f>
        <v>0</v>
      </c>
      <c r="BL236" s="17" t="s">
        <v>247</v>
      </c>
      <c r="BM236" s="149" t="s">
        <v>3898</v>
      </c>
    </row>
    <row r="237" spans="2:65" s="12" customFormat="1" ht="24">
      <c r="B237" s="151"/>
      <c r="D237" s="152" t="s">
        <v>249</v>
      </c>
      <c r="E237" s="153" t="s">
        <v>1</v>
      </c>
      <c r="F237" s="154" t="s">
        <v>374</v>
      </c>
      <c r="H237" s="155">
        <v>23.1</v>
      </c>
      <c r="I237" s="156"/>
      <c r="L237" s="151"/>
      <c r="M237" s="157"/>
      <c r="T237" s="158"/>
      <c r="AT237" s="153" t="s">
        <v>249</v>
      </c>
      <c r="AU237" s="153" t="s">
        <v>86</v>
      </c>
      <c r="AV237" s="12" t="s">
        <v>86</v>
      </c>
      <c r="AW237" s="12" t="s">
        <v>30</v>
      </c>
      <c r="AX237" s="12" t="s">
        <v>73</v>
      </c>
      <c r="AY237" s="153" t="s">
        <v>241</v>
      </c>
    </row>
    <row r="238" spans="2:65" s="13" customFormat="1" ht="12">
      <c r="B238" s="159"/>
      <c r="D238" s="152" t="s">
        <v>249</v>
      </c>
      <c r="E238" s="160" t="s">
        <v>1</v>
      </c>
      <c r="F238" s="161" t="s">
        <v>375</v>
      </c>
      <c r="H238" s="162">
        <v>23.1</v>
      </c>
      <c r="I238" s="163"/>
      <c r="L238" s="159"/>
      <c r="M238" s="164"/>
      <c r="T238" s="165"/>
      <c r="AT238" s="160" t="s">
        <v>249</v>
      </c>
      <c r="AU238" s="160" t="s">
        <v>86</v>
      </c>
      <c r="AV238" s="13" t="s">
        <v>247</v>
      </c>
      <c r="AW238" s="13" t="s">
        <v>30</v>
      </c>
      <c r="AX238" s="13" t="s">
        <v>80</v>
      </c>
      <c r="AY238" s="160" t="s">
        <v>241</v>
      </c>
    </row>
    <row r="239" spans="2:65" s="1" customFormat="1" ht="16.5" customHeight="1">
      <c r="B239" s="32"/>
      <c r="C239" s="137" t="s">
        <v>376</v>
      </c>
      <c r="D239" s="137" t="s">
        <v>243</v>
      </c>
      <c r="E239" s="138" t="s">
        <v>377</v>
      </c>
      <c r="F239" s="139" t="s">
        <v>378</v>
      </c>
      <c r="G239" s="140" t="s">
        <v>246</v>
      </c>
      <c r="H239" s="141">
        <v>23.1</v>
      </c>
      <c r="I239" s="142"/>
      <c r="J239" s="143">
        <f>ROUND(I239*H239,2)</f>
        <v>0</v>
      </c>
      <c r="K239" s="144"/>
      <c r="L239" s="32"/>
      <c r="M239" s="145" t="s">
        <v>1</v>
      </c>
      <c r="N239" s="146" t="s">
        <v>39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247</v>
      </c>
      <c r="AT239" s="149" t="s">
        <v>243</v>
      </c>
      <c r="AU239" s="149" t="s">
        <v>86</v>
      </c>
      <c r="AY239" s="17" t="s">
        <v>241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86</v>
      </c>
      <c r="BK239" s="150">
        <f>ROUND(I239*H239,2)</f>
        <v>0</v>
      </c>
      <c r="BL239" s="17" t="s">
        <v>247</v>
      </c>
      <c r="BM239" s="149" t="s">
        <v>3899</v>
      </c>
    </row>
    <row r="240" spans="2:65" s="12" customFormat="1" ht="24">
      <c r="B240" s="151"/>
      <c r="D240" s="152" t="s">
        <v>249</v>
      </c>
      <c r="E240" s="153" t="s">
        <v>1</v>
      </c>
      <c r="F240" s="154" t="s">
        <v>374</v>
      </c>
      <c r="H240" s="155">
        <v>23.1</v>
      </c>
      <c r="I240" s="156"/>
      <c r="L240" s="151"/>
      <c r="M240" s="157"/>
      <c r="T240" s="158"/>
      <c r="AT240" s="153" t="s">
        <v>249</v>
      </c>
      <c r="AU240" s="153" t="s">
        <v>86</v>
      </c>
      <c r="AV240" s="12" t="s">
        <v>86</v>
      </c>
      <c r="AW240" s="12" t="s">
        <v>30</v>
      </c>
      <c r="AX240" s="12" t="s">
        <v>73</v>
      </c>
      <c r="AY240" s="153" t="s">
        <v>241</v>
      </c>
    </row>
    <row r="241" spans="2:65" s="13" customFormat="1" ht="12">
      <c r="B241" s="159"/>
      <c r="D241" s="152" t="s">
        <v>249</v>
      </c>
      <c r="E241" s="160" t="s">
        <v>1</v>
      </c>
      <c r="F241" s="161" t="s">
        <v>380</v>
      </c>
      <c r="H241" s="162">
        <v>23.1</v>
      </c>
      <c r="I241" s="163"/>
      <c r="L241" s="159"/>
      <c r="M241" s="164"/>
      <c r="T241" s="165"/>
      <c r="AT241" s="160" t="s">
        <v>249</v>
      </c>
      <c r="AU241" s="160" t="s">
        <v>86</v>
      </c>
      <c r="AV241" s="13" t="s">
        <v>247</v>
      </c>
      <c r="AW241" s="13" t="s">
        <v>30</v>
      </c>
      <c r="AX241" s="13" t="s">
        <v>80</v>
      </c>
      <c r="AY241" s="160" t="s">
        <v>241</v>
      </c>
    </row>
    <row r="242" spans="2:65" s="1" customFormat="1" ht="33" customHeight="1">
      <c r="B242" s="32"/>
      <c r="C242" s="137" t="s">
        <v>381</v>
      </c>
      <c r="D242" s="137" t="s">
        <v>243</v>
      </c>
      <c r="E242" s="138" t="s">
        <v>382</v>
      </c>
      <c r="F242" s="139" t="s">
        <v>383</v>
      </c>
      <c r="G242" s="140" t="s">
        <v>254</v>
      </c>
      <c r="H242" s="141">
        <v>24.288</v>
      </c>
      <c r="I242" s="142"/>
      <c r="J242" s="143">
        <f>ROUND(I242*H242,2)</f>
        <v>0</v>
      </c>
      <c r="K242" s="144"/>
      <c r="L242" s="32"/>
      <c r="M242" s="145" t="s">
        <v>1</v>
      </c>
      <c r="N242" s="146" t="s">
        <v>39</v>
      </c>
      <c r="P242" s="147">
        <f>O242*H242</f>
        <v>0</v>
      </c>
      <c r="Q242" s="147">
        <v>2.3010199999999998</v>
      </c>
      <c r="R242" s="147">
        <f>Q242*H242</f>
        <v>55.887173759999996</v>
      </c>
      <c r="S242" s="147">
        <v>0</v>
      </c>
      <c r="T242" s="148">
        <f>S242*H242</f>
        <v>0</v>
      </c>
      <c r="AR242" s="149" t="s">
        <v>247</v>
      </c>
      <c r="AT242" s="149" t="s">
        <v>243</v>
      </c>
      <c r="AU242" s="149" t="s">
        <v>86</v>
      </c>
      <c r="AY242" s="17" t="s">
        <v>241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86</v>
      </c>
      <c r="BK242" s="150">
        <f>ROUND(I242*H242,2)</f>
        <v>0</v>
      </c>
      <c r="BL242" s="17" t="s">
        <v>247</v>
      </c>
      <c r="BM242" s="149" t="s">
        <v>3900</v>
      </c>
    </row>
    <row r="243" spans="2:65" s="12" customFormat="1" ht="12">
      <c r="B243" s="151"/>
      <c r="D243" s="152" t="s">
        <v>249</v>
      </c>
      <c r="E243" s="153" t="s">
        <v>1</v>
      </c>
      <c r="F243" s="154" t="s">
        <v>385</v>
      </c>
      <c r="H243" s="155">
        <v>24.288</v>
      </c>
      <c r="I243" s="156"/>
      <c r="L243" s="151"/>
      <c r="M243" s="157"/>
      <c r="T243" s="158"/>
      <c r="AT243" s="153" t="s">
        <v>249</v>
      </c>
      <c r="AU243" s="153" t="s">
        <v>86</v>
      </c>
      <c r="AV243" s="12" t="s">
        <v>86</v>
      </c>
      <c r="AW243" s="12" t="s">
        <v>30</v>
      </c>
      <c r="AX243" s="12" t="s">
        <v>73</v>
      </c>
      <c r="AY243" s="153" t="s">
        <v>241</v>
      </c>
    </row>
    <row r="244" spans="2:65" s="13" customFormat="1" ht="12">
      <c r="B244" s="159"/>
      <c r="D244" s="152" t="s">
        <v>249</v>
      </c>
      <c r="E244" s="160" t="s">
        <v>1</v>
      </c>
      <c r="F244" s="161" t="s">
        <v>3901</v>
      </c>
      <c r="H244" s="162">
        <v>24.288</v>
      </c>
      <c r="I244" s="163"/>
      <c r="L244" s="159"/>
      <c r="M244" s="164"/>
      <c r="T244" s="165"/>
      <c r="AT244" s="160" t="s">
        <v>249</v>
      </c>
      <c r="AU244" s="160" t="s">
        <v>86</v>
      </c>
      <c r="AV244" s="13" t="s">
        <v>247</v>
      </c>
      <c r="AW244" s="13" t="s">
        <v>30</v>
      </c>
      <c r="AX244" s="13" t="s">
        <v>80</v>
      </c>
      <c r="AY244" s="160" t="s">
        <v>241</v>
      </c>
    </row>
    <row r="245" spans="2:65" s="1" customFormat="1" ht="24.25" customHeight="1">
      <c r="B245" s="32"/>
      <c r="C245" s="137" t="s">
        <v>387</v>
      </c>
      <c r="D245" s="137" t="s">
        <v>243</v>
      </c>
      <c r="E245" s="138" t="s">
        <v>388</v>
      </c>
      <c r="F245" s="139" t="s">
        <v>389</v>
      </c>
      <c r="G245" s="140" t="s">
        <v>390</v>
      </c>
      <c r="H245" s="141">
        <v>1</v>
      </c>
      <c r="I245" s="142"/>
      <c r="J245" s="143">
        <f>ROUND(I245*H245,2)</f>
        <v>0</v>
      </c>
      <c r="K245" s="144"/>
      <c r="L245" s="32"/>
      <c r="M245" s="145" t="s">
        <v>1</v>
      </c>
      <c r="N245" s="146" t="s">
        <v>39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247</v>
      </c>
      <c r="AT245" s="149" t="s">
        <v>243</v>
      </c>
      <c r="AU245" s="149" t="s">
        <v>86</v>
      </c>
      <c r="AY245" s="17" t="s">
        <v>241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86</v>
      </c>
      <c r="BK245" s="150">
        <f>ROUND(I245*H245,2)</f>
        <v>0</v>
      </c>
      <c r="BL245" s="17" t="s">
        <v>247</v>
      </c>
      <c r="BM245" s="149" t="s">
        <v>3902</v>
      </c>
    </row>
    <row r="246" spans="2:65" s="1" customFormat="1" ht="24.25" customHeight="1">
      <c r="B246" s="32"/>
      <c r="C246" s="137" t="s">
        <v>392</v>
      </c>
      <c r="D246" s="137" t="s">
        <v>243</v>
      </c>
      <c r="E246" s="138" t="s">
        <v>393</v>
      </c>
      <c r="F246" s="139" t="s">
        <v>394</v>
      </c>
      <c r="G246" s="140" t="s">
        <v>254</v>
      </c>
      <c r="H246" s="141">
        <v>64.244</v>
      </c>
      <c r="I246" s="142"/>
      <c r="J246" s="143">
        <f>ROUND(I246*H246,2)</f>
        <v>0</v>
      </c>
      <c r="K246" s="144"/>
      <c r="L246" s="32"/>
      <c r="M246" s="145" t="s">
        <v>1</v>
      </c>
      <c r="N246" s="146" t="s">
        <v>39</v>
      </c>
      <c r="P246" s="147">
        <f>O246*H246</f>
        <v>0</v>
      </c>
      <c r="Q246" s="147">
        <v>2.5018699999999998</v>
      </c>
      <c r="R246" s="147">
        <f>Q246*H246</f>
        <v>160.73013627999998</v>
      </c>
      <c r="S246" s="147">
        <v>0</v>
      </c>
      <c r="T246" s="148">
        <f>S246*H246</f>
        <v>0</v>
      </c>
      <c r="AR246" s="149" t="s">
        <v>247</v>
      </c>
      <c r="AT246" s="149" t="s">
        <v>243</v>
      </c>
      <c r="AU246" s="149" t="s">
        <v>86</v>
      </c>
      <c r="AY246" s="17" t="s">
        <v>241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86</v>
      </c>
      <c r="BK246" s="150">
        <f>ROUND(I246*H246,2)</f>
        <v>0</v>
      </c>
      <c r="BL246" s="17" t="s">
        <v>247</v>
      </c>
      <c r="BM246" s="149" t="s">
        <v>3903</v>
      </c>
    </row>
    <row r="247" spans="2:65" s="12" customFormat="1" ht="12">
      <c r="B247" s="151"/>
      <c r="D247" s="152" t="s">
        <v>249</v>
      </c>
      <c r="E247" s="153" t="s">
        <v>1</v>
      </c>
      <c r="F247" s="154" t="s">
        <v>396</v>
      </c>
      <c r="H247" s="155">
        <v>64.769000000000005</v>
      </c>
      <c r="I247" s="156"/>
      <c r="L247" s="151"/>
      <c r="M247" s="157"/>
      <c r="T247" s="158"/>
      <c r="AT247" s="153" t="s">
        <v>249</v>
      </c>
      <c r="AU247" s="153" t="s">
        <v>86</v>
      </c>
      <c r="AV247" s="12" t="s">
        <v>86</v>
      </c>
      <c r="AW247" s="12" t="s">
        <v>30</v>
      </c>
      <c r="AX247" s="12" t="s">
        <v>73</v>
      </c>
      <c r="AY247" s="153" t="s">
        <v>241</v>
      </c>
    </row>
    <row r="248" spans="2:65" s="12" customFormat="1" ht="12">
      <c r="B248" s="151"/>
      <c r="D248" s="152" t="s">
        <v>249</v>
      </c>
      <c r="E248" s="153" t="s">
        <v>1</v>
      </c>
      <c r="F248" s="154" t="s">
        <v>397</v>
      </c>
      <c r="H248" s="155">
        <v>-0.52500000000000002</v>
      </c>
      <c r="I248" s="156"/>
      <c r="L248" s="151"/>
      <c r="M248" s="157"/>
      <c r="T248" s="158"/>
      <c r="AT248" s="153" t="s">
        <v>249</v>
      </c>
      <c r="AU248" s="153" t="s">
        <v>86</v>
      </c>
      <c r="AV248" s="12" t="s">
        <v>86</v>
      </c>
      <c r="AW248" s="12" t="s">
        <v>30</v>
      </c>
      <c r="AX248" s="12" t="s">
        <v>73</v>
      </c>
      <c r="AY248" s="153" t="s">
        <v>241</v>
      </c>
    </row>
    <row r="249" spans="2:65" s="13" customFormat="1" ht="12">
      <c r="B249" s="159"/>
      <c r="D249" s="152" t="s">
        <v>249</v>
      </c>
      <c r="E249" s="160" t="s">
        <v>1</v>
      </c>
      <c r="F249" s="161" t="s">
        <v>398</v>
      </c>
      <c r="H249" s="162">
        <v>64.244</v>
      </c>
      <c r="I249" s="163"/>
      <c r="L249" s="159"/>
      <c r="M249" s="164"/>
      <c r="T249" s="165"/>
      <c r="AT249" s="160" t="s">
        <v>249</v>
      </c>
      <c r="AU249" s="160" t="s">
        <v>86</v>
      </c>
      <c r="AV249" s="13" t="s">
        <v>247</v>
      </c>
      <c r="AW249" s="13" t="s">
        <v>30</v>
      </c>
      <c r="AX249" s="13" t="s">
        <v>80</v>
      </c>
      <c r="AY249" s="160" t="s">
        <v>241</v>
      </c>
    </row>
    <row r="250" spans="2:65" s="1" customFormat="1" ht="21.75" customHeight="1">
      <c r="B250" s="32"/>
      <c r="C250" s="137" t="s">
        <v>399</v>
      </c>
      <c r="D250" s="137" t="s">
        <v>243</v>
      </c>
      <c r="E250" s="138" t="s">
        <v>400</v>
      </c>
      <c r="F250" s="139" t="s">
        <v>401</v>
      </c>
      <c r="G250" s="140" t="s">
        <v>282</v>
      </c>
      <c r="H250" s="141">
        <v>9.3559999999999999</v>
      </c>
      <c r="I250" s="142"/>
      <c r="J250" s="143">
        <f>ROUND(I250*H250,2)</f>
        <v>0</v>
      </c>
      <c r="K250" s="144"/>
      <c r="L250" s="32"/>
      <c r="M250" s="145" t="s">
        <v>1</v>
      </c>
      <c r="N250" s="146" t="s">
        <v>39</v>
      </c>
      <c r="P250" s="147">
        <f>O250*H250</f>
        <v>0</v>
      </c>
      <c r="Q250" s="147">
        <v>1.0606199999999999</v>
      </c>
      <c r="R250" s="147">
        <f>Q250*H250</f>
        <v>9.9231607199999985</v>
      </c>
      <c r="S250" s="147">
        <v>0</v>
      </c>
      <c r="T250" s="148">
        <f>S250*H250</f>
        <v>0</v>
      </c>
      <c r="AR250" s="149" t="s">
        <v>247</v>
      </c>
      <c r="AT250" s="149" t="s">
        <v>243</v>
      </c>
      <c r="AU250" s="149" t="s">
        <v>86</v>
      </c>
      <c r="AY250" s="17" t="s">
        <v>241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86</v>
      </c>
      <c r="BK250" s="150">
        <f>ROUND(I250*H250,2)</f>
        <v>0</v>
      </c>
      <c r="BL250" s="17" t="s">
        <v>247</v>
      </c>
      <c r="BM250" s="149" t="s">
        <v>3904</v>
      </c>
    </row>
    <row r="251" spans="2:65" s="12" customFormat="1" ht="12">
      <c r="B251" s="151"/>
      <c r="D251" s="152" t="s">
        <v>249</v>
      </c>
      <c r="E251" s="153" t="s">
        <v>1</v>
      </c>
      <c r="F251" s="154" t="s">
        <v>3905</v>
      </c>
      <c r="H251" s="155">
        <v>9.3559999999999999</v>
      </c>
      <c r="I251" s="156"/>
      <c r="L251" s="151"/>
      <c r="M251" s="157"/>
      <c r="T251" s="158"/>
      <c r="AT251" s="153" t="s">
        <v>249</v>
      </c>
      <c r="AU251" s="153" t="s">
        <v>86</v>
      </c>
      <c r="AV251" s="12" t="s">
        <v>86</v>
      </c>
      <c r="AW251" s="12" t="s">
        <v>30</v>
      </c>
      <c r="AX251" s="12" t="s">
        <v>73</v>
      </c>
      <c r="AY251" s="153" t="s">
        <v>241</v>
      </c>
    </row>
    <row r="252" spans="2:65" s="13" customFormat="1" ht="12">
      <c r="B252" s="159"/>
      <c r="D252" s="152" t="s">
        <v>249</v>
      </c>
      <c r="E252" s="160" t="s">
        <v>1</v>
      </c>
      <c r="F252" s="161" t="s">
        <v>404</v>
      </c>
      <c r="H252" s="162">
        <v>9.3559999999999999</v>
      </c>
      <c r="I252" s="163"/>
      <c r="L252" s="159"/>
      <c r="M252" s="164"/>
      <c r="T252" s="165"/>
      <c r="AT252" s="160" t="s">
        <v>249</v>
      </c>
      <c r="AU252" s="160" t="s">
        <v>86</v>
      </c>
      <c r="AV252" s="13" t="s">
        <v>247</v>
      </c>
      <c r="AW252" s="13" t="s">
        <v>30</v>
      </c>
      <c r="AX252" s="13" t="s">
        <v>80</v>
      </c>
      <c r="AY252" s="160" t="s">
        <v>241</v>
      </c>
    </row>
    <row r="253" spans="2:65" s="1" customFormat="1" ht="24.25" customHeight="1">
      <c r="B253" s="32"/>
      <c r="C253" s="137" t="s">
        <v>405</v>
      </c>
      <c r="D253" s="137" t="s">
        <v>243</v>
      </c>
      <c r="E253" s="138" t="s">
        <v>406</v>
      </c>
      <c r="F253" s="139" t="s">
        <v>407</v>
      </c>
      <c r="G253" s="140" t="s">
        <v>254</v>
      </c>
      <c r="H253" s="141">
        <v>1.5840000000000001</v>
      </c>
      <c r="I253" s="142"/>
      <c r="J253" s="143">
        <f>ROUND(I253*H253,2)</f>
        <v>0</v>
      </c>
      <c r="K253" s="144"/>
      <c r="L253" s="32"/>
      <c r="M253" s="145" t="s">
        <v>1</v>
      </c>
      <c r="N253" s="146" t="s">
        <v>39</v>
      </c>
      <c r="P253" s="147">
        <f>O253*H253</f>
        <v>0</v>
      </c>
      <c r="Q253" s="147">
        <v>2.5018699999999998</v>
      </c>
      <c r="R253" s="147">
        <f>Q253*H253</f>
        <v>3.9629620800000001</v>
      </c>
      <c r="S253" s="147">
        <v>0</v>
      </c>
      <c r="T253" s="148">
        <f>S253*H253</f>
        <v>0</v>
      </c>
      <c r="AR253" s="149" t="s">
        <v>247</v>
      </c>
      <c r="AT253" s="149" t="s">
        <v>243</v>
      </c>
      <c r="AU253" s="149" t="s">
        <v>86</v>
      </c>
      <c r="AY253" s="17" t="s">
        <v>241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86</v>
      </c>
      <c r="BK253" s="150">
        <f>ROUND(I253*H253,2)</f>
        <v>0</v>
      </c>
      <c r="BL253" s="17" t="s">
        <v>247</v>
      </c>
      <c r="BM253" s="149" t="s">
        <v>3906</v>
      </c>
    </row>
    <row r="254" spans="2:65" s="12" customFormat="1" ht="12">
      <c r="B254" s="151"/>
      <c r="D254" s="152" t="s">
        <v>249</v>
      </c>
      <c r="E254" s="153" t="s">
        <v>1</v>
      </c>
      <c r="F254" s="154" t="s">
        <v>409</v>
      </c>
      <c r="H254" s="155">
        <v>1.5840000000000001</v>
      </c>
      <c r="I254" s="156"/>
      <c r="L254" s="151"/>
      <c r="M254" s="157"/>
      <c r="T254" s="158"/>
      <c r="AT254" s="153" t="s">
        <v>249</v>
      </c>
      <c r="AU254" s="153" t="s">
        <v>86</v>
      </c>
      <c r="AV254" s="12" t="s">
        <v>86</v>
      </c>
      <c r="AW254" s="12" t="s">
        <v>30</v>
      </c>
      <c r="AX254" s="12" t="s">
        <v>73</v>
      </c>
      <c r="AY254" s="153" t="s">
        <v>241</v>
      </c>
    </row>
    <row r="255" spans="2:65" s="13" customFormat="1" ht="12">
      <c r="B255" s="159"/>
      <c r="D255" s="152" t="s">
        <v>249</v>
      </c>
      <c r="E255" s="160" t="s">
        <v>1</v>
      </c>
      <c r="F255" s="161" t="s">
        <v>251</v>
      </c>
      <c r="H255" s="162">
        <v>1.5840000000000001</v>
      </c>
      <c r="I255" s="163"/>
      <c r="L255" s="159"/>
      <c r="M255" s="164"/>
      <c r="T255" s="165"/>
      <c r="AT255" s="160" t="s">
        <v>249</v>
      </c>
      <c r="AU255" s="160" t="s">
        <v>86</v>
      </c>
      <c r="AV255" s="13" t="s">
        <v>247</v>
      </c>
      <c r="AW255" s="13" t="s">
        <v>30</v>
      </c>
      <c r="AX255" s="13" t="s">
        <v>80</v>
      </c>
      <c r="AY255" s="160" t="s">
        <v>241</v>
      </c>
    </row>
    <row r="256" spans="2:65" s="1" customFormat="1" ht="21.75" customHeight="1">
      <c r="B256" s="32"/>
      <c r="C256" s="137" t="s">
        <v>410</v>
      </c>
      <c r="D256" s="137" t="s">
        <v>243</v>
      </c>
      <c r="E256" s="138" t="s">
        <v>411</v>
      </c>
      <c r="F256" s="139" t="s">
        <v>412</v>
      </c>
      <c r="G256" s="140" t="s">
        <v>282</v>
      </c>
      <c r="H256" s="141">
        <v>0.20599999999999999</v>
      </c>
      <c r="I256" s="142"/>
      <c r="J256" s="143">
        <f>ROUND(I256*H256,2)</f>
        <v>0</v>
      </c>
      <c r="K256" s="144"/>
      <c r="L256" s="32"/>
      <c r="M256" s="145" t="s">
        <v>1</v>
      </c>
      <c r="N256" s="146" t="s">
        <v>39</v>
      </c>
      <c r="P256" s="147">
        <f>O256*H256</f>
        <v>0</v>
      </c>
      <c r="Q256" s="147">
        <v>1.0606199999999999</v>
      </c>
      <c r="R256" s="147">
        <f>Q256*H256</f>
        <v>0.21848771999999997</v>
      </c>
      <c r="S256" s="147">
        <v>0</v>
      </c>
      <c r="T256" s="148">
        <f>S256*H256</f>
        <v>0</v>
      </c>
      <c r="AR256" s="149" t="s">
        <v>247</v>
      </c>
      <c r="AT256" s="149" t="s">
        <v>243</v>
      </c>
      <c r="AU256" s="149" t="s">
        <v>86</v>
      </c>
      <c r="AY256" s="17" t="s">
        <v>241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86</v>
      </c>
      <c r="BK256" s="150">
        <f>ROUND(I256*H256,2)</f>
        <v>0</v>
      </c>
      <c r="BL256" s="17" t="s">
        <v>247</v>
      </c>
      <c r="BM256" s="149" t="s">
        <v>3907</v>
      </c>
    </row>
    <row r="257" spans="2:65" s="12" customFormat="1" ht="12">
      <c r="B257" s="151"/>
      <c r="D257" s="152" t="s">
        <v>249</v>
      </c>
      <c r="E257" s="153" t="s">
        <v>1</v>
      </c>
      <c r="F257" s="154" t="s">
        <v>414</v>
      </c>
      <c r="H257" s="155">
        <v>0.20599999999999999</v>
      </c>
      <c r="I257" s="156"/>
      <c r="L257" s="151"/>
      <c r="M257" s="157"/>
      <c r="T257" s="158"/>
      <c r="AT257" s="153" t="s">
        <v>249</v>
      </c>
      <c r="AU257" s="153" t="s">
        <v>86</v>
      </c>
      <c r="AV257" s="12" t="s">
        <v>86</v>
      </c>
      <c r="AW257" s="12" t="s">
        <v>30</v>
      </c>
      <c r="AX257" s="12" t="s">
        <v>73</v>
      </c>
      <c r="AY257" s="153" t="s">
        <v>241</v>
      </c>
    </row>
    <row r="258" spans="2:65" s="13" customFormat="1" ht="12">
      <c r="B258" s="159"/>
      <c r="D258" s="152" t="s">
        <v>249</v>
      </c>
      <c r="E258" s="160" t="s">
        <v>1</v>
      </c>
      <c r="F258" s="161" t="s">
        <v>251</v>
      </c>
      <c r="H258" s="162">
        <v>0.20599999999999999</v>
      </c>
      <c r="I258" s="163"/>
      <c r="L258" s="159"/>
      <c r="M258" s="164"/>
      <c r="T258" s="165"/>
      <c r="AT258" s="160" t="s">
        <v>249</v>
      </c>
      <c r="AU258" s="160" t="s">
        <v>86</v>
      </c>
      <c r="AV258" s="13" t="s">
        <v>247</v>
      </c>
      <c r="AW258" s="13" t="s">
        <v>30</v>
      </c>
      <c r="AX258" s="13" t="s">
        <v>80</v>
      </c>
      <c r="AY258" s="160" t="s">
        <v>241</v>
      </c>
    </row>
    <row r="259" spans="2:65" s="1" customFormat="1" ht="16.5" customHeight="1">
      <c r="B259" s="32"/>
      <c r="C259" s="137" t="s">
        <v>415</v>
      </c>
      <c r="D259" s="137" t="s">
        <v>243</v>
      </c>
      <c r="E259" s="138" t="s">
        <v>416</v>
      </c>
      <c r="F259" s="139" t="s">
        <v>417</v>
      </c>
      <c r="G259" s="140" t="s">
        <v>246</v>
      </c>
      <c r="H259" s="141">
        <v>7.92</v>
      </c>
      <c r="I259" s="142"/>
      <c r="J259" s="143">
        <f>ROUND(I259*H259,2)</f>
        <v>0</v>
      </c>
      <c r="K259" s="144"/>
      <c r="L259" s="32"/>
      <c r="M259" s="145" t="s">
        <v>1</v>
      </c>
      <c r="N259" s="146" t="s">
        <v>39</v>
      </c>
      <c r="P259" s="147">
        <f>O259*H259</f>
        <v>0</v>
      </c>
      <c r="Q259" s="147">
        <v>2.64E-3</v>
      </c>
      <c r="R259" s="147">
        <f>Q259*H259</f>
        <v>2.0908799999999998E-2</v>
      </c>
      <c r="S259" s="147">
        <v>0</v>
      </c>
      <c r="T259" s="148">
        <f>S259*H259</f>
        <v>0</v>
      </c>
      <c r="AR259" s="149" t="s">
        <v>247</v>
      </c>
      <c r="AT259" s="149" t="s">
        <v>243</v>
      </c>
      <c r="AU259" s="149" t="s">
        <v>86</v>
      </c>
      <c r="AY259" s="17" t="s">
        <v>241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86</v>
      </c>
      <c r="BK259" s="150">
        <f>ROUND(I259*H259,2)</f>
        <v>0</v>
      </c>
      <c r="BL259" s="17" t="s">
        <v>247</v>
      </c>
      <c r="BM259" s="149" t="s">
        <v>3908</v>
      </c>
    </row>
    <row r="260" spans="2:65" s="12" customFormat="1" ht="12">
      <c r="B260" s="151"/>
      <c r="D260" s="152" t="s">
        <v>249</v>
      </c>
      <c r="E260" s="153" t="s">
        <v>1</v>
      </c>
      <c r="F260" s="154" t="s">
        <v>419</v>
      </c>
      <c r="H260" s="155">
        <v>7.92</v>
      </c>
      <c r="I260" s="156"/>
      <c r="L260" s="151"/>
      <c r="M260" s="157"/>
      <c r="T260" s="158"/>
      <c r="AT260" s="153" t="s">
        <v>249</v>
      </c>
      <c r="AU260" s="153" t="s">
        <v>86</v>
      </c>
      <c r="AV260" s="12" t="s">
        <v>86</v>
      </c>
      <c r="AW260" s="12" t="s">
        <v>30</v>
      </c>
      <c r="AX260" s="12" t="s">
        <v>73</v>
      </c>
      <c r="AY260" s="153" t="s">
        <v>241</v>
      </c>
    </row>
    <row r="261" spans="2:65" s="13" customFormat="1" ht="12">
      <c r="B261" s="159"/>
      <c r="D261" s="152" t="s">
        <v>249</v>
      </c>
      <c r="E261" s="160" t="s">
        <v>1</v>
      </c>
      <c r="F261" s="161" t="s">
        <v>251</v>
      </c>
      <c r="H261" s="162">
        <v>7.92</v>
      </c>
      <c r="I261" s="163"/>
      <c r="L261" s="159"/>
      <c r="M261" s="164"/>
      <c r="T261" s="165"/>
      <c r="AT261" s="160" t="s">
        <v>249</v>
      </c>
      <c r="AU261" s="160" t="s">
        <v>86</v>
      </c>
      <c r="AV261" s="13" t="s">
        <v>247</v>
      </c>
      <c r="AW261" s="13" t="s">
        <v>30</v>
      </c>
      <c r="AX261" s="13" t="s">
        <v>80</v>
      </c>
      <c r="AY261" s="160" t="s">
        <v>241</v>
      </c>
    </row>
    <row r="262" spans="2:65" s="1" customFormat="1" ht="16.5" customHeight="1">
      <c r="B262" s="32"/>
      <c r="C262" s="137" t="s">
        <v>420</v>
      </c>
      <c r="D262" s="137" t="s">
        <v>243</v>
      </c>
      <c r="E262" s="138" t="s">
        <v>421</v>
      </c>
      <c r="F262" s="139" t="s">
        <v>422</v>
      </c>
      <c r="G262" s="140" t="s">
        <v>246</v>
      </c>
      <c r="H262" s="141">
        <v>7.92</v>
      </c>
      <c r="I262" s="142"/>
      <c r="J262" s="143">
        <f>ROUND(I262*H262,2)</f>
        <v>0</v>
      </c>
      <c r="K262" s="144"/>
      <c r="L262" s="32"/>
      <c r="M262" s="145" t="s">
        <v>1</v>
      </c>
      <c r="N262" s="146" t="s">
        <v>39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247</v>
      </c>
      <c r="AT262" s="149" t="s">
        <v>243</v>
      </c>
      <c r="AU262" s="149" t="s">
        <v>86</v>
      </c>
      <c r="AY262" s="17" t="s">
        <v>241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86</v>
      </c>
      <c r="BK262" s="150">
        <f>ROUND(I262*H262,2)</f>
        <v>0</v>
      </c>
      <c r="BL262" s="17" t="s">
        <v>247</v>
      </c>
      <c r="BM262" s="149" t="s">
        <v>3909</v>
      </c>
    </row>
    <row r="263" spans="2:65" s="12" customFormat="1" ht="12">
      <c r="B263" s="151"/>
      <c r="D263" s="152" t="s">
        <v>249</v>
      </c>
      <c r="E263" s="153" t="s">
        <v>1</v>
      </c>
      <c r="F263" s="154" t="s">
        <v>419</v>
      </c>
      <c r="H263" s="155">
        <v>7.92</v>
      </c>
      <c r="I263" s="156"/>
      <c r="L263" s="151"/>
      <c r="M263" s="157"/>
      <c r="T263" s="158"/>
      <c r="AT263" s="153" t="s">
        <v>249</v>
      </c>
      <c r="AU263" s="153" t="s">
        <v>86</v>
      </c>
      <c r="AV263" s="12" t="s">
        <v>86</v>
      </c>
      <c r="AW263" s="12" t="s">
        <v>30</v>
      </c>
      <c r="AX263" s="12" t="s">
        <v>73</v>
      </c>
      <c r="AY263" s="153" t="s">
        <v>241</v>
      </c>
    </row>
    <row r="264" spans="2:65" s="13" customFormat="1" ht="12">
      <c r="B264" s="159"/>
      <c r="D264" s="152" t="s">
        <v>249</v>
      </c>
      <c r="E264" s="160" t="s">
        <v>1</v>
      </c>
      <c r="F264" s="161" t="s">
        <v>251</v>
      </c>
      <c r="H264" s="162">
        <v>7.92</v>
      </c>
      <c r="I264" s="163"/>
      <c r="L264" s="159"/>
      <c r="M264" s="164"/>
      <c r="T264" s="165"/>
      <c r="AT264" s="160" t="s">
        <v>249</v>
      </c>
      <c r="AU264" s="160" t="s">
        <v>86</v>
      </c>
      <c r="AV264" s="13" t="s">
        <v>247</v>
      </c>
      <c r="AW264" s="13" t="s">
        <v>30</v>
      </c>
      <c r="AX264" s="13" t="s">
        <v>80</v>
      </c>
      <c r="AY264" s="160" t="s">
        <v>241</v>
      </c>
    </row>
    <row r="265" spans="2:65" s="1" customFormat="1" ht="24.25" customHeight="1">
      <c r="B265" s="32"/>
      <c r="C265" s="137" t="s">
        <v>424</v>
      </c>
      <c r="D265" s="137" t="s">
        <v>243</v>
      </c>
      <c r="E265" s="138" t="s">
        <v>425</v>
      </c>
      <c r="F265" s="139" t="s">
        <v>426</v>
      </c>
      <c r="G265" s="140" t="s">
        <v>254</v>
      </c>
      <c r="H265" s="141">
        <v>194.46799999999999</v>
      </c>
      <c r="I265" s="142"/>
      <c r="J265" s="143">
        <f>ROUND(I265*H265,2)</f>
        <v>0</v>
      </c>
      <c r="K265" s="144"/>
      <c r="L265" s="32"/>
      <c r="M265" s="145" t="s">
        <v>1</v>
      </c>
      <c r="N265" s="146" t="s">
        <v>39</v>
      </c>
      <c r="P265" s="147">
        <f>O265*H265</f>
        <v>0</v>
      </c>
      <c r="Q265" s="147">
        <v>2.16</v>
      </c>
      <c r="R265" s="147">
        <f>Q265*H265</f>
        <v>420.05088000000001</v>
      </c>
      <c r="S265" s="147">
        <v>0</v>
      </c>
      <c r="T265" s="148">
        <f>S265*H265</f>
        <v>0</v>
      </c>
      <c r="AR265" s="149" t="s">
        <v>247</v>
      </c>
      <c r="AT265" s="149" t="s">
        <v>243</v>
      </c>
      <c r="AU265" s="149" t="s">
        <v>86</v>
      </c>
      <c r="AY265" s="17" t="s">
        <v>241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86</v>
      </c>
      <c r="BK265" s="150">
        <f>ROUND(I265*H265,2)</f>
        <v>0</v>
      </c>
      <c r="BL265" s="17" t="s">
        <v>247</v>
      </c>
      <c r="BM265" s="149" t="s">
        <v>3910</v>
      </c>
    </row>
    <row r="266" spans="2:65" s="12" customFormat="1" ht="12">
      <c r="B266" s="151"/>
      <c r="D266" s="152" t="s">
        <v>249</v>
      </c>
      <c r="E266" s="153" t="s">
        <v>1</v>
      </c>
      <c r="F266" s="154" t="s">
        <v>428</v>
      </c>
      <c r="H266" s="155">
        <v>133.95400000000001</v>
      </c>
      <c r="I266" s="156"/>
      <c r="L266" s="151"/>
      <c r="M266" s="157"/>
      <c r="T266" s="158"/>
      <c r="AT266" s="153" t="s">
        <v>249</v>
      </c>
      <c r="AU266" s="153" t="s">
        <v>86</v>
      </c>
      <c r="AV266" s="12" t="s">
        <v>86</v>
      </c>
      <c r="AW266" s="12" t="s">
        <v>30</v>
      </c>
      <c r="AX266" s="12" t="s">
        <v>73</v>
      </c>
      <c r="AY266" s="153" t="s">
        <v>241</v>
      </c>
    </row>
    <row r="267" spans="2:65" s="12" customFormat="1" ht="12">
      <c r="B267" s="151"/>
      <c r="D267" s="152" t="s">
        <v>249</v>
      </c>
      <c r="E267" s="153" t="s">
        <v>1</v>
      </c>
      <c r="F267" s="154" t="s">
        <v>429</v>
      </c>
      <c r="H267" s="155">
        <v>35.539000000000001</v>
      </c>
      <c r="I267" s="156"/>
      <c r="L267" s="151"/>
      <c r="M267" s="157"/>
      <c r="T267" s="158"/>
      <c r="AT267" s="153" t="s">
        <v>249</v>
      </c>
      <c r="AU267" s="153" t="s">
        <v>86</v>
      </c>
      <c r="AV267" s="12" t="s">
        <v>86</v>
      </c>
      <c r="AW267" s="12" t="s">
        <v>30</v>
      </c>
      <c r="AX267" s="12" t="s">
        <v>73</v>
      </c>
      <c r="AY267" s="153" t="s">
        <v>241</v>
      </c>
    </row>
    <row r="268" spans="2:65" s="12" customFormat="1" ht="12">
      <c r="B268" s="151"/>
      <c r="D268" s="152" t="s">
        <v>249</v>
      </c>
      <c r="E268" s="153" t="s">
        <v>1</v>
      </c>
      <c r="F268" s="154" t="s">
        <v>430</v>
      </c>
      <c r="H268" s="155">
        <v>13.669</v>
      </c>
      <c r="I268" s="156"/>
      <c r="L268" s="151"/>
      <c r="M268" s="157"/>
      <c r="T268" s="158"/>
      <c r="AT268" s="153" t="s">
        <v>249</v>
      </c>
      <c r="AU268" s="153" t="s">
        <v>86</v>
      </c>
      <c r="AV268" s="12" t="s">
        <v>86</v>
      </c>
      <c r="AW268" s="12" t="s">
        <v>30</v>
      </c>
      <c r="AX268" s="12" t="s">
        <v>73</v>
      </c>
      <c r="AY268" s="153" t="s">
        <v>241</v>
      </c>
    </row>
    <row r="269" spans="2:65" s="12" customFormat="1" ht="12">
      <c r="B269" s="151"/>
      <c r="D269" s="152" t="s">
        <v>249</v>
      </c>
      <c r="E269" s="153" t="s">
        <v>1</v>
      </c>
      <c r="F269" s="154" t="s">
        <v>431</v>
      </c>
      <c r="H269" s="155">
        <v>11.305999999999999</v>
      </c>
      <c r="I269" s="156"/>
      <c r="L269" s="151"/>
      <c r="M269" s="157"/>
      <c r="T269" s="158"/>
      <c r="AT269" s="153" t="s">
        <v>249</v>
      </c>
      <c r="AU269" s="153" t="s">
        <v>86</v>
      </c>
      <c r="AV269" s="12" t="s">
        <v>86</v>
      </c>
      <c r="AW269" s="12" t="s">
        <v>30</v>
      </c>
      <c r="AX269" s="12" t="s">
        <v>73</v>
      </c>
      <c r="AY269" s="153" t="s">
        <v>241</v>
      </c>
    </row>
    <row r="270" spans="2:65" s="13" customFormat="1" ht="12">
      <c r="B270" s="159"/>
      <c r="D270" s="152" t="s">
        <v>249</v>
      </c>
      <c r="E270" s="160" t="s">
        <v>1</v>
      </c>
      <c r="F270" s="161" t="s">
        <v>432</v>
      </c>
      <c r="H270" s="162">
        <v>194.46799999999999</v>
      </c>
      <c r="I270" s="163"/>
      <c r="L270" s="159"/>
      <c r="M270" s="164"/>
      <c r="T270" s="165"/>
      <c r="AT270" s="160" t="s">
        <v>249</v>
      </c>
      <c r="AU270" s="160" t="s">
        <v>86</v>
      </c>
      <c r="AV270" s="13" t="s">
        <v>247</v>
      </c>
      <c r="AW270" s="13" t="s">
        <v>30</v>
      </c>
      <c r="AX270" s="13" t="s">
        <v>80</v>
      </c>
      <c r="AY270" s="160" t="s">
        <v>241</v>
      </c>
    </row>
    <row r="271" spans="2:65" s="1" customFormat="1" ht="16.5" customHeight="1">
      <c r="B271" s="32"/>
      <c r="C271" s="137" t="s">
        <v>433</v>
      </c>
      <c r="D271" s="137" t="s">
        <v>243</v>
      </c>
      <c r="E271" s="138" t="s">
        <v>371</v>
      </c>
      <c r="F271" s="139" t="s">
        <v>372</v>
      </c>
      <c r="G271" s="140" t="s">
        <v>246</v>
      </c>
      <c r="H271" s="141">
        <v>18.850000000000001</v>
      </c>
      <c r="I271" s="142"/>
      <c r="J271" s="143">
        <f>ROUND(I271*H271,2)</f>
        <v>0</v>
      </c>
      <c r="K271" s="144"/>
      <c r="L271" s="32"/>
      <c r="M271" s="145" t="s">
        <v>1</v>
      </c>
      <c r="N271" s="146" t="s">
        <v>39</v>
      </c>
      <c r="P271" s="147">
        <f>O271*H271</f>
        <v>0</v>
      </c>
      <c r="Q271" s="147">
        <v>2.47E-3</v>
      </c>
      <c r="R271" s="147">
        <f>Q271*H271</f>
        <v>4.6559500000000004E-2</v>
      </c>
      <c r="S271" s="147">
        <v>0</v>
      </c>
      <c r="T271" s="148">
        <f>S271*H271</f>
        <v>0</v>
      </c>
      <c r="AR271" s="149" t="s">
        <v>247</v>
      </c>
      <c r="AT271" s="149" t="s">
        <v>243</v>
      </c>
      <c r="AU271" s="149" t="s">
        <v>86</v>
      </c>
      <c r="AY271" s="17" t="s">
        <v>241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86</v>
      </c>
      <c r="BK271" s="150">
        <f>ROUND(I271*H271,2)</f>
        <v>0</v>
      </c>
      <c r="BL271" s="17" t="s">
        <v>247</v>
      </c>
      <c r="BM271" s="149" t="s">
        <v>3911</v>
      </c>
    </row>
    <row r="272" spans="2:65" s="12" customFormat="1" ht="24">
      <c r="B272" s="151"/>
      <c r="D272" s="152" t="s">
        <v>249</v>
      </c>
      <c r="E272" s="153" t="s">
        <v>1</v>
      </c>
      <c r="F272" s="154" t="s">
        <v>435</v>
      </c>
      <c r="H272" s="155">
        <v>18.850000000000001</v>
      </c>
      <c r="I272" s="156"/>
      <c r="L272" s="151"/>
      <c r="M272" s="157"/>
      <c r="T272" s="158"/>
      <c r="AT272" s="153" t="s">
        <v>249</v>
      </c>
      <c r="AU272" s="153" t="s">
        <v>86</v>
      </c>
      <c r="AV272" s="12" t="s">
        <v>86</v>
      </c>
      <c r="AW272" s="12" t="s">
        <v>30</v>
      </c>
      <c r="AX272" s="12" t="s">
        <v>73</v>
      </c>
      <c r="AY272" s="153" t="s">
        <v>241</v>
      </c>
    </row>
    <row r="273" spans="2:65" s="13" customFormat="1" ht="12">
      <c r="B273" s="159"/>
      <c r="D273" s="152" t="s">
        <v>249</v>
      </c>
      <c r="E273" s="160" t="s">
        <v>1</v>
      </c>
      <c r="F273" s="161" t="s">
        <v>436</v>
      </c>
      <c r="H273" s="162">
        <v>18.850000000000001</v>
      </c>
      <c r="I273" s="163"/>
      <c r="L273" s="159"/>
      <c r="M273" s="164"/>
      <c r="T273" s="165"/>
      <c r="AT273" s="160" t="s">
        <v>249</v>
      </c>
      <c r="AU273" s="160" t="s">
        <v>86</v>
      </c>
      <c r="AV273" s="13" t="s">
        <v>247</v>
      </c>
      <c r="AW273" s="13" t="s">
        <v>30</v>
      </c>
      <c r="AX273" s="13" t="s">
        <v>80</v>
      </c>
      <c r="AY273" s="160" t="s">
        <v>241</v>
      </c>
    </row>
    <row r="274" spans="2:65" s="1" customFormat="1" ht="16.5" customHeight="1">
      <c r="B274" s="32"/>
      <c r="C274" s="137" t="s">
        <v>437</v>
      </c>
      <c r="D274" s="137" t="s">
        <v>243</v>
      </c>
      <c r="E274" s="138" t="s">
        <v>377</v>
      </c>
      <c r="F274" s="139" t="s">
        <v>378</v>
      </c>
      <c r="G274" s="140" t="s">
        <v>246</v>
      </c>
      <c r="H274" s="141">
        <v>18.850000000000001</v>
      </c>
      <c r="I274" s="142"/>
      <c r="J274" s="143">
        <f>ROUND(I274*H274,2)</f>
        <v>0</v>
      </c>
      <c r="K274" s="144"/>
      <c r="L274" s="32"/>
      <c r="M274" s="145" t="s">
        <v>1</v>
      </c>
      <c r="N274" s="146" t="s">
        <v>39</v>
      </c>
      <c r="P274" s="147">
        <f>O274*H274</f>
        <v>0</v>
      </c>
      <c r="Q274" s="147">
        <v>0</v>
      </c>
      <c r="R274" s="147">
        <f>Q274*H274</f>
        <v>0</v>
      </c>
      <c r="S274" s="147">
        <v>0</v>
      </c>
      <c r="T274" s="148">
        <f>S274*H274</f>
        <v>0</v>
      </c>
      <c r="AR274" s="149" t="s">
        <v>247</v>
      </c>
      <c r="AT274" s="149" t="s">
        <v>243</v>
      </c>
      <c r="AU274" s="149" t="s">
        <v>86</v>
      </c>
      <c r="AY274" s="17" t="s">
        <v>241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86</v>
      </c>
      <c r="BK274" s="150">
        <f>ROUND(I274*H274,2)</f>
        <v>0</v>
      </c>
      <c r="BL274" s="17" t="s">
        <v>247</v>
      </c>
      <c r="BM274" s="149" t="s">
        <v>3912</v>
      </c>
    </row>
    <row r="275" spans="2:65" s="12" customFormat="1" ht="24">
      <c r="B275" s="151"/>
      <c r="D275" s="152" t="s">
        <v>249</v>
      </c>
      <c r="E275" s="153" t="s">
        <v>1</v>
      </c>
      <c r="F275" s="154" t="s">
        <v>435</v>
      </c>
      <c r="H275" s="155">
        <v>18.850000000000001</v>
      </c>
      <c r="I275" s="156"/>
      <c r="L275" s="151"/>
      <c r="M275" s="157"/>
      <c r="T275" s="158"/>
      <c r="AT275" s="153" t="s">
        <v>249</v>
      </c>
      <c r="AU275" s="153" t="s">
        <v>86</v>
      </c>
      <c r="AV275" s="12" t="s">
        <v>86</v>
      </c>
      <c r="AW275" s="12" t="s">
        <v>30</v>
      </c>
      <c r="AX275" s="12" t="s">
        <v>73</v>
      </c>
      <c r="AY275" s="153" t="s">
        <v>241</v>
      </c>
    </row>
    <row r="276" spans="2:65" s="13" customFormat="1" ht="12">
      <c r="B276" s="159"/>
      <c r="D276" s="152" t="s">
        <v>249</v>
      </c>
      <c r="E276" s="160" t="s">
        <v>1</v>
      </c>
      <c r="F276" s="161" t="s">
        <v>439</v>
      </c>
      <c r="H276" s="162">
        <v>18.850000000000001</v>
      </c>
      <c r="I276" s="163"/>
      <c r="L276" s="159"/>
      <c r="M276" s="164"/>
      <c r="T276" s="165"/>
      <c r="AT276" s="160" t="s">
        <v>249</v>
      </c>
      <c r="AU276" s="160" t="s">
        <v>86</v>
      </c>
      <c r="AV276" s="13" t="s">
        <v>247</v>
      </c>
      <c r="AW276" s="13" t="s">
        <v>30</v>
      </c>
      <c r="AX276" s="13" t="s">
        <v>80</v>
      </c>
      <c r="AY276" s="160" t="s">
        <v>241</v>
      </c>
    </row>
    <row r="277" spans="2:65" s="1" customFormat="1" ht="24.25" customHeight="1">
      <c r="B277" s="32"/>
      <c r="C277" s="137" t="s">
        <v>440</v>
      </c>
      <c r="D277" s="137" t="s">
        <v>243</v>
      </c>
      <c r="E277" s="138" t="s">
        <v>441</v>
      </c>
      <c r="F277" s="139" t="s">
        <v>442</v>
      </c>
      <c r="G277" s="140" t="s">
        <v>254</v>
      </c>
      <c r="H277" s="141">
        <v>60.444000000000003</v>
      </c>
      <c r="I277" s="142"/>
      <c r="J277" s="143">
        <f>ROUND(I277*H277,2)</f>
        <v>0</v>
      </c>
      <c r="K277" s="144"/>
      <c r="L277" s="32"/>
      <c r="M277" s="145" t="s">
        <v>1</v>
      </c>
      <c r="N277" s="146" t="s">
        <v>39</v>
      </c>
      <c r="P277" s="147">
        <f>O277*H277</f>
        <v>0</v>
      </c>
      <c r="Q277" s="147">
        <v>2.5018699999999998</v>
      </c>
      <c r="R277" s="147">
        <f>Q277*H277</f>
        <v>151.22303027999999</v>
      </c>
      <c r="S277" s="147">
        <v>0</v>
      </c>
      <c r="T277" s="148">
        <f>S277*H277</f>
        <v>0</v>
      </c>
      <c r="AR277" s="149" t="s">
        <v>247</v>
      </c>
      <c r="AT277" s="149" t="s">
        <v>243</v>
      </c>
      <c r="AU277" s="149" t="s">
        <v>86</v>
      </c>
      <c r="AY277" s="17" t="s">
        <v>241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86</v>
      </c>
      <c r="BK277" s="150">
        <f>ROUND(I277*H277,2)</f>
        <v>0</v>
      </c>
      <c r="BL277" s="17" t="s">
        <v>247</v>
      </c>
      <c r="BM277" s="149" t="s">
        <v>3913</v>
      </c>
    </row>
    <row r="278" spans="2:65" s="12" customFormat="1" ht="12">
      <c r="B278" s="151"/>
      <c r="D278" s="152" t="s">
        <v>249</v>
      </c>
      <c r="E278" s="153" t="s">
        <v>1</v>
      </c>
      <c r="F278" s="154" t="s">
        <v>444</v>
      </c>
      <c r="H278" s="155">
        <v>61.073999999999998</v>
      </c>
      <c r="I278" s="156"/>
      <c r="L278" s="151"/>
      <c r="M278" s="157"/>
      <c r="T278" s="158"/>
      <c r="AT278" s="153" t="s">
        <v>249</v>
      </c>
      <c r="AU278" s="153" t="s">
        <v>86</v>
      </c>
      <c r="AV278" s="12" t="s">
        <v>86</v>
      </c>
      <c r="AW278" s="12" t="s">
        <v>30</v>
      </c>
      <c r="AX278" s="12" t="s">
        <v>73</v>
      </c>
      <c r="AY278" s="153" t="s">
        <v>241</v>
      </c>
    </row>
    <row r="279" spans="2:65" s="12" customFormat="1" ht="12">
      <c r="B279" s="151"/>
      <c r="D279" s="152" t="s">
        <v>249</v>
      </c>
      <c r="E279" s="153" t="s">
        <v>1</v>
      </c>
      <c r="F279" s="154" t="s">
        <v>445</v>
      </c>
      <c r="H279" s="155">
        <v>-0.63</v>
      </c>
      <c r="I279" s="156"/>
      <c r="L279" s="151"/>
      <c r="M279" s="157"/>
      <c r="T279" s="158"/>
      <c r="AT279" s="153" t="s">
        <v>249</v>
      </c>
      <c r="AU279" s="153" t="s">
        <v>86</v>
      </c>
      <c r="AV279" s="12" t="s">
        <v>86</v>
      </c>
      <c r="AW279" s="12" t="s">
        <v>30</v>
      </c>
      <c r="AX279" s="12" t="s">
        <v>73</v>
      </c>
      <c r="AY279" s="153" t="s">
        <v>241</v>
      </c>
    </row>
    <row r="280" spans="2:65" s="13" customFormat="1" ht="12">
      <c r="B280" s="159"/>
      <c r="D280" s="152" t="s">
        <v>249</v>
      </c>
      <c r="E280" s="160" t="s">
        <v>1</v>
      </c>
      <c r="F280" s="161" t="s">
        <v>446</v>
      </c>
      <c r="H280" s="162">
        <v>60.444000000000003</v>
      </c>
      <c r="I280" s="163"/>
      <c r="L280" s="159"/>
      <c r="M280" s="164"/>
      <c r="T280" s="165"/>
      <c r="AT280" s="160" t="s">
        <v>249</v>
      </c>
      <c r="AU280" s="160" t="s">
        <v>86</v>
      </c>
      <c r="AV280" s="13" t="s">
        <v>247</v>
      </c>
      <c r="AW280" s="13" t="s">
        <v>30</v>
      </c>
      <c r="AX280" s="13" t="s">
        <v>80</v>
      </c>
      <c r="AY280" s="160" t="s">
        <v>241</v>
      </c>
    </row>
    <row r="281" spans="2:65" s="1" customFormat="1" ht="21.75" customHeight="1">
      <c r="B281" s="32"/>
      <c r="C281" s="137" t="s">
        <v>447</v>
      </c>
      <c r="D281" s="137" t="s">
        <v>243</v>
      </c>
      <c r="E281" s="138" t="s">
        <v>400</v>
      </c>
      <c r="F281" s="139" t="s">
        <v>401</v>
      </c>
      <c r="G281" s="140" t="s">
        <v>282</v>
      </c>
      <c r="H281" s="141">
        <v>8.9819999999999993</v>
      </c>
      <c r="I281" s="142"/>
      <c r="J281" s="143">
        <f>ROUND(I281*H281,2)</f>
        <v>0</v>
      </c>
      <c r="K281" s="144"/>
      <c r="L281" s="32"/>
      <c r="M281" s="145" t="s">
        <v>1</v>
      </c>
      <c r="N281" s="146" t="s">
        <v>39</v>
      </c>
      <c r="P281" s="147">
        <f>O281*H281</f>
        <v>0</v>
      </c>
      <c r="Q281" s="147">
        <v>1.0606199999999999</v>
      </c>
      <c r="R281" s="147">
        <f>Q281*H281</f>
        <v>9.526488839999999</v>
      </c>
      <c r="S281" s="147">
        <v>0</v>
      </c>
      <c r="T281" s="148">
        <f>S281*H281</f>
        <v>0</v>
      </c>
      <c r="AR281" s="149" t="s">
        <v>247</v>
      </c>
      <c r="AT281" s="149" t="s">
        <v>243</v>
      </c>
      <c r="AU281" s="149" t="s">
        <v>86</v>
      </c>
      <c r="AY281" s="17" t="s">
        <v>241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86</v>
      </c>
      <c r="BK281" s="150">
        <f>ROUND(I281*H281,2)</f>
        <v>0</v>
      </c>
      <c r="BL281" s="17" t="s">
        <v>247</v>
      </c>
      <c r="BM281" s="149" t="s">
        <v>3914</v>
      </c>
    </row>
    <row r="282" spans="2:65" s="12" customFormat="1" ht="12">
      <c r="B282" s="151"/>
      <c r="D282" s="152" t="s">
        <v>249</v>
      </c>
      <c r="E282" s="153" t="s">
        <v>1</v>
      </c>
      <c r="F282" s="154" t="s">
        <v>449</v>
      </c>
      <c r="H282" s="155">
        <v>8.9819999999999993</v>
      </c>
      <c r="I282" s="156"/>
      <c r="L282" s="151"/>
      <c r="M282" s="157"/>
      <c r="T282" s="158"/>
      <c r="AT282" s="153" t="s">
        <v>249</v>
      </c>
      <c r="AU282" s="153" t="s">
        <v>86</v>
      </c>
      <c r="AV282" s="12" t="s">
        <v>86</v>
      </c>
      <c r="AW282" s="12" t="s">
        <v>30</v>
      </c>
      <c r="AX282" s="12" t="s">
        <v>73</v>
      </c>
      <c r="AY282" s="153" t="s">
        <v>241</v>
      </c>
    </row>
    <row r="283" spans="2:65" s="13" customFormat="1" ht="12">
      <c r="B283" s="159"/>
      <c r="D283" s="152" t="s">
        <v>249</v>
      </c>
      <c r="E283" s="160" t="s">
        <v>1</v>
      </c>
      <c r="F283" s="161" t="s">
        <v>450</v>
      </c>
      <c r="H283" s="162">
        <v>8.9819999999999993</v>
      </c>
      <c r="I283" s="163"/>
      <c r="L283" s="159"/>
      <c r="M283" s="164"/>
      <c r="T283" s="165"/>
      <c r="AT283" s="160" t="s">
        <v>249</v>
      </c>
      <c r="AU283" s="160" t="s">
        <v>86</v>
      </c>
      <c r="AV283" s="13" t="s">
        <v>247</v>
      </c>
      <c r="AW283" s="13" t="s">
        <v>30</v>
      </c>
      <c r="AX283" s="13" t="s">
        <v>80</v>
      </c>
      <c r="AY283" s="160" t="s">
        <v>241</v>
      </c>
    </row>
    <row r="284" spans="2:65" s="1" customFormat="1" ht="33" customHeight="1">
      <c r="B284" s="32"/>
      <c r="C284" s="137" t="s">
        <v>451</v>
      </c>
      <c r="D284" s="137" t="s">
        <v>243</v>
      </c>
      <c r="E284" s="138" t="s">
        <v>452</v>
      </c>
      <c r="F284" s="139" t="s">
        <v>453</v>
      </c>
      <c r="G284" s="140" t="s">
        <v>246</v>
      </c>
      <c r="H284" s="141">
        <v>103.65</v>
      </c>
      <c r="I284" s="142"/>
      <c r="J284" s="143">
        <f>ROUND(I284*H284,2)</f>
        <v>0</v>
      </c>
      <c r="K284" s="144"/>
      <c r="L284" s="32"/>
      <c r="M284" s="145" t="s">
        <v>1</v>
      </c>
      <c r="N284" s="146" t="s">
        <v>39</v>
      </c>
      <c r="P284" s="147">
        <f>O284*H284</f>
        <v>0</v>
      </c>
      <c r="Q284" s="147">
        <v>0.69347000000000003</v>
      </c>
      <c r="R284" s="147">
        <f>Q284*H284</f>
        <v>71.878165500000009</v>
      </c>
      <c r="S284" s="147">
        <v>0</v>
      </c>
      <c r="T284" s="148">
        <f>S284*H284</f>
        <v>0</v>
      </c>
      <c r="AR284" s="149" t="s">
        <v>247</v>
      </c>
      <c r="AT284" s="149" t="s">
        <v>243</v>
      </c>
      <c r="AU284" s="149" t="s">
        <v>86</v>
      </c>
      <c r="AY284" s="17" t="s">
        <v>241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86</v>
      </c>
      <c r="BK284" s="150">
        <f>ROUND(I284*H284,2)</f>
        <v>0</v>
      </c>
      <c r="BL284" s="17" t="s">
        <v>247</v>
      </c>
      <c r="BM284" s="149" t="s">
        <v>3915</v>
      </c>
    </row>
    <row r="285" spans="2:65" s="12" customFormat="1" ht="24">
      <c r="B285" s="151"/>
      <c r="D285" s="152" t="s">
        <v>249</v>
      </c>
      <c r="E285" s="153" t="s">
        <v>1</v>
      </c>
      <c r="F285" s="154" t="s">
        <v>455</v>
      </c>
      <c r="H285" s="155">
        <v>67.2</v>
      </c>
      <c r="I285" s="156"/>
      <c r="L285" s="151"/>
      <c r="M285" s="157"/>
      <c r="T285" s="158"/>
      <c r="AT285" s="153" t="s">
        <v>249</v>
      </c>
      <c r="AU285" s="153" t="s">
        <v>86</v>
      </c>
      <c r="AV285" s="12" t="s">
        <v>86</v>
      </c>
      <c r="AW285" s="12" t="s">
        <v>30</v>
      </c>
      <c r="AX285" s="12" t="s">
        <v>73</v>
      </c>
      <c r="AY285" s="153" t="s">
        <v>241</v>
      </c>
    </row>
    <row r="286" spans="2:65" s="12" customFormat="1" ht="12">
      <c r="B286" s="151"/>
      <c r="D286" s="152" t="s">
        <v>249</v>
      </c>
      <c r="E286" s="153" t="s">
        <v>1</v>
      </c>
      <c r="F286" s="154" t="s">
        <v>456</v>
      </c>
      <c r="H286" s="155">
        <v>36.450000000000003</v>
      </c>
      <c r="I286" s="156"/>
      <c r="L286" s="151"/>
      <c r="M286" s="157"/>
      <c r="T286" s="158"/>
      <c r="AT286" s="153" t="s">
        <v>249</v>
      </c>
      <c r="AU286" s="153" t="s">
        <v>86</v>
      </c>
      <c r="AV286" s="12" t="s">
        <v>86</v>
      </c>
      <c r="AW286" s="12" t="s">
        <v>30</v>
      </c>
      <c r="AX286" s="12" t="s">
        <v>73</v>
      </c>
      <c r="AY286" s="153" t="s">
        <v>241</v>
      </c>
    </row>
    <row r="287" spans="2:65" s="13" customFormat="1" ht="12">
      <c r="B287" s="159"/>
      <c r="D287" s="152" t="s">
        <v>249</v>
      </c>
      <c r="E287" s="160" t="s">
        <v>1</v>
      </c>
      <c r="F287" s="161" t="s">
        <v>251</v>
      </c>
      <c r="H287" s="162">
        <v>103.65</v>
      </c>
      <c r="I287" s="163"/>
      <c r="L287" s="159"/>
      <c r="M287" s="164"/>
      <c r="T287" s="165"/>
      <c r="AT287" s="160" t="s">
        <v>249</v>
      </c>
      <c r="AU287" s="160" t="s">
        <v>86</v>
      </c>
      <c r="AV287" s="13" t="s">
        <v>247</v>
      </c>
      <c r="AW287" s="13" t="s">
        <v>30</v>
      </c>
      <c r="AX287" s="13" t="s">
        <v>80</v>
      </c>
      <c r="AY287" s="160" t="s">
        <v>241</v>
      </c>
    </row>
    <row r="288" spans="2:65" s="1" customFormat="1" ht="33" customHeight="1">
      <c r="B288" s="32"/>
      <c r="C288" s="137" t="s">
        <v>457</v>
      </c>
      <c r="D288" s="137" t="s">
        <v>243</v>
      </c>
      <c r="E288" s="138" t="s">
        <v>458</v>
      </c>
      <c r="F288" s="139" t="s">
        <v>459</v>
      </c>
      <c r="G288" s="140" t="s">
        <v>246</v>
      </c>
      <c r="H288" s="141">
        <v>3.45</v>
      </c>
      <c r="I288" s="142"/>
      <c r="J288" s="143">
        <f>ROUND(I288*H288,2)</f>
        <v>0</v>
      </c>
      <c r="K288" s="144"/>
      <c r="L288" s="32"/>
      <c r="M288" s="145" t="s">
        <v>1</v>
      </c>
      <c r="N288" s="146" t="s">
        <v>39</v>
      </c>
      <c r="P288" s="147">
        <f>O288*H288</f>
        <v>0</v>
      </c>
      <c r="Q288" s="147">
        <v>0.96226</v>
      </c>
      <c r="R288" s="147">
        <f>Q288*H288</f>
        <v>3.3197970000000003</v>
      </c>
      <c r="S288" s="147">
        <v>0</v>
      </c>
      <c r="T288" s="148">
        <f>S288*H288</f>
        <v>0</v>
      </c>
      <c r="AR288" s="149" t="s">
        <v>247</v>
      </c>
      <c r="AT288" s="149" t="s">
        <v>243</v>
      </c>
      <c r="AU288" s="149" t="s">
        <v>86</v>
      </c>
      <c r="AY288" s="17" t="s">
        <v>241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86</v>
      </c>
      <c r="BK288" s="150">
        <f>ROUND(I288*H288,2)</f>
        <v>0</v>
      </c>
      <c r="BL288" s="17" t="s">
        <v>247</v>
      </c>
      <c r="BM288" s="149" t="s">
        <v>3916</v>
      </c>
    </row>
    <row r="289" spans="2:65" s="12" customFormat="1" ht="12">
      <c r="B289" s="151"/>
      <c r="D289" s="152" t="s">
        <v>249</v>
      </c>
      <c r="E289" s="153" t="s">
        <v>1</v>
      </c>
      <c r="F289" s="154" t="s">
        <v>461</v>
      </c>
      <c r="H289" s="155">
        <v>3.45</v>
      </c>
      <c r="I289" s="156"/>
      <c r="L289" s="151"/>
      <c r="M289" s="157"/>
      <c r="T289" s="158"/>
      <c r="AT289" s="153" t="s">
        <v>249</v>
      </c>
      <c r="AU289" s="153" t="s">
        <v>86</v>
      </c>
      <c r="AV289" s="12" t="s">
        <v>86</v>
      </c>
      <c r="AW289" s="12" t="s">
        <v>30</v>
      </c>
      <c r="AX289" s="12" t="s">
        <v>73</v>
      </c>
      <c r="AY289" s="153" t="s">
        <v>241</v>
      </c>
    </row>
    <row r="290" spans="2:65" s="13" customFormat="1" ht="12">
      <c r="B290" s="159"/>
      <c r="D290" s="152" t="s">
        <v>249</v>
      </c>
      <c r="E290" s="160" t="s">
        <v>1</v>
      </c>
      <c r="F290" s="161" t="s">
        <v>462</v>
      </c>
      <c r="H290" s="162">
        <v>3.45</v>
      </c>
      <c r="I290" s="163"/>
      <c r="L290" s="159"/>
      <c r="M290" s="164"/>
      <c r="T290" s="165"/>
      <c r="AT290" s="160" t="s">
        <v>249</v>
      </c>
      <c r="AU290" s="160" t="s">
        <v>86</v>
      </c>
      <c r="AV290" s="13" t="s">
        <v>247</v>
      </c>
      <c r="AW290" s="13" t="s">
        <v>30</v>
      </c>
      <c r="AX290" s="13" t="s">
        <v>80</v>
      </c>
      <c r="AY290" s="160" t="s">
        <v>241</v>
      </c>
    </row>
    <row r="291" spans="2:65" s="1" customFormat="1" ht="24.25" customHeight="1">
      <c r="B291" s="32"/>
      <c r="C291" s="137" t="s">
        <v>463</v>
      </c>
      <c r="D291" s="137" t="s">
        <v>243</v>
      </c>
      <c r="E291" s="138" t="s">
        <v>464</v>
      </c>
      <c r="F291" s="139" t="s">
        <v>465</v>
      </c>
      <c r="G291" s="140" t="s">
        <v>282</v>
      </c>
      <c r="H291" s="141">
        <v>0.316</v>
      </c>
      <c r="I291" s="142"/>
      <c r="J291" s="143">
        <f>ROUND(I291*H291,2)</f>
        <v>0</v>
      </c>
      <c r="K291" s="144"/>
      <c r="L291" s="32"/>
      <c r="M291" s="145" t="s">
        <v>1</v>
      </c>
      <c r="N291" s="146" t="s">
        <v>39</v>
      </c>
      <c r="P291" s="147">
        <f>O291*H291</f>
        <v>0</v>
      </c>
      <c r="Q291" s="147">
        <v>1.0593999999999999</v>
      </c>
      <c r="R291" s="147">
        <f>Q291*H291</f>
        <v>0.33477039999999997</v>
      </c>
      <c r="S291" s="147">
        <v>0</v>
      </c>
      <c r="T291" s="148">
        <f>S291*H291</f>
        <v>0</v>
      </c>
      <c r="AR291" s="149" t="s">
        <v>247</v>
      </c>
      <c r="AT291" s="149" t="s">
        <v>243</v>
      </c>
      <c r="AU291" s="149" t="s">
        <v>86</v>
      </c>
      <c r="AY291" s="17" t="s">
        <v>241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86</v>
      </c>
      <c r="BK291" s="150">
        <f>ROUND(I291*H291,2)</f>
        <v>0</v>
      </c>
      <c r="BL291" s="17" t="s">
        <v>247</v>
      </c>
      <c r="BM291" s="149" t="s">
        <v>3917</v>
      </c>
    </row>
    <row r="292" spans="2:65" s="15" customFormat="1" ht="12">
      <c r="B292" s="184"/>
      <c r="D292" s="152" t="s">
        <v>249</v>
      </c>
      <c r="E292" s="185" t="s">
        <v>1</v>
      </c>
      <c r="F292" s="186" t="s">
        <v>467</v>
      </c>
      <c r="H292" s="185" t="s">
        <v>1</v>
      </c>
      <c r="I292" s="187"/>
      <c r="L292" s="184"/>
      <c r="M292" s="188"/>
      <c r="T292" s="189"/>
      <c r="AT292" s="185" t="s">
        <v>249</v>
      </c>
      <c r="AU292" s="185" t="s">
        <v>86</v>
      </c>
      <c r="AV292" s="15" t="s">
        <v>80</v>
      </c>
      <c r="AW292" s="15" t="s">
        <v>30</v>
      </c>
      <c r="AX292" s="15" t="s">
        <v>73</v>
      </c>
      <c r="AY292" s="185" t="s">
        <v>241</v>
      </c>
    </row>
    <row r="293" spans="2:65" s="15" customFormat="1" ht="24">
      <c r="B293" s="184"/>
      <c r="D293" s="152" t="s">
        <v>249</v>
      </c>
      <c r="E293" s="185" t="s">
        <v>1</v>
      </c>
      <c r="F293" s="186" t="s">
        <v>468</v>
      </c>
      <c r="H293" s="185" t="s">
        <v>1</v>
      </c>
      <c r="I293" s="187"/>
      <c r="L293" s="184"/>
      <c r="M293" s="188"/>
      <c r="T293" s="189"/>
      <c r="AT293" s="185" t="s">
        <v>249</v>
      </c>
      <c r="AU293" s="185" t="s">
        <v>86</v>
      </c>
      <c r="AV293" s="15" t="s">
        <v>80</v>
      </c>
      <c r="AW293" s="15" t="s">
        <v>30</v>
      </c>
      <c r="AX293" s="15" t="s">
        <v>73</v>
      </c>
      <c r="AY293" s="185" t="s">
        <v>241</v>
      </c>
    </row>
    <row r="294" spans="2:65" s="12" customFormat="1" ht="24">
      <c r="B294" s="151"/>
      <c r="D294" s="152" t="s">
        <v>249</v>
      </c>
      <c r="E294" s="153" t="s">
        <v>1</v>
      </c>
      <c r="F294" s="154" t="s">
        <v>469</v>
      </c>
      <c r="H294" s="155">
        <v>0.125</v>
      </c>
      <c r="I294" s="156"/>
      <c r="L294" s="151"/>
      <c r="M294" s="157"/>
      <c r="T294" s="158"/>
      <c r="AT294" s="153" t="s">
        <v>249</v>
      </c>
      <c r="AU294" s="153" t="s">
        <v>86</v>
      </c>
      <c r="AV294" s="12" t="s">
        <v>86</v>
      </c>
      <c r="AW294" s="12" t="s">
        <v>30</v>
      </c>
      <c r="AX294" s="12" t="s">
        <v>73</v>
      </c>
      <c r="AY294" s="153" t="s">
        <v>241</v>
      </c>
    </row>
    <row r="295" spans="2:65" s="12" customFormat="1" ht="12">
      <c r="B295" s="151"/>
      <c r="D295" s="152" t="s">
        <v>249</v>
      </c>
      <c r="E295" s="153" t="s">
        <v>1</v>
      </c>
      <c r="F295" s="154" t="s">
        <v>470</v>
      </c>
      <c r="H295" s="155">
        <v>6.5000000000000002E-2</v>
      </c>
      <c r="I295" s="156"/>
      <c r="L295" s="151"/>
      <c r="M295" s="157"/>
      <c r="T295" s="158"/>
      <c r="AT295" s="153" t="s">
        <v>249</v>
      </c>
      <c r="AU295" s="153" t="s">
        <v>86</v>
      </c>
      <c r="AV295" s="12" t="s">
        <v>86</v>
      </c>
      <c r="AW295" s="12" t="s">
        <v>30</v>
      </c>
      <c r="AX295" s="12" t="s">
        <v>73</v>
      </c>
      <c r="AY295" s="153" t="s">
        <v>241</v>
      </c>
    </row>
    <row r="296" spans="2:65" s="15" customFormat="1" ht="12">
      <c r="B296" s="184"/>
      <c r="D296" s="152" t="s">
        <v>249</v>
      </c>
      <c r="E296" s="185" t="s">
        <v>1</v>
      </c>
      <c r="F296" s="186" t="s">
        <v>471</v>
      </c>
      <c r="H296" s="185" t="s">
        <v>1</v>
      </c>
      <c r="I296" s="187"/>
      <c r="L296" s="184"/>
      <c r="M296" s="188"/>
      <c r="T296" s="189"/>
      <c r="AT296" s="185" t="s">
        <v>249</v>
      </c>
      <c r="AU296" s="185" t="s">
        <v>86</v>
      </c>
      <c r="AV296" s="15" t="s">
        <v>80</v>
      </c>
      <c r="AW296" s="15" t="s">
        <v>30</v>
      </c>
      <c r="AX296" s="15" t="s">
        <v>73</v>
      </c>
      <c r="AY296" s="185" t="s">
        <v>241</v>
      </c>
    </row>
    <row r="297" spans="2:65" s="12" customFormat="1" ht="12">
      <c r="B297" s="151"/>
      <c r="D297" s="152" t="s">
        <v>249</v>
      </c>
      <c r="E297" s="153" t="s">
        <v>1</v>
      </c>
      <c r="F297" s="154" t="s">
        <v>472</v>
      </c>
      <c r="H297" s="155">
        <v>6.0000000000000001E-3</v>
      </c>
      <c r="I297" s="156"/>
      <c r="L297" s="151"/>
      <c r="M297" s="157"/>
      <c r="T297" s="158"/>
      <c r="AT297" s="153" t="s">
        <v>249</v>
      </c>
      <c r="AU297" s="153" t="s">
        <v>86</v>
      </c>
      <c r="AV297" s="12" t="s">
        <v>86</v>
      </c>
      <c r="AW297" s="12" t="s">
        <v>30</v>
      </c>
      <c r="AX297" s="12" t="s">
        <v>73</v>
      </c>
      <c r="AY297" s="153" t="s">
        <v>241</v>
      </c>
    </row>
    <row r="298" spans="2:65" s="14" customFormat="1" ht="12">
      <c r="B298" s="166"/>
      <c r="D298" s="152" t="s">
        <v>249</v>
      </c>
      <c r="E298" s="167" t="s">
        <v>1</v>
      </c>
      <c r="F298" s="168" t="s">
        <v>473</v>
      </c>
      <c r="H298" s="169">
        <v>0.19600000000000001</v>
      </c>
      <c r="I298" s="170"/>
      <c r="L298" s="166"/>
      <c r="M298" s="171"/>
      <c r="T298" s="172"/>
      <c r="AT298" s="167" t="s">
        <v>249</v>
      </c>
      <c r="AU298" s="167" t="s">
        <v>86</v>
      </c>
      <c r="AV298" s="14" t="s">
        <v>258</v>
      </c>
      <c r="AW298" s="14" t="s">
        <v>30</v>
      </c>
      <c r="AX298" s="14" t="s">
        <v>73</v>
      </c>
      <c r="AY298" s="167" t="s">
        <v>241</v>
      </c>
    </row>
    <row r="299" spans="2:65" s="15" customFormat="1" ht="12">
      <c r="B299" s="184"/>
      <c r="D299" s="152" t="s">
        <v>249</v>
      </c>
      <c r="E299" s="185" t="s">
        <v>1</v>
      </c>
      <c r="F299" s="186" t="s">
        <v>474</v>
      </c>
      <c r="H299" s="185" t="s">
        <v>1</v>
      </c>
      <c r="I299" s="187"/>
      <c r="L299" s="184"/>
      <c r="M299" s="188"/>
      <c r="T299" s="189"/>
      <c r="AT299" s="185" t="s">
        <v>249</v>
      </c>
      <c r="AU299" s="185" t="s">
        <v>86</v>
      </c>
      <c r="AV299" s="15" t="s">
        <v>80</v>
      </c>
      <c r="AW299" s="15" t="s">
        <v>30</v>
      </c>
      <c r="AX299" s="15" t="s">
        <v>73</v>
      </c>
      <c r="AY299" s="185" t="s">
        <v>241</v>
      </c>
    </row>
    <row r="300" spans="2:65" s="12" customFormat="1" ht="24">
      <c r="B300" s="151"/>
      <c r="D300" s="152" t="s">
        <v>249</v>
      </c>
      <c r="E300" s="153" t="s">
        <v>1</v>
      </c>
      <c r="F300" s="154" t="s">
        <v>475</v>
      </c>
      <c r="H300" s="155">
        <v>7.9000000000000001E-2</v>
      </c>
      <c r="I300" s="156"/>
      <c r="L300" s="151"/>
      <c r="M300" s="157"/>
      <c r="T300" s="158"/>
      <c r="AT300" s="153" t="s">
        <v>249</v>
      </c>
      <c r="AU300" s="153" t="s">
        <v>86</v>
      </c>
      <c r="AV300" s="12" t="s">
        <v>86</v>
      </c>
      <c r="AW300" s="12" t="s">
        <v>30</v>
      </c>
      <c r="AX300" s="12" t="s">
        <v>73</v>
      </c>
      <c r="AY300" s="153" t="s">
        <v>241</v>
      </c>
    </row>
    <row r="301" spans="2:65" s="12" customFormat="1" ht="12">
      <c r="B301" s="151"/>
      <c r="D301" s="152" t="s">
        <v>249</v>
      </c>
      <c r="E301" s="153" t="s">
        <v>1</v>
      </c>
      <c r="F301" s="154" t="s">
        <v>476</v>
      </c>
      <c r="H301" s="155">
        <v>4.1000000000000002E-2</v>
      </c>
      <c r="I301" s="156"/>
      <c r="L301" s="151"/>
      <c r="M301" s="157"/>
      <c r="T301" s="158"/>
      <c r="AT301" s="153" t="s">
        <v>249</v>
      </c>
      <c r="AU301" s="153" t="s">
        <v>86</v>
      </c>
      <c r="AV301" s="12" t="s">
        <v>86</v>
      </c>
      <c r="AW301" s="12" t="s">
        <v>30</v>
      </c>
      <c r="AX301" s="12" t="s">
        <v>73</v>
      </c>
      <c r="AY301" s="153" t="s">
        <v>241</v>
      </c>
    </row>
    <row r="302" spans="2:65" s="14" customFormat="1" ht="12">
      <c r="B302" s="166"/>
      <c r="D302" s="152" t="s">
        <v>249</v>
      </c>
      <c r="E302" s="167" t="s">
        <v>1</v>
      </c>
      <c r="F302" s="168" t="s">
        <v>477</v>
      </c>
      <c r="H302" s="169">
        <v>0.12</v>
      </c>
      <c r="I302" s="170"/>
      <c r="L302" s="166"/>
      <c r="M302" s="171"/>
      <c r="T302" s="172"/>
      <c r="AT302" s="167" t="s">
        <v>249</v>
      </c>
      <c r="AU302" s="167" t="s">
        <v>86</v>
      </c>
      <c r="AV302" s="14" t="s">
        <v>258</v>
      </c>
      <c r="AW302" s="14" t="s">
        <v>30</v>
      </c>
      <c r="AX302" s="14" t="s">
        <v>73</v>
      </c>
      <c r="AY302" s="167" t="s">
        <v>241</v>
      </c>
    </row>
    <row r="303" spans="2:65" s="13" customFormat="1" ht="12">
      <c r="B303" s="159"/>
      <c r="D303" s="152" t="s">
        <v>249</v>
      </c>
      <c r="E303" s="160" t="s">
        <v>1</v>
      </c>
      <c r="F303" s="161" t="s">
        <v>251</v>
      </c>
      <c r="H303" s="162">
        <v>0.316</v>
      </c>
      <c r="I303" s="163"/>
      <c r="L303" s="159"/>
      <c r="M303" s="164"/>
      <c r="T303" s="165"/>
      <c r="AT303" s="160" t="s">
        <v>249</v>
      </c>
      <c r="AU303" s="160" t="s">
        <v>86</v>
      </c>
      <c r="AV303" s="13" t="s">
        <v>247</v>
      </c>
      <c r="AW303" s="13" t="s">
        <v>30</v>
      </c>
      <c r="AX303" s="13" t="s">
        <v>80</v>
      </c>
      <c r="AY303" s="160" t="s">
        <v>241</v>
      </c>
    </row>
    <row r="304" spans="2:65" s="11" customFormat="1" ht="22.75" customHeight="1">
      <c r="B304" s="125"/>
      <c r="D304" s="126" t="s">
        <v>72</v>
      </c>
      <c r="E304" s="135" t="s">
        <v>258</v>
      </c>
      <c r="F304" s="135" t="s">
        <v>478</v>
      </c>
      <c r="I304" s="128"/>
      <c r="J304" s="136">
        <f>BK304</f>
        <v>0</v>
      </c>
      <c r="L304" s="125"/>
      <c r="M304" s="130"/>
      <c r="P304" s="131">
        <f>SUM(P305:P394)</f>
        <v>0</v>
      </c>
      <c r="R304" s="131">
        <f>SUM(R305:R394)</f>
        <v>110.90494638</v>
      </c>
      <c r="T304" s="132">
        <f>SUM(T305:T394)</f>
        <v>0</v>
      </c>
      <c r="AR304" s="126" t="s">
        <v>80</v>
      </c>
      <c r="AT304" s="133" t="s">
        <v>72</v>
      </c>
      <c r="AU304" s="133" t="s">
        <v>80</v>
      </c>
      <c r="AY304" s="126" t="s">
        <v>241</v>
      </c>
      <c r="BK304" s="134">
        <f>SUM(BK305:BK394)</f>
        <v>0</v>
      </c>
    </row>
    <row r="305" spans="2:65" s="1" customFormat="1" ht="24.25" customHeight="1">
      <c r="B305" s="32"/>
      <c r="C305" s="137" t="s">
        <v>479</v>
      </c>
      <c r="D305" s="137" t="s">
        <v>243</v>
      </c>
      <c r="E305" s="138" t="s">
        <v>480</v>
      </c>
      <c r="F305" s="139" t="s">
        <v>481</v>
      </c>
      <c r="G305" s="140" t="s">
        <v>299</v>
      </c>
      <c r="H305" s="141">
        <v>3</v>
      </c>
      <c r="I305" s="142"/>
      <c r="J305" s="143">
        <f>ROUND(I305*H305,2)</f>
        <v>0</v>
      </c>
      <c r="K305" s="144"/>
      <c r="L305" s="32"/>
      <c r="M305" s="145" t="s">
        <v>1</v>
      </c>
      <c r="N305" s="146" t="s">
        <v>39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247</v>
      </c>
      <c r="AT305" s="149" t="s">
        <v>243</v>
      </c>
      <c r="AU305" s="149" t="s">
        <v>86</v>
      </c>
      <c r="AY305" s="17" t="s">
        <v>241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86</v>
      </c>
      <c r="BK305" s="150">
        <f>ROUND(I305*H305,2)</f>
        <v>0</v>
      </c>
      <c r="BL305" s="17" t="s">
        <v>247</v>
      </c>
      <c r="BM305" s="149" t="s">
        <v>3918</v>
      </c>
    </row>
    <row r="306" spans="2:65" s="12" customFormat="1" ht="12">
      <c r="B306" s="151"/>
      <c r="D306" s="152" t="s">
        <v>249</v>
      </c>
      <c r="E306" s="153" t="s">
        <v>1</v>
      </c>
      <c r="F306" s="154" t="s">
        <v>483</v>
      </c>
      <c r="H306" s="155">
        <v>3</v>
      </c>
      <c r="I306" s="156"/>
      <c r="L306" s="151"/>
      <c r="M306" s="157"/>
      <c r="T306" s="158"/>
      <c r="AT306" s="153" t="s">
        <v>249</v>
      </c>
      <c r="AU306" s="153" t="s">
        <v>86</v>
      </c>
      <c r="AV306" s="12" t="s">
        <v>86</v>
      </c>
      <c r="AW306" s="12" t="s">
        <v>30</v>
      </c>
      <c r="AX306" s="12" t="s">
        <v>73</v>
      </c>
      <c r="AY306" s="153" t="s">
        <v>241</v>
      </c>
    </row>
    <row r="307" spans="2:65" s="13" customFormat="1" ht="12">
      <c r="B307" s="159"/>
      <c r="D307" s="152" t="s">
        <v>249</v>
      </c>
      <c r="E307" s="160" t="s">
        <v>1</v>
      </c>
      <c r="F307" s="161" t="s">
        <v>484</v>
      </c>
      <c r="H307" s="162">
        <v>3</v>
      </c>
      <c r="I307" s="163"/>
      <c r="L307" s="159"/>
      <c r="M307" s="164"/>
      <c r="T307" s="165"/>
      <c r="AT307" s="160" t="s">
        <v>249</v>
      </c>
      <c r="AU307" s="160" t="s">
        <v>86</v>
      </c>
      <c r="AV307" s="13" t="s">
        <v>247</v>
      </c>
      <c r="AW307" s="13" t="s">
        <v>30</v>
      </c>
      <c r="AX307" s="13" t="s">
        <v>80</v>
      </c>
      <c r="AY307" s="160" t="s">
        <v>241</v>
      </c>
    </row>
    <row r="308" spans="2:65" s="1" customFormat="1" ht="33" customHeight="1">
      <c r="B308" s="32"/>
      <c r="C308" s="137" t="s">
        <v>485</v>
      </c>
      <c r="D308" s="137" t="s">
        <v>243</v>
      </c>
      <c r="E308" s="138" t="s">
        <v>486</v>
      </c>
      <c r="F308" s="139" t="s">
        <v>487</v>
      </c>
      <c r="G308" s="140" t="s">
        <v>299</v>
      </c>
      <c r="H308" s="141">
        <v>1.5</v>
      </c>
      <c r="I308" s="142"/>
      <c r="J308" s="143">
        <f>ROUND(I308*H308,2)</f>
        <v>0</v>
      </c>
      <c r="K308" s="144"/>
      <c r="L308" s="32"/>
      <c r="M308" s="145" t="s">
        <v>1</v>
      </c>
      <c r="N308" s="146" t="s">
        <v>39</v>
      </c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AR308" s="149" t="s">
        <v>247</v>
      </c>
      <c r="AT308" s="149" t="s">
        <v>243</v>
      </c>
      <c r="AU308" s="149" t="s">
        <v>86</v>
      </c>
      <c r="AY308" s="17" t="s">
        <v>241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86</v>
      </c>
      <c r="BK308" s="150">
        <f>ROUND(I308*H308,2)</f>
        <v>0</v>
      </c>
      <c r="BL308" s="17" t="s">
        <v>247</v>
      </c>
      <c r="BM308" s="149" t="s">
        <v>3919</v>
      </c>
    </row>
    <row r="309" spans="2:65" s="12" customFormat="1" ht="12">
      <c r="B309" s="151"/>
      <c r="D309" s="152" t="s">
        <v>249</v>
      </c>
      <c r="E309" s="153" t="s">
        <v>1</v>
      </c>
      <c r="F309" s="154" t="s">
        <v>489</v>
      </c>
      <c r="H309" s="155">
        <v>1.5</v>
      </c>
      <c r="I309" s="156"/>
      <c r="L309" s="151"/>
      <c r="M309" s="157"/>
      <c r="T309" s="158"/>
      <c r="AT309" s="153" t="s">
        <v>249</v>
      </c>
      <c r="AU309" s="153" t="s">
        <v>86</v>
      </c>
      <c r="AV309" s="12" t="s">
        <v>86</v>
      </c>
      <c r="AW309" s="12" t="s">
        <v>30</v>
      </c>
      <c r="AX309" s="12" t="s">
        <v>73</v>
      </c>
      <c r="AY309" s="153" t="s">
        <v>241</v>
      </c>
    </row>
    <row r="310" spans="2:65" s="13" customFormat="1" ht="12">
      <c r="B310" s="159"/>
      <c r="D310" s="152" t="s">
        <v>249</v>
      </c>
      <c r="E310" s="160" t="s">
        <v>1</v>
      </c>
      <c r="F310" s="161" t="s">
        <v>484</v>
      </c>
      <c r="H310" s="162">
        <v>1.5</v>
      </c>
      <c r="I310" s="163"/>
      <c r="L310" s="159"/>
      <c r="M310" s="164"/>
      <c r="T310" s="165"/>
      <c r="AT310" s="160" t="s">
        <v>249</v>
      </c>
      <c r="AU310" s="160" t="s">
        <v>86</v>
      </c>
      <c r="AV310" s="13" t="s">
        <v>247</v>
      </c>
      <c r="AW310" s="13" t="s">
        <v>30</v>
      </c>
      <c r="AX310" s="13" t="s">
        <v>80</v>
      </c>
      <c r="AY310" s="160" t="s">
        <v>241</v>
      </c>
    </row>
    <row r="311" spans="2:65" s="1" customFormat="1" ht="33" customHeight="1">
      <c r="B311" s="32"/>
      <c r="C311" s="137" t="s">
        <v>490</v>
      </c>
      <c r="D311" s="137" t="s">
        <v>243</v>
      </c>
      <c r="E311" s="138" t="s">
        <v>491</v>
      </c>
      <c r="F311" s="139" t="s">
        <v>492</v>
      </c>
      <c r="G311" s="140" t="s">
        <v>299</v>
      </c>
      <c r="H311" s="141">
        <v>1</v>
      </c>
      <c r="I311" s="142"/>
      <c r="J311" s="143">
        <f>ROUND(I311*H311,2)</f>
        <v>0</v>
      </c>
      <c r="K311" s="144"/>
      <c r="L311" s="32"/>
      <c r="M311" s="145" t="s">
        <v>1</v>
      </c>
      <c r="N311" s="146" t="s">
        <v>39</v>
      </c>
      <c r="P311" s="147">
        <f>O311*H311</f>
        <v>0</v>
      </c>
      <c r="Q311" s="147">
        <v>0</v>
      </c>
      <c r="R311" s="147">
        <f>Q311*H311</f>
        <v>0</v>
      </c>
      <c r="S311" s="147">
        <v>0</v>
      </c>
      <c r="T311" s="148">
        <f>S311*H311</f>
        <v>0</v>
      </c>
      <c r="AR311" s="149" t="s">
        <v>247</v>
      </c>
      <c r="AT311" s="149" t="s">
        <v>243</v>
      </c>
      <c r="AU311" s="149" t="s">
        <v>86</v>
      </c>
      <c r="AY311" s="17" t="s">
        <v>241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86</v>
      </c>
      <c r="BK311" s="150">
        <f>ROUND(I311*H311,2)</f>
        <v>0</v>
      </c>
      <c r="BL311" s="17" t="s">
        <v>247</v>
      </c>
      <c r="BM311" s="149" t="s">
        <v>3920</v>
      </c>
    </row>
    <row r="312" spans="2:65" s="12" customFormat="1" ht="12">
      <c r="B312" s="151"/>
      <c r="D312" s="152" t="s">
        <v>249</v>
      </c>
      <c r="E312" s="153" t="s">
        <v>1</v>
      </c>
      <c r="F312" s="154" t="s">
        <v>494</v>
      </c>
      <c r="H312" s="155">
        <v>0.6</v>
      </c>
      <c r="I312" s="156"/>
      <c r="L312" s="151"/>
      <c r="M312" s="157"/>
      <c r="T312" s="158"/>
      <c r="AT312" s="153" t="s">
        <v>249</v>
      </c>
      <c r="AU312" s="153" t="s">
        <v>86</v>
      </c>
      <c r="AV312" s="12" t="s">
        <v>86</v>
      </c>
      <c r="AW312" s="12" t="s">
        <v>30</v>
      </c>
      <c r="AX312" s="12" t="s">
        <v>73</v>
      </c>
      <c r="AY312" s="153" t="s">
        <v>241</v>
      </c>
    </row>
    <row r="313" spans="2:65" s="12" customFormat="1" ht="12">
      <c r="B313" s="151"/>
      <c r="D313" s="152" t="s">
        <v>249</v>
      </c>
      <c r="E313" s="153" t="s">
        <v>1</v>
      </c>
      <c r="F313" s="154" t="s">
        <v>495</v>
      </c>
      <c r="H313" s="155">
        <v>0.4</v>
      </c>
      <c r="I313" s="156"/>
      <c r="L313" s="151"/>
      <c r="M313" s="157"/>
      <c r="T313" s="158"/>
      <c r="AT313" s="153" t="s">
        <v>249</v>
      </c>
      <c r="AU313" s="153" t="s">
        <v>86</v>
      </c>
      <c r="AV313" s="12" t="s">
        <v>86</v>
      </c>
      <c r="AW313" s="12" t="s">
        <v>30</v>
      </c>
      <c r="AX313" s="12" t="s">
        <v>73</v>
      </c>
      <c r="AY313" s="153" t="s">
        <v>241</v>
      </c>
    </row>
    <row r="314" spans="2:65" s="13" customFormat="1" ht="12">
      <c r="B314" s="159"/>
      <c r="D314" s="152" t="s">
        <v>249</v>
      </c>
      <c r="E314" s="160" t="s">
        <v>1</v>
      </c>
      <c r="F314" s="161" t="s">
        <v>484</v>
      </c>
      <c r="H314" s="162">
        <v>1</v>
      </c>
      <c r="I314" s="163"/>
      <c r="L314" s="159"/>
      <c r="M314" s="164"/>
      <c r="T314" s="165"/>
      <c r="AT314" s="160" t="s">
        <v>249</v>
      </c>
      <c r="AU314" s="160" t="s">
        <v>86</v>
      </c>
      <c r="AV314" s="13" t="s">
        <v>247</v>
      </c>
      <c r="AW314" s="13" t="s">
        <v>30</v>
      </c>
      <c r="AX314" s="13" t="s">
        <v>80</v>
      </c>
      <c r="AY314" s="160" t="s">
        <v>241</v>
      </c>
    </row>
    <row r="315" spans="2:65" s="1" customFormat="1" ht="16.5" customHeight="1">
      <c r="B315" s="32"/>
      <c r="C315" s="137" t="s">
        <v>496</v>
      </c>
      <c r="D315" s="137" t="s">
        <v>243</v>
      </c>
      <c r="E315" s="138" t="s">
        <v>497</v>
      </c>
      <c r="F315" s="139" t="s">
        <v>498</v>
      </c>
      <c r="G315" s="140" t="s">
        <v>254</v>
      </c>
      <c r="H315" s="141">
        <v>47.506999999999998</v>
      </c>
      <c r="I315" s="142"/>
      <c r="J315" s="143">
        <f>ROUND(I315*H315,2)</f>
        <v>0</v>
      </c>
      <c r="K315" s="144"/>
      <c r="L315" s="32"/>
      <c r="M315" s="145" t="s">
        <v>1</v>
      </c>
      <c r="N315" s="146" t="s">
        <v>39</v>
      </c>
      <c r="P315" s="147">
        <f>O315*H315</f>
        <v>0</v>
      </c>
      <c r="Q315" s="147">
        <v>0.92188000000000003</v>
      </c>
      <c r="R315" s="147">
        <f>Q315*H315</f>
        <v>43.795753159999997</v>
      </c>
      <c r="S315" s="147">
        <v>0</v>
      </c>
      <c r="T315" s="148">
        <f>S315*H315</f>
        <v>0</v>
      </c>
      <c r="AR315" s="149" t="s">
        <v>247</v>
      </c>
      <c r="AT315" s="149" t="s">
        <v>243</v>
      </c>
      <c r="AU315" s="149" t="s">
        <v>86</v>
      </c>
      <c r="AY315" s="17" t="s">
        <v>241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86</v>
      </c>
      <c r="BK315" s="150">
        <f>ROUND(I315*H315,2)</f>
        <v>0</v>
      </c>
      <c r="BL315" s="17" t="s">
        <v>247</v>
      </c>
      <c r="BM315" s="149" t="s">
        <v>3921</v>
      </c>
    </row>
    <row r="316" spans="2:65" s="12" customFormat="1" ht="12">
      <c r="B316" s="151"/>
      <c r="D316" s="152" t="s">
        <v>249</v>
      </c>
      <c r="E316" s="153" t="s">
        <v>1</v>
      </c>
      <c r="F316" s="154" t="s">
        <v>500</v>
      </c>
      <c r="H316" s="155">
        <v>10.007</v>
      </c>
      <c r="I316" s="156"/>
      <c r="L316" s="151"/>
      <c r="M316" s="157"/>
      <c r="T316" s="158"/>
      <c r="AT316" s="153" t="s">
        <v>249</v>
      </c>
      <c r="AU316" s="153" t="s">
        <v>86</v>
      </c>
      <c r="AV316" s="12" t="s">
        <v>86</v>
      </c>
      <c r="AW316" s="12" t="s">
        <v>30</v>
      </c>
      <c r="AX316" s="12" t="s">
        <v>73</v>
      </c>
      <c r="AY316" s="153" t="s">
        <v>241</v>
      </c>
    </row>
    <row r="317" spans="2:65" s="12" customFormat="1" ht="12">
      <c r="B317" s="151"/>
      <c r="D317" s="152" t="s">
        <v>249</v>
      </c>
      <c r="E317" s="153" t="s">
        <v>1</v>
      </c>
      <c r="F317" s="154" t="s">
        <v>501</v>
      </c>
      <c r="H317" s="155">
        <v>-1.069</v>
      </c>
      <c r="I317" s="156"/>
      <c r="L317" s="151"/>
      <c r="M317" s="157"/>
      <c r="T317" s="158"/>
      <c r="AT317" s="153" t="s">
        <v>249</v>
      </c>
      <c r="AU317" s="153" t="s">
        <v>86</v>
      </c>
      <c r="AV317" s="12" t="s">
        <v>86</v>
      </c>
      <c r="AW317" s="12" t="s">
        <v>30</v>
      </c>
      <c r="AX317" s="12" t="s">
        <v>73</v>
      </c>
      <c r="AY317" s="153" t="s">
        <v>241</v>
      </c>
    </row>
    <row r="318" spans="2:65" s="12" customFormat="1" ht="12">
      <c r="B318" s="151"/>
      <c r="D318" s="152" t="s">
        <v>249</v>
      </c>
      <c r="E318" s="153" t="s">
        <v>1</v>
      </c>
      <c r="F318" s="154" t="s">
        <v>502</v>
      </c>
      <c r="H318" s="155">
        <v>17.571999999999999</v>
      </c>
      <c r="I318" s="156"/>
      <c r="L318" s="151"/>
      <c r="M318" s="157"/>
      <c r="T318" s="158"/>
      <c r="AT318" s="153" t="s">
        <v>249</v>
      </c>
      <c r="AU318" s="153" t="s">
        <v>86</v>
      </c>
      <c r="AV318" s="12" t="s">
        <v>86</v>
      </c>
      <c r="AW318" s="12" t="s">
        <v>30</v>
      </c>
      <c r="AX318" s="12" t="s">
        <v>73</v>
      </c>
      <c r="AY318" s="153" t="s">
        <v>241</v>
      </c>
    </row>
    <row r="319" spans="2:65" s="12" customFormat="1" ht="12">
      <c r="B319" s="151"/>
      <c r="D319" s="152" t="s">
        <v>249</v>
      </c>
      <c r="E319" s="153" t="s">
        <v>1</v>
      </c>
      <c r="F319" s="154" t="s">
        <v>503</v>
      </c>
      <c r="H319" s="155">
        <v>1.613</v>
      </c>
      <c r="I319" s="156"/>
      <c r="L319" s="151"/>
      <c r="M319" s="157"/>
      <c r="T319" s="158"/>
      <c r="AT319" s="153" t="s">
        <v>249</v>
      </c>
      <c r="AU319" s="153" t="s">
        <v>86</v>
      </c>
      <c r="AV319" s="12" t="s">
        <v>86</v>
      </c>
      <c r="AW319" s="12" t="s">
        <v>30</v>
      </c>
      <c r="AX319" s="12" t="s">
        <v>73</v>
      </c>
      <c r="AY319" s="153" t="s">
        <v>241</v>
      </c>
    </row>
    <row r="320" spans="2:65" s="12" customFormat="1" ht="12">
      <c r="B320" s="151"/>
      <c r="D320" s="152" t="s">
        <v>249</v>
      </c>
      <c r="E320" s="153" t="s">
        <v>1</v>
      </c>
      <c r="F320" s="154" t="s">
        <v>504</v>
      </c>
      <c r="H320" s="155">
        <v>-0.92500000000000004</v>
      </c>
      <c r="I320" s="156"/>
      <c r="L320" s="151"/>
      <c r="M320" s="157"/>
      <c r="T320" s="158"/>
      <c r="AT320" s="153" t="s">
        <v>249</v>
      </c>
      <c r="AU320" s="153" t="s">
        <v>86</v>
      </c>
      <c r="AV320" s="12" t="s">
        <v>86</v>
      </c>
      <c r="AW320" s="12" t="s">
        <v>30</v>
      </c>
      <c r="AX320" s="12" t="s">
        <v>73</v>
      </c>
      <c r="AY320" s="153" t="s">
        <v>241</v>
      </c>
    </row>
    <row r="321" spans="2:65" s="12" customFormat="1" ht="12">
      <c r="B321" s="151"/>
      <c r="D321" s="152" t="s">
        <v>249</v>
      </c>
      <c r="E321" s="153" t="s">
        <v>1</v>
      </c>
      <c r="F321" s="154" t="s">
        <v>505</v>
      </c>
      <c r="H321" s="155">
        <v>-1.6040000000000001</v>
      </c>
      <c r="I321" s="156"/>
      <c r="L321" s="151"/>
      <c r="M321" s="157"/>
      <c r="T321" s="158"/>
      <c r="AT321" s="153" t="s">
        <v>249</v>
      </c>
      <c r="AU321" s="153" t="s">
        <v>86</v>
      </c>
      <c r="AV321" s="12" t="s">
        <v>86</v>
      </c>
      <c r="AW321" s="12" t="s">
        <v>30</v>
      </c>
      <c r="AX321" s="12" t="s">
        <v>73</v>
      </c>
      <c r="AY321" s="153" t="s">
        <v>241</v>
      </c>
    </row>
    <row r="322" spans="2:65" s="12" customFormat="1" ht="12">
      <c r="B322" s="151"/>
      <c r="D322" s="152" t="s">
        <v>249</v>
      </c>
      <c r="E322" s="153" t="s">
        <v>1</v>
      </c>
      <c r="F322" s="154" t="s">
        <v>500</v>
      </c>
      <c r="H322" s="155">
        <v>10.007</v>
      </c>
      <c r="I322" s="156"/>
      <c r="L322" s="151"/>
      <c r="M322" s="157"/>
      <c r="T322" s="158"/>
      <c r="AT322" s="153" t="s">
        <v>249</v>
      </c>
      <c r="AU322" s="153" t="s">
        <v>86</v>
      </c>
      <c r="AV322" s="12" t="s">
        <v>86</v>
      </c>
      <c r="AW322" s="12" t="s">
        <v>30</v>
      </c>
      <c r="AX322" s="12" t="s">
        <v>73</v>
      </c>
      <c r="AY322" s="153" t="s">
        <v>241</v>
      </c>
    </row>
    <row r="323" spans="2:65" s="12" customFormat="1" ht="12">
      <c r="B323" s="151"/>
      <c r="D323" s="152" t="s">
        <v>249</v>
      </c>
      <c r="E323" s="153" t="s">
        <v>1</v>
      </c>
      <c r="F323" s="154" t="s">
        <v>506</v>
      </c>
      <c r="H323" s="155">
        <v>-0.58799999999999997</v>
      </c>
      <c r="I323" s="156"/>
      <c r="L323" s="151"/>
      <c r="M323" s="157"/>
      <c r="T323" s="158"/>
      <c r="AT323" s="153" t="s">
        <v>249</v>
      </c>
      <c r="AU323" s="153" t="s">
        <v>86</v>
      </c>
      <c r="AV323" s="12" t="s">
        <v>86</v>
      </c>
      <c r="AW323" s="12" t="s">
        <v>30</v>
      </c>
      <c r="AX323" s="12" t="s">
        <v>73</v>
      </c>
      <c r="AY323" s="153" t="s">
        <v>241</v>
      </c>
    </row>
    <row r="324" spans="2:65" s="12" customFormat="1" ht="12">
      <c r="B324" s="151"/>
      <c r="D324" s="152" t="s">
        <v>249</v>
      </c>
      <c r="E324" s="153" t="s">
        <v>1</v>
      </c>
      <c r="F324" s="154" t="s">
        <v>502</v>
      </c>
      <c r="H324" s="155">
        <v>17.571999999999999</v>
      </c>
      <c r="I324" s="156"/>
      <c r="L324" s="151"/>
      <c r="M324" s="157"/>
      <c r="T324" s="158"/>
      <c r="AT324" s="153" t="s">
        <v>249</v>
      </c>
      <c r="AU324" s="153" t="s">
        <v>86</v>
      </c>
      <c r="AV324" s="12" t="s">
        <v>86</v>
      </c>
      <c r="AW324" s="12" t="s">
        <v>30</v>
      </c>
      <c r="AX324" s="12" t="s">
        <v>73</v>
      </c>
      <c r="AY324" s="153" t="s">
        <v>241</v>
      </c>
    </row>
    <row r="325" spans="2:65" s="12" customFormat="1" ht="12">
      <c r="B325" s="151"/>
      <c r="D325" s="152" t="s">
        <v>249</v>
      </c>
      <c r="E325" s="153" t="s">
        <v>1</v>
      </c>
      <c r="F325" s="154" t="s">
        <v>505</v>
      </c>
      <c r="H325" s="155">
        <v>-1.6040000000000001</v>
      </c>
      <c r="I325" s="156"/>
      <c r="L325" s="151"/>
      <c r="M325" s="157"/>
      <c r="T325" s="158"/>
      <c r="AT325" s="153" t="s">
        <v>249</v>
      </c>
      <c r="AU325" s="153" t="s">
        <v>86</v>
      </c>
      <c r="AV325" s="12" t="s">
        <v>86</v>
      </c>
      <c r="AW325" s="12" t="s">
        <v>30</v>
      </c>
      <c r="AX325" s="12" t="s">
        <v>73</v>
      </c>
      <c r="AY325" s="153" t="s">
        <v>241</v>
      </c>
    </row>
    <row r="326" spans="2:65" s="12" customFormat="1" ht="12">
      <c r="B326" s="151"/>
      <c r="D326" s="152" t="s">
        <v>249</v>
      </c>
      <c r="E326" s="153" t="s">
        <v>1</v>
      </c>
      <c r="F326" s="154" t="s">
        <v>507</v>
      </c>
      <c r="H326" s="155">
        <v>-3.4740000000000002</v>
      </c>
      <c r="I326" s="156"/>
      <c r="L326" s="151"/>
      <c r="M326" s="157"/>
      <c r="T326" s="158"/>
      <c r="AT326" s="153" t="s">
        <v>249</v>
      </c>
      <c r="AU326" s="153" t="s">
        <v>86</v>
      </c>
      <c r="AV326" s="12" t="s">
        <v>86</v>
      </c>
      <c r="AW326" s="12" t="s">
        <v>30</v>
      </c>
      <c r="AX326" s="12" t="s">
        <v>73</v>
      </c>
      <c r="AY326" s="153" t="s">
        <v>241</v>
      </c>
    </row>
    <row r="327" spans="2:65" s="13" customFormat="1" ht="12">
      <c r="B327" s="159"/>
      <c r="D327" s="152" t="s">
        <v>249</v>
      </c>
      <c r="E327" s="160" t="s">
        <v>1</v>
      </c>
      <c r="F327" s="161" t="s">
        <v>251</v>
      </c>
      <c r="H327" s="162">
        <v>47.506999999999998</v>
      </c>
      <c r="I327" s="163"/>
      <c r="L327" s="159"/>
      <c r="M327" s="164"/>
      <c r="T327" s="165"/>
      <c r="AT327" s="160" t="s">
        <v>249</v>
      </c>
      <c r="AU327" s="160" t="s">
        <v>86</v>
      </c>
      <c r="AV327" s="13" t="s">
        <v>247</v>
      </c>
      <c r="AW327" s="13" t="s">
        <v>30</v>
      </c>
      <c r="AX327" s="13" t="s">
        <v>80</v>
      </c>
      <c r="AY327" s="160" t="s">
        <v>241</v>
      </c>
    </row>
    <row r="328" spans="2:65" s="1" customFormat="1" ht="16.5" customHeight="1">
      <c r="B328" s="32"/>
      <c r="C328" s="137" t="s">
        <v>508</v>
      </c>
      <c r="D328" s="137" t="s">
        <v>243</v>
      </c>
      <c r="E328" s="138" t="s">
        <v>509</v>
      </c>
      <c r="F328" s="139" t="s">
        <v>510</v>
      </c>
      <c r="G328" s="140" t="s">
        <v>254</v>
      </c>
      <c r="H328" s="141">
        <v>3.407</v>
      </c>
      <c r="I328" s="142"/>
      <c r="J328" s="143">
        <f>ROUND(I328*H328,2)</f>
        <v>0</v>
      </c>
      <c r="K328" s="144"/>
      <c r="L328" s="32"/>
      <c r="M328" s="145" t="s">
        <v>1</v>
      </c>
      <c r="N328" s="146" t="s">
        <v>39</v>
      </c>
      <c r="P328" s="147">
        <f>O328*H328</f>
        <v>0</v>
      </c>
      <c r="Q328" s="147">
        <v>2.5018799999999999</v>
      </c>
      <c r="R328" s="147">
        <f>Q328*H328</f>
        <v>8.52390516</v>
      </c>
      <c r="S328" s="147">
        <v>0</v>
      </c>
      <c r="T328" s="148">
        <f>S328*H328</f>
        <v>0</v>
      </c>
      <c r="AR328" s="149" t="s">
        <v>247</v>
      </c>
      <c r="AT328" s="149" t="s">
        <v>243</v>
      </c>
      <c r="AU328" s="149" t="s">
        <v>86</v>
      </c>
      <c r="AY328" s="17" t="s">
        <v>241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86</v>
      </c>
      <c r="BK328" s="150">
        <f>ROUND(I328*H328,2)</f>
        <v>0</v>
      </c>
      <c r="BL328" s="17" t="s">
        <v>247</v>
      </c>
      <c r="BM328" s="149" t="s">
        <v>3922</v>
      </c>
    </row>
    <row r="329" spans="2:65" s="12" customFormat="1" ht="12">
      <c r="B329" s="151"/>
      <c r="D329" s="152" t="s">
        <v>249</v>
      </c>
      <c r="E329" s="153" t="s">
        <v>1</v>
      </c>
      <c r="F329" s="154" t="s">
        <v>512</v>
      </c>
      <c r="H329" s="155">
        <v>0.17899999999999999</v>
      </c>
      <c r="I329" s="156"/>
      <c r="L329" s="151"/>
      <c r="M329" s="157"/>
      <c r="T329" s="158"/>
      <c r="AT329" s="153" t="s">
        <v>249</v>
      </c>
      <c r="AU329" s="153" t="s">
        <v>86</v>
      </c>
      <c r="AV329" s="12" t="s">
        <v>86</v>
      </c>
      <c r="AW329" s="12" t="s">
        <v>30</v>
      </c>
      <c r="AX329" s="12" t="s">
        <v>73</v>
      </c>
      <c r="AY329" s="153" t="s">
        <v>241</v>
      </c>
    </row>
    <row r="330" spans="2:65" s="12" customFormat="1" ht="12">
      <c r="B330" s="151"/>
      <c r="D330" s="152" t="s">
        <v>249</v>
      </c>
      <c r="E330" s="153" t="s">
        <v>1</v>
      </c>
      <c r="F330" s="154" t="s">
        <v>513</v>
      </c>
      <c r="H330" s="155">
        <v>1.3440000000000001</v>
      </c>
      <c r="I330" s="156"/>
      <c r="L330" s="151"/>
      <c r="M330" s="157"/>
      <c r="T330" s="158"/>
      <c r="AT330" s="153" t="s">
        <v>249</v>
      </c>
      <c r="AU330" s="153" t="s">
        <v>86</v>
      </c>
      <c r="AV330" s="12" t="s">
        <v>86</v>
      </c>
      <c r="AW330" s="12" t="s">
        <v>30</v>
      </c>
      <c r="AX330" s="12" t="s">
        <v>73</v>
      </c>
      <c r="AY330" s="153" t="s">
        <v>241</v>
      </c>
    </row>
    <row r="331" spans="2:65" s="12" customFormat="1" ht="12">
      <c r="B331" s="151"/>
      <c r="D331" s="152" t="s">
        <v>249</v>
      </c>
      <c r="E331" s="153" t="s">
        <v>1</v>
      </c>
      <c r="F331" s="154" t="s">
        <v>514</v>
      </c>
      <c r="H331" s="155">
        <v>0.129</v>
      </c>
      <c r="I331" s="156"/>
      <c r="L331" s="151"/>
      <c r="M331" s="157"/>
      <c r="T331" s="158"/>
      <c r="AT331" s="153" t="s">
        <v>249</v>
      </c>
      <c r="AU331" s="153" t="s">
        <v>86</v>
      </c>
      <c r="AV331" s="12" t="s">
        <v>86</v>
      </c>
      <c r="AW331" s="12" t="s">
        <v>30</v>
      </c>
      <c r="AX331" s="12" t="s">
        <v>73</v>
      </c>
      <c r="AY331" s="153" t="s">
        <v>241</v>
      </c>
    </row>
    <row r="332" spans="2:65" s="12" customFormat="1" ht="12">
      <c r="B332" s="151"/>
      <c r="D332" s="152" t="s">
        <v>249</v>
      </c>
      <c r="E332" s="153" t="s">
        <v>1</v>
      </c>
      <c r="F332" s="154" t="s">
        <v>515</v>
      </c>
      <c r="H332" s="155">
        <v>0.60099999999999998</v>
      </c>
      <c r="I332" s="156"/>
      <c r="L332" s="151"/>
      <c r="M332" s="157"/>
      <c r="T332" s="158"/>
      <c r="AT332" s="153" t="s">
        <v>249</v>
      </c>
      <c r="AU332" s="153" t="s">
        <v>86</v>
      </c>
      <c r="AV332" s="12" t="s">
        <v>86</v>
      </c>
      <c r="AW332" s="12" t="s">
        <v>30</v>
      </c>
      <c r="AX332" s="12" t="s">
        <v>73</v>
      </c>
      <c r="AY332" s="153" t="s">
        <v>241</v>
      </c>
    </row>
    <row r="333" spans="2:65" s="14" customFormat="1" ht="12">
      <c r="B333" s="166"/>
      <c r="D333" s="152" t="s">
        <v>249</v>
      </c>
      <c r="E333" s="167" t="s">
        <v>1</v>
      </c>
      <c r="F333" s="168" t="s">
        <v>516</v>
      </c>
      <c r="H333" s="169">
        <v>2.2530000000000001</v>
      </c>
      <c r="I333" s="170"/>
      <c r="L333" s="166"/>
      <c r="M333" s="171"/>
      <c r="T333" s="172"/>
      <c r="AT333" s="167" t="s">
        <v>249</v>
      </c>
      <c r="AU333" s="167" t="s">
        <v>86</v>
      </c>
      <c r="AV333" s="14" t="s">
        <v>258</v>
      </c>
      <c r="AW333" s="14" t="s">
        <v>30</v>
      </c>
      <c r="AX333" s="14" t="s">
        <v>73</v>
      </c>
      <c r="AY333" s="167" t="s">
        <v>241</v>
      </c>
    </row>
    <row r="334" spans="2:65" s="12" customFormat="1" ht="12">
      <c r="B334" s="151"/>
      <c r="D334" s="152" t="s">
        <v>249</v>
      </c>
      <c r="E334" s="153" t="s">
        <v>1</v>
      </c>
      <c r="F334" s="154" t="s">
        <v>517</v>
      </c>
      <c r="H334" s="155">
        <v>0.25700000000000001</v>
      </c>
      <c r="I334" s="156"/>
      <c r="L334" s="151"/>
      <c r="M334" s="157"/>
      <c r="T334" s="158"/>
      <c r="AT334" s="153" t="s">
        <v>249</v>
      </c>
      <c r="AU334" s="153" t="s">
        <v>86</v>
      </c>
      <c r="AV334" s="12" t="s">
        <v>86</v>
      </c>
      <c r="AW334" s="12" t="s">
        <v>30</v>
      </c>
      <c r="AX334" s="12" t="s">
        <v>73</v>
      </c>
      <c r="AY334" s="153" t="s">
        <v>241</v>
      </c>
    </row>
    <row r="335" spans="2:65" s="12" customFormat="1" ht="12">
      <c r="B335" s="151"/>
      <c r="D335" s="152" t="s">
        <v>249</v>
      </c>
      <c r="E335" s="153" t="s">
        <v>1</v>
      </c>
      <c r="F335" s="154" t="s">
        <v>518</v>
      </c>
      <c r="H335" s="155">
        <v>7.0000000000000007E-2</v>
      </c>
      <c r="I335" s="156"/>
      <c r="L335" s="151"/>
      <c r="M335" s="157"/>
      <c r="T335" s="158"/>
      <c r="AT335" s="153" t="s">
        <v>249</v>
      </c>
      <c r="AU335" s="153" t="s">
        <v>86</v>
      </c>
      <c r="AV335" s="12" t="s">
        <v>86</v>
      </c>
      <c r="AW335" s="12" t="s">
        <v>30</v>
      </c>
      <c r="AX335" s="12" t="s">
        <v>73</v>
      </c>
      <c r="AY335" s="153" t="s">
        <v>241</v>
      </c>
    </row>
    <row r="336" spans="2:65" s="12" customFormat="1" ht="12">
      <c r="B336" s="151"/>
      <c r="D336" s="152" t="s">
        <v>249</v>
      </c>
      <c r="E336" s="153" t="s">
        <v>1</v>
      </c>
      <c r="F336" s="154" t="s">
        <v>519</v>
      </c>
      <c r="H336" s="155">
        <v>0.82699999999999996</v>
      </c>
      <c r="I336" s="156"/>
      <c r="L336" s="151"/>
      <c r="M336" s="157"/>
      <c r="T336" s="158"/>
      <c r="AT336" s="153" t="s">
        <v>249</v>
      </c>
      <c r="AU336" s="153" t="s">
        <v>86</v>
      </c>
      <c r="AV336" s="12" t="s">
        <v>86</v>
      </c>
      <c r="AW336" s="12" t="s">
        <v>30</v>
      </c>
      <c r="AX336" s="12" t="s">
        <v>73</v>
      </c>
      <c r="AY336" s="153" t="s">
        <v>241</v>
      </c>
    </row>
    <row r="337" spans="2:65" s="14" customFormat="1" ht="12">
      <c r="B337" s="166"/>
      <c r="D337" s="152" t="s">
        <v>249</v>
      </c>
      <c r="E337" s="167" t="s">
        <v>1</v>
      </c>
      <c r="F337" s="168" t="s">
        <v>520</v>
      </c>
      <c r="H337" s="169">
        <v>1.1539999999999999</v>
      </c>
      <c r="I337" s="170"/>
      <c r="L337" s="166"/>
      <c r="M337" s="171"/>
      <c r="T337" s="172"/>
      <c r="AT337" s="167" t="s">
        <v>249</v>
      </c>
      <c r="AU337" s="167" t="s">
        <v>86</v>
      </c>
      <c r="AV337" s="14" t="s">
        <v>258</v>
      </c>
      <c r="AW337" s="14" t="s">
        <v>30</v>
      </c>
      <c r="AX337" s="14" t="s">
        <v>73</v>
      </c>
      <c r="AY337" s="167" t="s">
        <v>241</v>
      </c>
    </row>
    <row r="338" spans="2:65" s="13" customFormat="1" ht="12">
      <c r="B338" s="159"/>
      <c r="D338" s="152" t="s">
        <v>249</v>
      </c>
      <c r="E338" s="160" t="s">
        <v>1</v>
      </c>
      <c r="F338" s="161" t="s">
        <v>251</v>
      </c>
      <c r="H338" s="162">
        <v>3.407</v>
      </c>
      <c r="I338" s="163"/>
      <c r="L338" s="159"/>
      <c r="M338" s="164"/>
      <c r="T338" s="165"/>
      <c r="AT338" s="160" t="s">
        <v>249</v>
      </c>
      <c r="AU338" s="160" t="s">
        <v>86</v>
      </c>
      <c r="AV338" s="13" t="s">
        <v>247</v>
      </c>
      <c r="AW338" s="13" t="s">
        <v>30</v>
      </c>
      <c r="AX338" s="13" t="s">
        <v>80</v>
      </c>
      <c r="AY338" s="160" t="s">
        <v>241</v>
      </c>
    </row>
    <row r="339" spans="2:65" s="1" customFormat="1" ht="16.5" customHeight="1">
      <c r="B339" s="32"/>
      <c r="C339" s="137" t="s">
        <v>521</v>
      </c>
      <c r="D339" s="137" t="s">
        <v>243</v>
      </c>
      <c r="E339" s="138" t="s">
        <v>522</v>
      </c>
      <c r="F339" s="139" t="s">
        <v>523</v>
      </c>
      <c r="G339" s="140" t="s">
        <v>246</v>
      </c>
      <c r="H339" s="141">
        <v>31.969000000000001</v>
      </c>
      <c r="I339" s="142"/>
      <c r="J339" s="143">
        <f>ROUND(I339*H339,2)</f>
        <v>0</v>
      </c>
      <c r="K339" s="144"/>
      <c r="L339" s="32"/>
      <c r="M339" s="145" t="s">
        <v>1</v>
      </c>
      <c r="N339" s="146" t="s">
        <v>39</v>
      </c>
      <c r="P339" s="147">
        <f>O339*H339</f>
        <v>0</v>
      </c>
      <c r="Q339" s="147">
        <v>1.409E-2</v>
      </c>
      <c r="R339" s="147">
        <f>Q339*H339</f>
        <v>0.45044321000000004</v>
      </c>
      <c r="S339" s="147">
        <v>0</v>
      </c>
      <c r="T339" s="148">
        <f>S339*H339</f>
        <v>0</v>
      </c>
      <c r="AR339" s="149" t="s">
        <v>247</v>
      </c>
      <c r="AT339" s="149" t="s">
        <v>243</v>
      </c>
      <c r="AU339" s="149" t="s">
        <v>86</v>
      </c>
      <c r="AY339" s="17" t="s">
        <v>241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86</v>
      </c>
      <c r="BK339" s="150">
        <f>ROUND(I339*H339,2)</f>
        <v>0</v>
      </c>
      <c r="BL339" s="17" t="s">
        <v>247</v>
      </c>
      <c r="BM339" s="149" t="s">
        <v>3923</v>
      </c>
    </row>
    <row r="340" spans="2:65" s="12" customFormat="1" ht="12">
      <c r="B340" s="151"/>
      <c r="D340" s="152" t="s">
        <v>249</v>
      </c>
      <c r="E340" s="153" t="s">
        <v>1</v>
      </c>
      <c r="F340" s="154" t="s">
        <v>525</v>
      </c>
      <c r="H340" s="155">
        <v>1.4910000000000001</v>
      </c>
      <c r="I340" s="156"/>
      <c r="L340" s="151"/>
      <c r="M340" s="157"/>
      <c r="T340" s="158"/>
      <c r="AT340" s="153" t="s">
        <v>249</v>
      </c>
      <c r="AU340" s="153" t="s">
        <v>86</v>
      </c>
      <c r="AV340" s="12" t="s">
        <v>86</v>
      </c>
      <c r="AW340" s="12" t="s">
        <v>30</v>
      </c>
      <c r="AX340" s="12" t="s">
        <v>73</v>
      </c>
      <c r="AY340" s="153" t="s">
        <v>241</v>
      </c>
    </row>
    <row r="341" spans="2:65" s="12" customFormat="1" ht="12">
      <c r="B341" s="151"/>
      <c r="D341" s="152" t="s">
        <v>249</v>
      </c>
      <c r="E341" s="153" t="s">
        <v>1</v>
      </c>
      <c r="F341" s="154" t="s">
        <v>526</v>
      </c>
      <c r="H341" s="155">
        <v>11.2</v>
      </c>
      <c r="I341" s="156"/>
      <c r="L341" s="151"/>
      <c r="M341" s="157"/>
      <c r="T341" s="158"/>
      <c r="AT341" s="153" t="s">
        <v>249</v>
      </c>
      <c r="AU341" s="153" t="s">
        <v>86</v>
      </c>
      <c r="AV341" s="12" t="s">
        <v>86</v>
      </c>
      <c r="AW341" s="12" t="s">
        <v>30</v>
      </c>
      <c r="AX341" s="12" t="s">
        <v>73</v>
      </c>
      <c r="AY341" s="153" t="s">
        <v>241</v>
      </c>
    </row>
    <row r="342" spans="2:65" s="12" customFormat="1" ht="12">
      <c r="B342" s="151"/>
      <c r="D342" s="152" t="s">
        <v>249</v>
      </c>
      <c r="E342" s="153" t="s">
        <v>1</v>
      </c>
      <c r="F342" s="154" t="s">
        <v>527</v>
      </c>
      <c r="H342" s="155">
        <v>1.071</v>
      </c>
      <c r="I342" s="156"/>
      <c r="L342" s="151"/>
      <c r="M342" s="157"/>
      <c r="T342" s="158"/>
      <c r="AT342" s="153" t="s">
        <v>249</v>
      </c>
      <c r="AU342" s="153" t="s">
        <v>86</v>
      </c>
      <c r="AV342" s="12" t="s">
        <v>86</v>
      </c>
      <c r="AW342" s="12" t="s">
        <v>30</v>
      </c>
      <c r="AX342" s="12" t="s">
        <v>73</v>
      </c>
      <c r="AY342" s="153" t="s">
        <v>241</v>
      </c>
    </row>
    <row r="343" spans="2:65" s="12" customFormat="1" ht="12">
      <c r="B343" s="151"/>
      <c r="D343" s="152" t="s">
        <v>249</v>
      </c>
      <c r="E343" s="153" t="s">
        <v>1</v>
      </c>
      <c r="F343" s="154" t="s">
        <v>528</v>
      </c>
      <c r="H343" s="155">
        <v>5.0119999999999996</v>
      </c>
      <c r="I343" s="156"/>
      <c r="L343" s="151"/>
      <c r="M343" s="157"/>
      <c r="T343" s="158"/>
      <c r="AT343" s="153" t="s">
        <v>249</v>
      </c>
      <c r="AU343" s="153" t="s">
        <v>86</v>
      </c>
      <c r="AV343" s="12" t="s">
        <v>86</v>
      </c>
      <c r="AW343" s="12" t="s">
        <v>30</v>
      </c>
      <c r="AX343" s="12" t="s">
        <v>73</v>
      </c>
      <c r="AY343" s="153" t="s">
        <v>241</v>
      </c>
    </row>
    <row r="344" spans="2:65" s="14" customFormat="1" ht="12">
      <c r="B344" s="166"/>
      <c r="D344" s="152" t="s">
        <v>249</v>
      </c>
      <c r="E344" s="167" t="s">
        <v>1</v>
      </c>
      <c r="F344" s="168" t="s">
        <v>516</v>
      </c>
      <c r="H344" s="169">
        <v>18.774000000000001</v>
      </c>
      <c r="I344" s="170"/>
      <c r="L344" s="166"/>
      <c r="M344" s="171"/>
      <c r="T344" s="172"/>
      <c r="AT344" s="167" t="s">
        <v>249</v>
      </c>
      <c r="AU344" s="167" t="s">
        <v>86</v>
      </c>
      <c r="AV344" s="14" t="s">
        <v>258</v>
      </c>
      <c r="AW344" s="14" t="s">
        <v>30</v>
      </c>
      <c r="AX344" s="14" t="s">
        <v>73</v>
      </c>
      <c r="AY344" s="167" t="s">
        <v>241</v>
      </c>
    </row>
    <row r="345" spans="2:65" s="12" customFormat="1" ht="12">
      <c r="B345" s="151"/>
      <c r="D345" s="152" t="s">
        <v>249</v>
      </c>
      <c r="E345" s="153" t="s">
        <v>1</v>
      </c>
      <c r="F345" s="154" t="s">
        <v>529</v>
      </c>
      <c r="H345" s="155">
        <v>2.94</v>
      </c>
      <c r="I345" s="156"/>
      <c r="L345" s="151"/>
      <c r="M345" s="157"/>
      <c r="T345" s="158"/>
      <c r="AT345" s="153" t="s">
        <v>249</v>
      </c>
      <c r="AU345" s="153" t="s">
        <v>86</v>
      </c>
      <c r="AV345" s="12" t="s">
        <v>86</v>
      </c>
      <c r="AW345" s="12" t="s">
        <v>30</v>
      </c>
      <c r="AX345" s="12" t="s">
        <v>73</v>
      </c>
      <c r="AY345" s="153" t="s">
        <v>241</v>
      </c>
    </row>
    <row r="346" spans="2:65" s="12" customFormat="1" ht="12">
      <c r="B346" s="151"/>
      <c r="D346" s="152" t="s">
        <v>249</v>
      </c>
      <c r="E346" s="153" t="s">
        <v>1</v>
      </c>
      <c r="F346" s="154" t="s">
        <v>530</v>
      </c>
      <c r="H346" s="155">
        <v>0.80500000000000005</v>
      </c>
      <c r="I346" s="156"/>
      <c r="L346" s="151"/>
      <c r="M346" s="157"/>
      <c r="T346" s="158"/>
      <c r="AT346" s="153" t="s">
        <v>249</v>
      </c>
      <c r="AU346" s="153" t="s">
        <v>86</v>
      </c>
      <c r="AV346" s="12" t="s">
        <v>86</v>
      </c>
      <c r="AW346" s="12" t="s">
        <v>30</v>
      </c>
      <c r="AX346" s="12" t="s">
        <v>73</v>
      </c>
      <c r="AY346" s="153" t="s">
        <v>241</v>
      </c>
    </row>
    <row r="347" spans="2:65" s="12" customFormat="1" ht="12">
      <c r="B347" s="151"/>
      <c r="D347" s="152" t="s">
        <v>249</v>
      </c>
      <c r="E347" s="153" t="s">
        <v>1</v>
      </c>
      <c r="F347" s="154" t="s">
        <v>531</v>
      </c>
      <c r="H347" s="155">
        <v>9.4499999999999993</v>
      </c>
      <c r="I347" s="156"/>
      <c r="L347" s="151"/>
      <c r="M347" s="157"/>
      <c r="T347" s="158"/>
      <c r="AT347" s="153" t="s">
        <v>249</v>
      </c>
      <c r="AU347" s="153" t="s">
        <v>86</v>
      </c>
      <c r="AV347" s="12" t="s">
        <v>86</v>
      </c>
      <c r="AW347" s="12" t="s">
        <v>30</v>
      </c>
      <c r="AX347" s="12" t="s">
        <v>73</v>
      </c>
      <c r="AY347" s="153" t="s">
        <v>241</v>
      </c>
    </row>
    <row r="348" spans="2:65" s="14" customFormat="1" ht="12">
      <c r="B348" s="166"/>
      <c r="D348" s="152" t="s">
        <v>249</v>
      </c>
      <c r="E348" s="167" t="s">
        <v>1</v>
      </c>
      <c r="F348" s="168" t="s">
        <v>520</v>
      </c>
      <c r="H348" s="169">
        <v>13.195</v>
      </c>
      <c r="I348" s="170"/>
      <c r="L348" s="166"/>
      <c r="M348" s="171"/>
      <c r="T348" s="172"/>
      <c r="AT348" s="167" t="s">
        <v>249</v>
      </c>
      <c r="AU348" s="167" t="s">
        <v>86</v>
      </c>
      <c r="AV348" s="14" t="s">
        <v>258</v>
      </c>
      <c r="AW348" s="14" t="s">
        <v>30</v>
      </c>
      <c r="AX348" s="14" t="s">
        <v>73</v>
      </c>
      <c r="AY348" s="167" t="s">
        <v>241</v>
      </c>
    </row>
    <row r="349" spans="2:65" s="13" customFormat="1" ht="12">
      <c r="B349" s="159"/>
      <c r="D349" s="152" t="s">
        <v>249</v>
      </c>
      <c r="E349" s="160" t="s">
        <v>1</v>
      </c>
      <c r="F349" s="161" t="s">
        <v>251</v>
      </c>
      <c r="H349" s="162">
        <v>31.969000000000001</v>
      </c>
      <c r="I349" s="163"/>
      <c r="L349" s="159"/>
      <c r="M349" s="164"/>
      <c r="T349" s="165"/>
      <c r="AT349" s="160" t="s">
        <v>249</v>
      </c>
      <c r="AU349" s="160" t="s">
        <v>86</v>
      </c>
      <c r="AV349" s="13" t="s">
        <v>247</v>
      </c>
      <c r="AW349" s="13" t="s">
        <v>30</v>
      </c>
      <c r="AX349" s="13" t="s">
        <v>80</v>
      </c>
      <c r="AY349" s="160" t="s">
        <v>241</v>
      </c>
    </row>
    <row r="350" spans="2:65" s="1" customFormat="1" ht="16.5" customHeight="1">
      <c r="B350" s="32"/>
      <c r="C350" s="137" t="s">
        <v>532</v>
      </c>
      <c r="D350" s="137" t="s">
        <v>243</v>
      </c>
      <c r="E350" s="138" t="s">
        <v>533</v>
      </c>
      <c r="F350" s="139" t="s">
        <v>534</v>
      </c>
      <c r="G350" s="140" t="s">
        <v>246</v>
      </c>
      <c r="H350" s="141">
        <v>31.969000000000001</v>
      </c>
      <c r="I350" s="142"/>
      <c r="J350" s="143">
        <f>ROUND(I350*H350,2)</f>
        <v>0</v>
      </c>
      <c r="K350" s="144"/>
      <c r="L350" s="32"/>
      <c r="M350" s="145" t="s">
        <v>1</v>
      </c>
      <c r="N350" s="146" t="s">
        <v>39</v>
      </c>
      <c r="P350" s="147">
        <f>O350*H350</f>
        <v>0</v>
      </c>
      <c r="Q350" s="147">
        <v>0</v>
      </c>
      <c r="R350" s="147">
        <f>Q350*H350</f>
        <v>0</v>
      </c>
      <c r="S350" s="147">
        <v>0</v>
      </c>
      <c r="T350" s="148">
        <f>S350*H350</f>
        <v>0</v>
      </c>
      <c r="AR350" s="149" t="s">
        <v>247</v>
      </c>
      <c r="AT350" s="149" t="s">
        <v>243</v>
      </c>
      <c r="AU350" s="149" t="s">
        <v>86</v>
      </c>
      <c r="AY350" s="17" t="s">
        <v>241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86</v>
      </c>
      <c r="BK350" s="150">
        <f>ROUND(I350*H350,2)</f>
        <v>0</v>
      </c>
      <c r="BL350" s="17" t="s">
        <v>247</v>
      </c>
      <c r="BM350" s="149" t="s">
        <v>3924</v>
      </c>
    </row>
    <row r="351" spans="2:65" s="12" customFormat="1" ht="12">
      <c r="B351" s="151"/>
      <c r="D351" s="152" t="s">
        <v>249</v>
      </c>
      <c r="E351" s="153" t="s">
        <v>1</v>
      </c>
      <c r="F351" s="154" t="s">
        <v>525</v>
      </c>
      <c r="H351" s="155">
        <v>1.4910000000000001</v>
      </c>
      <c r="I351" s="156"/>
      <c r="L351" s="151"/>
      <c r="M351" s="157"/>
      <c r="T351" s="158"/>
      <c r="AT351" s="153" t="s">
        <v>249</v>
      </c>
      <c r="AU351" s="153" t="s">
        <v>86</v>
      </c>
      <c r="AV351" s="12" t="s">
        <v>86</v>
      </c>
      <c r="AW351" s="12" t="s">
        <v>30</v>
      </c>
      <c r="AX351" s="12" t="s">
        <v>73</v>
      </c>
      <c r="AY351" s="153" t="s">
        <v>241</v>
      </c>
    </row>
    <row r="352" spans="2:65" s="12" customFormat="1" ht="12">
      <c r="B352" s="151"/>
      <c r="D352" s="152" t="s">
        <v>249</v>
      </c>
      <c r="E352" s="153" t="s">
        <v>1</v>
      </c>
      <c r="F352" s="154" t="s">
        <v>526</v>
      </c>
      <c r="H352" s="155">
        <v>11.2</v>
      </c>
      <c r="I352" s="156"/>
      <c r="L352" s="151"/>
      <c r="M352" s="157"/>
      <c r="T352" s="158"/>
      <c r="AT352" s="153" t="s">
        <v>249</v>
      </c>
      <c r="AU352" s="153" t="s">
        <v>86</v>
      </c>
      <c r="AV352" s="12" t="s">
        <v>86</v>
      </c>
      <c r="AW352" s="12" t="s">
        <v>30</v>
      </c>
      <c r="AX352" s="12" t="s">
        <v>73</v>
      </c>
      <c r="AY352" s="153" t="s">
        <v>241</v>
      </c>
    </row>
    <row r="353" spans="2:65" s="12" customFormat="1" ht="12">
      <c r="B353" s="151"/>
      <c r="D353" s="152" t="s">
        <v>249</v>
      </c>
      <c r="E353" s="153" t="s">
        <v>1</v>
      </c>
      <c r="F353" s="154" t="s">
        <v>527</v>
      </c>
      <c r="H353" s="155">
        <v>1.071</v>
      </c>
      <c r="I353" s="156"/>
      <c r="L353" s="151"/>
      <c r="M353" s="157"/>
      <c r="T353" s="158"/>
      <c r="AT353" s="153" t="s">
        <v>249</v>
      </c>
      <c r="AU353" s="153" t="s">
        <v>86</v>
      </c>
      <c r="AV353" s="12" t="s">
        <v>86</v>
      </c>
      <c r="AW353" s="12" t="s">
        <v>30</v>
      </c>
      <c r="AX353" s="12" t="s">
        <v>73</v>
      </c>
      <c r="AY353" s="153" t="s">
        <v>241</v>
      </c>
    </row>
    <row r="354" spans="2:65" s="12" customFormat="1" ht="12">
      <c r="B354" s="151"/>
      <c r="D354" s="152" t="s">
        <v>249</v>
      </c>
      <c r="E354" s="153" t="s">
        <v>1</v>
      </c>
      <c r="F354" s="154" t="s">
        <v>528</v>
      </c>
      <c r="H354" s="155">
        <v>5.0119999999999996</v>
      </c>
      <c r="I354" s="156"/>
      <c r="L354" s="151"/>
      <c r="M354" s="157"/>
      <c r="T354" s="158"/>
      <c r="AT354" s="153" t="s">
        <v>249</v>
      </c>
      <c r="AU354" s="153" t="s">
        <v>86</v>
      </c>
      <c r="AV354" s="12" t="s">
        <v>86</v>
      </c>
      <c r="AW354" s="12" t="s">
        <v>30</v>
      </c>
      <c r="AX354" s="12" t="s">
        <v>73</v>
      </c>
      <c r="AY354" s="153" t="s">
        <v>241</v>
      </c>
    </row>
    <row r="355" spans="2:65" s="14" customFormat="1" ht="12">
      <c r="B355" s="166"/>
      <c r="D355" s="152" t="s">
        <v>249</v>
      </c>
      <c r="E355" s="167" t="s">
        <v>1</v>
      </c>
      <c r="F355" s="168" t="s">
        <v>516</v>
      </c>
      <c r="H355" s="169">
        <v>18.774000000000001</v>
      </c>
      <c r="I355" s="170"/>
      <c r="L355" s="166"/>
      <c r="M355" s="171"/>
      <c r="T355" s="172"/>
      <c r="AT355" s="167" t="s">
        <v>249</v>
      </c>
      <c r="AU355" s="167" t="s">
        <v>86</v>
      </c>
      <c r="AV355" s="14" t="s">
        <v>258</v>
      </c>
      <c r="AW355" s="14" t="s">
        <v>30</v>
      </c>
      <c r="AX355" s="14" t="s">
        <v>73</v>
      </c>
      <c r="AY355" s="167" t="s">
        <v>241</v>
      </c>
    </row>
    <row r="356" spans="2:65" s="12" customFormat="1" ht="12">
      <c r="B356" s="151"/>
      <c r="D356" s="152" t="s">
        <v>249</v>
      </c>
      <c r="E356" s="153" t="s">
        <v>1</v>
      </c>
      <c r="F356" s="154" t="s">
        <v>529</v>
      </c>
      <c r="H356" s="155">
        <v>2.94</v>
      </c>
      <c r="I356" s="156"/>
      <c r="L356" s="151"/>
      <c r="M356" s="157"/>
      <c r="T356" s="158"/>
      <c r="AT356" s="153" t="s">
        <v>249</v>
      </c>
      <c r="AU356" s="153" t="s">
        <v>86</v>
      </c>
      <c r="AV356" s="12" t="s">
        <v>86</v>
      </c>
      <c r="AW356" s="12" t="s">
        <v>30</v>
      </c>
      <c r="AX356" s="12" t="s">
        <v>73</v>
      </c>
      <c r="AY356" s="153" t="s">
        <v>241</v>
      </c>
    </row>
    <row r="357" spans="2:65" s="12" customFormat="1" ht="12">
      <c r="B357" s="151"/>
      <c r="D357" s="152" t="s">
        <v>249</v>
      </c>
      <c r="E357" s="153" t="s">
        <v>1</v>
      </c>
      <c r="F357" s="154" t="s">
        <v>530</v>
      </c>
      <c r="H357" s="155">
        <v>0.80500000000000005</v>
      </c>
      <c r="I357" s="156"/>
      <c r="L357" s="151"/>
      <c r="M357" s="157"/>
      <c r="T357" s="158"/>
      <c r="AT357" s="153" t="s">
        <v>249</v>
      </c>
      <c r="AU357" s="153" t="s">
        <v>86</v>
      </c>
      <c r="AV357" s="12" t="s">
        <v>86</v>
      </c>
      <c r="AW357" s="12" t="s">
        <v>30</v>
      </c>
      <c r="AX357" s="12" t="s">
        <v>73</v>
      </c>
      <c r="AY357" s="153" t="s">
        <v>241</v>
      </c>
    </row>
    <row r="358" spans="2:65" s="12" customFormat="1" ht="12">
      <c r="B358" s="151"/>
      <c r="D358" s="152" t="s">
        <v>249</v>
      </c>
      <c r="E358" s="153" t="s">
        <v>1</v>
      </c>
      <c r="F358" s="154" t="s">
        <v>531</v>
      </c>
      <c r="H358" s="155">
        <v>9.4499999999999993</v>
      </c>
      <c r="I358" s="156"/>
      <c r="L358" s="151"/>
      <c r="M358" s="157"/>
      <c r="T358" s="158"/>
      <c r="AT358" s="153" t="s">
        <v>249</v>
      </c>
      <c r="AU358" s="153" t="s">
        <v>86</v>
      </c>
      <c r="AV358" s="12" t="s">
        <v>86</v>
      </c>
      <c r="AW358" s="12" t="s">
        <v>30</v>
      </c>
      <c r="AX358" s="12" t="s">
        <v>73</v>
      </c>
      <c r="AY358" s="153" t="s">
        <v>241</v>
      </c>
    </row>
    <row r="359" spans="2:65" s="14" customFormat="1" ht="12">
      <c r="B359" s="166"/>
      <c r="D359" s="152" t="s">
        <v>249</v>
      </c>
      <c r="E359" s="167" t="s">
        <v>1</v>
      </c>
      <c r="F359" s="168" t="s">
        <v>520</v>
      </c>
      <c r="H359" s="169">
        <v>13.195</v>
      </c>
      <c r="I359" s="170"/>
      <c r="L359" s="166"/>
      <c r="M359" s="171"/>
      <c r="T359" s="172"/>
      <c r="AT359" s="167" t="s">
        <v>249</v>
      </c>
      <c r="AU359" s="167" t="s">
        <v>86</v>
      </c>
      <c r="AV359" s="14" t="s">
        <v>258</v>
      </c>
      <c r="AW359" s="14" t="s">
        <v>30</v>
      </c>
      <c r="AX359" s="14" t="s">
        <v>73</v>
      </c>
      <c r="AY359" s="167" t="s">
        <v>241</v>
      </c>
    </row>
    <row r="360" spans="2:65" s="13" customFormat="1" ht="12">
      <c r="B360" s="159"/>
      <c r="D360" s="152" t="s">
        <v>249</v>
      </c>
      <c r="E360" s="160" t="s">
        <v>1</v>
      </c>
      <c r="F360" s="161" t="s">
        <v>251</v>
      </c>
      <c r="H360" s="162">
        <v>31.969000000000001</v>
      </c>
      <c r="I360" s="163"/>
      <c r="L360" s="159"/>
      <c r="M360" s="164"/>
      <c r="T360" s="165"/>
      <c r="AT360" s="160" t="s">
        <v>249</v>
      </c>
      <c r="AU360" s="160" t="s">
        <v>86</v>
      </c>
      <c r="AV360" s="13" t="s">
        <v>247</v>
      </c>
      <c r="AW360" s="13" t="s">
        <v>30</v>
      </c>
      <c r="AX360" s="13" t="s">
        <v>80</v>
      </c>
      <c r="AY360" s="160" t="s">
        <v>241</v>
      </c>
    </row>
    <row r="361" spans="2:65" s="1" customFormat="1" ht="24.25" customHeight="1">
      <c r="B361" s="32"/>
      <c r="C361" s="137" t="s">
        <v>536</v>
      </c>
      <c r="D361" s="137" t="s">
        <v>243</v>
      </c>
      <c r="E361" s="138" t="s">
        <v>537</v>
      </c>
      <c r="F361" s="139" t="s">
        <v>538</v>
      </c>
      <c r="G361" s="140" t="s">
        <v>246</v>
      </c>
      <c r="H361" s="141">
        <v>292.49900000000002</v>
      </c>
      <c r="I361" s="142"/>
      <c r="J361" s="143">
        <f>ROUND(I361*H361,2)</f>
        <v>0</v>
      </c>
      <c r="K361" s="144"/>
      <c r="L361" s="32"/>
      <c r="M361" s="145" t="s">
        <v>1</v>
      </c>
      <c r="N361" s="146" t="s">
        <v>39</v>
      </c>
      <c r="P361" s="147">
        <f>O361*H361</f>
        <v>0</v>
      </c>
      <c r="Q361" s="147">
        <v>0.19425000000000001</v>
      </c>
      <c r="R361" s="147">
        <f>Q361*H361</f>
        <v>56.817930750000009</v>
      </c>
      <c r="S361" s="147">
        <v>0</v>
      </c>
      <c r="T361" s="148">
        <f>S361*H361</f>
        <v>0</v>
      </c>
      <c r="AR361" s="149" t="s">
        <v>247</v>
      </c>
      <c r="AT361" s="149" t="s">
        <v>243</v>
      </c>
      <c r="AU361" s="149" t="s">
        <v>86</v>
      </c>
      <c r="AY361" s="17" t="s">
        <v>241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86</v>
      </c>
      <c r="BK361" s="150">
        <f>ROUND(I361*H361,2)</f>
        <v>0</v>
      </c>
      <c r="BL361" s="17" t="s">
        <v>247</v>
      </c>
      <c r="BM361" s="149" t="s">
        <v>3925</v>
      </c>
    </row>
    <row r="362" spans="2:65" s="12" customFormat="1" ht="12">
      <c r="B362" s="151"/>
      <c r="D362" s="152" t="s">
        <v>249</v>
      </c>
      <c r="E362" s="153" t="s">
        <v>1</v>
      </c>
      <c r="F362" s="154" t="s">
        <v>540</v>
      </c>
      <c r="H362" s="155">
        <v>64.12</v>
      </c>
      <c r="I362" s="156"/>
      <c r="L362" s="151"/>
      <c r="M362" s="157"/>
      <c r="T362" s="158"/>
      <c r="AT362" s="153" t="s">
        <v>249</v>
      </c>
      <c r="AU362" s="153" t="s">
        <v>86</v>
      </c>
      <c r="AV362" s="12" t="s">
        <v>86</v>
      </c>
      <c r="AW362" s="12" t="s">
        <v>30</v>
      </c>
      <c r="AX362" s="12" t="s">
        <v>73</v>
      </c>
      <c r="AY362" s="153" t="s">
        <v>241</v>
      </c>
    </row>
    <row r="363" spans="2:65" s="12" customFormat="1" ht="12">
      <c r="B363" s="151"/>
      <c r="D363" s="152" t="s">
        <v>249</v>
      </c>
      <c r="E363" s="153" t="s">
        <v>1</v>
      </c>
      <c r="F363" s="154" t="s">
        <v>541</v>
      </c>
      <c r="H363" s="155">
        <v>-7.88</v>
      </c>
      <c r="I363" s="156"/>
      <c r="L363" s="151"/>
      <c r="M363" s="157"/>
      <c r="T363" s="158"/>
      <c r="AT363" s="153" t="s">
        <v>249</v>
      </c>
      <c r="AU363" s="153" t="s">
        <v>86</v>
      </c>
      <c r="AV363" s="12" t="s">
        <v>86</v>
      </c>
      <c r="AW363" s="12" t="s">
        <v>30</v>
      </c>
      <c r="AX363" s="12" t="s">
        <v>73</v>
      </c>
      <c r="AY363" s="153" t="s">
        <v>241</v>
      </c>
    </row>
    <row r="364" spans="2:65" s="12" customFormat="1" ht="12">
      <c r="B364" s="151"/>
      <c r="D364" s="152" t="s">
        <v>249</v>
      </c>
      <c r="E364" s="153" t="s">
        <v>1</v>
      </c>
      <c r="F364" s="154" t="s">
        <v>542</v>
      </c>
      <c r="H364" s="155">
        <v>-1.379</v>
      </c>
      <c r="I364" s="156"/>
      <c r="L364" s="151"/>
      <c r="M364" s="157"/>
      <c r="T364" s="158"/>
      <c r="AT364" s="153" t="s">
        <v>249</v>
      </c>
      <c r="AU364" s="153" t="s">
        <v>86</v>
      </c>
      <c r="AV364" s="12" t="s">
        <v>86</v>
      </c>
      <c r="AW364" s="12" t="s">
        <v>30</v>
      </c>
      <c r="AX364" s="12" t="s">
        <v>73</v>
      </c>
      <c r="AY364" s="153" t="s">
        <v>241</v>
      </c>
    </row>
    <row r="365" spans="2:65" s="12" customFormat="1" ht="12">
      <c r="B365" s="151"/>
      <c r="D365" s="152" t="s">
        <v>249</v>
      </c>
      <c r="E365" s="153" t="s">
        <v>1</v>
      </c>
      <c r="F365" s="154" t="s">
        <v>543</v>
      </c>
      <c r="H365" s="155">
        <v>43.61</v>
      </c>
      <c r="I365" s="156"/>
      <c r="L365" s="151"/>
      <c r="M365" s="157"/>
      <c r="T365" s="158"/>
      <c r="AT365" s="153" t="s">
        <v>249</v>
      </c>
      <c r="AU365" s="153" t="s">
        <v>86</v>
      </c>
      <c r="AV365" s="12" t="s">
        <v>86</v>
      </c>
      <c r="AW365" s="12" t="s">
        <v>30</v>
      </c>
      <c r="AX365" s="12" t="s">
        <v>73</v>
      </c>
      <c r="AY365" s="153" t="s">
        <v>241</v>
      </c>
    </row>
    <row r="366" spans="2:65" s="12" customFormat="1" ht="12">
      <c r="B366" s="151"/>
      <c r="D366" s="152" t="s">
        <v>249</v>
      </c>
      <c r="E366" s="153" t="s">
        <v>1</v>
      </c>
      <c r="F366" s="154" t="s">
        <v>544</v>
      </c>
      <c r="H366" s="155">
        <v>-1.97</v>
      </c>
      <c r="I366" s="156"/>
      <c r="L366" s="151"/>
      <c r="M366" s="157"/>
      <c r="T366" s="158"/>
      <c r="AT366" s="153" t="s">
        <v>249</v>
      </c>
      <c r="AU366" s="153" t="s">
        <v>86</v>
      </c>
      <c r="AV366" s="12" t="s">
        <v>86</v>
      </c>
      <c r="AW366" s="12" t="s">
        <v>30</v>
      </c>
      <c r="AX366" s="12" t="s">
        <v>73</v>
      </c>
      <c r="AY366" s="153" t="s">
        <v>241</v>
      </c>
    </row>
    <row r="367" spans="2:65" s="12" customFormat="1" ht="12">
      <c r="B367" s="151"/>
      <c r="D367" s="152" t="s">
        <v>249</v>
      </c>
      <c r="E367" s="153" t="s">
        <v>1</v>
      </c>
      <c r="F367" s="154" t="s">
        <v>545</v>
      </c>
      <c r="H367" s="155">
        <v>-1.379</v>
      </c>
      <c r="I367" s="156"/>
      <c r="L367" s="151"/>
      <c r="M367" s="157"/>
      <c r="T367" s="158"/>
      <c r="AT367" s="153" t="s">
        <v>249</v>
      </c>
      <c r="AU367" s="153" t="s">
        <v>86</v>
      </c>
      <c r="AV367" s="12" t="s">
        <v>86</v>
      </c>
      <c r="AW367" s="12" t="s">
        <v>30</v>
      </c>
      <c r="AX367" s="12" t="s">
        <v>73</v>
      </c>
      <c r="AY367" s="153" t="s">
        <v>241</v>
      </c>
    </row>
    <row r="368" spans="2:65" s="12" customFormat="1" ht="12">
      <c r="B368" s="151"/>
      <c r="D368" s="152" t="s">
        <v>249</v>
      </c>
      <c r="E368" s="153" t="s">
        <v>1</v>
      </c>
      <c r="F368" s="154" t="s">
        <v>546</v>
      </c>
      <c r="H368" s="155">
        <v>28.56</v>
      </c>
      <c r="I368" s="156"/>
      <c r="L368" s="151"/>
      <c r="M368" s="157"/>
      <c r="T368" s="158"/>
      <c r="AT368" s="153" t="s">
        <v>249</v>
      </c>
      <c r="AU368" s="153" t="s">
        <v>86</v>
      </c>
      <c r="AV368" s="12" t="s">
        <v>86</v>
      </c>
      <c r="AW368" s="12" t="s">
        <v>30</v>
      </c>
      <c r="AX368" s="12" t="s">
        <v>73</v>
      </c>
      <c r="AY368" s="153" t="s">
        <v>241</v>
      </c>
    </row>
    <row r="369" spans="2:65" s="12" customFormat="1" ht="12">
      <c r="B369" s="151"/>
      <c r="D369" s="152" t="s">
        <v>249</v>
      </c>
      <c r="E369" s="153" t="s">
        <v>1</v>
      </c>
      <c r="F369" s="154" t="s">
        <v>547</v>
      </c>
      <c r="H369" s="155">
        <v>11.2</v>
      </c>
      <c r="I369" s="156"/>
      <c r="L369" s="151"/>
      <c r="M369" s="157"/>
      <c r="T369" s="158"/>
      <c r="AT369" s="153" t="s">
        <v>249</v>
      </c>
      <c r="AU369" s="153" t="s">
        <v>86</v>
      </c>
      <c r="AV369" s="12" t="s">
        <v>86</v>
      </c>
      <c r="AW369" s="12" t="s">
        <v>30</v>
      </c>
      <c r="AX369" s="12" t="s">
        <v>73</v>
      </c>
      <c r="AY369" s="153" t="s">
        <v>241</v>
      </c>
    </row>
    <row r="370" spans="2:65" s="12" customFormat="1" ht="12">
      <c r="B370" s="151"/>
      <c r="D370" s="152" t="s">
        <v>249</v>
      </c>
      <c r="E370" s="153" t="s">
        <v>1</v>
      </c>
      <c r="F370" s="154" t="s">
        <v>545</v>
      </c>
      <c r="H370" s="155">
        <v>-1.379</v>
      </c>
      <c r="I370" s="156"/>
      <c r="L370" s="151"/>
      <c r="M370" s="157"/>
      <c r="T370" s="158"/>
      <c r="AT370" s="153" t="s">
        <v>249</v>
      </c>
      <c r="AU370" s="153" t="s">
        <v>86</v>
      </c>
      <c r="AV370" s="12" t="s">
        <v>86</v>
      </c>
      <c r="AW370" s="12" t="s">
        <v>30</v>
      </c>
      <c r="AX370" s="12" t="s">
        <v>73</v>
      </c>
      <c r="AY370" s="153" t="s">
        <v>241</v>
      </c>
    </row>
    <row r="371" spans="2:65" s="12" customFormat="1" ht="12">
      <c r="B371" s="151"/>
      <c r="D371" s="152" t="s">
        <v>249</v>
      </c>
      <c r="E371" s="153" t="s">
        <v>1</v>
      </c>
      <c r="F371" s="154" t="s">
        <v>548</v>
      </c>
      <c r="H371" s="155">
        <v>5.18</v>
      </c>
      <c r="I371" s="156"/>
      <c r="L371" s="151"/>
      <c r="M371" s="157"/>
      <c r="T371" s="158"/>
      <c r="AT371" s="153" t="s">
        <v>249</v>
      </c>
      <c r="AU371" s="153" t="s">
        <v>86</v>
      </c>
      <c r="AV371" s="12" t="s">
        <v>86</v>
      </c>
      <c r="AW371" s="12" t="s">
        <v>30</v>
      </c>
      <c r="AX371" s="12" t="s">
        <v>73</v>
      </c>
      <c r="AY371" s="153" t="s">
        <v>241</v>
      </c>
    </row>
    <row r="372" spans="2:65" s="12" customFormat="1" ht="12">
      <c r="B372" s="151"/>
      <c r="D372" s="152" t="s">
        <v>249</v>
      </c>
      <c r="E372" s="153" t="s">
        <v>1</v>
      </c>
      <c r="F372" s="154" t="s">
        <v>549</v>
      </c>
      <c r="H372" s="155">
        <v>134.19</v>
      </c>
      <c r="I372" s="156"/>
      <c r="L372" s="151"/>
      <c r="M372" s="157"/>
      <c r="T372" s="158"/>
      <c r="AT372" s="153" t="s">
        <v>249</v>
      </c>
      <c r="AU372" s="153" t="s">
        <v>86</v>
      </c>
      <c r="AV372" s="12" t="s">
        <v>86</v>
      </c>
      <c r="AW372" s="12" t="s">
        <v>30</v>
      </c>
      <c r="AX372" s="12" t="s">
        <v>73</v>
      </c>
      <c r="AY372" s="153" t="s">
        <v>241</v>
      </c>
    </row>
    <row r="373" spans="2:65" s="12" customFormat="1" ht="12">
      <c r="B373" s="151"/>
      <c r="D373" s="152" t="s">
        <v>249</v>
      </c>
      <c r="E373" s="153" t="s">
        <v>1</v>
      </c>
      <c r="F373" s="154" t="s">
        <v>550</v>
      </c>
      <c r="H373" s="155">
        <v>-10.638</v>
      </c>
      <c r="I373" s="156"/>
      <c r="L373" s="151"/>
      <c r="M373" s="157"/>
      <c r="T373" s="158"/>
      <c r="AT373" s="153" t="s">
        <v>249</v>
      </c>
      <c r="AU373" s="153" t="s">
        <v>86</v>
      </c>
      <c r="AV373" s="12" t="s">
        <v>86</v>
      </c>
      <c r="AW373" s="12" t="s">
        <v>30</v>
      </c>
      <c r="AX373" s="12" t="s">
        <v>73</v>
      </c>
      <c r="AY373" s="153" t="s">
        <v>241</v>
      </c>
    </row>
    <row r="374" spans="2:65" s="12" customFormat="1" ht="12">
      <c r="B374" s="151"/>
      <c r="D374" s="152" t="s">
        <v>249</v>
      </c>
      <c r="E374" s="153" t="s">
        <v>1</v>
      </c>
      <c r="F374" s="154" t="s">
        <v>551</v>
      </c>
      <c r="H374" s="155">
        <v>23.94</v>
      </c>
      <c r="I374" s="156"/>
      <c r="L374" s="151"/>
      <c r="M374" s="157"/>
      <c r="T374" s="158"/>
      <c r="AT374" s="153" t="s">
        <v>249</v>
      </c>
      <c r="AU374" s="153" t="s">
        <v>86</v>
      </c>
      <c r="AV374" s="12" t="s">
        <v>86</v>
      </c>
      <c r="AW374" s="12" t="s">
        <v>30</v>
      </c>
      <c r="AX374" s="12" t="s">
        <v>73</v>
      </c>
      <c r="AY374" s="153" t="s">
        <v>241</v>
      </c>
    </row>
    <row r="375" spans="2:65" s="12" customFormat="1" ht="12">
      <c r="B375" s="151"/>
      <c r="D375" s="152" t="s">
        <v>249</v>
      </c>
      <c r="E375" s="153" t="s">
        <v>1</v>
      </c>
      <c r="F375" s="154" t="s">
        <v>552</v>
      </c>
      <c r="H375" s="155">
        <v>-1.5760000000000001</v>
      </c>
      <c r="I375" s="156"/>
      <c r="L375" s="151"/>
      <c r="M375" s="157"/>
      <c r="T375" s="158"/>
      <c r="AT375" s="153" t="s">
        <v>249</v>
      </c>
      <c r="AU375" s="153" t="s">
        <v>86</v>
      </c>
      <c r="AV375" s="12" t="s">
        <v>86</v>
      </c>
      <c r="AW375" s="12" t="s">
        <v>30</v>
      </c>
      <c r="AX375" s="12" t="s">
        <v>73</v>
      </c>
      <c r="AY375" s="153" t="s">
        <v>241</v>
      </c>
    </row>
    <row r="376" spans="2:65" s="12" customFormat="1" ht="12">
      <c r="B376" s="151"/>
      <c r="D376" s="152" t="s">
        <v>249</v>
      </c>
      <c r="E376" s="153" t="s">
        <v>1</v>
      </c>
      <c r="F376" s="154" t="s">
        <v>544</v>
      </c>
      <c r="H376" s="155">
        <v>-1.97</v>
      </c>
      <c r="I376" s="156"/>
      <c r="L376" s="151"/>
      <c r="M376" s="157"/>
      <c r="T376" s="158"/>
      <c r="AT376" s="153" t="s">
        <v>249</v>
      </c>
      <c r="AU376" s="153" t="s">
        <v>86</v>
      </c>
      <c r="AV376" s="12" t="s">
        <v>86</v>
      </c>
      <c r="AW376" s="12" t="s">
        <v>30</v>
      </c>
      <c r="AX376" s="12" t="s">
        <v>73</v>
      </c>
      <c r="AY376" s="153" t="s">
        <v>241</v>
      </c>
    </row>
    <row r="377" spans="2:65" s="12" customFormat="1" ht="12">
      <c r="B377" s="151"/>
      <c r="D377" s="152" t="s">
        <v>249</v>
      </c>
      <c r="E377" s="153" t="s">
        <v>1</v>
      </c>
      <c r="F377" s="154" t="s">
        <v>553</v>
      </c>
      <c r="H377" s="155">
        <v>3.85</v>
      </c>
      <c r="I377" s="156"/>
      <c r="L377" s="151"/>
      <c r="M377" s="157"/>
      <c r="T377" s="158"/>
      <c r="AT377" s="153" t="s">
        <v>249</v>
      </c>
      <c r="AU377" s="153" t="s">
        <v>86</v>
      </c>
      <c r="AV377" s="12" t="s">
        <v>86</v>
      </c>
      <c r="AW377" s="12" t="s">
        <v>30</v>
      </c>
      <c r="AX377" s="12" t="s">
        <v>73</v>
      </c>
      <c r="AY377" s="153" t="s">
        <v>241</v>
      </c>
    </row>
    <row r="378" spans="2:65" s="12" customFormat="1" ht="12">
      <c r="B378" s="151"/>
      <c r="D378" s="152" t="s">
        <v>249</v>
      </c>
      <c r="E378" s="153" t="s">
        <v>1</v>
      </c>
      <c r="F378" s="154" t="s">
        <v>554</v>
      </c>
      <c r="H378" s="155">
        <v>6.02</v>
      </c>
      <c r="I378" s="156"/>
      <c r="L378" s="151"/>
      <c r="M378" s="157"/>
      <c r="T378" s="158"/>
      <c r="AT378" s="153" t="s">
        <v>249</v>
      </c>
      <c r="AU378" s="153" t="s">
        <v>86</v>
      </c>
      <c r="AV378" s="12" t="s">
        <v>86</v>
      </c>
      <c r="AW378" s="12" t="s">
        <v>30</v>
      </c>
      <c r="AX378" s="12" t="s">
        <v>73</v>
      </c>
      <c r="AY378" s="153" t="s">
        <v>241</v>
      </c>
    </row>
    <row r="379" spans="2:65" s="13" customFormat="1" ht="12">
      <c r="B379" s="159"/>
      <c r="D379" s="152" t="s">
        <v>249</v>
      </c>
      <c r="E379" s="160" t="s">
        <v>1</v>
      </c>
      <c r="F379" s="161" t="s">
        <v>251</v>
      </c>
      <c r="H379" s="162">
        <v>292.49900000000002</v>
      </c>
      <c r="I379" s="163"/>
      <c r="L379" s="159"/>
      <c r="M379" s="164"/>
      <c r="T379" s="165"/>
      <c r="AT379" s="160" t="s">
        <v>249</v>
      </c>
      <c r="AU379" s="160" t="s">
        <v>86</v>
      </c>
      <c r="AV379" s="13" t="s">
        <v>247</v>
      </c>
      <c r="AW379" s="13" t="s">
        <v>30</v>
      </c>
      <c r="AX379" s="13" t="s">
        <v>80</v>
      </c>
      <c r="AY379" s="160" t="s">
        <v>241</v>
      </c>
    </row>
    <row r="380" spans="2:65" s="1" customFormat="1" ht="24.25" customHeight="1">
      <c r="B380" s="32"/>
      <c r="C380" s="137" t="s">
        <v>555</v>
      </c>
      <c r="D380" s="137" t="s">
        <v>243</v>
      </c>
      <c r="E380" s="138" t="s">
        <v>556</v>
      </c>
      <c r="F380" s="139" t="s">
        <v>557</v>
      </c>
      <c r="G380" s="140" t="s">
        <v>299</v>
      </c>
      <c r="H380" s="141">
        <v>49.6</v>
      </c>
      <c r="I380" s="142"/>
      <c r="J380" s="143">
        <f>ROUND(I380*H380,2)</f>
        <v>0</v>
      </c>
      <c r="K380" s="144"/>
      <c r="L380" s="32"/>
      <c r="M380" s="145" t="s">
        <v>1</v>
      </c>
      <c r="N380" s="146" t="s">
        <v>39</v>
      </c>
      <c r="P380" s="147">
        <f>O380*H380</f>
        <v>0</v>
      </c>
      <c r="Q380" s="147">
        <v>2.0000000000000001E-4</v>
      </c>
      <c r="R380" s="147">
        <f>Q380*H380</f>
        <v>9.92E-3</v>
      </c>
      <c r="S380" s="147">
        <v>0</v>
      </c>
      <c r="T380" s="148">
        <f>S380*H380</f>
        <v>0</v>
      </c>
      <c r="AR380" s="149" t="s">
        <v>247</v>
      </c>
      <c r="AT380" s="149" t="s">
        <v>243</v>
      </c>
      <c r="AU380" s="149" t="s">
        <v>86</v>
      </c>
      <c r="AY380" s="17" t="s">
        <v>241</v>
      </c>
      <c r="BE380" s="150">
        <f>IF(N380="základní",J380,0)</f>
        <v>0</v>
      </c>
      <c r="BF380" s="150">
        <f>IF(N380="snížená",J380,0)</f>
        <v>0</v>
      </c>
      <c r="BG380" s="150">
        <f>IF(N380="zákl. přenesená",J380,0)</f>
        <v>0</v>
      </c>
      <c r="BH380" s="150">
        <f>IF(N380="sníž. přenesená",J380,0)</f>
        <v>0</v>
      </c>
      <c r="BI380" s="150">
        <f>IF(N380="nulová",J380,0)</f>
        <v>0</v>
      </c>
      <c r="BJ380" s="17" t="s">
        <v>86</v>
      </c>
      <c r="BK380" s="150">
        <f>ROUND(I380*H380,2)</f>
        <v>0</v>
      </c>
      <c r="BL380" s="17" t="s">
        <v>247</v>
      </c>
      <c r="BM380" s="149" t="s">
        <v>3926</v>
      </c>
    </row>
    <row r="381" spans="2:65" s="12" customFormat="1" ht="12">
      <c r="B381" s="151"/>
      <c r="D381" s="152" t="s">
        <v>249</v>
      </c>
      <c r="E381" s="153" t="s">
        <v>1</v>
      </c>
      <c r="F381" s="154" t="s">
        <v>559</v>
      </c>
      <c r="H381" s="155">
        <v>49.6</v>
      </c>
      <c r="I381" s="156"/>
      <c r="L381" s="151"/>
      <c r="M381" s="157"/>
      <c r="T381" s="158"/>
      <c r="AT381" s="153" t="s">
        <v>249</v>
      </c>
      <c r="AU381" s="153" t="s">
        <v>86</v>
      </c>
      <c r="AV381" s="12" t="s">
        <v>86</v>
      </c>
      <c r="AW381" s="12" t="s">
        <v>30</v>
      </c>
      <c r="AX381" s="12" t="s">
        <v>73</v>
      </c>
      <c r="AY381" s="153" t="s">
        <v>241</v>
      </c>
    </row>
    <row r="382" spans="2:65" s="13" customFormat="1" ht="12">
      <c r="B382" s="159"/>
      <c r="D382" s="152" t="s">
        <v>249</v>
      </c>
      <c r="E382" s="160" t="s">
        <v>1</v>
      </c>
      <c r="F382" s="161" t="s">
        <v>251</v>
      </c>
      <c r="H382" s="162">
        <v>49.6</v>
      </c>
      <c r="I382" s="163"/>
      <c r="L382" s="159"/>
      <c r="M382" s="164"/>
      <c r="T382" s="165"/>
      <c r="AT382" s="160" t="s">
        <v>249</v>
      </c>
      <c r="AU382" s="160" t="s">
        <v>86</v>
      </c>
      <c r="AV382" s="13" t="s">
        <v>247</v>
      </c>
      <c r="AW382" s="13" t="s">
        <v>30</v>
      </c>
      <c r="AX382" s="13" t="s">
        <v>80</v>
      </c>
      <c r="AY382" s="160" t="s">
        <v>241</v>
      </c>
    </row>
    <row r="383" spans="2:65" s="1" customFormat="1" ht="16.5" customHeight="1">
      <c r="B383" s="32"/>
      <c r="C383" s="137" t="s">
        <v>560</v>
      </c>
      <c r="D383" s="137" t="s">
        <v>243</v>
      </c>
      <c r="E383" s="138" t="s">
        <v>561</v>
      </c>
      <c r="F383" s="139" t="s">
        <v>562</v>
      </c>
      <c r="G383" s="140" t="s">
        <v>246</v>
      </c>
      <c r="H383" s="141">
        <v>5.88</v>
      </c>
      <c r="I383" s="142"/>
      <c r="J383" s="143">
        <f>ROUND(I383*H383,2)</f>
        <v>0</v>
      </c>
      <c r="K383" s="144"/>
      <c r="L383" s="32"/>
      <c r="M383" s="145" t="s">
        <v>1</v>
      </c>
      <c r="N383" s="146" t="s">
        <v>39</v>
      </c>
      <c r="P383" s="147">
        <f>O383*H383</f>
        <v>0</v>
      </c>
      <c r="Q383" s="147">
        <v>4.5670000000000002E-2</v>
      </c>
      <c r="R383" s="147">
        <f>Q383*H383</f>
        <v>0.26853959999999999</v>
      </c>
      <c r="S383" s="147">
        <v>0</v>
      </c>
      <c r="T383" s="148">
        <f>S383*H383</f>
        <v>0</v>
      </c>
      <c r="AR383" s="149" t="s">
        <v>247</v>
      </c>
      <c r="AT383" s="149" t="s">
        <v>243</v>
      </c>
      <c r="AU383" s="149" t="s">
        <v>86</v>
      </c>
      <c r="AY383" s="17" t="s">
        <v>241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7" t="s">
        <v>86</v>
      </c>
      <c r="BK383" s="150">
        <f>ROUND(I383*H383,2)</f>
        <v>0</v>
      </c>
      <c r="BL383" s="17" t="s">
        <v>247</v>
      </c>
      <c r="BM383" s="149" t="s">
        <v>3927</v>
      </c>
    </row>
    <row r="384" spans="2:65" s="12" customFormat="1" ht="12">
      <c r="B384" s="151"/>
      <c r="D384" s="152" t="s">
        <v>249</v>
      </c>
      <c r="E384" s="153" t="s">
        <v>1</v>
      </c>
      <c r="F384" s="154" t="s">
        <v>564</v>
      </c>
      <c r="H384" s="155">
        <v>5.88</v>
      </c>
      <c r="I384" s="156"/>
      <c r="L384" s="151"/>
      <c r="M384" s="157"/>
      <c r="T384" s="158"/>
      <c r="AT384" s="153" t="s">
        <v>249</v>
      </c>
      <c r="AU384" s="153" t="s">
        <v>86</v>
      </c>
      <c r="AV384" s="12" t="s">
        <v>86</v>
      </c>
      <c r="AW384" s="12" t="s">
        <v>30</v>
      </c>
      <c r="AX384" s="12" t="s">
        <v>73</v>
      </c>
      <c r="AY384" s="153" t="s">
        <v>241</v>
      </c>
    </row>
    <row r="385" spans="2:65" s="13" customFormat="1" ht="12">
      <c r="B385" s="159"/>
      <c r="D385" s="152" t="s">
        <v>249</v>
      </c>
      <c r="E385" s="160" t="s">
        <v>1</v>
      </c>
      <c r="F385" s="161" t="s">
        <v>565</v>
      </c>
      <c r="H385" s="162">
        <v>5.88</v>
      </c>
      <c r="I385" s="163"/>
      <c r="L385" s="159"/>
      <c r="M385" s="164"/>
      <c r="T385" s="165"/>
      <c r="AT385" s="160" t="s">
        <v>249</v>
      </c>
      <c r="AU385" s="160" t="s">
        <v>86</v>
      </c>
      <c r="AV385" s="13" t="s">
        <v>247</v>
      </c>
      <c r="AW385" s="13" t="s">
        <v>30</v>
      </c>
      <c r="AX385" s="13" t="s">
        <v>80</v>
      </c>
      <c r="AY385" s="160" t="s">
        <v>241</v>
      </c>
    </row>
    <row r="386" spans="2:65" s="1" customFormat="1" ht="16.5" customHeight="1">
      <c r="B386" s="32"/>
      <c r="C386" s="137" t="s">
        <v>566</v>
      </c>
      <c r="D386" s="137" t="s">
        <v>243</v>
      </c>
      <c r="E386" s="138" t="s">
        <v>567</v>
      </c>
      <c r="F386" s="139" t="s">
        <v>568</v>
      </c>
      <c r="G386" s="140" t="s">
        <v>246</v>
      </c>
      <c r="H386" s="141">
        <v>12.45</v>
      </c>
      <c r="I386" s="142"/>
      <c r="J386" s="143">
        <f>ROUND(I386*H386,2)</f>
        <v>0</v>
      </c>
      <c r="K386" s="144"/>
      <c r="L386" s="32"/>
      <c r="M386" s="145" t="s">
        <v>1</v>
      </c>
      <c r="N386" s="146" t="s">
        <v>39</v>
      </c>
      <c r="P386" s="147">
        <f>O386*H386</f>
        <v>0</v>
      </c>
      <c r="Q386" s="147">
        <v>8.3409999999999998E-2</v>
      </c>
      <c r="R386" s="147">
        <f>Q386*H386</f>
        <v>1.0384544999999998</v>
      </c>
      <c r="S386" s="147">
        <v>0</v>
      </c>
      <c r="T386" s="148">
        <f>S386*H386</f>
        <v>0</v>
      </c>
      <c r="AR386" s="149" t="s">
        <v>247</v>
      </c>
      <c r="AT386" s="149" t="s">
        <v>243</v>
      </c>
      <c r="AU386" s="149" t="s">
        <v>86</v>
      </c>
      <c r="AY386" s="17" t="s">
        <v>241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86</v>
      </c>
      <c r="BK386" s="150">
        <f>ROUND(I386*H386,2)</f>
        <v>0</v>
      </c>
      <c r="BL386" s="17" t="s">
        <v>247</v>
      </c>
      <c r="BM386" s="149" t="s">
        <v>3928</v>
      </c>
    </row>
    <row r="387" spans="2:65" s="12" customFormat="1" ht="12">
      <c r="B387" s="151"/>
      <c r="D387" s="152" t="s">
        <v>249</v>
      </c>
      <c r="E387" s="153" t="s">
        <v>1</v>
      </c>
      <c r="F387" s="154" t="s">
        <v>570</v>
      </c>
      <c r="H387" s="155">
        <v>1.8</v>
      </c>
      <c r="I387" s="156"/>
      <c r="L387" s="151"/>
      <c r="M387" s="157"/>
      <c r="T387" s="158"/>
      <c r="AT387" s="153" t="s">
        <v>249</v>
      </c>
      <c r="AU387" s="153" t="s">
        <v>86</v>
      </c>
      <c r="AV387" s="12" t="s">
        <v>86</v>
      </c>
      <c r="AW387" s="12" t="s">
        <v>30</v>
      </c>
      <c r="AX387" s="12" t="s">
        <v>73</v>
      </c>
      <c r="AY387" s="153" t="s">
        <v>241</v>
      </c>
    </row>
    <row r="388" spans="2:65" s="12" customFormat="1" ht="12">
      <c r="B388" s="151"/>
      <c r="D388" s="152" t="s">
        <v>249</v>
      </c>
      <c r="E388" s="153" t="s">
        <v>1</v>
      </c>
      <c r="F388" s="154" t="s">
        <v>571</v>
      </c>
      <c r="H388" s="155">
        <v>1.8</v>
      </c>
      <c r="I388" s="156"/>
      <c r="L388" s="151"/>
      <c r="M388" s="157"/>
      <c r="T388" s="158"/>
      <c r="AT388" s="153" t="s">
        <v>249</v>
      </c>
      <c r="AU388" s="153" t="s">
        <v>86</v>
      </c>
      <c r="AV388" s="12" t="s">
        <v>86</v>
      </c>
      <c r="AW388" s="12" t="s">
        <v>30</v>
      </c>
      <c r="AX388" s="12" t="s">
        <v>73</v>
      </c>
      <c r="AY388" s="153" t="s">
        <v>241</v>
      </c>
    </row>
    <row r="389" spans="2:65" s="12" customFormat="1" ht="12">
      <c r="B389" s="151"/>
      <c r="D389" s="152" t="s">
        <v>249</v>
      </c>
      <c r="E389" s="153" t="s">
        <v>1</v>
      </c>
      <c r="F389" s="154" t="s">
        <v>572</v>
      </c>
      <c r="H389" s="155">
        <v>1.8</v>
      </c>
      <c r="I389" s="156"/>
      <c r="L389" s="151"/>
      <c r="M389" s="157"/>
      <c r="T389" s="158"/>
      <c r="AT389" s="153" t="s">
        <v>249</v>
      </c>
      <c r="AU389" s="153" t="s">
        <v>86</v>
      </c>
      <c r="AV389" s="12" t="s">
        <v>86</v>
      </c>
      <c r="AW389" s="12" t="s">
        <v>30</v>
      </c>
      <c r="AX389" s="12" t="s">
        <v>73</v>
      </c>
      <c r="AY389" s="153" t="s">
        <v>241</v>
      </c>
    </row>
    <row r="390" spans="2:65" s="12" customFormat="1" ht="12">
      <c r="B390" s="151"/>
      <c r="D390" s="152" t="s">
        <v>249</v>
      </c>
      <c r="E390" s="153" t="s">
        <v>1</v>
      </c>
      <c r="F390" s="154" t="s">
        <v>573</v>
      </c>
      <c r="H390" s="155">
        <v>1.8</v>
      </c>
      <c r="I390" s="156"/>
      <c r="L390" s="151"/>
      <c r="M390" s="157"/>
      <c r="T390" s="158"/>
      <c r="AT390" s="153" t="s">
        <v>249</v>
      </c>
      <c r="AU390" s="153" t="s">
        <v>86</v>
      </c>
      <c r="AV390" s="12" t="s">
        <v>86</v>
      </c>
      <c r="AW390" s="12" t="s">
        <v>30</v>
      </c>
      <c r="AX390" s="12" t="s">
        <v>73</v>
      </c>
      <c r="AY390" s="153" t="s">
        <v>241</v>
      </c>
    </row>
    <row r="391" spans="2:65" s="12" customFormat="1" ht="12">
      <c r="B391" s="151"/>
      <c r="D391" s="152" t="s">
        <v>249</v>
      </c>
      <c r="E391" s="153" t="s">
        <v>1</v>
      </c>
      <c r="F391" s="154" t="s">
        <v>574</v>
      </c>
      <c r="H391" s="155">
        <v>1.8</v>
      </c>
      <c r="I391" s="156"/>
      <c r="L391" s="151"/>
      <c r="M391" s="157"/>
      <c r="T391" s="158"/>
      <c r="AT391" s="153" t="s">
        <v>249</v>
      </c>
      <c r="AU391" s="153" t="s">
        <v>86</v>
      </c>
      <c r="AV391" s="12" t="s">
        <v>86</v>
      </c>
      <c r="AW391" s="12" t="s">
        <v>30</v>
      </c>
      <c r="AX391" s="12" t="s">
        <v>73</v>
      </c>
      <c r="AY391" s="153" t="s">
        <v>241</v>
      </c>
    </row>
    <row r="392" spans="2:65" s="12" customFormat="1" ht="12">
      <c r="B392" s="151"/>
      <c r="D392" s="152" t="s">
        <v>249</v>
      </c>
      <c r="E392" s="153" t="s">
        <v>1</v>
      </c>
      <c r="F392" s="154" t="s">
        <v>575</v>
      </c>
      <c r="H392" s="155">
        <v>1.8</v>
      </c>
      <c r="I392" s="156"/>
      <c r="L392" s="151"/>
      <c r="M392" s="157"/>
      <c r="T392" s="158"/>
      <c r="AT392" s="153" t="s">
        <v>249</v>
      </c>
      <c r="AU392" s="153" t="s">
        <v>86</v>
      </c>
      <c r="AV392" s="12" t="s">
        <v>86</v>
      </c>
      <c r="AW392" s="12" t="s">
        <v>30</v>
      </c>
      <c r="AX392" s="12" t="s">
        <v>73</v>
      </c>
      <c r="AY392" s="153" t="s">
        <v>241</v>
      </c>
    </row>
    <row r="393" spans="2:65" s="12" customFormat="1" ht="12">
      <c r="B393" s="151"/>
      <c r="D393" s="152" t="s">
        <v>249</v>
      </c>
      <c r="E393" s="153" t="s">
        <v>1</v>
      </c>
      <c r="F393" s="154" t="s">
        <v>576</v>
      </c>
      <c r="H393" s="155">
        <v>1.65</v>
      </c>
      <c r="I393" s="156"/>
      <c r="L393" s="151"/>
      <c r="M393" s="157"/>
      <c r="T393" s="158"/>
      <c r="AT393" s="153" t="s">
        <v>249</v>
      </c>
      <c r="AU393" s="153" t="s">
        <v>86</v>
      </c>
      <c r="AV393" s="12" t="s">
        <v>86</v>
      </c>
      <c r="AW393" s="12" t="s">
        <v>30</v>
      </c>
      <c r="AX393" s="12" t="s">
        <v>73</v>
      </c>
      <c r="AY393" s="153" t="s">
        <v>241</v>
      </c>
    </row>
    <row r="394" spans="2:65" s="13" customFormat="1" ht="12">
      <c r="B394" s="159"/>
      <c r="D394" s="152" t="s">
        <v>249</v>
      </c>
      <c r="E394" s="160" t="s">
        <v>1</v>
      </c>
      <c r="F394" s="161" t="s">
        <v>577</v>
      </c>
      <c r="H394" s="162">
        <v>12.45</v>
      </c>
      <c r="I394" s="163"/>
      <c r="L394" s="159"/>
      <c r="M394" s="164"/>
      <c r="T394" s="165"/>
      <c r="AT394" s="160" t="s">
        <v>249</v>
      </c>
      <c r="AU394" s="160" t="s">
        <v>86</v>
      </c>
      <c r="AV394" s="13" t="s">
        <v>247</v>
      </c>
      <c r="AW394" s="13" t="s">
        <v>30</v>
      </c>
      <c r="AX394" s="13" t="s">
        <v>80</v>
      </c>
      <c r="AY394" s="160" t="s">
        <v>241</v>
      </c>
    </row>
    <row r="395" spans="2:65" s="11" customFormat="1" ht="22.75" customHeight="1">
      <c r="B395" s="125"/>
      <c r="D395" s="126" t="s">
        <v>72</v>
      </c>
      <c r="E395" s="135" t="s">
        <v>247</v>
      </c>
      <c r="F395" s="135" t="s">
        <v>578</v>
      </c>
      <c r="I395" s="128"/>
      <c r="J395" s="136">
        <f>BK395</f>
        <v>0</v>
      </c>
      <c r="L395" s="125"/>
      <c r="M395" s="130"/>
      <c r="P395" s="131">
        <f>SUM(P396:P419)</f>
        <v>0</v>
      </c>
      <c r="R395" s="131">
        <f>SUM(R396:R419)</f>
        <v>29.288375310000003</v>
      </c>
      <c r="T395" s="132">
        <f>SUM(T396:T419)</f>
        <v>0</v>
      </c>
      <c r="AR395" s="126" t="s">
        <v>80</v>
      </c>
      <c r="AT395" s="133" t="s">
        <v>72</v>
      </c>
      <c r="AU395" s="133" t="s">
        <v>80</v>
      </c>
      <c r="AY395" s="126" t="s">
        <v>241</v>
      </c>
      <c r="BK395" s="134">
        <f>SUM(BK396:BK419)</f>
        <v>0</v>
      </c>
    </row>
    <row r="396" spans="2:65" s="1" customFormat="1" ht="16.5" customHeight="1">
      <c r="B396" s="32"/>
      <c r="C396" s="137" t="s">
        <v>579</v>
      </c>
      <c r="D396" s="137" t="s">
        <v>243</v>
      </c>
      <c r="E396" s="138" t="s">
        <v>580</v>
      </c>
      <c r="F396" s="139" t="s">
        <v>581</v>
      </c>
      <c r="G396" s="140" t="s">
        <v>254</v>
      </c>
      <c r="H396" s="141">
        <v>10.839</v>
      </c>
      <c r="I396" s="142"/>
      <c r="J396" s="143">
        <f>ROUND(I396*H396,2)</f>
        <v>0</v>
      </c>
      <c r="K396" s="144"/>
      <c r="L396" s="32"/>
      <c r="M396" s="145" t="s">
        <v>1</v>
      </c>
      <c r="N396" s="146" t="s">
        <v>39</v>
      </c>
      <c r="P396" s="147">
        <f>O396*H396</f>
        <v>0</v>
      </c>
      <c r="Q396" s="147">
        <v>2.5019800000000001</v>
      </c>
      <c r="R396" s="147">
        <f>Q396*H396</f>
        <v>27.118961220000003</v>
      </c>
      <c r="S396" s="147">
        <v>0</v>
      </c>
      <c r="T396" s="148">
        <f>S396*H396</f>
        <v>0</v>
      </c>
      <c r="AR396" s="149" t="s">
        <v>247</v>
      </c>
      <c r="AT396" s="149" t="s">
        <v>243</v>
      </c>
      <c r="AU396" s="149" t="s">
        <v>86</v>
      </c>
      <c r="AY396" s="17" t="s">
        <v>241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7" t="s">
        <v>86</v>
      </c>
      <c r="BK396" s="150">
        <f>ROUND(I396*H396,2)</f>
        <v>0</v>
      </c>
      <c r="BL396" s="17" t="s">
        <v>247</v>
      </c>
      <c r="BM396" s="149" t="s">
        <v>3929</v>
      </c>
    </row>
    <row r="397" spans="2:65" s="12" customFormat="1" ht="12">
      <c r="B397" s="151"/>
      <c r="D397" s="152" t="s">
        <v>249</v>
      </c>
      <c r="E397" s="153" t="s">
        <v>1</v>
      </c>
      <c r="F397" s="154" t="s">
        <v>583</v>
      </c>
      <c r="H397" s="155">
        <v>0.78200000000000003</v>
      </c>
      <c r="I397" s="156"/>
      <c r="L397" s="151"/>
      <c r="M397" s="157"/>
      <c r="T397" s="158"/>
      <c r="AT397" s="153" t="s">
        <v>249</v>
      </c>
      <c r="AU397" s="153" t="s">
        <v>86</v>
      </c>
      <c r="AV397" s="12" t="s">
        <v>86</v>
      </c>
      <c r="AW397" s="12" t="s">
        <v>30</v>
      </c>
      <c r="AX397" s="12" t="s">
        <v>73</v>
      </c>
      <c r="AY397" s="153" t="s">
        <v>241</v>
      </c>
    </row>
    <row r="398" spans="2:65" s="12" customFormat="1" ht="12">
      <c r="B398" s="151"/>
      <c r="D398" s="152" t="s">
        <v>249</v>
      </c>
      <c r="E398" s="153" t="s">
        <v>1</v>
      </c>
      <c r="F398" s="154" t="s">
        <v>584</v>
      </c>
      <c r="H398" s="155">
        <v>1.373</v>
      </c>
      <c r="I398" s="156"/>
      <c r="L398" s="151"/>
      <c r="M398" s="157"/>
      <c r="T398" s="158"/>
      <c r="AT398" s="153" t="s">
        <v>249</v>
      </c>
      <c r="AU398" s="153" t="s">
        <v>86</v>
      </c>
      <c r="AV398" s="12" t="s">
        <v>86</v>
      </c>
      <c r="AW398" s="12" t="s">
        <v>30</v>
      </c>
      <c r="AX398" s="12" t="s">
        <v>73</v>
      </c>
      <c r="AY398" s="153" t="s">
        <v>241</v>
      </c>
    </row>
    <row r="399" spans="2:65" s="12" customFormat="1" ht="12">
      <c r="B399" s="151"/>
      <c r="D399" s="152" t="s">
        <v>249</v>
      </c>
      <c r="E399" s="153" t="s">
        <v>1</v>
      </c>
      <c r="F399" s="154" t="s">
        <v>503</v>
      </c>
      <c r="H399" s="155">
        <v>1.613</v>
      </c>
      <c r="I399" s="156"/>
      <c r="L399" s="151"/>
      <c r="M399" s="157"/>
      <c r="T399" s="158"/>
      <c r="AT399" s="153" t="s">
        <v>249</v>
      </c>
      <c r="AU399" s="153" t="s">
        <v>86</v>
      </c>
      <c r="AV399" s="12" t="s">
        <v>86</v>
      </c>
      <c r="AW399" s="12" t="s">
        <v>30</v>
      </c>
      <c r="AX399" s="12" t="s">
        <v>73</v>
      </c>
      <c r="AY399" s="153" t="s">
        <v>241</v>
      </c>
    </row>
    <row r="400" spans="2:65" s="12" customFormat="1" ht="12">
      <c r="B400" s="151"/>
      <c r="D400" s="152" t="s">
        <v>249</v>
      </c>
      <c r="E400" s="153" t="s">
        <v>1</v>
      </c>
      <c r="F400" s="154" t="s">
        <v>583</v>
      </c>
      <c r="H400" s="155">
        <v>0.78200000000000003</v>
      </c>
      <c r="I400" s="156"/>
      <c r="L400" s="151"/>
      <c r="M400" s="157"/>
      <c r="T400" s="158"/>
      <c r="AT400" s="153" t="s">
        <v>249</v>
      </c>
      <c r="AU400" s="153" t="s">
        <v>86</v>
      </c>
      <c r="AV400" s="12" t="s">
        <v>86</v>
      </c>
      <c r="AW400" s="12" t="s">
        <v>30</v>
      </c>
      <c r="AX400" s="12" t="s">
        <v>73</v>
      </c>
      <c r="AY400" s="153" t="s">
        <v>241</v>
      </c>
    </row>
    <row r="401" spans="2:65" s="12" customFormat="1" ht="12">
      <c r="B401" s="151"/>
      <c r="D401" s="152" t="s">
        <v>249</v>
      </c>
      <c r="E401" s="153" t="s">
        <v>1</v>
      </c>
      <c r="F401" s="154" t="s">
        <v>584</v>
      </c>
      <c r="H401" s="155">
        <v>1.373</v>
      </c>
      <c r="I401" s="156"/>
      <c r="L401" s="151"/>
      <c r="M401" s="157"/>
      <c r="T401" s="158"/>
      <c r="AT401" s="153" t="s">
        <v>249</v>
      </c>
      <c r="AU401" s="153" t="s">
        <v>86</v>
      </c>
      <c r="AV401" s="12" t="s">
        <v>86</v>
      </c>
      <c r="AW401" s="12" t="s">
        <v>30</v>
      </c>
      <c r="AX401" s="12" t="s">
        <v>73</v>
      </c>
      <c r="AY401" s="153" t="s">
        <v>241</v>
      </c>
    </row>
    <row r="402" spans="2:65" s="14" customFormat="1" ht="12">
      <c r="B402" s="166"/>
      <c r="D402" s="152" t="s">
        <v>249</v>
      </c>
      <c r="E402" s="167" t="s">
        <v>1</v>
      </c>
      <c r="F402" s="168" t="s">
        <v>585</v>
      </c>
      <c r="H402" s="169">
        <v>5.923</v>
      </c>
      <c r="I402" s="170"/>
      <c r="L402" s="166"/>
      <c r="M402" s="171"/>
      <c r="T402" s="172"/>
      <c r="AT402" s="167" t="s">
        <v>249</v>
      </c>
      <c r="AU402" s="167" t="s">
        <v>86</v>
      </c>
      <c r="AV402" s="14" t="s">
        <v>258</v>
      </c>
      <c r="AW402" s="14" t="s">
        <v>30</v>
      </c>
      <c r="AX402" s="14" t="s">
        <v>73</v>
      </c>
      <c r="AY402" s="167" t="s">
        <v>241</v>
      </c>
    </row>
    <row r="403" spans="2:65" s="12" customFormat="1" ht="24">
      <c r="B403" s="151"/>
      <c r="D403" s="152" t="s">
        <v>249</v>
      </c>
      <c r="E403" s="153" t="s">
        <v>1</v>
      </c>
      <c r="F403" s="154" t="s">
        <v>586</v>
      </c>
      <c r="H403" s="155">
        <v>4.9160000000000004</v>
      </c>
      <c r="I403" s="156"/>
      <c r="L403" s="151"/>
      <c r="M403" s="157"/>
      <c r="T403" s="158"/>
      <c r="AT403" s="153" t="s">
        <v>249</v>
      </c>
      <c r="AU403" s="153" t="s">
        <v>86</v>
      </c>
      <c r="AV403" s="12" t="s">
        <v>86</v>
      </c>
      <c r="AW403" s="12" t="s">
        <v>30</v>
      </c>
      <c r="AX403" s="12" t="s">
        <v>73</v>
      </c>
      <c r="AY403" s="153" t="s">
        <v>241</v>
      </c>
    </row>
    <row r="404" spans="2:65" s="14" customFormat="1" ht="12">
      <c r="B404" s="166"/>
      <c r="D404" s="152" t="s">
        <v>249</v>
      </c>
      <c r="E404" s="167" t="s">
        <v>1</v>
      </c>
      <c r="F404" s="168" t="s">
        <v>587</v>
      </c>
      <c r="H404" s="169">
        <v>4.9160000000000004</v>
      </c>
      <c r="I404" s="170"/>
      <c r="L404" s="166"/>
      <c r="M404" s="171"/>
      <c r="T404" s="172"/>
      <c r="AT404" s="167" t="s">
        <v>249</v>
      </c>
      <c r="AU404" s="167" t="s">
        <v>86</v>
      </c>
      <c r="AV404" s="14" t="s">
        <v>258</v>
      </c>
      <c r="AW404" s="14" t="s">
        <v>30</v>
      </c>
      <c r="AX404" s="14" t="s">
        <v>73</v>
      </c>
      <c r="AY404" s="167" t="s">
        <v>241</v>
      </c>
    </row>
    <row r="405" spans="2:65" s="13" customFormat="1" ht="12">
      <c r="B405" s="159"/>
      <c r="D405" s="152" t="s">
        <v>249</v>
      </c>
      <c r="E405" s="160" t="s">
        <v>1</v>
      </c>
      <c r="F405" s="161" t="s">
        <v>251</v>
      </c>
      <c r="H405" s="162">
        <v>10.839</v>
      </c>
      <c r="I405" s="163"/>
      <c r="L405" s="159"/>
      <c r="M405" s="164"/>
      <c r="T405" s="165"/>
      <c r="AT405" s="160" t="s">
        <v>249</v>
      </c>
      <c r="AU405" s="160" t="s">
        <v>86</v>
      </c>
      <c r="AV405" s="13" t="s">
        <v>247</v>
      </c>
      <c r="AW405" s="13" t="s">
        <v>30</v>
      </c>
      <c r="AX405" s="13" t="s">
        <v>80</v>
      </c>
      <c r="AY405" s="160" t="s">
        <v>241</v>
      </c>
    </row>
    <row r="406" spans="2:65" s="1" customFormat="1" ht="16.5" customHeight="1">
      <c r="B406" s="32"/>
      <c r="C406" s="137" t="s">
        <v>588</v>
      </c>
      <c r="D406" s="137" t="s">
        <v>243</v>
      </c>
      <c r="E406" s="138" t="s">
        <v>589</v>
      </c>
      <c r="F406" s="139" t="s">
        <v>590</v>
      </c>
      <c r="G406" s="140" t="s">
        <v>246</v>
      </c>
      <c r="H406" s="141">
        <v>130.40700000000001</v>
      </c>
      <c r="I406" s="142"/>
      <c r="J406" s="143">
        <f>ROUND(I406*H406,2)</f>
        <v>0</v>
      </c>
      <c r="K406" s="144"/>
      <c r="L406" s="32"/>
      <c r="M406" s="145" t="s">
        <v>1</v>
      </c>
      <c r="N406" s="146" t="s">
        <v>39</v>
      </c>
      <c r="P406" s="147">
        <f>O406*H406</f>
        <v>0</v>
      </c>
      <c r="Q406" s="147">
        <v>5.7600000000000004E-3</v>
      </c>
      <c r="R406" s="147">
        <f>Q406*H406</f>
        <v>0.75114432000000009</v>
      </c>
      <c r="S406" s="147">
        <v>0</v>
      </c>
      <c r="T406" s="148">
        <f>S406*H406</f>
        <v>0</v>
      </c>
      <c r="AR406" s="149" t="s">
        <v>247</v>
      </c>
      <c r="AT406" s="149" t="s">
        <v>243</v>
      </c>
      <c r="AU406" s="149" t="s">
        <v>86</v>
      </c>
      <c r="AY406" s="17" t="s">
        <v>241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7" t="s">
        <v>86</v>
      </c>
      <c r="BK406" s="150">
        <f>ROUND(I406*H406,2)</f>
        <v>0</v>
      </c>
      <c r="BL406" s="17" t="s">
        <v>247</v>
      </c>
      <c r="BM406" s="149" t="s">
        <v>3930</v>
      </c>
    </row>
    <row r="407" spans="2:65" s="1" customFormat="1" ht="16.5" customHeight="1">
      <c r="B407" s="32"/>
      <c r="C407" s="137" t="s">
        <v>592</v>
      </c>
      <c r="D407" s="137" t="s">
        <v>243</v>
      </c>
      <c r="E407" s="138" t="s">
        <v>593</v>
      </c>
      <c r="F407" s="139" t="s">
        <v>594</v>
      </c>
      <c r="G407" s="140" t="s">
        <v>246</v>
      </c>
      <c r="H407" s="141">
        <v>130.40700000000001</v>
      </c>
      <c r="I407" s="142"/>
      <c r="J407" s="143">
        <f>ROUND(I407*H407,2)</f>
        <v>0</v>
      </c>
      <c r="K407" s="144"/>
      <c r="L407" s="32"/>
      <c r="M407" s="145" t="s">
        <v>1</v>
      </c>
      <c r="N407" s="146" t="s">
        <v>39</v>
      </c>
      <c r="P407" s="147">
        <f>O407*H407</f>
        <v>0</v>
      </c>
      <c r="Q407" s="147">
        <v>0</v>
      </c>
      <c r="R407" s="147">
        <f>Q407*H407</f>
        <v>0</v>
      </c>
      <c r="S407" s="147">
        <v>0</v>
      </c>
      <c r="T407" s="148">
        <f>S407*H407</f>
        <v>0</v>
      </c>
      <c r="AR407" s="149" t="s">
        <v>247</v>
      </c>
      <c r="AT407" s="149" t="s">
        <v>243</v>
      </c>
      <c r="AU407" s="149" t="s">
        <v>86</v>
      </c>
      <c r="AY407" s="17" t="s">
        <v>241</v>
      </c>
      <c r="BE407" s="150">
        <f>IF(N407="základní",J407,0)</f>
        <v>0</v>
      </c>
      <c r="BF407" s="150">
        <f>IF(N407="snížená",J407,0)</f>
        <v>0</v>
      </c>
      <c r="BG407" s="150">
        <f>IF(N407="zákl. přenesená",J407,0)</f>
        <v>0</v>
      </c>
      <c r="BH407" s="150">
        <f>IF(N407="sníž. přenesená",J407,0)</f>
        <v>0</v>
      </c>
      <c r="BI407" s="150">
        <f>IF(N407="nulová",J407,0)</f>
        <v>0</v>
      </c>
      <c r="BJ407" s="17" t="s">
        <v>86</v>
      </c>
      <c r="BK407" s="150">
        <f>ROUND(I407*H407,2)</f>
        <v>0</v>
      </c>
      <c r="BL407" s="17" t="s">
        <v>247</v>
      </c>
      <c r="BM407" s="149" t="s">
        <v>3931</v>
      </c>
    </row>
    <row r="408" spans="2:65" s="12" customFormat="1" ht="12">
      <c r="B408" s="151"/>
      <c r="D408" s="152" t="s">
        <v>249</v>
      </c>
      <c r="E408" s="153" t="s">
        <v>1</v>
      </c>
      <c r="F408" s="154" t="s">
        <v>596</v>
      </c>
      <c r="H408" s="155">
        <v>9.1210000000000004</v>
      </c>
      <c r="I408" s="156"/>
      <c r="L408" s="151"/>
      <c r="M408" s="157"/>
      <c r="T408" s="158"/>
      <c r="AT408" s="153" t="s">
        <v>249</v>
      </c>
      <c r="AU408" s="153" t="s">
        <v>86</v>
      </c>
      <c r="AV408" s="12" t="s">
        <v>86</v>
      </c>
      <c r="AW408" s="12" t="s">
        <v>30</v>
      </c>
      <c r="AX408" s="12" t="s">
        <v>73</v>
      </c>
      <c r="AY408" s="153" t="s">
        <v>241</v>
      </c>
    </row>
    <row r="409" spans="2:65" s="12" customFormat="1" ht="12">
      <c r="B409" s="151"/>
      <c r="D409" s="152" t="s">
        <v>249</v>
      </c>
      <c r="E409" s="153" t="s">
        <v>1</v>
      </c>
      <c r="F409" s="154" t="s">
        <v>597</v>
      </c>
      <c r="H409" s="155">
        <v>16.015999999999998</v>
      </c>
      <c r="I409" s="156"/>
      <c r="L409" s="151"/>
      <c r="M409" s="157"/>
      <c r="T409" s="158"/>
      <c r="AT409" s="153" t="s">
        <v>249</v>
      </c>
      <c r="AU409" s="153" t="s">
        <v>86</v>
      </c>
      <c r="AV409" s="12" t="s">
        <v>86</v>
      </c>
      <c r="AW409" s="12" t="s">
        <v>30</v>
      </c>
      <c r="AX409" s="12" t="s">
        <v>73</v>
      </c>
      <c r="AY409" s="153" t="s">
        <v>241</v>
      </c>
    </row>
    <row r="410" spans="2:65" s="12" customFormat="1" ht="12">
      <c r="B410" s="151"/>
      <c r="D410" s="152" t="s">
        <v>249</v>
      </c>
      <c r="E410" s="153" t="s">
        <v>1</v>
      </c>
      <c r="F410" s="154" t="s">
        <v>598</v>
      </c>
      <c r="H410" s="155">
        <v>1.47</v>
      </c>
      <c r="I410" s="156"/>
      <c r="L410" s="151"/>
      <c r="M410" s="157"/>
      <c r="T410" s="158"/>
      <c r="AT410" s="153" t="s">
        <v>249</v>
      </c>
      <c r="AU410" s="153" t="s">
        <v>86</v>
      </c>
      <c r="AV410" s="12" t="s">
        <v>86</v>
      </c>
      <c r="AW410" s="12" t="s">
        <v>30</v>
      </c>
      <c r="AX410" s="12" t="s">
        <v>73</v>
      </c>
      <c r="AY410" s="153" t="s">
        <v>241</v>
      </c>
    </row>
    <row r="411" spans="2:65" s="12" customFormat="1" ht="12">
      <c r="B411" s="151"/>
      <c r="D411" s="152" t="s">
        <v>249</v>
      </c>
      <c r="E411" s="153" t="s">
        <v>1</v>
      </c>
      <c r="F411" s="154" t="s">
        <v>596</v>
      </c>
      <c r="H411" s="155">
        <v>9.1210000000000004</v>
      </c>
      <c r="I411" s="156"/>
      <c r="L411" s="151"/>
      <c r="M411" s="157"/>
      <c r="T411" s="158"/>
      <c r="AT411" s="153" t="s">
        <v>249</v>
      </c>
      <c r="AU411" s="153" t="s">
        <v>86</v>
      </c>
      <c r="AV411" s="12" t="s">
        <v>86</v>
      </c>
      <c r="AW411" s="12" t="s">
        <v>30</v>
      </c>
      <c r="AX411" s="12" t="s">
        <v>73</v>
      </c>
      <c r="AY411" s="153" t="s">
        <v>241</v>
      </c>
    </row>
    <row r="412" spans="2:65" s="12" customFormat="1" ht="12">
      <c r="B412" s="151"/>
      <c r="D412" s="152" t="s">
        <v>249</v>
      </c>
      <c r="E412" s="153" t="s">
        <v>1</v>
      </c>
      <c r="F412" s="154" t="s">
        <v>597</v>
      </c>
      <c r="H412" s="155">
        <v>16.015999999999998</v>
      </c>
      <c r="I412" s="156"/>
      <c r="L412" s="151"/>
      <c r="M412" s="157"/>
      <c r="T412" s="158"/>
      <c r="AT412" s="153" t="s">
        <v>249</v>
      </c>
      <c r="AU412" s="153" t="s">
        <v>86</v>
      </c>
      <c r="AV412" s="12" t="s">
        <v>86</v>
      </c>
      <c r="AW412" s="12" t="s">
        <v>30</v>
      </c>
      <c r="AX412" s="12" t="s">
        <v>73</v>
      </c>
      <c r="AY412" s="153" t="s">
        <v>241</v>
      </c>
    </row>
    <row r="413" spans="2:65" s="14" customFormat="1" ht="12">
      <c r="B413" s="166"/>
      <c r="D413" s="152" t="s">
        <v>249</v>
      </c>
      <c r="E413" s="167" t="s">
        <v>1</v>
      </c>
      <c r="F413" s="168" t="s">
        <v>585</v>
      </c>
      <c r="H413" s="169">
        <v>51.744</v>
      </c>
      <c r="I413" s="170"/>
      <c r="L413" s="166"/>
      <c r="M413" s="171"/>
      <c r="T413" s="172"/>
      <c r="AT413" s="167" t="s">
        <v>249</v>
      </c>
      <c r="AU413" s="167" t="s">
        <v>86</v>
      </c>
      <c r="AV413" s="14" t="s">
        <v>258</v>
      </c>
      <c r="AW413" s="14" t="s">
        <v>30</v>
      </c>
      <c r="AX413" s="14" t="s">
        <v>73</v>
      </c>
      <c r="AY413" s="167" t="s">
        <v>241</v>
      </c>
    </row>
    <row r="414" spans="2:65" s="12" customFormat="1" ht="24">
      <c r="B414" s="151"/>
      <c r="D414" s="152" t="s">
        <v>249</v>
      </c>
      <c r="E414" s="153" t="s">
        <v>1</v>
      </c>
      <c r="F414" s="154" t="s">
        <v>599</v>
      </c>
      <c r="H414" s="155">
        <v>78.662999999999997</v>
      </c>
      <c r="I414" s="156"/>
      <c r="L414" s="151"/>
      <c r="M414" s="157"/>
      <c r="T414" s="158"/>
      <c r="AT414" s="153" t="s">
        <v>249</v>
      </c>
      <c r="AU414" s="153" t="s">
        <v>86</v>
      </c>
      <c r="AV414" s="12" t="s">
        <v>86</v>
      </c>
      <c r="AW414" s="12" t="s">
        <v>30</v>
      </c>
      <c r="AX414" s="12" t="s">
        <v>73</v>
      </c>
      <c r="AY414" s="153" t="s">
        <v>241</v>
      </c>
    </row>
    <row r="415" spans="2:65" s="14" customFormat="1" ht="12">
      <c r="B415" s="166"/>
      <c r="D415" s="152" t="s">
        <v>249</v>
      </c>
      <c r="E415" s="167" t="s">
        <v>1</v>
      </c>
      <c r="F415" s="168" t="s">
        <v>587</v>
      </c>
      <c r="H415" s="169">
        <v>78.662999999999997</v>
      </c>
      <c r="I415" s="170"/>
      <c r="L415" s="166"/>
      <c r="M415" s="171"/>
      <c r="T415" s="172"/>
      <c r="AT415" s="167" t="s">
        <v>249</v>
      </c>
      <c r="AU415" s="167" t="s">
        <v>86</v>
      </c>
      <c r="AV415" s="14" t="s">
        <v>258</v>
      </c>
      <c r="AW415" s="14" t="s">
        <v>30</v>
      </c>
      <c r="AX415" s="14" t="s">
        <v>73</v>
      </c>
      <c r="AY415" s="167" t="s">
        <v>241</v>
      </c>
    </row>
    <row r="416" spans="2:65" s="13" customFormat="1" ht="12">
      <c r="B416" s="159"/>
      <c r="D416" s="152" t="s">
        <v>249</v>
      </c>
      <c r="E416" s="160" t="s">
        <v>1</v>
      </c>
      <c r="F416" s="161" t="s">
        <v>251</v>
      </c>
      <c r="H416" s="162">
        <v>130.40700000000001</v>
      </c>
      <c r="I416" s="163"/>
      <c r="L416" s="159"/>
      <c r="M416" s="164"/>
      <c r="T416" s="165"/>
      <c r="AT416" s="160" t="s">
        <v>249</v>
      </c>
      <c r="AU416" s="160" t="s">
        <v>86</v>
      </c>
      <c r="AV416" s="13" t="s">
        <v>247</v>
      </c>
      <c r="AW416" s="13" t="s">
        <v>30</v>
      </c>
      <c r="AX416" s="13" t="s">
        <v>80</v>
      </c>
      <c r="AY416" s="160" t="s">
        <v>241</v>
      </c>
    </row>
    <row r="417" spans="2:65" s="1" customFormat="1" ht="24.25" customHeight="1">
      <c r="B417" s="32"/>
      <c r="C417" s="137" t="s">
        <v>600</v>
      </c>
      <c r="D417" s="137" t="s">
        <v>243</v>
      </c>
      <c r="E417" s="138" t="s">
        <v>601</v>
      </c>
      <c r="F417" s="139" t="s">
        <v>602</v>
      </c>
      <c r="G417" s="140" t="s">
        <v>282</v>
      </c>
      <c r="H417" s="141">
        <v>1.347</v>
      </c>
      <c r="I417" s="142"/>
      <c r="J417" s="143">
        <f>ROUND(I417*H417,2)</f>
        <v>0</v>
      </c>
      <c r="K417" s="144"/>
      <c r="L417" s="32"/>
      <c r="M417" s="145" t="s">
        <v>1</v>
      </c>
      <c r="N417" s="146" t="s">
        <v>39</v>
      </c>
      <c r="P417" s="147">
        <f>O417*H417</f>
        <v>0</v>
      </c>
      <c r="Q417" s="147">
        <v>1.05291</v>
      </c>
      <c r="R417" s="147">
        <f>Q417*H417</f>
        <v>1.41826977</v>
      </c>
      <c r="S417" s="147">
        <v>0</v>
      </c>
      <c r="T417" s="148">
        <f>S417*H417</f>
        <v>0</v>
      </c>
      <c r="AR417" s="149" t="s">
        <v>247</v>
      </c>
      <c r="AT417" s="149" t="s">
        <v>243</v>
      </c>
      <c r="AU417" s="149" t="s">
        <v>86</v>
      </c>
      <c r="AY417" s="17" t="s">
        <v>241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7" t="s">
        <v>86</v>
      </c>
      <c r="BK417" s="150">
        <f>ROUND(I417*H417,2)</f>
        <v>0</v>
      </c>
      <c r="BL417" s="17" t="s">
        <v>247</v>
      </c>
      <c r="BM417" s="149" t="s">
        <v>3932</v>
      </c>
    </row>
    <row r="418" spans="2:65" s="12" customFormat="1" ht="12">
      <c r="B418" s="151"/>
      <c r="D418" s="152" t="s">
        <v>249</v>
      </c>
      <c r="E418" s="153" t="s">
        <v>1</v>
      </c>
      <c r="F418" s="154" t="s">
        <v>604</v>
      </c>
      <c r="H418" s="155">
        <v>1.347</v>
      </c>
      <c r="I418" s="156"/>
      <c r="L418" s="151"/>
      <c r="M418" s="157"/>
      <c r="T418" s="158"/>
      <c r="AT418" s="153" t="s">
        <v>249</v>
      </c>
      <c r="AU418" s="153" t="s">
        <v>86</v>
      </c>
      <c r="AV418" s="12" t="s">
        <v>86</v>
      </c>
      <c r="AW418" s="12" t="s">
        <v>30</v>
      </c>
      <c r="AX418" s="12" t="s">
        <v>73</v>
      </c>
      <c r="AY418" s="153" t="s">
        <v>241</v>
      </c>
    </row>
    <row r="419" spans="2:65" s="13" customFormat="1" ht="12">
      <c r="B419" s="159"/>
      <c r="D419" s="152" t="s">
        <v>249</v>
      </c>
      <c r="E419" s="160" t="s">
        <v>1</v>
      </c>
      <c r="F419" s="161" t="s">
        <v>251</v>
      </c>
      <c r="H419" s="162">
        <v>1.347</v>
      </c>
      <c r="I419" s="163"/>
      <c r="L419" s="159"/>
      <c r="M419" s="164"/>
      <c r="T419" s="165"/>
      <c r="AT419" s="160" t="s">
        <v>249</v>
      </c>
      <c r="AU419" s="160" t="s">
        <v>86</v>
      </c>
      <c r="AV419" s="13" t="s">
        <v>247</v>
      </c>
      <c r="AW419" s="13" t="s">
        <v>30</v>
      </c>
      <c r="AX419" s="13" t="s">
        <v>80</v>
      </c>
      <c r="AY419" s="160" t="s">
        <v>241</v>
      </c>
    </row>
    <row r="420" spans="2:65" s="11" customFormat="1" ht="22.75" customHeight="1">
      <c r="B420" s="125"/>
      <c r="D420" s="126" t="s">
        <v>72</v>
      </c>
      <c r="E420" s="135" t="s">
        <v>269</v>
      </c>
      <c r="F420" s="135" t="s">
        <v>606</v>
      </c>
      <c r="I420" s="128"/>
      <c r="J420" s="136">
        <f>BK420</f>
        <v>0</v>
      </c>
      <c r="L420" s="125"/>
      <c r="M420" s="130"/>
      <c r="P420" s="131">
        <f>SUM(P421:P440)</f>
        <v>0</v>
      </c>
      <c r="R420" s="131">
        <f>SUM(R421:R440)</f>
        <v>74.951134400000001</v>
      </c>
      <c r="T420" s="132">
        <f>SUM(T421:T440)</f>
        <v>0</v>
      </c>
      <c r="AR420" s="126" t="s">
        <v>80</v>
      </c>
      <c r="AT420" s="133" t="s">
        <v>72</v>
      </c>
      <c r="AU420" s="133" t="s">
        <v>80</v>
      </c>
      <c r="AY420" s="126" t="s">
        <v>241</v>
      </c>
      <c r="BK420" s="134">
        <f>SUM(BK421:BK440)</f>
        <v>0</v>
      </c>
    </row>
    <row r="421" spans="2:65" s="1" customFormat="1" ht="24.25" customHeight="1">
      <c r="B421" s="32"/>
      <c r="C421" s="137" t="s">
        <v>607</v>
      </c>
      <c r="D421" s="137" t="s">
        <v>243</v>
      </c>
      <c r="E421" s="138" t="s">
        <v>608</v>
      </c>
      <c r="F421" s="139" t="s">
        <v>609</v>
      </c>
      <c r="G421" s="140" t="s">
        <v>246</v>
      </c>
      <c r="H421" s="141">
        <v>109.12</v>
      </c>
      <c r="I421" s="142"/>
      <c r="J421" s="143">
        <f>ROUND(I421*H421,2)</f>
        <v>0</v>
      </c>
      <c r="K421" s="144"/>
      <c r="L421" s="32"/>
      <c r="M421" s="145" t="s">
        <v>1</v>
      </c>
      <c r="N421" s="146" t="s">
        <v>39</v>
      </c>
      <c r="P421" s="147">
        <f>O421*H421</f>
        <v>0</v>
      </c>
      <c r="Q421" s="147">
        <v>0.106</v>
      </c>
      <c r="R421" s="147">
        <f>Q421*H421</f>
        <v>11.56672</v>
      </c>
      <c r="S421" s="147">
        <v>0</v>
      </c>
      <c r="T421" s="148">
        <f>S421*H421</f>
        <v>0</v>
      </c>
      <c r="AR421" s="149" t="s">
        <v>247</v>
      </c>
      <c r="AT421" s="149" t="s">
        <v>243</v>
      </c>
      <c r="AU421" s="149" t="s">
        <v>86</v>
      </c>
      <c r="AY421" s="17" t="s">
        <v>241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86</v>
      </c>
      <c r="BK421" s="150">
        <f>ROUND(I421*H421,2)</f>
        <v>0</v>
      </c>
      <c r="BL421" s="17" t="s">
        <v>247</v>
      </c>
      <c r="BM421" s="149" t="s">
        <v>3933</v>
      </c>
    </row>
    <row r="422" spans="2:65" s="12" customFormat="1" ht="12">
      <c r="B422" s="151"/>
      <c r="D422" s="152" t="s">
        <v>249</v>
      </c>
      <c r="E422" s="153" t="s">
        <v>1</v>
      </c>
      <c r="F422" s="154" t="s">
        <v>314</v>
      </c>
      <c r="H422" s="155">
        <v>16</v>
      </c>
      <c r="I422" s="156"/>
      <c r="L422" s="151"/>
      <c r="M422" s="157"/>
      <c r="T422" s="158"/>
      <c r="AT422" s="153" t="s">
        <v>249</v>
      </c>
      <c r="AU422" s="153" t="s">
        <v>86</v>
      </c>
      <c r="AV422" s="12" t="s">
        <v>86</v>
      </c>
      <c r="AW422" s="12" t="s">
        <v>30</v>
      </c>
      <c r="AX422" s="12" t="s">
        <v>73</v>
      </c>
      <c r="AY422" s="153" t="s">
        <v>241</v>
      </c>
    </row>
    <row r="423" spans="2:65" s="12" customFormat="1" ht="12">
      <c r="B423" s="151"/>
      <c r="D423" s="152" t="s">
        <v>249</v>
      </c>
      <c r="E423" s="153" t="s">
        <v>1</v>
      </c>
      <c r="F423" s="154" t="s">
        <v>315</v>
      </c>
      <c r="H423" s="155">
        <v>57.42</v>
      </c>
      <c r="I423" s="156"/>
      <c r="L423" s="151"/>
      <c r="M423" s="157"/>
      <c r="T423" s="158"/>
      <c r="AT423" s="153" t="s">
        <v>249</v>
      </c>
      <c r="AU423" s="153" t="s">
        <v>86</v>
      </c>
      <c r="AV423" s="12" t="s">
        <v>86</v>
      </c>
      <c r="AW423" s="12" t="s">
        <v>30</v>
      </c>
      <c r="AX423" s="12" t="s">
        <v>73</v>
      </c>
      <c r="AY423" s="153" t="s">
        <v>241</v>
      </c>
    </row>
    <row r="424" spans="2:65" s="12" customFormat="1" ht="12">
      <c r="B424" s="151"/>
      <c r="D424" s="152" t="s">
        <v>249</v>
      </c>
      <c r="E424" s="153" t="s">
        <v>1</v>
      </c>
      <c r="F424" s="154" t="s">
        <v>316</v>
      </c>
      <c r="H424" s="155">
        <v>35.700000000000003</v>
      </c>
      <c r="I424" s="156"/>
      <c r="L424" s="151"/>
      <c r="M424" s="157"/>
      <c r="T424" s="158"/>
      <c r="AT424" s="153" t="s">
        <v>249</v>
      </c>
      <c r="AU424" s="153" t="s">
        <v>86</v>
      </c>
      <c r="AV424" s="12" t="s">
        <v>86</v>
      </c>
      <c r="AW424" s="12" t="s">
        <v>30</v>
      </c>
      <c r="AX424" s="12" t="s">
        <v>73</v>
      </c>
      <c r="AY424" s="153" t="s">
        <v>241</v>
      </c>
    </row>
    <row r="425" spans="2:65" s="13" customFormat="1" ht="12">
      <c r="B425" s="159"/>
      <c r="D425" s="152" t="s">
        <v>249</v>
      </c>
      <c r="E425" s="160" t="s">
        <v>1</v>
      </c>
      <c r="F425" s="161" t="s">
        <v>317</v>
      </c>
      <c r="H425" s="162">
        <v>109.12</v>
      </c>
      <c r="I425" s="163"/>
      <c r="L425" s="159"/>
      <c r="M425" s="164"/>
      <c r="T425" s="165"/>
      <c r="AT425" s="160" t="s">
        <v>249</v>
      </c>
      <c r="AU425" s="160" t="s">
        <v>86</v>
      </c>
      <c r="AV425" s="13" t="s">
        <v>247</v>
      </c>
      <c r="AW425" s="13" t="s">
        <v>30</v>
      </c>
      <c r="AX425" s="13" t="s">
        <v>80</v>
      </c>
      <c r="AY425" s="160" t="s">
        <v>241</v>
      </c>
    </row>
    <row r="426" spans="2:65" s="1" customFormat="1" ht="24.25" customHeight="1">
      <c r="B426" s="32"/>
      <c r="C426" s="137" t="s">
        <v>611</v>
      </c>
      <c r="D426" s="137" t="s">
        <v>243</v>
      </c>
      <c r="E426" s="138" t="s">
        <v>612</v>
      </c>
      <c r="F426" s="139" t="s">
        <v>613</v>
      </c>
      <c r="G426" s="140" t="s">
        <v>246</v>
      </c>
      <c r="H426" s="141">
        <v>109.12</v>
      </c>
      <c r="I426" s="142"/>
      <c r="J426" s="143">
        <f>ROUND(I426*H426,2)</f>
        <v>0</v>
      </c>
      <c r="K426" s="144"/>
      <c r="L426" s="32"/>
      <c r="M426" s="145" t="s">
        <v>1</v>
      </c>
      <c r="N426" s="146" t="s">
        <v>39</v>
      </c>
      <c r="P426" s="147">
        <f>O426*H426</f>
        <v>0</v>
      </c>
      <c r="Q426" s="147">
        <v>0.19700000000000001</v>
      </c>
      <c r="R426" s="147">
        <f>Q426*H426</f>
        <v>21.496640000000003</v>
      </c>
      <c r="S426" s="147">
        <v>0</v>
      </c>
      <c r="T426" s="148">
        <f>S426*H426</f>
        <v>0</v>
      </c>
      <c r="AR426" s="149" t="s">
        <v>247</v>
      </c>
      <c r="AT426" s="149" t="s">
        <v>243</v>
      </c>
      <c r="AU426" s="149" t="s">
        <v>86</v>
      </c>
      <c r="AY426" s="17" t="s">
        <v>241</v>
      </c>
      <c r="BE426" s="150">
        <f>IF(N426="základní",J426,0)</f>
        <v>0</v>
      </c>
      <c r="BF426" s="150">
        <f>IF(N426="snížená",J426,0)</f>
        <v>0</v>
      </c>
      <c r="BG426" s="150">
        <f>IF(N426="zákl. přenesená",J426,0)</f>
        <v>0</v>
      </c>
      <c r="BH426" s="150">
        <f>IF(N426="sníž. přenesená",J426,0)</f>
        <v>0</v>
      </c>
      <c r="BI426" s="150">
        <f>IF(N426="nulová",J426,0)</f>
        <v>0</v>
      </c>
      <c r="BJ426" s="17" t="s">
        <v>86</v>
      </c>
      <c r="BK426" s="150">
        <f>ROUND(I426*H426,2)</f>
        <v>0</v>
      </c>
      <c r="BL426" s="17" t="s">
        <v>247</v>
      </c>
      <c r="BM426" s="149" t="s">
        <v>3934</v>
      </c>
    </row>
    <row r="427" spans="2:65" s="12" customFormat="1" ht="12">
      <c r="B427" s="151"/>
      <c r="D427" s="152" t="s">
        <v>249</v>
      </c>
      <c r="E427" s="153" t="s">
        <v>1</v>
      </c>
      <c r="F427" s="154" t="s">
        <v>314</v>
      </c>
      <c r="H427" s="155">
        <v>16</v>
      </c>
      <c r="I427" s="156"/>
      <c r="L427" s="151"/>
      <c r="M427" s="157"/>
      <c r="T427" s="158"/>
      <c r="AT427" s="153" t="s">
        <v>249</v>
      </c>
      <c r="AU427" s="153" t="s">
        <v>86</v>
      </c>
      <c r="AV427" s="12" t="s">
        <v>86</v>
      </c>
      <c r="AW427" s="12" t="s">
        <v>30</v>
      </c>
      <c r="AX427" s="12" t="s">
        <v>73</v>
      </c>
      <c r="AY427" s="153" t="s">
        <v>241</v>
      </c>
    </row>
    <row r="428" spans="2:65" s="12" customFormat="1" ht="12">
      <c r="B428" s="151"/>
      <c r="D428" s="152" t="s">
        <v>249</v>
      </c>
      <c r="E428" s="153" t="s">
        <v>1</v>
      </c>
      <c r="F428" s="154" t="s">
        <v>315</v>
      </c>
      <c r="H428" s="155">
        <v>57.42</v>
      </c>
      <c r="I428" s="156"/>
      <c r="L428" s="151"/>
      <c r="M428" s="157"/>
      <c r="T428" s="158"/>
      <c r="AT428" s="153" t="s">
        <v>249</v>
      </c>
      <c r="AU428" s="153" t="s">
        <v>86</v>
      </c>
      <c r="AV428" s="12" t="s">
        <v>86</v>
      </c>
      <c r="AW428" s="12" t="s">
        <v>30</v>
      </c>
      <c r="AX428" s="12" t="s">
        <v>73</v>
      </c>
      <c r="AY428" s="153" t="s">
        <v>241</v>
      </c>
    </row>
    <row r="429" spans="2:65" s="12" customFormat="1" ht="12">
      <c r="B429" s="151"/>
      <c r="D429" s="152" t="s">
        <v>249</v>
      </c>
      <c r="E429" s="153" t="s">
        <v>1</v>
      </c>
      <c r="F429" s="154" t="s">
        <v>316</v>
      </c>
      <c r="H429" s="155">
        <v>35.700000000000003</v>
      </c>
      <c r="I429" s="156"/>
      <c r="L429" s="151"/>
      <c r="M429" s="157"/>
      <c r="T429" s="158"/>
      <c r="AT429" s="153" t="s">
        <v>249</v>
      </c>
      <c r="AU429" s="153" t="s">
        <v>86</v>
      </c>
      <c r="AV429" s="12" t="s">
        <v>86</v>
      </c>
      <c r="AW429" s="12" t="s">
        <v>30</v>
      </c>
      <c r="AX429" s="12" t="s">
        <v>73</v>
      </c>
      <c r="AY429" s="153" t="s">
        <v>241</v>
      </c>
    </row>
    <row r="430" spans="2:65" s="13" customFormat="1" ht="12">
      <c r="B430" s="159"/>
      <c r="D430" s="152" t="s">
        <v>249</v>
      </c>
      <c r="E430" s="160" t="s">
        <v>1</v>
      </c>
      <c r="F430" s="161" t="s">
        <v>317</v>
      </c>
      <c r="H430" s="162">
        <v>109.12</v>
      </c>
      <c r="I430" s="163"/>
      <c r="L430" s="159"/>
      <c r="M430" s="164"/>
      <c r="T430" s="165"/>
      <c r="AT430" s="160" t="s">
        <v>249</v>
      </c>
      <c r="AU430" s="160" t="s">
        <v>86</v>
      </c>
      <c r="AV430" s="13" t="s">
        <v>247</v>
      </c>
      <c r="AW430" s="13" t="s">
        <v>30</v>
      </c>
      <c r="AX430" s="13" t="s">
        <v>80</v>
      </c>
      <c r="AY430" s="160" t="s">
        <v>241</v>
      </c>
    </row>
    <row r="431" spans="2:65" s="1" customFormat="1" ht="24.25" customHeight="1">
      <c r="B431" s="32"/>
      <c r="C431" s="137" t="s">
        <v>615</v>
      </c>
      <c r="D431" s="137" t="s">
        <v>243</v>
      </c>
      <c r="E431" s="138" t="s">
        <v>616</v>
      </c>
      <c r="F431" s="139" t="s">
        <v>617</v>
      </c>
      <c r="G431" s="140" t="s">
        <v>246</v>
      </c>
      <c r="H431" s="141">
        <v>33.4</v>
      </c>
      <c r="I431" s="142"/>
      <c r="J431" s="143">
        <f>ROUND(I431*H431,2)</f>
        <v>0</v>
      </c>
      <c r="K431" s="144"/>
      <c r="L431" s="32"/>
      <c r="M431" s="145" t="s">
        <v>1</v>
      </c>
      <c r="N431" s="146" t="s">
        <v>39</v>
      </c>
      <c r="P431" s="147">
        <f>O431*H431</f>
        <v>0</v>
      </c>
      <c r="Q431" s="147">
        <v>0.57499999999999996</v>
      </c>
      <c r="R431" s="147">
        <f>Q431*H431</f>
        <v>19.204999999999998</v>
      </c>
      <c r="S431" s="147">
        <v>0</v>
      </c>
      <c r="T431" s="148">
        <f>S431*H431</f>
        <v>0</v>
      </c>
      <c r="AR431" s="149" t="s">
        <v>247</v>
      </c>
      <c r="AT431" s="149" t="s">
        <v>243</v>
      </c>
      <c r="AU431" s="149" t="s">
        <v>86</v>
      </c>
      <c r="AY431" s="17" t="s">
        <v>241</v>
      </c>
      <c r="BE431" s="150">
        <f>IF(N431="základní",J431,0)</f>
        <v>0</v>
      </c>
      <c r="BF431" s="150">
        <f>IF(N431="snížená",J431,0)</f>
        <v>0</v>
      </c>
      <c r="BG431" s="150">
        <f>IF(N431="zákl. přenesená",J431,0)</f>
        <v>0</v>
      </c>
      <c r="BH431" s="150">
        <f>IF(N431="sníž. přenesená",J431,0)</f>
        <v>0</v>
      </c>
      <c r="BI431" s="150">
        <f>IF(N431="nulová",J431,0)</f>
        <v>0</v>
      </c>
      <c r="BJ431" s="17" t="s">
        <v>86</v>
      </c>
      <c r="BK431" s="150">
        <f>ROUND(I431*H431,2)</f>
        <v>0</v>
      </c>
      <c r="BL431" s="17" t="s">
        <v>247</v>
      </c>
      <c r="BM431" s="149" t="s">
        <v>3935</v>
      </c>
    </row>
    <row r="432" spans="2:65" s="12" customFormat="1" ht="12">
      <c r="B432" s="151"/>
      <c r="D432" s="152" t="s">
        <v>249</v>
      </c>
      <c r="E432" s="153" t="s">
        <v>1</v>
      </c>
      <c r="F432" s="154" t="s">
        <v>619</v>
      </c>
      <c r="H432" s="155">
        <v>33.4</v>
      </c>
      <c r="I432" s="156"/>
      <c r="L432" s="151"/>
      <c r="M432" s="157"/>
      <c r="T432" s="158"/>
      <c r="AT432" s="153" t="s">
        <v>249</v>
      </c>
      <c r="AU432" s="153" t="s">
        <v>86</v>
      </c>
      <c r="AV432" s="12" t="s">
        <v>86</v>
      </c>
      <c r="AW432" s="12" t="s">
        <v>30</v>
      </c>
      <c r="AX432" s="12" t="s">
        <v>73</v>
      </c>
      <c r="AY432" s="153" t="s">
        <v>241</v>
      </c>
    </row>
    <row r="433" spans="2:65" s="13" customFormat="1" ht="12">
      <c r="B433" s="159"/>
      <c r="D433" s="152" t="s">
        <v>249</v>
      </c>
      <c r="E433" s="160" t="s">
        <v>1</v>
      </c>
      <c r="F433" s="161" t="s">
        <v>257</v>
      </c>
      <c r="H433" s="162">
        <v>33.4</v>
      </c>
      <c r="I433" s="163"/>
      <c r="L433" s="159"/>
      <c r="M433" s="164"/>
      <c r="T433" s="165"/>
      <c r="AT433" s="160" t="s">
        <v>249</v>
      </c>
      <c r="AU433" s="160" t="s">
        <v>86</v>
      </c>
      <c r="AV433" s="13" t="s">
        <v>247</v>
      </c>
      <c r="AW433" s="13" t="s">
        <v>30</v>
      </c>
      <c r="AX433" s="13" t="s">
        <v>80</v>
      </c>
      <c r="AY433" s="160" t="s">
        <v>241</v>
      </c>
    </row>
    <row r="434" spans="2:65" s="1" customFormat="1" ht="24.25" customHeight="1">
      <c r="B434" s="32"/>
      <c r="C434" s="137" t="s">
        <v>620</v>
      </c>
      <c r="D434" s="137" t="s">
        <v>243</v>
      </c>
      <c r="E434" s="138" t="s">
        <v>621</v>
      </c>
      <c r="F434" s="139" t="s">
        <v>622</v>
      </c>
      <c r="G434" s="140" t="s">
        <v>246</v>
      </c>
      <c r="H434" s="141">
        <v>109.12</v>
      </c>
      <c r="I434" s="142"/>
      <c r="J434" s="143">
        <f>ROUND(I434*H434,2)</f>
        <v>0</v>
      </c>
      <c r="K434" s="144"/>
      <c r="L434" s="32"/>
      <c r="M434" s="145" t="s">
        <v>1</v>
      </c>
      <c r="N434" s="146" t="s">
        <v>39</v>
      </c>
      <c r="P434" s="147">
        <f>O434*H434</f>
        <v>0</v>
      </c>
      <c r="Q434" s="147">
        <v>8.9219999999999994E-2</v>
      </c>
      <c r="R434" s="147">
        <f>Q434*H434</f>
        <v>9.7356864000000005</v>
      </c>
      <c r="S434" s="147">
        <v>0</v>
      </c>
      <c r="T434" s="148">
        <f>S434*H434</f>
        <v>0</v>
      </c>
      <c r="AR434" s="149" t="s">
        <v>247</v>
      </c>
      <c r="AT434" s="149" t="s">
        <v>243</v>
      </c>
      <c r="AU434" s="149" t="s">
        <v>86</v>
      </c>
      <c r="AY434" s="17" t="s">
        <v>241</v>
      </c>
      <c r="BE434" s="150">
        <f>IF(N434="základní",J434,0)</f>
        <v>0</v>
      </c>
      <c r="BF434" s="150">
        <f>IF(N434="snížená",J434,0)</f>
        <v>0</v>
      </c>
      <c r="BG434" s="150">
        <f>IF(N434="zákl. přenesená",J434,0)</f>
        <v>0</v>
      </c>
      <c r="BH434" s="150">
        <f>IF(N434="sníž. přenesená",J434,0)</f>
        <v>0</v>
      </c>
      <c r="BI434" s="150">
        <f>IF(N434="nulová",J434,0)</f>
        <v>0</v>
      </c>
      <c r="BJ434" s="17" t="s">
        <v>86</v>
      </c>
      <c r="BK434" s="150">
        <f>ROUND(I434*H434,2)</f>
        <v>0</v>
      </c>
      <c r="BL434" s="17" t="s">
        <v>247</v>
      </c>
      <c r="BM434" s="149" t="s">
        <v>3936</v>
      </c>
    </row>
    <row r="435" spans="2:65" s="12" customFormat="1" ht="12">
      <c r="B435" s="151"/>
      <c r="D435" s="152" t="s">
        <v>249</v>
      </c>
      <c r="E435" s="153" t="s">
        <v>1</v>
      </c>
      <c r="F435" s="154" t="s">
        <v>314</v>
      </c>
      <c r="H435" s="155">
        <v>16</v>
      </c>
      <c r="I435" s="156"/>
      <c r="L435" s="151"/>
      <c r="M435" s="157"/>
      <c r="T435" s="158"/>
      <c r="AT435" s="153" t="s">
        <v>249</v>
      </c>
      <c r="AU435" s="153" t="s">
        <v>86</v>
      </c>
      <c r="AV435" s="12" t="s">
        <v>86</v>
      </c>
      <c r="AW435" s="12" t="s">
        <v>30</v>
      </c>
      <c r="AX435" s="12" t="s">
        <v>73</v>
      </c>
      <c r="AY435" s="153" t="s">
        <v>241</v>
      </c>
    </row>
    <row r="436" spans="2:65" s="12" customFormat="1" ht="12">
      <c r="B436" s="151"/>
      <c r="D436" s="152" t="s">
        <v>249</v>
      </c>
      <c r="E436" s="153" t="s">
        <v>1</v>
      </c>
      <c r="F436" s="154" t="s">
        <v>315</v>
      </c>
      <c r="H436" s="155">
        <v>57.42</v>
      </c>
      <c r="I436" s="156"/>
      <c r="L436" s="151"/>
      <c r="M436" s="157"/>
      <c r="T436" s="158"/>
      <c r="AT436" s="153" t="s">
        <v>249</v>
      </c>
      <c r="AU436" s="153" t="s">
        <v>86</v>
      </c>
      <c r="AV436" s="12" t="s">
        <v>86</v>
      </c>
      <c r="AW436" s="12" t="s">
        <v>30</v>
      </c>
      <c r="AX436" s="12" t="s">
        <v>73</v>
      </c>
      <c r="AY436" s="153" t="s">
        <v>241</v>
      </c>
    </row>
    <row r="437" spans="2:65" s="12" customFormat="1" ht="12">
      <c r="B437" s="151"/>
      <c r="D437" s="152" t="s">
        <v>249</v>
      </c>
      <c r="E437" s="153" t="s">
        <v>1</v>
      </c>
      <c r="F437" s="154" t="s">
        <v>316</v>
      </c>
      <c r="H437" s="155">
        <v>35.700000000000003</v>
      </c>
      <c r="I437" s="156"/>
      <c r="L437" s="151"/>
      <c r="M437" s="157"/>
      <c r="T437" s="158"/>
      <c r="AT437" s="153" t="s">
        <v>249</v>
      </c>
      <c r="AU437" s="153" t="s">
        <v>86</v>
      </c>
      <c r="AV437" s="12" t="s">
        <v>86</v>
      </c>
      <c r="AW437" s="12" t="s">
        <v>30</v>
      </c>
      <c r="AX437" s="12" t="s">
        <v>73</v>
      </c>
      <c r="AY437" s="153" t="s">
        <v>241</v>
      </c>
    </row>
    <row r="438" spans="2:65" s="13" customFormat="1" ht="12">
      <c r="B438" s="159"/>
      <c r="D438" s="152" t="s">
        <v>249</v>
      </c>
      <c r="E438" s="160" t="s">
        <v>1</v>
      </c>
      <c r="F438" s="161" t="s">
        <v>317</v>
      </c>
      <c r="H438" s="162">
        <v>109.12</v>
      </c>
      <c r="I438" s="163"/>
      <c r="L438" s="159"/>
      <c r="M438" s="164"/>
      <c r="T438" s="165"/>
      <c r="AT438" s="160" t="s">
        <v>249</v>
      </c>
      <c r="AU438" s="160" t="s">
        <v>86</v>
      </c>
      <c r="AV438" s="13" t="s">
        <v>247</v>
      </c>
      <c r="AW438" s="13" t="s">
        <v>30</v>
      </c>
      <c r="AX438" s="13" t="s">
        <v>80</v>
      </c>
      <c r="AY438" s="160" t="s">
        <v>241</v>
      </c>
    </row>
    <row r="439" spans="2:65" s="1" customFormat="1" ht="24.25" customHeight="1">
      <c r="B439" s="32"/>
      <c r="C439" s="173" t="s">
        <v>624</v>
      </c>
      <c r="D439" s="173" t="s">
        <v>319</v>
      </c>
      <c r="E439" s="174" t="s">
        <v>625</v>
      </c>
      <c r="F439" s="175" t="s">
        <v>626</v>
      </c>
      <c r="G439" s="176" t="s">
        <v>246</v>
      </c>
      <c r="H439" s="177">
        <v>114.57599999999999</v>
      </c>
      <c r="I439" s="178"/>
      <c r="J439" s="179">
        <f>ROUND(I439*H439,2)</f>
        <v>0</v>
      </c>
      <c r="K439" s="180"/>
      <c r="L439" s="181"/>
      <c r="M439" s="182" t="s">
        <v>1</v>
      </c>
      <c r="N439" s="183" t="s">
        <v>39</v>
      </c>
      <c r="P439" s="147">
        <f>O439*H439</f>
        <v>0</v>
      </c>
      <c r="Q439" s="147">
        <v>0.113</v>
      </c>
      <c r="R439" s="147">
        <f>Q439*H439</f>
        <v>12.947087999999999</v>
      </c>
      <c r="S439" s="147">
        <v>0</v>
      </c>
      <c r="T439" s="148">
        <f>S439*H439</f>
        <v>0</v>
      </c>
      <c r="AR439" s="149" t="s">
        <v>285</v>
      </c>
      <c r="AT439" s="149" t="s">
        <v>319</v>
      </c>
      <c r="AU439" s="149" t="s">
        <v>86</v>
      </c>
      <c r="AY439" s="17" t="s">
        <v>241</v>
      </c>
      <c r="BE439" s="150">
        <f>IF(N439="základní",J439,0)</f>
        <v>0</v>
      </c>
      <c r="BF439" s="150">
        <f>IF(N439="snížená",J439,0)</f>
        <v>0</v>
      </c>
      <c r="BG439" s="150">
        <f>IF(N439="zákl. přenesená",J439,0)</f>
        <v>0</v>
      </c>
      <c r="BH439" s="150">
        <f>IF(N439="sníž. přenesená",J439,0)</f>
        <v>0</v>
      </c>
      <c r="BI439" s="150">
        <f>IF(N439="nulová",J439,0)</f>
        <v>0</v>
      </c>
      <c r="BJ439" s="17" t="s">
        <v>86</v>
      </c>
      <c r="BK439" s="150">
        <f>ROUND(I439*H439,2)</f>
        <v>0</v>
      </c>
      <c r="BL439" s="17" t="s">
        <v>247</v>
      </c>
      <c r="BM439" s="149" t="s">
        <v>3937</v>
      </c>
    </row>
    <row r="440" spans="2:65" s="12" customFormat="1" ht="24">
      <c r="B440" s="151"/>
      <c r="D440" s="152" t="s">
        <v>249</v>
      </c>
      <c r="E440" s="153" t="s">
        <v>1</v>
      </c>
      <c r="F440" s="154" t="s">
        <v>628</v>
      </c>
      <c r="H440" s="155">
        <v>114.57599999999999</v>
      </c>
      <c r="I440" s="156"/>
      <c r="L440" s="151"/>
      <c r="M440" s="157"/>
      <c r="T440" s="158"/>
      <c r="AT440" s="153" t="s">
        <v>249</v>
      </c>
      <c r="AU440" s="153" t="s">
        <v>86</v>
      </c>
      <c r="AV440" s="12" t="s">
        <v>86</v>
      </c>
      <c r="AW440" s="12" t="s">
        <v>30</v>
      </c>
      <c r="AX440" s="12" t="s">
        <v>80</v>
      </c>
      <c r="AY440" s="153" t="s">
        <v>241</v>
      </c>
    </row>
    <row r="441" spans="2:65" s="11" customFormat="1" ht="22.75" customHeight="1">
      <c r="B441" s="125"/>
      <c r="D441" s="126" t="s">
        <v>72</v>
      </c>
      <c r="E441" s="135" t="s">
        <v>274</v>
      </c>
      <c r="F441" s="135" t="s">
        <v>629</v>
      </c>
      <c r="I441" s="128"/>
      <c r="J441" s="136">
        <f>BK441</f>
        <v>0</v>
      </c>
      <c r="L441" s="125"/>
      <c r="M441" s="130"/>
      <c r="P441" s="131">
        <f>SUM(P442:P919)</f>
        <v>0</v>
      </c>
      <c r="R441" s="131">
        <f>SUM(R442:R919)</f>
        <v>69.434711450000009</v>
      </c>
      <c r="T441" s="132">
        <f>SUM(T442:T919)</f>
        <v>2.70214E-3</v>
      </c>
      <c r="AR441" s="126" t="s">
        <v>80</v>
      </c>
      <c r="AT441" s="133" t="s">
        <v>72</v>
      </c>
      <c r="AU441" s="133" t="s">
        <v>80</v>
      </c>
      <c r="AY441" s="126" t="s">
        <v>241</v>
      </c>
      <c r="BK441" s="134">
        <f>SUM(BK442:BK919)</f>
        <v>0</v>
      </c>
    </row>
    <row r="442" spans="2:65" s="1" customFormat="1" ht="24.25" customHeight="1">
      <c r="B442" s="32"/>
      <c r="C442" s="137" t="s">
        <v>630</v>
      </c>
      <c r="D442" s="137" t="s">
        <v>243</v>
      </c>
      <c r="E442" s="138" t="s">
        <v>631</v>
      </c>
      <c r="F442" s="139" t="s">
        <v>632</v>
      </c>
      <c r="G442" s="140" t="s">
        <v>246</v>
      </c>
      <c r="H442" s="141">
        <v>777.85299999999995</v>
      </c>
      <c r="I442" s="142"/>
      <c r="J442" s="143">
        <f>ROUND(I442*H442,2)</f>
        <v>0</v>
      </c>
      <c r="K442" s="144"/>
      <c r="L442" s="32"/>
      <c r="M442" s="145" t="s">
        <v>1</v>
      </c>
      <c r="N442" s="146" t="s">
        <v>39</v>
      </c>
      <c r="P442" s="147">
        <f>O442*H442</f>
        <v>0</v>
      </c>
      <c r="Q442" s="147">
        <v>2.5999999999999998E-4</v>
      </c>
      <c r="R442" s="147">
        <f>Q442*H442</f>
        <v>0.20224177999999998</v>
      </c>
      <c r="S442" s="147">
        <v>0</v>
      </c>
      <c r="T442" s="148">
        <f>S442*H442</f>
        <v>0</v>
      </c>
      <c r="AR442" s="149" t="s">
        <v>247</v>
      </c>
      <c r="AT442" s="149" t="s">
        <v>243</v>
      </c>
      <c r="AU442" s="149" t="s">
        <v>86</v>
      </c>
      <c r="AY442" s="17" t="s">
        <v>241</v>
      </c>
      <c r="BE442" s="150">
        <f>IF(N442="základní",J442,0)</f>
        <v>0</v>
      </c>
      <c r="BF442" s="150">
        <f>IF(N442="snížená",J442,0)</f>
        <v>0</v>
      </c>
      <c r="BG442" s="150">
        <f>IF(N442="zákl. přenesená",J442,0)</f>
        <v>0</v>
      </c>
      <c r="BH442" s="150">
        <f>IF(N442="sníž. přenesená",J442,0)</f>
        <v>0</v>
      </c>
      <c r="BI442" s="150">
        <f>IF(N442="nulová",J442,0)</f>
        <v>0</v>
      </c>
      <c r="BJ442" s="17" t="s">
        <v>86</v>
      </c>
      <c r="BK442" s="150">
        <f>ROUND(I442*H442,2)</f>
        <v>0</v>
      </c>
      <c r="BL442" s="17" t="s">
        <v>247</v>
      </c>
      <c r="BM442" s="149" t="s">
        <v>3938</v>
      </c>
    </row>
    <row r="443" spans="2:65" s="12" customFormat="1" ht="12">
      <c r="B443" s="151"/>
      <c r="D443" s="152" t="s">
        <v>249</v>
      </c>
      <c r="E443" s="153" t="s">
        <v>1</v>
      </c>
      <c r="F443" s="154" t="s">
        <v>634</v>
      </c>
      <c r="H443" s="155">
        <v>43.064999999999998</v>
      </c>
      <c r="I443" s="156"/>
      <c r="L443" s="151"/>
      <c r="M443" s="157"/>
      <c r="T443" s="158"/>
      <c r="AT443" s="153" t="s">
        <v>249</v>
      </c>
      <c r="AU443" s="153" t="s">
        <v>86</v>
      </c>
      <c r="AV443" s="12" t="s">
        <v>86</v>
      </c>
      <c r="AW443" s="12" t="s">
        <v>30</v>
      </c>
      <c r="AX443" s="12" t="s">
        <v>73</v>
      </c>
      <c r="AY443" s="153" t="s">
        <v>241</v>
      </c>
    </row>
    <row r="444" spans="2:65" s="12" customFormat="1" ht="12">
      <c r="B444" s="151"/>
      <c r="D444" s="152" t="s">
        <v>249</v>
      </c>
      <c r="E444" s="153" t="s">
        <v>1</v>
      </c>
      <c r="F444" s="154" t="s">
        <v>635</v>
      </c>
      <c r="H444" s="155">
        <v>-1.6</v>
      </c>
      <c r="I444" s="156"/>
      <c r="L444" s="151"/>
      <c r="M444" s="157"/>
      <c r="T444" s="158"/>
      <c r="AT444" s="153" t="s">
        <v>249</v>
      </c>
      <c r="AU444" s="153" t="s">
        <v>86</v>
      </c>
      <c r="AV444" s="12" t="s">
        <v>86</v>
      </c>
      <c r="AW444" s="12" t="s">
        <v>30</v>
      </c>
      <c r="AX444" s="12" t="s">
        <v>73</v>
      </c>
      <c r="AY444" s="153" t="s">
        <v>241</v>
      </c>
    </row>
    <row r="445" spans="2:65" s="12" customFormat="1" ht="12">
      <c r="B445" s="151"/>
      <c r="D445" s="152" t="s">
        <v>249</v>
      </c>
      <c r="E445" s="153" t="s">
        <v>1</v>
      </c>
      <c r="F445" s="154" t="s">
        <v>636</v>
      </c>
      <c r="H445" s="155">
        <v>-4</v>
      </c>
      <c r="I445" s="156"/>
      <c r="L445" s="151"/>
      <c r="M445" s="157"/>
      <c r="T445" s="158"/>
      <c r="AT445" s="153" t="s">
        <v>249</v>
      </c>
      <c r="AU445" s="153" t="s">
        <v>86</v>
      </c>
      <c r="AV445" s="12" t="s">
        <v>86</v>
      </c>
      <c r="AW445" s="12" t="s">
        <v>30</v>
      </c>
      <c r="AX445" s="12" t="s">
        <v>73</v>
      </c>
      <c r="AY445" s="153" t="s">
        <v>241</v>
      </c>
    </row>
    <row r="446" spans="2:65" s="12" customFormat="1" ht="12">
      <c r="B446" s="151"/>
      <c r="D446" s="152" t="s">
        <v>249</v>
      </c>
      <c r="E446" s="153" t="s">
        <v>1</v>
      </c>
      <c r="F446" s="154" t="s">
        <v>637</v>
      </c>
      <c r="H446" s="155">
        <v>-3.8530000000000002</v>
      </c>
      <c r="I446" s="156"/>
      <c r="L446" s="151"/>
      <c r="M446" s="157"/>
      <c r="T446" s="158"/>
      <c r="AT446" s="153" t="s">
        <v>249</v>
      </c>
      <c r="AU446" s="153" t="s">
        <v>86</v>
      </c>
      <c r="AV446" s="12" t="s">
        <v>86</v>
      </c>
      <c r="AW446" s="12" t="s">
        <v>30</v>
      </c>
      <c r="AX446" s="12" t="s">
        <v>73</v>
      </c>
      <c r="AY446" s="153" t="s">
        <v>241</v>
      </c>
    </row>
    <row r="447" spans="2:65" s="12" customFormat="1" ht="12">
      <c r="B447" s="151"/>
      <c r="D447" s="152" t="s">
        <v>249</v>
      </c>
      <c r="E447" s="153" t="s">
        <v>1</v>
      </c>
      <c r="F447" s="154" t="s">
        <v>638</v>
      </c>
      <c r="H447" s="155">
        <v>1.5169999999999999</v>
      </c>
      <c r="I447" s="156"/>
      <c r="L447" s="151"/>
      <c r="M447" s="157"/>
      <c r="T447" s="158"/>
      <c r="AT447" s="153" t="s">
        <v>249</v>
      </c>
      <c r="AU447" s="153" t="s">
        <v>86</v>
      </c>
      <c r="AV447" s="12" t="s">
        <v>86</v>
      </c>
      <c r="AW447" s="12" t="s">
        <v>30</v>
      </c>
      <c r="AX447" s="12" t="s">
        <v>73</v>
      </c>
      <c r="AY447" s="153" t="s">
        <v>241</v>
      </c>
    </row>
    <row r="448" spans="2:65" s="12" customFormat="1" ht="12">
      <c r="B448" s="151"/>
      <c r="D448" s="152" t="s">
        <v>249</v>
      </c>
      <c r="E448" s="153" t="s">
        <v>1</v>
      </c>
      <c r="F448" s="154" t="s">
        <v>639</v>
      </c>
      <c r="H448" s="155">
        <v>41.064</v>
      </c>
      <c r="I448" s="156"/>
      <c r="L448" s="151"/>
      <c r="M448" s="157"/>
      <c r="T448" s="158"/>
      <c r="AT448" s="153" t="s">
        <v>249</v>
      </c>
      <c r="AU448" s="153" t="s">
        <v>86</v>
      </c>
      <c r="AV448" s="12" t="s">
        <v>86</v>
      </c>
      <c r="AW448" s="12" t="s">
        <v>30</v>
      </c>
      <c r="AX448" s="12" t="s">
        <v>73</v>
      </c>
      <c r="AY448" s="153" t="s">
        <v>241</v>
      </c>
    </row>
    <row r="449" spans="2:51" s="12" customFormat="1" ht="12">
      <c r="B449" s="151"/>
      <c r="D449" s="152" t="s">
        <v>249</v>
      </c>
      <c r="E449" s="153" t="s">
        <v>1</v>
      </c>
      <c r="F449" s="154" t="s">
        <v>640</v>
      </c>
      <c r="H449" s="155">
        <v>-2</v>
      </c>
      <c r="I449" s="156"/>
      <c r="L449" s="151"/>
      <c r="M449" s="157"/>
      <c r="T449" s="158"/>
      <c r="AT449" s="153" t="s">
        <v>249</v>
      </c>
      <c r="AU449" s="153" t="s">
        <v>86</v>
      </c>
      <c r="AV449" s="12" t="s">
        <v>86</v>
      </c>
      <c r="AW449" s="12" t="s">
        <v>30</v>
      </c>
      <c r="AX449" s="12" t="s">
        <v>73</v>
      </c>
      <c r="AY449" s="153" t="s">
        <v>241</v>
      </c>
    </row>
    <row r="450" spans="2:51" s="12" customFormat="1" ht="12">
      <c r="B450" s="151"/>
      <c r="D450" s="152" t="s">
        <v>249</v>
      </c>
      <c r="E450" s="153" t="s">
        <v>1</v>
      </c>
      <c r="F450" s="154" t="s">
        <v>641</v>
      </c>
      <c r="H450" s="155">
        <v>17.690000000000001</v>
      </c>
      <c r="I450" s="156"/>
      <c r="L450" s="151"/>
      <c r="M450" s="157"/>
      <c r="T450" s="158"/>
      <c r="AT450" s="153" t="s">
        <v>249</v>
      </c>
      <c r="AU450" s="153" t="s">
        <v>86</v>
      </c>
      <c r="AV450" s="12" t="s">
        <v>86</v>
      </c>
      <c r="AW450" s="12" t="s">
        <v>30</v>
      </c>
      <c r="AX450" s="12" t="s">
        <v>73</v>
      </c>
      <c r="AY450" s="153" t="s">
        <v>241</v>
      </c>
    </row>
    <row r="451" spans="2:51" s="12" customFormat="1" ht="12">
      <c r="B451" s="151"/>
      <c r="D451" s="152" t="s">
        <v>249</v>
      </c>
      <c r="E451" s="153" t="s">
        <v>1</v>
      </c>
      <c r="F451" s="154" t="s">
        <v>642</v>
      </c>
      <c r="H451" s="155">
        <v>-1.4</v>
      </c>
      <c r="I451" s="156"/>
      <c r="L451" s="151"/>
      <c r="M451" s="157"/>
      <c r="T451" s="158"/>
      <c r="AT451" s="153" t="s">
        <v>249</v>
      </c>
      <c r="AU451" s="153" t="s">
        <v>86</v>
      </c>
      <c r="AV451" s="12" t="s">
        <v>86</v>
      </c>
      <c r="AW451" s="12" t="s">
        <v>30</v>
      </c>
      <c r="AX451" s="12" t="s">
        <v>73</v>
      </c>
      <c r="AY451" s="153" t="s">
        <v>241</v>
      </c>
    </row>
    <row r="452" spans="2:51" s="12" customFormat="1" ht="12">
      <c r="B452" s="151"/>
      <c r="D452" s="152" t="s">
        <v>249</v>
      </c>
      <c r="E452" s="153" t="s">
        <v>1</v>
      </c>
      <c r="F452" s="154" t="s">
        <v>643</v>
      </c>
      <c r="H452" s="155">
        <v>35.206000000000003</v>
      </c>
      <c r="I452" s="156"/>
      <c r="L452" s="151"/>
      <c r="M452" s="157"/>
      <c r="T452" s="158"/>
      <c r="AT452" s="153" t="s">
        <v>249</v>
      </c>
      <c r="AU452" s="153" t="s">
        <v>86</v>
      </c>
      <c r="AV452" s="12" t="s">
        <v>86</v>
      </c>
      <c r="AW452" s="12" t="s">
        <v>30</v>
      </c>
      <c r="AX452" s="12" t="s">
        <v>73</v>
      </c>
      <c r="AY452" s="153" t="s">
        <v>241</v>
      </c>
    </row>
    <row r="453" spans="2:51" s="12" customFormat="1" ht="12">
      <c r="B453" s="151"/>
      <c r="D453" s="152" t="s">
        <v>249</v>
      </c>
      <c r="E453" s="153" t="s">
        <v>1</v>
      </c>
      <c r="F453" s="154" t="s">
        <v>642</v>
      </c>
      <c r="H453" s="155">
        <v>-1.4</v>
      </c>
      <c r="I453" s="156"/>
      <c r="L453" s="151"/>
      <c r="M453" s="157"/>
      <c r="T453" s="158"/>
      <c r="AT453" s="153" t="s">
        <v>249</v>
      </c>
      <c r="AU453" s="153" t="s">
        <v>86</v>
      </c>
      <c r="AV453" s="12" t="s">
        <v>86</v>
      </c>
      <c r="AW453" s="12" t="s">
        <v>30</v>
      </c>
      <c r="AX453" s="12" t="s">
        <v>73</v>
      </c>
      <c r="AY453" s="153" t="s">
        <v>241</v>
      </c>
    </row>
    <row r="454" spans="2:51" s="12" customFormat="1" ht="12">
      <c r="B454" s="151"/>
      <c r="D454" s="152" t="s">
        <v>249</v>
      </c>
      <c r="E454" s="153" t="s">
        <v>1</v>
      </c>
      <c r="F454" s="154" t="s">
        <v>635</v>
      </c>
      <c r="H454" s="155">
        <v>-1.6</v>
      </c>
      <c r="I454" s="156"/>
      <c r="L454" s="151"/>
      <c r="M454" s="157"/>
      <c r="T454" s="158"/>
      <c r="AT454" s="153" t="s">
        <v>249</v>
      </c>
      <c r="AU454" s="153" t="s">
        <v>86</v>
      </c>
      <c r="AV454" s="12" t="s">
        <v>86</v>
      </c>
      <c r="AW454" s="12" t="s">
        <v>30</v>
      </c>
      <c r="AX454" s="12" t="s">
        <v>73</v>
      </c>
      <c r="AY454" s="153" t="s">
        <v>241</v>
      </c>
    </row>
    <row r="455" spans="2:51" s="12" customFormat="1" ht="12">
      <c r="B455" s="151"/>
      <c r="D455" s="152" t="s">
        <v>249</v>
      </c>
      <c r="E455" s="153" t="s">
        <v>1</v>
      </c>
      <c r="F455" s="154" t="s">
        <v>644</v>
      </c>
      <c r="H455" s="155">
        <v>-2.2280000000000002</v>
      </c>
      <c r="I455" s="156"/>
      <c r="L455" s="151"/>
      <c r="M455" s="157"/>
      <c r="T455" s="158"/>
      <c r="AT455" s="153" t="s">
        <v>249</v>
      </c>
      <c r="AU455" s="153" t="s">
        <v>86</v>
      </c>
      <c r="AV455" s="12" t="s">
        <v>86</v>
      </c>
      <c r="AW455" s="12" t="s">
        <v>30</v>
      </c>
      <c r="AX455" s="12" t="s">
        <v>73</v>
      </c>
      <c r="AY455" s="153" t="s">
        <v>241</v>
      </c>
    </row>
    <row r="456" spans="2:51" s="12" customFormat="1" ht="12">
      <c r="B456" s="151"/>
      <c r="D456" s="152" t="s">
        <v>249</v>
      </c>
      <c r="E456" s="153" t="s">
        <v>1</v>
      </c>
      <c r="F456" s="154" t="s">
        <v>645</v>
      </c>
      <c r="H456" s="155">
        <v>1.073</v>
      </c>
      <c r="I456" s="156"/>
      <c r="L456" s="151"/>
      <c r="M456" s="157"/>
      <c r="T456" s="158"/>
      <c r="AT456" s="153" t="s">
        <v>249</v>
      </c>
      <c r="AU456" s="153" t="s">
        <v>86</v>
      </c>
      <c r="AV456" s="12" t="s">
        <v>86</v>
      </c>
      <c r="AW456" s="12" t="s">
        <v>30</v>
      </c>
      <c r="AX456" s="12" t="s">
        <v>73</v>
      </c>
      <c r="AY456" s="153" t="s">
        <v>241</v>
      </c>
    </row>
    <row r="457" spans="2:51" s="12" customFormat="1" ht="12">
      <c r="B457" s="151"/>
      <c r="D457" s="152" t="s">
        <v>249</v>
      </c>
      <c r="E457" s="153" t="s">
        <v>1</v>
      </c>
      <c r="F457" s="154" t="s">
        <v>646</v>
      </c>
      <c r="H457" s="155">
        <v>99.18</v>
      </c>
      <c r="I457" s="156"/>
      <c r="L457" s="151"/>
      <c r="M457" s="157"/>
      <c r="T457" s="158"/>
      <c r="AT457" s="153" t="s">
        <v>249</v>
      </c>
      <c r="AU457" s="153" t="s">
        <v>86</v>
      </c>
      <c r="AV457" s="12" t="s">
        <v>86</v>
      </c>
      <c r="AW457" s="12" t="s">
        <v>30</v>
      </c>
      <c r="AX457" s="12" t="s">
        <v>73</v>
      </c>
      <c r="AY457" s="153" t="s">
        <v>241</v>
      </c>
    </row>
    <row r="458" spans="2:51" s="12" customFormat="1" ht="12">
      <c r="B458" s="151"/>
      <c r="D458" s="152" t="s">
        <v>249</v>
      </c>
      <c r="E458" s="153" t="s">
        <v>1</v>
      </c>
      <c r="F458" s="154" t="s">
        <v>647</v>
      </c>
      <c r="H458" s="155">
        <v>-2.8</v>
      </c>
      <c r="I458" s="156"/>
      <c r="L458" s="151"/>
      <c r="M458" s="157"/>
      <c r="T458" s="158"/>
      <c r="AT458" s="153" t="s">
        <v>249</v>
      </c>
      <c r="AU458" s="153" t="s">
        <v>86</v>
      </c>
      <c r="AV458" s="12" t="s">
        <v>86</v>
      </c>
      <c r="AW458" s="12" t="s">
        <v>30</v>
      </c>
      <c r="AX458" s="12" t="s">
        <v>73</v>
      </c>
      <c r="AY458" s="153" t="s">
        <v>241</v>
      </c>
    </row>
    <row r="459" spans="2:51" s="12" customFormat="1" ht="12">
      <c r="B459" s="151"/>
      <c r="D459" s="152" t="s">
        <v>249</v>
      </c>
      <c r="E459" s="153" t="s">
        <v>1</v>
      </c>
      <c r="F459" s="154" t="s">
        <v>640</v>
      </c>
      <c r="H459" s="155">
        <v>-2</v>
      </c>
      <c r="I459" s="156"/>
      <c r="L459" s="151"/>
      <c r="M459" s="157"/>
      <c r="T459" s="158"/>
      <c r="AT459" s="153" t="s">
        <v>249</v>
      </c>
      <c r="AU459" s="153" t="s">
        <v>86</v>
      </c>
      <c r="AV459" s="12" t="s">
        <v>86</v>
      </c>
      <c r="AW459" s="12" t="s">
        <v>30</v>
      </c>
      <c r="AX459" s="12" t="s">
        <v>73</v>
      </c>
      <c r="AY459" s="153" t="s">
        <v>241</v>
      </c>
    </row>
    <row r="460" spans="2:51" s="12" customFormat="1" ht="12">
      <c r="B460" s="151"/>
      <c r="D460" s="152" t="s">
        <v>249</v>
      </c>
      <c r="E460" s="153" t="s">
        <v>1</v>
      </c>
      <c r="F460" s="154" t="s">
        <v>644</v>
      </c>
      <c r="H460" s="155">
        <v>-2.2280000000000002</v>
      </c>
      <c r="I460" s="156"/>
      <c r="L460" s="151"/>
      <c r="M460" s="157"/>
      <c r="T460" s="158"/>
      <c r="AT460" s="153" t="s">
        <v>249</v>
      </c>
      <c r="AU460" s="153" t="s">
        <v>86</v>
      </c>
      <c r="AV460" s="12" t="s">
        <v>86</v>
      </c>
      <c r="AW460" s="12" t="s">
        <v>30</v>
      </c>
      <c r="AX460" s="12" t="s">
        <v>73</v>
      </c>
      <c r="AY460" s="153" t="s">
        <v>241</v>
      </c>
    </row>
    <row r="461" spans="2:51" s="12" customFormat="1" ht="12">
      <c r="B461" s="151"/>
      <c r="D461" s="152" t="s">
        <v>249</v>
      </c>
      <c r="E461" s="153" t="s">
        <v>1</v>
      </c>
      <c r="F461" s="154" t="s">
        <v>648</v>
      </c>
      <c r="H461" s="155">
        <v>-14.477</v>
      </c>
      <c r="I461" s="156"/>
      <c r="L461" s="151"/>
      <c r="M461" s="157"/>
      <c r="T461" s="158"/>
      <c r="AT461" s="153" t="s">
        <v>249</v>
      </c>
      <c r="AU461" s="153" t="s">
        <v>86</v>
      </c>
      <c r="AV461" s="12" t="s">
        <v>86</v>
      </c>
      <c r="AW461" s="12" t="s">
        <v>30</v>
      </c>
      <c r="AX461" s="12" t="s">
        <v>73</v>
      </c>
      <c r="AY461" s="153" t="s">
        <v>241</v>
      </c>
    </row>
    <row r="462" spans="2:51" s="12" customFormat="1" ht="12">
      <c r="B462" s="151"/>
      <c r="D462" s="152" t="s">
        <v>249</v>
      </c>
      <c r="E462" s="153" t="s">
        <v>1</v>
      </c>
      <c r="F462" s="154" t="s">
        <v>645</v>
      </c>
      <c r="H462" s="155">
        <v>1.073</v>
      </c>
      <c r="I462" s="156"/>
      <c r="L462" s="151"/>
      <c r="M462" s="157"/>
      <c r="T462" s="158"/>
      <c r="AT462" s="153" t="s">
        <v>249</v>
      </c>
      <c r="AU462" s="153" t="s">
        <v>86</v>
      </c>
      <c r="AV462" s="12" t="s">
        <v>86</v>
      </c>
      <c r="AW462" s="12" t="s">
        <v>30</v>
      </c>
      <c r="AX462" s="12" t="s">
        <v>73</v>
      </c>
      <c r="AY462" s="153" t="s">
        <v>241</v>
      </c>
    </row>
    <row r="463" spans="2:51" s="12" customFormat="1" ht="12">
      <c r="B463" s="151"/>
      <c r="D463" s="152" t="s">
        <v>249</v>
      </c>
      <c r="E463" s="153" t="s">
        <v>1</v>
      </c>
      <c r="F463" s="154" t="s">
        <v>649</v>
      </c>
      <c r="H463" s="155">
        <v>3.73</v>
      </c>
      <c r="I463" s="156"/>
      <c r="L463" s="151"/>
      <c r="M463" s="157"/>
      <c r="T463" s="158"/>
      <c r="AT463" s="153" t="s">
        <v>249</v>
      </c>
      <c r="AU463" s="153" t="s">
        <v>86</v>
      </c>
      <c r="AV463" s="12" t="s">
        <v>86</v>
      </c>
      <c r="AW463" s="12" t="s">
        <v>30</v>
      </c>
      <c r="AX463" s="12" t="s">
        <v>73</v>
      </c>
      <c r="AY463" s="153" t="s">
        <v>241</v>
      </c>
    </row>
    <row r="464" spans="2:51" s="12" customFormat="1" ht="12">
      <c r="B464" s="151"/>
      <c r="D464" s="152" t="s">
        <v>249</v>
      </c>
      <c r="E464" s="153" t="s">
        <v>1</v>
      </c>
      <c r="F464" s="154" t="s">
        <v>650</v>
      </c>
      <c r="H464" s="155">
        <v>29.434999999999999</v>
      </c>
      <c r="I464" s="156"/>
      <c r="L464" s="151"/>
      <c r="M464" s="157"/>
      <c r="T464" s="158"/>
      <c r="AT464" s="153" t="s">
        <v>249</v>
      </c>
      <c r="AU464" s="153" t="s">
        <v>86</v>
      </c>
      <c r="AV464" s="12" t="s">
        <v>86</v>
      </c>
      <c r="AW464" s="12" t="s">
        <v>30</v>
      </c>
      <c r="AX464" s="12" t="s">
        <v>73</v>
      </c>
      <c r="AY464" s="153" t="s">
        <v>241</v>
      </c>
    </row>
    <row r="465" spans="2:51" s="12" customFormat="1" ht="12">
      <c r="B465" s="151"/>
      <c r="D465" s="152" t="s">
        <v>249</v>
      </c>
      <c r="E465" s="153" t="s">
        <v>1</v>
      </c>
      <c r="F465" s="154" t="s">
        <v>642</v>
      </c>
      <c r="H465" s="155">
        <v>-1.4</v>
      </c>
      <c r="I465" s="156"/>
      <c r="L465" s="151"/>
      <c r="M465" s="157"/>
      <c r="T465" s="158"/>
      <c r="AT465" s="153" t="s">
        <v>249</v>
      </c>
      <c r="AU465" s="153" t="s">
        <v>86</v>
      </c>
      <c r="AV465" s="12" t="s">
        <v>86</v>
      </c>
      <c r="AW465" s="12" t="s">
        <v>30</v>
      </c>
      <c r="AX465" s="12" t="s">
        <v>73</v>
      </c>
      <c r="AY465" s="153" t="s">
        <v>241</v>
      </c>
    </row>
    <row r="466" spans="2:51" s="12" customFormat="1" ht="12">
      <c r="B466" s="151"/>
      <c r="D466" s="152" t="s">
        <v>249</v>
      </c>
      <c r="E466" s="153" t="s">
        <v>1</v>
      </c>
      <c r="F466" s="154" t="s">
        <v>651</v>
      </c>
      <c r="H466" s="155">
        <v>29.725000000000001</v>
      </c>
      <c r="I466" s="156"/>
      <c r="L466" s="151"/>
      <c r="M466" s="157"/>
      <c r="T466" s="158"/>
      <c r="AT466" s="153" t="s">
        <v>249</v>
      </c>
      <c r="AU466" s="153" t="s">
        <v>86</v>
      </c>
      <c r="AV466" s="12" t="s">
        <v>86</v>
      </c>
      <c r="AW466" s="12" t="s">
        <v>30</v>
      </c>
      <c r="AX466" s="12" t="s">
        <v>73</v>
      </c>
      <c r="AY466" s="153" t="s">
        <v>241</v>
      </c>
    </row>
    <row r="467" spans="2:51" s="12" customFormat="1" ht="12">
      <c r="B467" s="151"/>
      <c r="D467" s="152" t="s">
        <v>249</v>
      </c>
      <c r="E467" s="153" t="s">
        <v>1</v>
      </c>
      <c r="F467" s="154" t="s">
        <v>652</v>
      </c>
      <c r="H467" s="155">
        <v>-1.8</v>
      </c>
      <c r="I467" s="156"/>
      <c r="L467" s="151"/>
      <c r="M467" s="157"/>
      <c r="T467" s="158"/>
      <c r="AT467" s="153" t="s">
        <v>249</v>
      </c>
      <c r="AU467" s="153" t="s">
        <v>86</v>
      </c>
      <c r="AV467" s="12" t="s">
        <v>86</v>
      </c>
      <c r="AW467" s="12" t="s">
        <v>30</v>
      </c>
      <c r="AX467" s="12" t="s">
        <v>73</v>
      </c>
      <c r="AY467" s="153" t="s">
        <v>241</v>
      </c>
    </row>
    <row r="468" spans="2:51" s="12" customFormat="1" ht="12">
      <c r="B468" s="151"/>
      <c r="D468" s="152" t="s">
        <v>249</v>
      </c>
      <c r="E468" s="153" t="s">
        <v>1</v>
      </c>
      <c r="F468" s="154" t="s">
        <v>653</v>
      </c>
      <c r="H468" s="155">
        <v>49.445</v>
      </c>
      <c r="I468" s="156"/>
      <c r="L468" s="151"/>
      <c r="M468" s="157"/>
      <c r="T468" s="158"/>
      <c r="AT468" s="153" t="s">
        <v>249</v>
      </c>
      <c r="AU468" s="153" t="s">
        <v>86</v>
      </c>
      <c r="AV468" s="12" t="s">
        <v>86</v>
      </c>
      <c r="AW468" s="12" t="s">
        <v>30</v>
      </c>
      <c r="AX468" s="12" t="s">
        <v>73</v>
      </c>
      <c r="AY468" s="153" t="s">
        <v>241</v>
      </c>
    </row>
    <row r="469" spans="2:51" s="12" customFormat="1" ht="12">
      <c r="B469" s="151"/>
      <c r="D469" s="152" t="s">
        <v>249</v>
      </c>
      <c r="E469" s="153" t="s">
        <v>1</v>
      </c>
      <c r="F469" s="154" t="s">
        <v>640</v>
      </c>
      <c r="H469" s="155">
        <v>-2</v>
      </c>
      <c r="I469" s="156"/>
      <c r="L469" s="151"/>
      <c r="M469" s="157"/>
      <c r="T469" s="158"/>
      <c r="AT469" s="153" t="s">
        <v>249</v>
      </c>
      <c r="AU469" s="153" t="s">
        <v>86</v>
      </c>
      <c r="AV469" s="12" t="s">
        <v>86</v>
      </c>
      <c r="AW469" s="12" t="s">
        <v>30</v>
      </c>
      <c r="AX469" s="12" t="s">
        <v>73</v>
      </c>
      <c r="AY469" s="153" t="s">
        <v>241</v>
      </c>
    </row>
    <row r="470" spans="2:51" s="12" customFormat="1" ht="12">
      <c r="B470" s="151"/>
      <c r="D470" s="152" t="s">
        <v>249</v>
      </c>
      <c r="E470" s="153" t="s">
        <v>1</v>
      </c>
      <c r="F470" s="154" t="s">
        <v>644</v>
      </c>
      <c r="H470" s="155">
        <v>-2.2280000000000002</v>
      </c>
      <c r="I470" s="156"/>
      <c r="L470" s="151"/>
      <c r="M470" s="157"/>
      <c r="T470" s="158"/>
      <c r="AT470" s="153" t="s">
        <v>249</v>
      </c>
      <c r="AU470" s="153" t="s">
        <v>86</v>
      </c>
      <c r="AV470" s="12" t="s">
        <v>86</v>
      </c>
      <c r="AW470" s="12" t="s">
        <v>30</v>
      </c>
      <c r="AX470" s="12" t="s">
        <v>73</v>
      </c>
      <c r="AY470" s="153" t="s">
        <v>241</v>
      </c>
    </row>
    <row r="471" spans="2:51" s="12" customFormat="1" ht="12">
      <c r="B471" s="151"/>
      <c r="D471" s="152" t="s">
        <v>249</v>
      </c>
      <c r="E471" s="153" t="s">
        <v>1</v>
      </c>
      <c r="F471" s="154" t="s">
        <v>645</v>
      </c>
      <c r="H471" s="155">
        <v>1.073</v>
      </c>
      <c r="I471" s="156"/>
      <c r="L471" s="151"/>
      <c r="M471" s="157"/>
      <c r="T471" s="158"/>
      <c r="AT471" s="153" t="s">
        <v>249</v>
      </c>
      <c r="AU471" s="153" t="s">
        <v>86</v>
      </c>
      <c r="AV471" s="12" t="s">
        <v>86</v>
      </c>
      <c r="AW471" s="12" t="s">
        <v>30</v>
      </c>
      <c r="AX471" s="12" t="s">
        <v>73</v>
      </c>
      <c r="AY471" s="153" t="s">
        <v>241</v>
      </c>
    </row>
    <row r="472" spans="2:51" s="12" customFormat="1" ht="12">
      <c r="B472" s="151"/>
      <c r="D472" s="152" t="s">
        <v>249</v>
      </c>
      <c r="E472" s="153" t="s">
        <v>1</v>
      </c>
      <c r="F472" s="154" t="s">
        <v>654</v>
      </c>
      <c r="H472" s="155">
        <v>49.445</v>
      </c>
      <c r="I472" s="156"/>
      <c r="L472" s="151"/>
      <c r="M472" s="157"/>
      <c r="T472" s="158"/>
      <c r="AT472" s="153" t="s">
        <v>249</v>
      </c>
      <c r="AU472" s="153" t="s">
        <v>86</v>
      </c>
      <c r="AV472" s="12" t="s">
        <v>86</v>
      </c>
      <c r="AW472" s="12" t="s">
        <v>30</v>
      </c>
      <c r="AX472" s="12" t="s">
        <v>73</v>
      </c>
      <c r="AY472" s="153" t="s">
        <v>241</v>
      </c>
    </row>
    <row r="473" spans="2:51" s="12" customFormat="1" ht="12">
      <c r="B473" s="151"/>
      <c r="D473" s="152" t="s">
        <v>249</v>
      </c>
      <c r="E473" s="153" t="s">
        <v>1</v>
      </c>
      <c r="F473" s="154" t="s">
        <v>640</v>
      </c>
      <c r="H473" s="155">
        <v>-2</v>
      </c>
      <c r="I473" s="156"/>
      <c r="L473" s="151"/>
      <c r="M473" s="157"/>
      <c r="T473" s="158"/>
      <c r="AT473" s="153" t="s">
        <v>249</v>
      </c>
      <c r="AU473" s="153" t="s">
        <v>86</v>
      </c>
      <c r="AV473" s="12" t="s">
        <v>86</v>
      </c>
      <c r="AW473" s="12" t="s">
        <v>30</v>
      </c>
      <c r="AX473" s="12" t="s">
        <v>73</v>
      </c>
      <c r="AY473" s="153" t="s">
        <v>241</v>
      </c>
    </row>
    <row r="474" spans="2:51" s="12" customFormat="1" ht="12">
      <c r="B474" s="151"/>
      <c r="D474" s="152" t="s">
        <v>249</v>
      </c>
      <c r="E474" s="153" t="s">
        <v>1</v>
      </c>
      <c r="F474" s="154" t="s">
        <v>644</v>
      </c>
      <c r="H474" s="155">
        <v>-2.2280000000000002</v>
      </c>
      <c r="I474" s="156"/>
      <c r="L474" s="151"/>
      <c r="M474" s="157"/>
      <c r="T474" s="158"/>
      <c r="AT474" s="153" t="s">
        <v>249</v>
      </c>
      <c r="AU474" s="153" t="s">
        <v>86</v>
      </c>
      <c r="AV474" s="12" t="s">
        <v>86</v>
      </c>
      <c r="AW474" s="12" t="s">
        <v>30</v>
      </c>
      <c r="AX474" s="12" t="s">
        <v>73</v>
      </c>
      <c r="AY474" s="153" t="s">
        <v>241</v>
      </c>
    </row>
    <row r="475" spans="2:51" s="12" customFormat="1" ht="12">
      <c r="B475" s="151"/>
      <c r="D475" s="152" t="s">
        <v>249</v>
      </c>
      <c r="E475" s="153" t="s">
        <v>1</v>
      </c>
      <c r="F475" s="154" t="s">
        <v>645</v>
      </c>
      <c r="H475" s="155">
        <v>1.073</v>
      </c>
      <c r="I475" s="156"/>
      <c r="L475" s="151"/>
      <c r="M475" s="157"/>
      <c r="T475" s="158"/>
      <c r="AT475" s="153" t="s">
        <v>249</v>
      </c>
      <c r="AU475" s="153" t="s">
        <v>86</v>
      </c>
      <c r="AV475" s="12" t="s">
        <v>86</v>
      </c>
      <c r="AW475" s="12" t="s">
        <v>30</v>
      </c>
      <c r="AX475" s="12" t="s">
        <v>73</v>
      </c>
      <c r="AY475" s="153" t="s">
        <v>241</v>
      </c>
    </row>
    <row r="476" spans="2:51" s="12" customFormat="1" ht="12">
      <c r="B476" s="151"/>
      <c r="D476" s="152" t="s">
        <v>249</v>
      </c>
      <c r="E476" s="153" t="s">
        <v>1</v>
      </c>
      <c r="F476" s="154" t="s">
        <v>655</v>
      </c>
      <c r="H476" s="155">
        <v>29.725000000000001</v>
      </c>
      <c r="I476" s="156"/>
      <c r="L476" s="151"/>
      <c r="M476" s="157"/>
      <c r="T476" s="158"/>
      <c r="AT476" s="153" t="s">
        <v>249</v>
      </c>
      <c r="AU476" s="153" t="s">
        <v>86</v>
      </c>
      <c r="AV476" s="12" t="s">
        <v>86</v>
      </c>
      <c r="AW476" s="12" t="s">
        <v>30</v>
      </c>
      <c r="AX476" s="12" t="s">
        <v>73</v>
      </c>
      <c r="AY476" s="153" t="s">
        <v>241</v>
      </c>
    </row>
    <row r="477" spans="2:51" s="12" customFormat="1" ht="12">
      <c r="B477" s="151"/>
      <c r="D477" s="152" t="s">
        <v>249</v>
      </c>
      <c r="E477" s="153" t="s">
        <v>1</v>
      </c>
      <c r="F477" s="154" t="s">
        <v>652</v>
      </c>
      <c r="H477" s="155">
        <v>-1.8</v>
      </c>
      <c r="I477" s="156"/>
      <c r="L477" s="151"/>
      <c r="M477" s="157"/>
      <c r="T477" s="158"/>
      <c r="AT477" s="153" t="s">
        <v>249</v>
      </c>
      <c r="AU477" s="153" t="s">
        <v>86</v>
      </c>
      <c r="AV477" s="12" t="s">
        <v>86</v>
      </c>
      <c r="AW477" s="12" t="s">
        <v>30</v>
      </c>
      <c r="AX477" s="12" t="s">
        <v>73</v>
      </c>
      <c r="AY477" s="153" t="s">
        <v>241</v>
      </c>
    </row>
    <row r="478" spans="2:51" s="12" customFormat="1" ht="12">
      <c r="B478" s="151"/>
      <c r="D478" s="152" t="s">
        <v>249</v>
      </c>
      <c r="E478" s="153" t="s">
        <v>1</v>
      </c>
      <c r="F478" s="154" t="s">
        <v>656</v>
      </c>
      <c r="H478" s="155">
        <v>29.725000000000001</v>
      </c>
      <c r="I478" s="156"/>
      <c r="L478" s="151"/>
      <c r="M478" s="157"/>
      <c r="T478" s="158"/>
      <c r="AT478" s="153" t="s">
        <v>249</v>
      </c>
      <c r="AU478" s="153" t="s">
        <v>86</v>
      </c>
      <c r="AV478" s="12" t="s">
        <v>86</v>
      </c>
      <c r="AW478" s="12" t="s">
        <v>30</v>
      </c>
      <c r="AX478" s="12" t="s">
        <v>73</v>
      </c>
      <c r="AY478" s="153" t="s">
        <v>241</v>
      </c>
    </row>
    <row r="479" spans="2:51" s="12" customFormat="1" ht="12">
      <c r="B479" s="151"/>
      <c r="D479" s="152" t="s">
        <v>249</v>
      </c>
      <c r="E479" s="153" t="s">
        <v>1</v>
      </c>
      <c r="F479" s="154" t="s">
        <v>652</v>
      </c>
      <c r="H479" s="155">
        <v>-1.8</v>
      </c>
      <c r="I479" s="156"/>
      <c r="L479" s="151"/>
      <c r="M479" s="157"/>
      <c r="T479" s="158"/>
      <c r="AT479" s="153" t="s">
        <v>249</v>
      </c>
      <c r="AU479" s="153" t="s">
        <v>86</v>
      </c>
      <c r="AV479" s="12" t="s">
        <v>86</v>
      </c>
      <c r="AW479" s="12" t="s">
        <v>30</v>
      </c>
      <c r="AX479" s="12" t="s">
        <v>73</v>
      </c>
      <c r="AY479" s="153" t="s">
        <v>241</v>
      </c>
    </row>
    <row r="480" spans="2:51" s="12" customFormat="1" ht="12">
      <c r="B480" s="151"/>
      <c r="D480" s="152" t="s">
        <v>249</v>
      </c>
      <c r="E480" s="153" t="s">
        <v>1</v>
      </c>
      <c r="F480" s="154" t="s">
        <v>657</v>
      </c>
      <c r="H480" s="155">
        <v>49.445</v>
      </c>
      <c r="I480" s="156"/>
      <c r="L480" s="151"/>
      <c r="M480" s="157"/>
      <c r="T480" s="158"/>
      <c r="AT480" s="153" t="s">
        <v>249</v>
      </c>
      <c r="AU480" s="153" t="s">
        <v>86</v>
      </c>
      <c r="AV480" s="12" t="s">
        <v>86</v>
      </c>
      <c r="AW480" s="12" t="s">
        <v>30</v>
      </c>
      <c r="AX480" s="12" t="s">
        <v>73</v>
      </c>
      <c r="AY480" s="153" t="s">
        <v>241</v>
      </c>
    </row>
    <row r="481" spans="2:51" s="12" customFormat="1" ht="12">
      <c r="B481" s="151"/>
      <c r="D481" s="152" t="s">
        <v>249</v>
      </c>
      <c r="E481" s="153" t="s">
        <v>1</v>
      </c>
      <c r="F481" s="154" t="s">
        <v>652</v>
      </c>
      <c r="H481" s="155">
        <v>-1.8</v>
      </c>
      <c r="I481" s="156"/>
      <c r="L481" s="151"/>
      <c r="M481" s="157"/>
      <c r="T481" s="158"/>
      <c r="AT481" s="153" t="s">
        <v>249</v>
      </c>
      <c r="AU481" s="153" t="s">
        <v>86</v>
      </c>
      <c r="AV481" s="12" t="s">
        <v>86</v>
      </c>
      <c r="AW481" s="12" t="s">
        <v>30</v>
      </c>
      <c r="AX481" s="12" t="s">
        <v>73</v>
      </c>
      <c r="AY481" s="153" t="s">
        <v>241</v>
      </c>
    </row>
    <row r="482" spans="2:51" s="12" customFormat="1" ht="12">
      <c r="B482" s="151"/>
      <c r="D482" s="152" t="s">
        <v>249</v>
      </c>
      <c r="E482" s="153" t="s">
        <v>1</v>
      </c>
      <c r="F482" s="154" t="s">
        <v>640</v>
      </c>
      <c r="H482" s="155">
        <v>-2</v>
      </c>
      <c r="I482" s="156"/>
      <c r="L482" s="151"/>
      <c r="M482" s="157"/>
      <c r="T482" s="158"/>
      <c r="AT482" s="153" t="s">
        <v>249</v>
      </c>
      <c r="AU482" s="153" t="s">
        <v>86</v>
      </c>
      <c r="AV482" s="12" t="s">
        <v>86</v>
      </c>
      <c r="AW482" s="12" t="s">
        <v>30</v>
      </c>
      <c r="AX482" s="12" t="s">
        <v>73</v>
      </c>
      <c r="AY482" s="153" t="s">
        <v>241</v>
      </c>
    </row>
    <row r="483" spans="2:51" s="12" customFormat="1" ht="12">
      <c r="B483" s="151"/>
      <c r="D483" s="152" t="s">
        <v>249</v>
      </c>
      <c r="E483" s="153" t="s">
        <v>1</v>
      </c>
      <c r="F483" s="154" t="s">
        <v>644</v>
      </c>
      <c r="H483" s="155">
        <v>-2.2280000000000002</v>
      </c>
      <c r="I483" s="156"/>
      <c r="L483" s="151"/>
      <c r="M483" s="157"/>
      <c r="T483" s="158"/>
      <c r="AT483" s="153" t="s">
        <v>249</v>
      </c>
      <c r="AU483" s="153" t="s">
        <v>86</v>
      </c>
      <c r="AV483" s="12" t="s">
        <v>86</v>
      </c>
      <c r="AW483" s="12" t="s">
        <v>30</v>
      </c>
      <c r="AX483" s="12" t="s">
        <v>73</v>
      </c>
      <c r="AY483" s="153" t="s">
        <v>241</v>
      </c>
    </row>
    <row r="484" spans="2:51" s="12" customFormat="1" ht="12">
      <c r="B484" s="151"/>
      <c r="D484" s="152" t="s">
        <v>249</v>
      </c>
      <c r="E484" s="153" t="s">
        <v>1</v>
      </c>
      <c r="F484" s="154" t="s">
        <v>645</v>
      </c>
      <c r="H484" s="155">
        <v>1.073</v>
      </c>
      <c r="I484" s="156"/>
      <c r="L484" s="151"/>
      <c r="M484" s="157"/>
      <c r="T484" s="158"/>
      <c r="AT484" s="153" t="s">
        <v>249</v>
      </c>
      <c r="AU484" s="153" t="s">
        <v>86</v>
      </c>
      <c r="AV484" s="12" t="s">
        <v>86</v>
      </c>
      <c r="AW484" s="12" t="s">
        <v>30</v>
      </c>
      <c r="AX484" s="12" t="s">
        <v>73</v>
      </c>
      <c r="AY484" s="153" t="s">
        <v>241</v>
      </c>
    </row>
    <row r="485" spans="2:51" s="12" customFormat="1" ht="12">
      <c r="B485" s="151"/>
      <c r="D485" s="152" t="s">
        <v>249</v>
      </c>
      <c r="E485" s="153" t="s">
        <v>1</v>
      </c>
      <c r="F485" s="154" t="s">
        <v>658</v>
      </c>
      <c r="H485" s="155">
        <v>82.504999999999995</v>
      </c>
      <c r="I485" s="156"/>
      <c r="L485" s="151"/>
      <c r="M485" s="157"/>
      <c r="T485" s="158"/>
      <c r="AT485" s="153" t="s">
        <v>249</v>
      </c>
      <c r="AU485" s="153" t="s">
        <v>86</v>
      </c>
      <c r="AV485" s="12" t="s">
        <v>86</v>
      </c>
      <c r="AW485" s="12" t="s">
        <v>30</v>
      </c>
      <c r="AX485" s="12" t="s">
        <v>73</v>
      </c>
      <c r="AY485" s="153" t="s">
        <v>241</v>
      </c>
    </row>
    <row r="486" spans="2:51" s="12" customFormat="1" ht="12">
      <c r="B486" s="151"/>
      <c r="D486" s="152" t="s">
        <v>249</v>
      </c>
      <c r="E486" s="153" t="s">
        <v>1</v>
      </c>
      <c r="F486" s="154" t="s">
        <v>659</v>
      </c>
      <c r="H486" s="155">
        <v>-14</v>
      </c>
      <c r="I486" s="156"/>
      <c r="L486" s="151"/>
      <c r="M486" s="157"/>
      <c r="T486" s="158"/>
      <c r="AT486" s="153" t="s">
        <v>249</v>
      </c>
      <c r="AU486" s="153" t="s">
        <v>86</v>
      </c>
      <c r="AV486" s="12" t="s">
        <v>86</v>
      </c>
      <c r="AW486" s="12" t="s">
        <v>30</v>
      </c>
      <c r="AX486" s="12" t="s">
        <v>73</v>
      </c>
      <c r="AY486" s="153" t="s">
        <v>241</v>
      </c>
    </row>
    <row r="487" spans="2:51" s="12" customFormat="1" ht="12">
      <c r="B487" s="151"/>
      <c r="D487" s="152" t="s">
        <v>249</v>
      </c>
      <c r="E487" s="153" t="s">
        <v>1</v>
      </c>
      <c r="F487" s="154" t="s">
        <v>660</v>
      </c>
      <c r="H487" s="155">
        <v>-2.452</v>
      </c>
      <c r="I487" s="156"/>
      <c r="L487" s="151"/>
      <c r="M487" s="157"/>
      <c r="T487" s="158"/>
      <c r="AT487" s="153" t="s">
        <v>249</v>
      </c>
      <c r="AU487" s="153" t="s">
        <v>86</v>
      </c>
      <c r="AV487" s="12" t="s">
        <v>86</v>
      </c>
      <c r="AW487" s="12" t="s">
        <v>30</v>
      </c>
      <c r="AX487" s="12" t="s">
        <v>73</v>
      </c>
      <c r="AY487" s="153" t="s">
        <v>241</v>
      </c>
    </row>
    <row r="488" spans="2:51" s="12" customFormat="1" ht="12">
      <c r="B488" s="151"/>
      <c r="D488" s="152" t="s">
        <v>249</v>
      </c>
      <c r="E488" s="153" t="s">
        <v>1</v>
      </c>
      <c r="F488" s="154" t="s">
        <v>661</v>
      </c>
      <c r="H488" s="155">
        <v>1.373</v>
      </c>
      <c r="I488" s="156"/>
      <c r="L488" s="151"/>
      <c r="M488" s="157"/>
      <c r="T488" s="158"/>
      <c r="AT488" s="153" t="s">
        <v>249</v>
      </c>
      <c r="AU488" s="153" t="s">
        <v>86</v>
      </c>
      <c r="AV488" s="12" t="s">
        <v>86</v>
      </c>
      <c r="AW488" s="12" t="s">
        <v>30</v>
      </c>
      <c r="AX488" s="12" t="s">
        <v>73</v>
      </c>
      <c r="AY488" s="153" t="s">
        <v>241</v>
      </c>
    </row>
    <row r="489" spans="2:51" s="12" customFormat="1" ht="12">
      <c r="B489" s="151"/>
      <c r="D489" s="152" t="s">
        <v>249</v>
      </c>
      <c r="E489" s="153" t="s">
        <v>1</v>
      </c>
      <c r="F489" s="154" t="s">
        <v>662</v>
      </c>
      <c r="H489" s="155">
        <v>49.445</v>
      </c>
      <c r="I489" s="156"/>
      <c r="L489" s="151"/>
      <c r="M489" s="157"/>
      <c r="T489" s="158"/>
      <c r="AT489" s="153" t="s">
        <v>249</v>
      </c>
      <c r="AU489" s="153" t="s">
        <v>86</v>
      </c>
      <c r="AV489" s="12" t="s">
        <v>86</v>
      </c>
      <c r="AW489" s="12" t="s">
        <v>30</v>
      </c>
      <c r="AX489" s="12" t="s">
        <v>73</v>
      </c>
      <c r="AY489" s="153" t="s">
        <v>241</v>
      </c>
    </row>
    <row r="490" spans="2:51" s="12" customFormat="1" ht="12">
      <c r="B490" s="151"/>
      <c r="D490" s="152" t="s">
        <v>249</v>
      </c>
      <c r="E490" s="153" t="s">
        <v>1</v>
      </c>
      <c r="F490" s="154" t="s">
        <v>652</v>
      </c>
      <c r="H490" s="155">
        <v>-1.8</v>
      </c>
      <c r="I490" s="156"/>
      <c r="L490" s="151"/>
      <c r="M490" s="157"/>
      <c r="T490" s="158"/>
      <c r="AT490" s="153" t="s">
        <v>249</v>
      </c>
      <c r="AU490" s="153" t="s">
        <v>86</v>
      </c>
      <c r="AV490" s="12" t="s">
        <v>86</v>
      </c>
      <c r="AW490" s="12" t="s">
        <v>30</v>
      </c>
      <c r="AX490" s="12" t="s">
        <v>73</v>
      </c>
      <c r="AY490" s="153" t="s">
        <v>241</v>
      </c>
    </row>
    <row r="491" spans="2:51" s="12" customFormat="1" ht="12">
      <c r="B491" s="151"/>
      <c r="D491" s="152" t="s">
        <v>249</v>
      </c>
      <c r="E491" s="153" t="s">
        <v>1</v>
      </c>
      <c r="F491" s="154" t="s">
        <v>640</v>
      </c>
      <c r="H491" s="155">
        <v>-2</v>
      </c>
      <c r="I491" s="156"/>
      <c r="L491" s="151"/>
      <c r="M491" s="157"/>
      <c r="T491" s="158"/>
      <c r="AT491" s="153" t="s">
        <v>249</v>
      </c>
      <c r="AU491" s="153" t="s">
        <v>86</v>
      </c>
      <c r="AV491" s="12" t="s">
        <v>86</v>
      </c>
      <c r="AW491" s="12" t="s">
        <v>30</v>
      </c>
      <c r="AX491" s="12" t="s">
        <v>73</v>
      </c>
      <c r="AY491" s="153" t="s">
        <v>241</v>
      </c>
    </row>
    <row r="492" spans="2:51" s="12" customFormat="1" ht="12">
      <c r="B492" s="151"/>
      <c r="D492" s="152" t="s">
        <v>249</v>
      </c>
      <c r="E492" s="153" t="s">
        <v>1</v>
      </c>
      <c r="F492" s="154" t="s">
        <v>644</v>
      </c>
      <c r="H492" s="155">
        <v>-2.2280000000000002</v>
      </c>
      <c r="I492" s="156"/>
      <c r="L492" s="151"/>
      <c r="M492" s="157"/>
      <c r="T492" s="158"/>
      <c r="AT492" s="153" t="s">
        <v>249</v>
      </c>
      <c r="AU492" s="153" t="s">
        <v>86</v>
      </c>
      <c r="AV492" s="12" t="s">
        <v>86</v>
      </c>
      <c r="AW492" s="12" t="s">
        <v>30</v>
      </c>
      <c r="AX492" s="12" t="s">
        <v>73</v>
      </c>
      <c r="AY492" s="153" t="s">
        <v>241</v>
      </c>
    </row>
    <row r="493" spans="2:51" s="12" customFormat="1" ht="12">
      <c r="B493" s="151"/>
      <c r="D493" s="152" t="s">
        <v>249</v>
      </c>
      <c r="E493" s="153" t="s">
        <v>1</v>
      </c>
      <c r="F493" s="154" t="s">
        <v>645</v>
      </c>
      <c r="H493" s="155">
        <v>1.073</v>
      </c>
      <c r="I493" s="156"/>
      <c r="L493" s="151"/>
      <c r="M493" s="157"/>
      <c r="T493" s="158"/>
      <c r="AT493" s="153" t="s">
        <v>249</v>
      </c>
      <c r="AU493" s="153" t="s">
        <v>86</v>
      </c>
      <c r="AV493" s="12" t="s">
        <v>86</v>
      </c>
      <c r="AW493" s="12" t="s">
        <v>30</v>
      </c>
      <c r="AX493" s="12" t="s">
        <v>73</v>
      </c>
      <c r="AY493" s="153" t="s">
        <v>241</v>
      </c>
    </row>
    <row r="494" spans="2:51" s="12" customFormat="1" ht="12">
      <c r="B494" s="151"/>
      <c r="D494" s="152" t="s">
        <v>249</v>
      </c>
      <c r="E494" s="153" t="s">
        <v>1</v>
      </c>
      <c r="F494" s="154" t="s">
        <v>663</v>
      </c>
      <c r="H494" s="155">
        <v>29.725000000000001</v>
      </c>
      <c r="I494" s="156"/>
      <c r="L494" s="151"/>
      <c r="M494" s="157"/>
      <c r="T494" s="158"/>
      <c r="AT494" s="153" t="s">
        <v>249</v>
      </c>
      <c r="AU494" s="153" t="s">
        <v>86</v>
      </c>
      <c r="AV494" s="12" t="s">
        <v>86</v>
      </c>
      <c r="AW494" s="12" t="s">
        <v>30</v>
      </c>
      <c r="AX494" s="12" t="s">
        <v>73</v>
      </c>
      <c r="AY494" s="153" t="s">
        <v>241</v>
      </c>
    </row>
    <row r="495" spans="2:51" s="12" customFormat="1" ht="12">
      <c r="B495" s="151"/>
      <c r="D495" s="152" t="s">
        <v>249</v>
      </c>
      <c r="E495" s="153" t="s">
        <v>1</v>
      </c>
      <c r="F495" s="154" t="s">
        <v>652</v>
      </c>
      <c r="H495" s="155">
        <v>-1.8</v>
      </c>
      <c r="I495" s="156"/>
      <c r="L495" s="151"/>
      <c r="M495" s="157"/>
      <c r="T495" s="158"/>
      <c r="AT495" s="153" t="s">
        <v>249</v>
      </c>
      <c r="AU495" s="153" t="s">
        <v>86</v>
      </c>
      <c r="AV495" s="12" t="s">
        <v>86</v>
      </c>
      <c r="AW495" s="12" t="s">
        <v>30</v>
      </c>
      <c r="AX495" s="12" t="s">
        <v>73</v>
      </c>
      <c r="AY495" s="153" t="s">
        <v>241</v>
      </c>
    </row>
    <row r="496" spans="2:51" s="12" customFormat="1" ht="12">
      <c r="B496" s="151"/>
      <c r="D496" s="152" t="s">
        <v>249</v>
      </c>
      <c r="E496" s="153" t="s">
        <v>1</v>
      </c>
      <c r="F496" s="154" t="s">
        <v>664</v>
      </c>
      <c r="H496" s="155">
        <v>29.434999999999999</v>
      </c>
      <c r="I496" s="156"/>
      <c r="L496" s="151"/>
      <c r="M496" s="157"/>
      <c r="T496" s="158"/>
      <c r="AT496" s="153" t="s">
        <v>249</v>
      </c>
      <c r="AU496" s="153" t="s">
        <v>86</v>
      </c>
      <c r="AV496" s="12" t="s">
        <v>86</v>
      </c>
      <c r="AW496" s="12" t="s">
        <v>30</v>
      </c>
      <c r="AX496" s="12" t="s">
        <v>73</v>
      </c>
      <c r="AY496" s="153" t="s">
        <v>241</v>
      </c>
    </row>
    <row r="497" spans="2:51" s="12" customFormat="1" ht="12">
      <c r="B497" s="151"/>
      <c r="D497" s="152" t="s">
        <v>249</v>
      </c>
      <c r="E497" s="153" t="s">
        <v>1</v>
      </c>
      <c r="F497" s="154" t="s">
        <v>652</v>
      </c>
      <c r="H497" s="155">
        <v>-1.8</v>
      </c>
      <c r="I497" s="156"/>
      <c r="L497" s="151"/>
      <c r="M497" s="157"/>
      <c r="T497" s="158"/>
      <c r="AT497" s="153" t="s">
        <v>249</v>
      </c>
      <c r="AU497" s="153" t="s">
        <v>86</v>
      </c>
      <c r="AV497" s="12" t="s">
        <v>86</v>
      </c>
      <c r="AW497" s="12" t="s">
        <v>30</v>
      </c>
      <c r="AX497" s="12" t="s">
        <v>73</v>
      </c>
      <c r="AY497" s="153" t="s">
        <v>241</v>
      </c>
    </row>
    <row r="498" spans="2:51" s="12" customFormat="1" ht="12">
      <c r="B498" s="151"/>
      <c r="D498" s="152" t="s">
        <v>249</v>
      </c>
      <c r="E498" s="153" t="s">
        <v>1</v>
      </c>
      <c r="F498" s="154" t="s">
        <v>665</v>
      </c>
      <c r="H498" s="155">
        <v>49.445</v>
      </c>
      <c r="I498" s="156"/>
      <c r="L498" s="151"/>
      <c r="M498" s="157"/>
      <c r="T498" s="158"/>
      <c r="AT498" s="153" t="s">
        <v>249</v>
      </c>
      <c r="AU498" s="153" t="s">
        <v>86</v>
      </c>
      <c r="AV498" s="12" t="s">
        <v>86</v>
      </c>
      <c r="AW498" s="12" t="s">
        <v>30</v>
      </c>
      <c r="AX498" s="12" t="s">
        <v>73</v>
      </c>
      <c r="AY498" s="153" t="s">
        <v>241</v>
      </c>
    </row>
    <row r="499" spans="2:51" s="12" customFormat="1" ht="12">
      <c r="B499" s="151"/>
      <c r="D499" s="152" t="s">
        <v>249</v>
      </c>
      <c r="E499" s="153" t="s">
        <v>1</v>
      </c>
      <c r="F499" s="154" t="s">
        <v>640</v>
      </c>
      <c r="H499" s="155">
        <v>-2</v>
      </c>
      <c r="I499" s="156"/>
      <c r="L499" s="151"/>
      <c r="M499" s="157"/>
      <c r="T499" s="158"/>
      <c r="AT499" s="153" t="s">
        <v>249</v>
      </c>
      <c r="AU499" s="153" t="s">
        <v>86</v>
      </c>
      <c r="AV499" s="12" t="s">
        <v>86</v>
      </c>
      <c r="AW499" s="12" t="s">
        <v>30</v>
      </c>
      <c r="AX499" s="12" t="s">
        <v>73</v>
      </c>
      <c r="AY499" s="153" t="s">
        <v>241</v>
      </c>
    </row>
    <row r="500" spans="2:51" s="12" customFormat="1" ht="12">
      <c r="B500" s="151"/>
      <c r="D500" s="152" t="s">
        <v>249</v>
      </c>
      <c r="E500" s="153" t="s">
        <v>1</v>
      </c>
      <c r="F500" s="154" t="s">
        <v>644</v>
      </c>
      <c r="H500" s="155">
        <v>-2.2280000000000002</v>
      </c>
      <c r="I500" s="156"/>
      <c r="L500" s="151"/>
      <c r="M500" s="157"/>
      <c r="T500" s="158"/>
      <c r="AT500" s="153" t="s">
        <v>249</v>
      </c>
      <c r="AU500" s="153" t="s">
        <v>86</v>
      </c>
      <c r="AV500" s="12" t="s">
        <v>86</v>
      </c>
      <c r="AW500" s="12" t="s">
        <v>30</v>
      </c>
      <c r="AX500" s="12" t="s">
        <v>73</v>
      </c>
      <c r="AY500" s="153" t="s">
        <v>241</v>
      </c>
    </row>
    <row r="501" spans="2:51" s="12" customFormat="1" ht="12">
      <c r="B501" s="151"/>
      <c r="D501" s="152" t="s">
        <v>249</v>
      </c>
      <c r="E501" s="153" t="s">
        <v>1</v>
      </c>
      <c r="F501" s="154" t="s">
        <v>645</v>
      </c>
      <c r="H501" s="155">
        <v>1.073</v>
      </c>
      <c r="I501" s="156"/>
      <c r="L501" s="151"/>
      <c r="M501" s="157"/>
      <c r="T501" s="158"/>
      <c r="AT501" s="153" t="s">
        <v>249</v>
      </c>
      <c r="AU501" s="153" t="s">
        <v>86</v>
      </c>
      <c r="AV501" s="12" t="s">
        <v>86</v>
      </c>
      <c r="AW501" s="12" t="s">
        <v>30</v>
      </c>
      <c r="AX501" s="12" t="s">
        <v>73</v>
      </c>
      <c r="AY501" s="153" t="s">
        <v>241</v>
      </c>
    </row>
    <row r="502" spans="2:51" s="12" customFormat="1" ht="12">
      <c r="B502" s="151"/>
      <c r="D502" s="152" t="s">
        <v>249</v>
      </c>
      <c r="E502" s="153" t="s">
        <v>1</v>
      </c>
      <c r="F502" s="154" t="s">
        <v>666</v>
      </c>
      <c r="H502" s="155">
        <v>49.445</v>
      </c>
      <c r="I502" s="156"/>
      <c r="L502" s="151"/>
      <c r="M502" s="157"/>
      <c r="T502" s="158"/>
      <c r="AT502" s="153" t="s">
        <v>249</v>
      </c>
      <c r="AU502" s="153" t="s">
        <v>86</v>
      </c>
      <c r="AV502" s="12" t="s">
        <v>86</v>
      </c>
      <c r="AW502" s="12" t="s">
        <v>30</v>
      </c>
      <c r="AX502" s="12" t="s">
        <v>73</v>
      </c>
      <c r="AY502" s="153" t="s">
        <v>241</v>
      </c>
    </row>
    <row r="503" spans="2:51" s="12" customFormat="1" ht="12">
      <c r="B503" s="151"/>
      <c r="D503" s="152" t="s">
        <v>249</v>
      </c>
      <c r="E503" s="153" t="s">
        <v>1</v>
      </c>
      <c r="F503" s="154" t="s">
        <v>640</v>
      </c>
      <c r="H503" s="155">
        <v>-2</v>
      </c>
      <c r="I503" s="156"/>
      <c r="L503" s="151"/>
      <c r="M503" s="157"/>
      <c r="T503" s="158"/>
      <c r="AT503" s="153" t="s">
        <v>249</v>
      </c>
      <c r="AU503" s="153" t="s">
        <v>86</v>
      </c>
      <c r="AV503" s="12" t="s">
        <v>86</v>
      </c>
      <c r="AW503" s="12" t="s">
        <v>30</v>
      </c>
      <c r="AX503" s="12" t="s">
        <v>73</v>
      </c>
      <c r="AY503" s="153" t="s">
        <v>241</v>
      </c>
    </row>
    <row r="504" spans="2:51" s="12" customFormat="1" ht="12">
      <c r="B504" s="151"/>
      <c r="D504" s="152" t="s">
        <v>249</v>
      </c>
      <c r="E504" s="153" t="s">
        <v>1</v>
      </c>
      <c r="F504" s="154" t="s">
        <v>644</v>
      </c>
      <c r="H504" s="155">
        <v>-2.2280000000000002</v>
      </c>
      <c r="I504" s="156"/>
      <c r="L504" s="151"/>
      <c r="M504" s="157"/>
      <c r="T504" s="158"/>
      <c r="AT504" s="153" t="s">
        <v>249</v>
      </c>
      <c r="AU504" s="153" t="s">
        <v>86</v>
      </c>
      <c r="AV504" s="12" t="s">
        <v>86</v>
      </c>
      <c r="AW504" s="12" t="s">
        <v>30</v>
      </c>
      <c r="AX504" s="12" t="s">
        <v>73</v>
      </c>
      <c r="AY504" s="153" t="s">
        <v>241</v>
      </c>
    </row>
    <row r="505" spans="2:51" s="12" customFormat="1" ht="12">
      <c r="B505" s="151"/>
      <c r="D505" s="152" t="s">
        <v>249</v>
      </c>
      <c r="E505" s="153" t="s">
        <v>1</v>
      </c>
      <c r="F505" s="154" t="s">
        <v>645</v>
      </c>
      <c r="H505" s="155">
        <v>1.073</v>
      </c>
      <c r="I505" s="156"/>
      <c r="L505" s="151"/>
      <c r="M505" s="157"/>
      <c r="T505" s="158"/>
      <c r="AT505" s="153" t="s">
        <v>249</v>
      </c>
      <c r="AU505" s="153" t="s">
        <v>86</v>
      </c>
      <c r="AV505" s="12" t="s">
        <v>86</v>
      </c>
      <c r="AW505" s="12" t="s">
        <v>30</v>
      </c>
      <c r="AX505" s="12" t="s">
        <v>73</v>
      </c>
      <c r="AY505" s="153" t="s">
        <v>241</v>
      </c>
    </row>
    <row r="506" spans="2:51" s="12" customFormat="1" ht="12">
      <c r="B506" s="151"/>
      <c r="D506" s="152" t="s">
        <v>249</v>
      </c>
      <c r="E506" s="153" t="s">
        <v>1</v>
      </c>
      <c r="F506" s="154" t="s">
        <v>667</v>
      </c>
      <c r="H506" s="155">
        <v>32.19</v>
      </c>
      <c r="I506" s="156"/>
      <c r="L506" s="151"/>
      <c r="M506" s="157"/>
      <c r="T506" s="158"/>
      <c r="AT506" s="153" t="s">
        <v>249</v>
      </c>
      <c r="AU506" s="153" t="s">
        <v>86</v>
      </c>
      <c r="AV506" s="12" t="s">
        <v>86</v>
      </c>
      <c r="AW506" s="12" t="s">
        <v>30</v>
      </c>
      <c r="AX506" s="12" t="s">
        <v>73</v>
      </c>
      <c r="AY506" s="153" t="s">
        <v>241</v>
      </c>
    </row>
    <row r="507" spans="2:51" s="12" customFormat="1" ht="12">
      <c r="B507" s="151"/>
      <c r="D507" s="152" t="s">
        <v>249</v>
      </c>
      <c r="E507" s="153" t="s">
        <v>1</v>
      </c>
      <c r="F507" s="154" t="s">
        <v>652</v>
      </c>
      <c r="H507" s="155">
        <v>-1.8</v>
      </c>
      <c r="I507" s="156"/>
      <c r="L507" s="151"/>
      <c r="M507" s="157"/>
      <c r="T507" s="158"/>
      <c r="AT507" s="153" t="s">
        <v>249</v>
      </c>
      <c r="AU507" s="153" t="s">
        <v>86</v>
      </c>
      <c r="AV507" s="12" t="s">
        <v>86</v>
      </c>
      <c r="AW507" s="12" t="s">
        <v>30</v>
      </c>
      <c r="AX507" s="12" t="s">
        <v>73</v>
      </c>
      <c r="AY507" s="153" t="s">
        <v>241</v>
      </c>
    </row>
    <row r="508" spans="2:51" s="12" customFormat="1" ht="12">
      <c r="B508" s="151"/>
      <c r="D508" s="152" t="s">
        <v>249</v>
      </c>
      <c r="E508" s="153" t="s">
        <v>1</v>
      </c>
      <c r="F508" s="154" t="s">
        <v>668</v>
      </c>
      <c r="H508" s="155">
        <v>18.850000000000001</v>
      </c>
      <c r="I508" s="156"/>
      <c r="L508" s="151"/>
      <c r="M508" s="157"/>
      <c r="T508" s="158"/>
      <c r="AT508" s="153" t="s">
        <v>249</v>
      </c>
      <c r="AU508" s="153" t="s">
        <v>86</v>
      </c>
      <c r="AV508" s="12" t="s">
        <v>86</v>
      </c>
      <c r="AW508" s="12" t="s">
        <v>30</v>
      </c>
      <c r="AX508" s="12" t="s">
        <v>73</v>
      </c>
      <c r="AY508" s="153" t="s">
        <v>241</v>
      </c>
    </row>
    <row r="509" spans="2:51" s="12" customFormat="1" ht="12">
      <c r="B509" s="151"/>
      <c r="D509" s="152" t="s">
        <v>249</v>
      </c>
      <c r="E509" s="153" t="s">
        <v>1</v>
      </c>
      <c r="F509" s="154" t="s">
        <v>642</v>
      </c>
      <c r="H509" s="155">
        <v>-1.4</v>
      </c>
      <c r="I509" s="156"/>
      <c r="L509" s="151"/>
      <c r="M509" s="157"/>
      <c r="T509" s="158"/>
      <c r="AT509" s="153" t="s">
        <v>249</v>
      </c>
      <c r="AU509" s="153" t="s">
        <v>86</v>
      </c>
      <c r="AV509" s="12" t="s">
        <v>86</v>
      </c>
      <c r="AW509" s="12" t="s">
        <v>30</v>
      </c>
      <c r="AX509" s="12" t="s">
        <v>73</v>
      </c>
      <c r="AY509" s="153" t="s">
        <v>241</v>
      </c>
    </row>
    <row r="510" spans="2:51" s="12" customFormat="1" ht="12">
      <c r="B510" s="151"/>
      <c r="D510" s="152" t="s">
        <v>249</v>
      </c>
      <c r="E510" s="153" t="s">
        <v>1</v>
      </c>
      <c r="F510" s="154" t="s">
        <v>669</v>
      </c>
      <c r="H510" s="155">
        <v>19.864999999999998</v>
      </c>
      <c r="I510" s="156"/>
      <c r="L510" s="151"/>
      <c r="M510" s="157"/>
      <c r="T510" s="158"/>
      <c r="AT510" s="153" t="s">
        <v>249</v>
      </c>
      <c r="AU510" s="153" t="s">
        <v>86</v>
      </c>
      <c r="AV510" s="12" t="s">
        <v>86</v>
      </c>
      <c r="AW510" s="12" t="s">
        <v>30</v>
      </c>
      <c r="AX510" s="12" t="s">
        <v>73</v>
      </c>
      <c r="AY510" s="153" t="s">
        <v>241</v>
      </c>
    </row>
    <row r="511" spans="2:51" s="12" customFormat="1" ht="12">
      <c r="B511" s="151"/>
      <c r="D511" s="152" t="s">
        <v>249</v>
      </c>
      <c r="E511" s="153" t="s">
        <v>1</v>
      </c>
      <c r="F511" s="154" t="s">
        <v>647</v>
      </c>
      <c r="H511" s="155">
        <v>-2.8</v>
      </c>
      <c r="I511" s="156"/>
      <c r="L511" s="151"/>
      <c r="M511" s="157"/>
      <c r="T511" s="158"/>
      <c r="AT511" s="153" t="s">
        <v>249</v>
      </c>
      <c r="AU511" s="153" t="s">
        <v>86</v>
      </c>
      <c r="AV511" s="12" t="s">
        <v>86</v>
      </c>
      <c r="AW511" s="12" t="s">
        <v>30</v>
      </c>
      <c r="AX511" s="12" t="s">
        <v>73</v>
      </c>
      <c r="AY511" s="153" t="s">
        <v>241</v>
      </c>
    </row>
    <row r="512" spans="2:51" s="13" customFormat="1" ht="12">
      <c r="B512" s="159"/>
      <c r="D512" s="152" t="s">
        <v>249</v>
      </c>
      <c r="E512" s="160" t="s">
        <v>1</v>
      </c>
      <c r="F512" s="161" t="s">
        <v>251</v>
      </c>
      <c r="H512" s="162">
        <v>777.85300000000097</v>
      </c>
      <c r="I512" s="163"/>
      <c r="L512" s="159"/>
      <c r="M512" s="164"/>
      <c r="T512" s="165"/>
      <c r="AT512" s="160" t="s">
        <v>249</v>
      </c>
      <c r="AU512" s="160" t="s">
        <v>86</v>
      </c>
      <c r="AV512" s="13" t="s">
        <v>247</v>
      </c>
      <c r="AW512" s="13" t="s">
        <v>30</v>
      </c>
      <c r="AX512" s="13" t="s">
        <v>80</v>
      </c>
      <c r="AY512" s="160" t="s">
        <v>241</v>
      </c>
    </row>
    <row r="513" spans="2:65" s="1" customFormat="1" ht="24.25" customHeight="1">
      <c r="B513" s="32"/>
      <c r="C513" s="137" t="s">
        <v>670</v>
      </c>
      <c r="D513" s="137" t="s">
        <v>243</v>
      </c>
      <c r="E513" s="138" t="s">
        <v>671</v>
      </c>
      <c r="F513" s="139" t="s">
        <v>672</v>
      </c>
      <c r="G513" s="140" t="s">
        <v>246</v>
      </c>
      <c r="H513" s="141">
        <v>777.85299999999995</v>
      </c>
      <c r="I513" s="142"/>
      <c r="J513" s="143">
        <f>ROUND(I513*H513,2)</f>
        <v>0</v>
      </c>
      <c r="K513" s="144"/>
      <c r="L513" s="32"/>
      <c r="M513" s="145" t="s">
        <v>1</v>
      </c>
      <c r="N513" s="146" t="s">
        <v>39</v>
      </c>
      <c r="P513" s="147">
        <f>O513*H513</f>
        <v>0</v>
      </c>
      <c r="Q513" s="147">
        <v>1.103E-2</v>
      </c>
      <c r="R513" s="147">
        <f>Q513*H513</f>
        <v>8.5797185899999988</v>
      </c>
      <c r="S513" s="147">
        <v>0</v>
      </c>
      <c r="T513" s="148">
        <f>S513*H513</f>
        <v>0</v>
      </c>
      <c r="AR513" s="149" t="s">
        <v>247</v>
      </c>
      <c r="AT513" s="149" t="s">
        <v>243</v>
      </c>
      <c r="AU513" s="149" t="s">
        <v>86</v>
      </c>
      <c r="AY513" s="17" t="s">
        <v>241</v>
      </c>
      <c r="BE513" s="150">
        <f>IF(N513="základní",J513,0)</f>
        <v>0</v>
      </c>
      <c r="BF513" s="150">
        <f>IF(N513="snížená",J513,0)</f>
        <v>0</v>
      </c>
      <c r="BG513" s="150">
        <f>IF(N513="zákl. přenesená",J513,0)</f>
        <v>0</v>
      </c>
      <c r="BH513" s="150">
        <f>IF(N513="sníž. přenesená",J513,0)</f>
        <v>0</v>
      </c>
      <c r="BI513" s="150">
        <f>IF(N513="nulová",J513,0)</f>
        <v>0</v>
      </c>
      <c r="BJ513" s="17" t="s">
        <v>86</v>
      </c>
      <c r="BK513" s="150">
        <f>ROUND(I513*H513,2)</f>
        <v>0</v>
      </c>
      <c r="BL513" s="17" t="s">
        <v>247</v>
      </c>
      <c r="BM513" s="149" t="s">
        <v>3939</v>
      </c>
    </row>
    <row r="514" spans="2:65" s="12" customFormat="1" ht="12">
      <c r="B514" s="151"/>
      <c r="D514" s="152" t="s">
        <v>249</v>
      </c>
      <c r="E514" s="153" t="s">
        <v>1</v>
      </c>
      <c r="F514" s="154" t="s">
        <v>634</v>
      </c>
      <c r="H514" s="155">
        <v>43.064999999999998</v>
      </c>
      <c r="I514" s="156"/>
      <c r="L514" s="151"/>
      <c r="M514" s="157"/>
      <c r="T514" s="158"/>
      <c r="AT514" s="153" t="s">
        <v>249</v>
      </c>
      <c r="AU514" s="153" t="s">
        <v>86</v>
      </c>
      <c r="AV514" s="12" t="s">
        <v>86</v>
      </c>
      <c r="AW514" s="12" t="s">
        <v>30</v>
      </c>
      <c r="AX514" s="12" t="s">
        <v>73</v>
      </c>
      <c r="AY514" s="153" t="s">
        <v>241</v>
      </c>
    </row>
    <row r="515" spans="2:65" s="12" customFormat="1" ht="12">
      <c r="B515" s="151"/>
      <c r="D515" s="152" t="s">
        <v>249</v>
      </c>
      <c r="E515" s="153" t="s">
        <v>1</v>
      </c>
      <c r="F515" s="154" t="s">
        <v>635</v>
      </c>
      <c r="H515" s="155">
        <v>-1.6</v>
      </c>
      <c r="I515" s="156"/>
      <c r="L515" s="151"/>
      <c r="M515" s="157"/>
      <c r="T515" s="158"/>
      <c r="AT515" s="153" t="s">
        <v>249</v>
      </c>
      <c r="AU515" s="153" t="s">
        <v>86</v>
      </c>
      <c r="AV515" s="12" t="s">
        <v>86</v>
      </c>
      <c r="AW515" s="12" t="s">
        <v>30</v>
      </c>
      <c r="AX515" s="12" t="s">
        <v>73</v>
      </c>
      <c r="AY515" s="153" t="s">
        <v>241</v>
      </c>
    </row>
    <row r="516" spans="2:65" s="12" customFormat="1" ht="12">
      <c r="B516" s="151"/>
      <c r="D516" s="152" t="s">
        <v>249</v>
      </c>
      <c r="E516" s="153" t="s">
        <v>1</v>
      </c>
      <c r="F516" s="154" t="s">
        <v>636</v>
      </c>
      <c r="H516" s="155">
        <v>-4</v>
      </c>
      <c r="I516" s="156"/>
      <c r="L516" s="151"/>
      <c r="M516" s="157"/>
      <c r="T516" s="158"/>
      <c r="AT516" s="153" t="s">
        <v>249</v>
      </c>
      <c r="AU516" s="153" t="s">
        <v>86</v>
      </c>
      <c r="AV516" s="12" t="s">
        <v>86</v>
      </c>
      <c r="AW516" s="12" t="s">
        <v>30</v>
      </c>
      <c r="AX516" s="12" t="s">
        <v>73</v>
      </c>
      <c r="AY516" s="153" t="s">
        <v>241</v>
      </c>
    </row>
    <row r="517" spans="2:65" s="12" customFormat="1" ht="12">
      <c r="B517" s="151"/>
      <c r="D517" s="152" t="s">
        <v>249</v>
      </c>
      <c r="E517" s="153" t="s">
        <v>1</v>
      </c>
      <c r="F517" s="154" t="s">
        <v>637</v>
      </c>
      <c r="H517" s="155">
        <v>-3.8530000000000002</v>
      </c>
      <c r="I517" s="156"/>
      <c r="L517" s="151"/>
      <c r="M517" s="157"/>
      <c r="T517" s="158"/>
      <c r="AT517" s="153" t="s">
        <v>249</v>
      </c>
      <c r="AU517" s="153" t="s">
        <v>86</v>
      </c>
      <c r="AV517" s="12" t="s">
        <v>86</v>
      </c>
      <c r="AW517" s="12" t="s">
        <v>30</v>
      </c>
      <c r="AX517" s="12" t="s">
        <v>73</v>
      </c>
      <c r="AY517" s="153" t="s">
        <v>241</v>
      </c>
    </row>
    <row r="518" spans="2:65" s="12" customFormat="1" ht="12">
      <c r="B518" s="151"/>
      <c r="D518" s="152" t="s">
        <v>249</v>
      </c>
      <c r="E518" s="153" t="s">
        <v>1</v>
      </c>
      <c r="F518" s="154" t="s">
        <v>638</v>
      </c>
      <c r="H518" s="155">
        <v>1.5169999999999999</v>
      </c>
      <c r="I518" s="156"/>
      <c r="L518" s="151"/>
      <c r="M518" s="157"/>
      <c r="T518" s="158"/>
      <c r="AT518" s="153" t="s">
        <v>249</v>
      </c>
      <c r="AU518" s="153" t="s">
        <v>86</v>
      </c>
      <c r="AV518" s="12" t="s">
        <v>86</v>
      </c>
      <c r="AW518" s="12" t="s">
        <v>30</v>
      </c>
      <c r="AX518" s="12" t="s">
        <v>73</v>
      </c>
      <c r="AY518" s="153" t="s">
        <v>241</v>
      </c>
    </row>
    <row r="519" spans="2:65" s="12" customFormat="1" ht="12">
      <c r="B519" s="151"/>
      <c r="D519" s="152" t="s">
        <v>249</v>
      </c>
      <c r="E519" s="153" t="s">
        <v>1</v>
      </c>
      <c r="F519" s="154" t="s">
        <v>639</v>
      </c>
      <c r="H519" s="155">
        <v>41.064</v>
      </c>
      <c r="I519" s="156"/>
      <c r="L519" s="151"/>
      <c r="M519" s="157"/>
      <c r="T519" s="158"/>
      <c r="AT519" s="153" t="s">
        <v>249</v>
      </c>
      <c r="AU519" s="153" t="s">
        <v>86</v>
      </c>
      <c r="AV519" s="12" t="s">
        <v>86</v>
      </c>
      <c r="AW519" s="12" t="s">
        <v>30</v>
      </c>
      <c r="AX519" s="12" t="s">
        <v>73</v>
      </c>
      <c r="AY519" s="153" t="s">
        <v>241</v>
      </c>
    </row>
    <row r="520" spans="2:65" s="12" customFormat="1" ht="12">
      <c r="B520" s="151"/>
      <c r="D520" s="152" t="s">
        <v>249</v>
      </c>
      <c r="E520" s="153" t="s">
        <v>1</v>
      </c>
      <c r="F520" s="154" t="s">
        <v>640</v>
      </c>
      <c r="H520" s="155">
        <v>-2</v>
      </c>
      <c r="I520" s="156"/>
      <c r="L520" s="151"/>
      <c r="M520" s="157"/>
      <c r="T520" s="158"/>
      <c r="AT520" s="153" t="s">
        <v>249</v>
      </c>
      <c r="AU520" s="153" t="s">
        <v>86</v>
      </c>
      <c r="AV520" s="12" t="s">
        <v>86</v>
      </c>
      <c r="AW520" s="12" t="s">
        <v>30</v>
      </c>
      <c r="AX520" s="12" t="s">
        <v>73</v>
      </c>
      <c r="AY520" s="153" t="s">
        <v>241</v>
      </c>
    </row>
    <row r="521" spans="2:65" s="12" customFormat="1" ht="12">
      <c r="B521" s="151"/>
      <c r="D521" s="152" t="s">
        <v>249</v>
      </c>
      <c r="E521" s="153" t="s">
        <v>1</v>
      </c>
      <c r="F521" s="154" t="s">
        <v>641</v>
      </c>
      <c r="H521" s="155">
        <v>17.690000000000001</v>
      </c>
      <c r="I521" s="156"/>
      <c r="L521" s="151"/>
      <c r="M521" s="157"/>
      <c r="T521" s="158"/>
      <c r="AT521" s="153" t="s">
        <v>249</v>
      </c>
      <c r="AU521" s="153" t="s">
        <v>86</v>
      </c>
      <c r="AV521" s="12" t="s">
        <v>86</v>
      </c>
      <c r="AW521" s="12" t="s">
        <v>30</v>
      </c>
      <c r="AX521" s="12" t="s">
        <v>73</v>
      </c>
      <c r="AY521" s="153" t="s">
        <v>241</v>
      </c>
    </row>
    <row r="522" spans="2:65" s="12" customFormat="1" ht="12">
      <c r="B522" s="151"/>
      <c r="D522" s="152" t="s">
        <v>249</v>
      </c>
      <c r="E522" s="153" t="s">
        <v>1</v>
      </c>
      <c r="F522" s="154" t="s">
        <v>642</v>
      </c>
      <c r="H522" s="155">
        <v>-1.4</v>
      </c>
      <c r="I522" s="156"/>
      <c r="L522" s="151"/>
      <c r="M522" s="157"/>
      <c r="T522" s="158"/>
      <c r="AT522" s="153" t="s">
        <v>249</v>
      </c>
      <c r="AU522" s="153" t="s">
        <v>86</v>
      </c>
      <c r="AV522" s="12" t="s">
        <v>86</v>
      </c>
      <c r="AW522" s="12" t="s">
        <v>30</v>
      </c>
      <c r="AX522" s="12" t="s">
        <v>73</v>
      </c>
      <c r="AY522" s="153" t="s">
        <v>241</v>
      </c>
    </row>
    <row r="523" spans="2:65" s="12" customFormat="1" ht="12">
      <c r="B523" s="151"/>
      <c r="D523" s="152" t="s">
        <v>249</v>
      </c>
      <c r="E523" s="153" t="s">
        <v>1</v>
      </c>
      <c r="F523" s="154" t="s">
        <v>643</v>
      </c>
      <c r="H523" s="155">
        <v>35.206000000000003</v>
      </c>
      <c r="I523" s="156"/>
      <c r="L523" s="151"/>
      <c r="M523" s="157"/>
      <c r="T523" s="158"/>
      <c r="AT523" s="153" t="s">
        <v>249</v>
      </c>
      <c r="AU523" s="153" t="s">
        <v>86</v>
      </c>
      <c r="AV523" s="12" t="s">
        <v>86</v>
      </c>
      <c r="AW523" s="12" t="s">
        <v>30</v>
      </c>
      <c r="AX523" s="12" t="s">
        <v>73</v>
      </c>
      <c r="AY523" s="153" t="s">
        <v>241</v>
      </c>
    </row>
    <row r="524" spans="2:65" s="12" customFormat="1" ht="12">
      <c r="B524" s="151"/>
      <c r="D524" s="152" t="s">
        <v>249</v>
      </c>
      <c r="E524" s="153" t="s">
        <v>1</v>
      </c>
      <c r="F524" s="154" t="s">
        <v>642</v>
      </c>
      <c r="H524" s="155">
        <v>-1.4</v>
      </c>
      <c r="I524" s="156"/>
      <c r="L524" s="151"/>
      <c r="M524" s="157"/>
      <c r="T524" s="158"/>
      <c r="AT524" s="153" t="s">
        <v>249</v>
      </c>
      <c r="AU524" s="153" t="s">
        <v>86</v>
      </c>
      <c r="AV524" s="12" t="s">
        <v>86</v>
      </c>
      <c r="AW524" s="12" t="s">
        <v>30</v>
      </c>
      <c r="AX524" s="12" t="s">
        <v>73</v>
      </c>
      <c r="AY524" s="153" t="s">
        <v>241</v>
      </c>
    </row>
    <row r="525" spans="2:65" s="12" customFormat="1" ht="12">
      <c r="B525" s="151"/>
      <c r="D525" s="152" t="s">
        <v>249</v>
      </c>
      <c r="E525" s="153" t="s">
        <v>1</v>
      </c>
      <c r="F525" s="154" t="s">
        <v>635</v>
      </c>
      <c r="H525" s="155">
        <v>-1.6</v>
      </c>
      <c r="I525" s="156"/>
      <c r="L525" s="151"/>
      <c r="M525" s="157"/>
      <c r="T525" s="158"/>
      <c r="AT525" s="153" t="s">
        <v>249</v>
      </c>
      <c r="AU525" s="153" t="s">
        <v>86</v>
      </c>
      <c r="AV525" s="12" t="s">
        <v>86</v>
      </c>
      <c r="AW525" s="12" t="s">
        <v>30</v>
      </c>
      <c r="AX525" s="12" t="s">
        <v>73</v>
      </c>
      <c r="AY525" s="153" t="s">
        <v>241</v>
      </c>
    </row>
    <row r="526" spans="2:65" s="12" customFormat="1" ht="12">
      <c r="B526" s="151"/>
      <c r="D526" s="152" t="s">
        <v>249</v>
      </c>
      <c r="E526" s="153" t="s">
        <v>1</v>
      </c>
      <c r="F526" s="154" t="s">
        <v>644</v>
      </c>
      <c r="H526" s="155">
        <v>-2.2280000000000002</v>
      </c>
      <c r="I526" s="156"/>
      <c r="L526" s="151"/>
      <c r="M526" s="157"/>
      <c r="T526" s="158"/>
      <c r="AT526" s="153" t="s">
        <v>249</v>
      </c>
      <c r="AU526" s="153" t="s">
        <v>86</v>
      </c>
      <c r="AV526" s="12" t="s">
        <v>86</v>
      </c>
      <c r="AW526" s="12" t="s">
        <v>30</v>
      </c>
      <c r="AX526" s="12" t="s">
        <v>73</v>
      </c>
      <c r="AY526" s="153" t="s">
        <v>241</v>
      </c>
    </row>
    <row r="527" spans="2:65" s="12" customFormat="1" ht="12">
      <c r="B527" s="151"/>
      <c r="D527" s="152" t="s">
        <v>249</v>
      </c>
      <c r="E527" s="153" t="s">
        <v>1</v>
      </c>
      <c r="F527" s="154" t="s">
        <v>645</v>
      </c>
      <c r="H527" s="155">
        <v>1.073</v>
      </c>
      <c r="I527" s="156"/>
      <c r="L527" s="151"/>
      <c r="M527" s="157"/>
      <c r="T527" s="158"/>
      <c r="AT527" s="153" t="s">
        <v>249</v>
      </c>
      <c r="AU527" s="153" t="s">
        <v>86</v>
      </c>
      <c r="AV527" s="12" t="s">
        <v>86</v>
      </c>
      <c r="AW527" s="12" t="s">
        <v>30</v>
      </c>
      <c r="AX527" s="12" t="s">
        <v>73</v>
      </c>
      <c r="AY527" s="153" t="s">
        <v>241</v>
      </c>
    </row>
    <row r="528" spans="2:65" s="12" customFormat="1" ht="12">
      <c r="B528" s="151"/>
      <c r="D528" s="152" t="s">
        <v>249</v>
      </c>
      <c r="E528" s="153" t="s">
        <v>1</v>
      </c>
      <c r="F528" s="154" t="s">
        <v>646</v>
      </c>
      <c r="H528" s="155">
        <v>99.18</v>
      </c>
      <c r="I528" s="156"/>
      <c r="L528" s="151"/>
      <c r="M528" s="157"/>
      <c r="T528" s="158"/>
      <c r="AT528" s="153" t="s">
        <v>249</v>
      </c>
      <c r="AU528" s="153" t="s">
        <v>86</v>
      </c>
      <c r="AV528" s="12" t="s">
        <v>86</v>
      </c>
      <c r="AW528" s="12" t="s">
        <v>30</v>
      </c>
      <c r="AX528" s="12" t="s">
        <v>73</v>
      </c>
      <c r="AY528" s="153" t="s">
        <v>241</v>
      </c>
    </row>
    <row r="529" spans="2:51" s="12" customFormat="1" ht="12">
      <c r="B529" s="151"/>
      <c r="D529" s="152" t="s">
        <v>249</v>
      </c>
      <c r="E529" s="153" t="s">
        <v>1</v>
      </c>
      <c r="F529" s="154" t="s">
        <v>647</v>
      </c>
      <c r="H529" s="155">
        <v>-2.8</v>
      </c>
      <c r="I529" s="156"/>
      <c r="L529" s="151"/>
      <c r="M529" s="157"/>
      <c r="T529" s="158"/>
      <c r="AT529" s="153" t="s">
        <v>249</v>
      </c>
      <c r="AU529" s="153" t="s">
        <v>86</v>
      </c>
      <c r="AV529" s="12" t="s">
        <v>86</v>
      </c>
      <c r="AW529" s="12" t="s">
        <v>30</v>
      </c>
      <c r="AX529" s="12" t="s">
        <v>73</v>
      </c>
      <c r="AY529" s="153" t="s">
        <v>241</v>
      </c>
    </row>
    <row r="530" spans="2:51" s="12" customFormat="1" ht="12">
      <c r="B530" s="151"/>
      <c r="D530" s="152" t="s">
        <v>249</v>
      </c>
      <c r="E530" s="153" t="s">
        <v>1</v>
      </c>
      <c r="F530" s="154" t="s">
        <v>640</v>
      </c>
      <c r="H530" s="155">
        <v>-2</v>
      </c>
      <c r="I530" s="156"/>
      <c r="L530" s="151"/>
      <c r="M530" s="157"/>
      <c r="T530" s="158"/>
      <c r="AT530" s="153" t="s">
        <v>249</v>
      </c>
      <c r="AU530" s="153" t="s">
        <v>86</v>
      </c>
      <c r="AV530" s="12" t="s">
        <v>86</v>
      </c>
      <c r="AW530" s="12" t="s">
        <v>30</v>
      </c>
      <c r="AX530" s="12" t="s">
        <v>73</v>
      </c>
      <c r="AY530" s="153" t="s">
        <v>241</v>
      </c>
    </row>
    <row r="531" spans="2:51" s="12" customFormat="1" ht="12">
      <c r="B531" s="151"/>
      <c r="D531" s="152" t="s">
        <v>249</v>
      </c>
      <c r="E531" s="153" t="s">
        <v>1</v>
      </c>
      <c r="F531" s="154" t="s">
        <v>644</v>
      </c>
      <c r="H531" s="155">
        <v>-2.2280000000000002</v>
      </c>
      <c r="I531" s="156"/>
      <c r="L531" s="151"/>
      <c r="M531" s="157"/>
      <c r="T531" s="158"/>
      <c r="AT531" s="153" t="s">
        <v>249</v>
      </c>
      <c r="AU531" s="153" t="s">
        <v>86</v>
      </c>
      <c r="AV531" s="12" t="s">
        <v>86</v>
      </c>
      <c r="AW531" s="12" t="s">
        <v>30</v>
      </c>
      <c r="AX531" s="12" t="s">
        <v>73</v>
      </c>
      <c r="AY531" s="153" t="s">
        <v>241</v>
      </c>
    </row>
    <row r="532" spans="2:51" s="12" customFormat="1" ht="12">
      <c r="B532" s="151"/>
      <c r="D532" s="152" t="s">
        <v>249</v>
      </c>
      <c r="E532" s="153" t="s">
        <v>1</v>
      </c>
      <c r="F532" s="154" t="s">
        <v>648</v>
      </c>
      <c r="H532" s="155">
        <v>-14.477</v>
      </c>
      <c r="I532" s="156"/>
      <c r="L532" s="151"/>
      <c r="M532" s="157"/>
      <c r="T532" s="158"/>
      <c r="AT532" s="153" t="s">
        <v>249</v>
      </c>
      <c r="AU532" s="153" t="s">
        <v>86</v>
      </c>
      <c r="AV532" s="12" t="s">
        <v>86</v>
      </c>
      <c r="AW532" s="12" t="s">
        <v>30</v>
      </c>
      <c r="AX532" s="12" t="s">
        <v>73</v>
      </c>
      <c r="AY532" s="153" t="s">
        <v>241</v>
      </c>
    </row>
    <row r="533" spans="2:51" s="12" customFormat="1" ht="12">
      <c r="B533" s="151"/>
      <c r="D533" s="152" t="s">
        <v>249</v>
      </c>
      <c r="E533" s="153" t="s">
        <v>1</v>
      </c>
      <c r="F533" s="154" t="s">
        <v>645</v>
      </c>
      <c r="H533" s="155">
        <v>1.073</v>
      </c>
      <c r="I533" s="156"/>
      <c r="L533" s="151"/>
      <c r="M533" s="157"/>
      <c r="T533" s="158"/>
      <c r="AT533" s="153" t="s">
        <v>249</v>
      </c>
      <c r="AU533" s="153" t="s">
        <v>86</v>
      </c>
      <c r="AV533" s="12" t="s">
        <v>86</v>
      </c>
      <c r="AW533" s="12" t="s">
        <v>30</v>
      </c>
      <c r="AX533" s="12" t="s">
        <v>73</v>
      </c>
      <c r="AY533" s="153" t="s">
        <v>241</v>
      </c>
    </row>
    <row r="534" spans="2:51" s="12" customFormat="1" ht="12">
      <c r="B534" s="151"/>
      <c r="D534" s="152" t="s">
        <v>249</v>
      </c>
      <c r="E534" s="153" t="s">
        <v>1</v>
      </c>
      <c r="F534" s="154" t="s">
        <v>649</v>
      </c>
      <c r="H534" s="155">
        <v>3.73</v>
      </c>
      <c r="I534" s="156"/>
      <c r="L534" s="151"/>
      <c r="M534" s="157"/>
      <c r="T534" s="158"/>
      <c r="AT534" s="153" t="s">
        <v>249</v>
      </c>
      <c r="AU534" s="153" t="s">
        <v>86</v>
      </c>
      <c r="AV534" s="12" t="s">
        <v>86</v>
      </c>
      <c r="AW534" s="12" t="s">
        <v>30</v>
      </c>
      <c r="AX534" s="12" t="s">
        <v>73</v>
      </c>
      <c r="AY534" s="153" t="s">
        <v>241</v>
      </c>
    </row>
    <row r="535" spans="2:51" s="12" customFormat="1" ht="12">
      <c r="B535" s="151"/>
      <c r="D535" s="152" t="s">
        <v>249</v>
      </c>
      <c r="E535" s="153" t="s">
        <v>1</v>
      </c>
      <c r="F535" s="154" t="s">
        <v>650</v>
      </c>
      <c r="H535" s="155">
        <v>29.434999999999999</v>
      </c>
      <c r="I535" s="156"/>
      <c r="L535" s="151"/>
      <c r="M535" s="157"/>
      <c r="T535" s="158"/>
      <c r="AT535" s="153" t="s">
        <v>249</v>
      </c>
      <c r="AU535" s="153" t="s">
        <v>86</v>
      </c>
      <c r="AV535" s="12" t="s">
        <v>86</v>
      </c>
      <c r="AW535" s="12" t="s">
        <v>30</v>
      </c>
      <c r="AX535" s="12" t="s">
        <v>73</v>
      </c>
      <c r="AY535" s="153" t="s">
        <v>241</v>
      </c>
    </row>
    <row r="536" spans="2:51" s="12" customFormat="1" ht="12">
      <c r="B536" s="151"/>
      <c r="D536" s="152" t="s">
        <v>249</v>
      </c>
      <c r="E536" s="153" t="s">
        <v>1</v>
      </c>
      <c r="F536" s="154" t="s">
        <v>642</v>
      </c>
      <c r="H536" s="155">
        <v>-1.4</v>
      </c>
      <c r="I536" s="156"/>
      <c r="L536" s="151"/>
      <c r="M536" s="157"/>
      <c r="T536" s="158"/>
      <c r="AT536" s="153" t="s">
        <v>249</v>
      </c>
      <c r="AU536" s="153" t="s">
        <v>86</v>
      </c>
      <c r="AV536" s="12" t="s">
        <v>86</v>
      </c>
      <c r="AW536" s="12" t="s">
        <v>30</v>
      </c>
      <c r="AX536" s="12" t="s">
        <v>73</v>
      </c>
      <c r="AY536" s="153" t="s">
        <v>241</v>
      </c>
    </row>
    <row r="537" spans="2:51" s="12" customFormat="1" ht="12">
      <c r="B537" s="151"/>
      <c r="D537" s="152" t="s">
        <v>249</v>
      </c>
      <c r="E537" s="153" t="s">
        <v>1</v>
      </c>
      <c r="F537" s="154" t="s">
        <v>651</v>
      </c>
      <c r="H537" s="155">
        <v>29.725000000000001</v>
      </c>
      <c r="I537" s="156"/>
      <c r="L537" s="151"/>
      <c r="M537" s="157"/>
      <c r="T537" s="158"/>
      <c r="AT537" s="153" t="s">
        <v>249</v>
      </c>
      <c r="AU537" s="153" t="s">
        <v>86</v>
      </c>
      <c r="AV537" s="12" t="s">
        <v>86</v>
      </c>
      <c r="AW537" s="12" t="s">
        <v>30</v>
      </c>
      <c r="AX537" s="12" t="s">
        <v>73</v>
      </c>
      <c r="AY537" s="153" t="s">
        <v>241</v>
      </c>
    </row>
    <row r="538" spans="2:51" s="12" customFormat="1" ht="12">
      <c r="B538" s="151"/>
      <c r="D538" s="152" t="s">
        <v>249</v>
      </c>
      <c r="E538" s="153" t="s">
        <v>1</v>
      </c>
      <c r="F538" s="154" t="s">
        <v>652</v>
      </c>
      <c r="H538" s="155">
        <v>-1.8</v>
      </c>
      <c r="I538" s="156"/>
      <c r="L538" s="151"/>
      <c r="M538" s="157"/>
      <c r="T538" s="158"/>
      <c r="AT538" s="153" t="s">
        <v>249</v>
      </c>
      <c r="AU538" s="153" t="s">
        <v>86</v>
      </c>
      <c r="AV538" s="12" t="s">
        <v>86</v>
      </c>
      <c r="AW538" s="12" t="s">
        <v>30</v>
      </c>
      <c r="AX538" s="12" t="s">
        <v>73</v>
      </c>
      <c r="AY538" s="153" t="s">
        <v>241</v>
      </c>
    </row>
    <row r="539" spans="2:51" s="12" customFormat="1" ht="12">
      <c r="B539" s="151"/>
      <c r="D539" s="152" t="s">
        <v>249</v>
      </c>
      <c r="E539" s="153" t="s">
        <v>1</v>
      </c>
      <c r="F539" s="154" t="s">
        <v>653</v>
      </c>
      <c r="H539" s="155">
        <v>49.445</v>
      </c>
      <c r="I539" s="156"/>
      <c r="L539" s="151"/>
      <c r="M539" s="157"/>
      <c r="T539" s="158"/>
      <c r="AT539" s="153" t="s">
        <v>249</v>
      </c>
      <c r="AU539" s="153" t="s">
        <v>86</v>
      </c>
      <c r="AV539" s="12" t="s">
        <v>86</v>
      </c>
      <c r="AW539" s="12" t="s">
        <v>30</v>
      </c>
      <c r="AX539" s="12" t="s">
        <v>73</v>
      </c>
      <c r="AY539" s="153" t="s">
        <v>241</v>
      </c>
    </row>
    <row r="540" spans="2:51" s="12" customFormat="1" ht="12">
      <c r="B540" s="151"/>
      <c r="D540" s="152" t="s">
        <v>249</v>
      </c>
      <c r="E540" s="153" t="s">
        <v>1</v>
      </c>
      <c r="F540" s="154" t="s">
        <v>640</v>
      </c>
      <c r="H540" s="155">
        <v>-2</v>
      </c>
      <c r="I540" s="156"/>
      <c r="L540" s="151"/>
      <c r="M540" s="157"/>
      <c r="T540" s="158"/>
      <c r="AT540" s="153" t="s">
        <v>249</v>
      </c>
      <c r="AU540" s="153" t="s">
        <v>86</v>
      </c>
      <c r="AV540" s="12" t="s">
        <v>86</v>
      </c>
      <c r="AW540" s="12" t="s">
        <v>30</v>
      </c>
      <c r="AX540" s="12" t="s">
        <v>73</v>
      </c>
      <c r="AY540" s="153" t="s">
        <v>241</v>
      </c>
    </row>
    <row r="541" spans="2:51" s="12" customFormat="1" ht="12">
      <c r="B541" s="151"/>
      <c r="D541" s="152" t="s">
        <v>249</v>
      </c>
      <c r="E541" s="153" t="s">
        <v>1</v>
      </c>
      <c r="F541" s="154" t="s">
        <v>644</v>
      </c>
      <c r="H541" s="155">
        <v>-2.2280000000000002</v>
      </c>
      <c r="I541" s="156"/>
      <c r="L541" s="151"/>
      <c r="M541" s="157"/>
      <c r="T541" s="158"/>
      <c r="AT541" s="153" t="s">
        <v>249</v>
      </c>
      <c r="AU541" s="153" t="s">
        <v>86</v>
      </c>
      <c r="AV541" s="12" t="s">
        <v>86</v>
      </c>
      <c r="AW541" s="12" t="s">
        <v>30</v>
      </c>
      <c r="AX541" s="12" t="s">
        <v>73</v>
      </c>
      <c r="AY541" s="153" t="s">
        <v>241</v>
      </c>
    </row>
    <row r="542" spans="2:51" s="12" customFormat="1" ht="12">
      <c r="B542" s="151"/>
      <c r="D542" s="152" t="s">
        <v>249</v>
      </c>
      <c r="E542" s="153" t="s">
        <v>1</v>
      </c>
      <c r="F542" s="154" t="s">
        <v>645</v>
      </c>
      <c r="H542" s="155">
        <v>1.073</v>
      </c>
      <c r="I542" s="156"/>
      <c r="L542" s="151"/>
      <c r="M542" s="157"/>
      <c r="T542" s="158"/>
      <c r="AT542" s="153" t="s">
        <v>249</v>
      </c>
      <c r="AU542" s="153" t="s">
        <v>86</v>
      </c>
      <c r="AV542" s="12" t="s">
        <v>86</v>
      </c>
      <c r="AW542" s="12" t="s">
        <v>30</v>
      </c>
      <c r="AX542" s="12" t="s">
        <v>73</v>
      </c>
      <c r="AY542" s="153" t="s">
        <v>241</v>
      </c>
    </row>
    <row r="543" spans="2:51" s="12" customFormat="1" ht="12">
      <c r="B543" s="151"/>
      <c r="D543" s="152" t="s">
        <v>249</v>
      </c>
      <c r="E543" s="153" t="s">
        <v>1</v>
      </c>
      <c r="F543" s="154" t="s">
        <v>654</v>
      </c>
      <c r="H543" s="155">
        <v>49.445</v>
      </c>
      <c r="I543" s="156"/>
      <c r="L543" s="151"/>
      <c r="M543" s="157"/>
      <c r="T543" s="158"/>
      <c r="AT543" s="153" t="s">
        <v>249</v>
      </c>
      <c r="AU543" s="153" t="s">
        <v>86</v>
      </c>
      <c r="AV543" s="12" t="s">
        <v>86</v>
      </c>
      <c r="AW543" s="12" t="s">
        <v>30</v>
      </c>
      <c r="AX543" s="12" t="s">
        <v>73</v>
      </c>
      <c r="AY543" s="153" t="s">
        <v>241</v>
      </c>
    </row>
    <row r="544" spans="2:51" s="12" customFormat="1" ht="12">
      <c r="B544" s="151"/>
      <c r="D544" s="152" t="s">
        <v>249</v>
      </c>
      <c r="E544" s="153" t="s">
        <v>1</v>
      </c>
      <c r="F544" s="154" t="s">
        <v>640</v>
      </c>
      <c r="H544" s="155">
        <v>-2</v>
      </c>
      <c r="I544" s="156"/>
      <c r="L544" s="151"/>
      <c r="M544" s="157"/>
      <c r="T544" s="158"/>
      <c r="AT544" s="153" t="s">
        <v>249</v>
      </c>
      <c r="AU544" s="153" t="s">
        <v>86</v>
      </c>
      <c r="AV544" s="12" t="s">
        <v>86</v>
      </c>
      <c r="AW544" s="12" t="s">
        <v>30</v>
      </c>
      <c r="AX544" s="12" t="s">
        <v>73</v>
      </c>
      <c r="AY544" s="153" t="s">
        <v>241</v>
      </c>
    </row>
    <row r="545" spans="2:51" s="12" customFormat="1" ht="12">
      <c r="B545" s="151"/>
      <c r="D545" s="152" t="s">
        <v>249</v>
      </c>
      <c r="E545" s="153" t="s">
        <v>1</v>
      </c>
      <c r="F545" s="154" t="s">
        <v>644</v>
      </c>
      <c r="H545" s="155">
        <v>-2.2280000000000002</v>
      </c>
      <c r="I545" s="156"/>
      <c r="L545" s="151"/>
      <c r="M545" s="157"/>
      <c r="T545" s="158"/>
      <c r="AT545" s="153" t="s">
        <v>249</v>
      </c>
      <c r="AU545" s="153" t="s">
        <v>86</v>
      </c>
      <c r="AV545" s="12" t="s">
        <v>86</v>
      </c>
      <c r="AW545" s="12" t="s">
        <v>30</v>
      </c>
      <c r="AX545" s="12" t="s">
        <v>73</v>
      </c>
      <c r="AY545" s="153" t="s">
        <v>241</v>
      </c>
    </row>
    <row r="546" spans="2:51" s="12" customFormat="1" ht="12">
      <c r="B546" s="151"/>
      <c r="D546" s="152" t="s">
        <v>249</v>
      </c>
      <c r="E546" s="153" t="s">
        <v>1</v>
      </c>
      <c r="F546" s="154" t="s">
        <v>645</v>
      </c>
      <c r="H546" s="155">
        <v>1.073</v>
      </c>
      <c r="I546" s="156"/>
      <c r="L546" s="151"/>
      <c r="M546" s="157"/>
      <c r="T546" s="158"/>
      <c r="AT546" s="153" t="s">
        <v>249</v>
      </c>
      <c r="AU546" s="153" t="s">
        <v>86</v>
      </c>
      <c r="AV546" s="12" t="s">
        <v>86</v>
      </c>
      <c r="AW546" s="12" t="s">
        <v>30</v>
      </c>
      <c r="AX546" s="12" t="s">
        <v>73</v>
      </c>
      <c r="AY546" s="153" t="s">
        <v>241</v>
      </c>
    </row>
    <row r="547" spans="2:51" s="12" customFormat="1" ht="12">
      <c r="B547" s="151"/>
      <c r="D547" s="152" t="s">
        <v>249</v>
      </c>
      <c r="E547" s="153" t="s">
        <v>1</v>
      </c>
      <c r="F547" s="154" t="s">
        <v>655</v>
      </c>
      <c r="H547" s="155">
        <v>29.725000000000001</v>
      </c>
      <c r="I547" s="156"/>
      <c r="L547" s="151"/>
      <c r="M547" s="157"/>
      <c r="T547" s="158"/>
      <c r="AT547" s="153" t="s">
        <v>249</v>
      </c>
      <c r="AU547" s="153" t="s">
        <v>86</v>
      </c>
      <c r="AV547" s="12" t="s">
        <v>86</v>
      </c>
      <c r="AW547" s="12" t="s">
        <v>30</v>
      </c>
      <c r="AX547" s="12" t="s">
        <v>73</v>
      </c>
      <c r="AY547" s="153" t="s">
        <v>241</v>
      </c>
    </row>
    <row r="548" spans="2:51" s="12" customFormat="1" ht="12">
      <c r="B548" s="151"/>
      <c r="D548" s="152" t="s">
        <v>249</v>
      </c>
      <c r="E548" s="153" t="s">
        <v>1</v>
      </c>
      <c r="F548" s="154" t="s">
        <v>652</v>
      </c>
      <c r="H548" s="155">
        <v>-1.8</v>
      </c>
      <c r="I548" s="156"/>
      <c r="L548" s="151"/>
      <c r="M548" s="157"/>
      <c r="T548" s="158"/>
      <c r="AT548" s="153" t="s">
        <v>249</v>
      </c>
      <c r="AU548" s="153" t="s">
        <v>86</v>
      </c>
      <c r="AV548" s="12" t="s">
        <v>86</v>
      </c>
      <c r="AW548" s="12" t="s">
        <v>30</v>
      </c>
      <c r="AX548" s="12" t="s">
        <v>73</v>
      </c>
      <c r="AY548" s="153" t="s">
        <v>241</v>
      </c>
    </row>
    <row r="549" spans="2:51" s="12" customFormat="1" ht="12">
      <c r="B549" s="151"/>
      <c r="D549" s="152" t="s">
        <v>249</v>
      </c>
      <c r="E549" s="153" t="s">
        <v>1</v>
      </c>
      <c r="F549" s="154" t="s">
        <v>656</v>
      </c>
      <c r="H549" s="155">
        <v>29.725000000000001</v>
      </c>
      <c r="I549" s="156"/>
      <c r="L549" s="151"/>
      <c r="M549" s="157"/>
      <c r="T549" s="158"/>
      <c r="AT549" s="153" t="s">
        <v>249</v>
      </c>
      <c r="AU549" s="153" t="s">
        <v>86</v>
      </c>
      <c r="AV549" s="12" t="s">
        <v>86</v>
      </c>
      <c r="AW549" s="12" t="s">
        <v>30</v>
      </c>
      <c r="AX549" s="12" t="s">
        <v>73</v>
      </c>
      <c r="AY549" s="153" t="s">
        <v>241</v>
      </c>
    </row>
    <row r="550" spans="2:51" s="12" customFormat="1" ht="12">
      <c r="B550" s="151"/>
      <c r="D550" s="152" t="s">
        <v>249</v>
      </c>
      <c r="E550" s="153" t="s">
        <v>1</v>
      </c>
      <c r="F550" s="154" t="s">
        <v>652</v>
      </c>
      <c r="H550" s="155">
        <v>-1.8</v>
      </c>
      <c r="I550" s="156"/>
      <c r="L550" s="151"/>
      <c r="M550" s="157"/>
      <c r="T550" s="158"/>
      <c r="AT550" s="153" t="s">
        <v>249</v>
      </c>
      <c r="AU550" s="153" t="s">
        <v>86</v>
      </c>
      <c r="AV550" s="12" t="s">
        <v>86</v>
      </c>
      <c r="AW550" s="12" t="s">
        <v>30</v>
      </c>
      <c r="AX550" s="12" t="s">
        <v>73</v>
      </c>
      <c r="AY550" s="153" t="s">
        <v>241</v>
      </c>
    </row>
    <row r="551" spans="2:51" s="12" customFormat="1" ht="12">
      <c r="B551" s="151"/>
      <c r="D551" s="152" t="s">
        <v>249</v>
      </c>
      <c r="E551" s="153" t="s">
        <v>1</v>
      </c>
      <c r="F551" s="154" t="s">
        <v>657</v>
      </c>
      <c r="H551" s="155">
        <v>49.445</v>
      </c>
      <c r="I551" s="156"/>
      <c r="L551" s="151"/>
      <c r="M551" s="157"/>
      <c r="T551" s="158"/>
      <c r="AT551" s="153" t="s">
        <v>249</v>
      </c>
      <c r="AU551" s="153" t="s">
        <v>86</v>
      </c>
      <c r="AV551" s="12" t="s">
        <v>86</v>
      </c>
      <c r="AW551" s="12" t="s">
        <v>30</v>
      </c>
      <c r="AX551" s="12" t="s">
        <v>73</v>
      </c>
      <c r="AY551" s="153" t="s">
        <v>241</v>
      </c>
    </row>
    <row r="552" spans="2:51" s="12" customFormat="1" ht="12">
      <c r="B552" s="151"/>
      <c r="D552" s="152" t="s">
        <v>249</v>
      </c>
      <c r="E552" s="153" t="s">
        <v>1</v>
      </c>
      <c r="F552" s="154" t="s">
        <v>652</v>
      </c>
      <c r="H552" s="155">
        <v>-1.8</v>
      </c>
      <c r="I552" s="156"/>
      <c r="L552" s="151"/>
      <c r="M552" s="157"/>
      <c r="T552" s="158"/>
      <c r="AT552" s="153" t="s">
        <v>249</v>
      </c>
      <c r="AU552" s="153" t="s">
        <v>86</v>
      </c>
      <c r="AV552" s="12" t="s">
        <v>86</v>
      </c>
      <c r="AW552" s="12" t="s">
        <v>30</v>
      </c>
      <c r="AX552" s="12" t="s">
        <v>73</v>
      </c>
      <c r="AY552" s="153" t="s">
        <v>241</v>
      </c>
    </row>
    <row r="553" spans="2:51" s="12" customFormat="1" ht="12">
      <c r="B553" s="151"/>
      <c r="D553" s="152" t="s">
        <v>249</v>
      </c>
      <c r="E553" s="153" t="s">
        <v>1</v>
      </c>
      <c r="F553" s="154" t="s">
        <v>640</v>
      </c>
      <c r="H553" s="155">
        <v>-2</v>
      </c>
      <c r="I553" s="156"/>
      <c r="L553" s="151"/>
      <c r="M553" s="157"/>
      <c r="T553" s="158"/>
      <c r="AT553" s="153" t="s">
        <v>249</v>
      </c>
      <c r="AU553" s="153" t="s">
        <v>86</v>
      </c>
      <c r="AV553" s="12" t="s">
        <v>86</v>
      </c>
      <c r="AW553" s="12" t="s">
        <v>30</v>
      </c>
      <c r="AX553" s="12" t="s">
        <v>73</v>
      </c>
      <c r="AY553" s="153" t="s">
        <v>241</v>
      </c>
    </row>
    <row r="554" spans="2:51" s="12" customFormat="1" ht="12">
      <c r="B554" s="151"/>
      <c r="D554" s="152" t="s">
        <v>249</v>
      </c>
      <c r="E554" s="153" t="s">
        <v>1</v>
      </c>
      <c r="F554" s="154" t="s">
        <v>644</v>
      </c>
      <c r="H554" s="155">
        <v>-2.2280000000000002</v>
      </c>
      <c r="I554" s="156"/>
      <c r="L554" s="151"/>
      <c r="M554" s="157"/>
      <c r="T554" s="158"/>
      <c r="AT554" s="153" t="s">
        <v>249</v>
      </c>
      <c r="AU554" s="153" t="s">
        <v>86</v>
      </c>
      <c r="AV554" s="12" t="s">
        <v>86</v>
      </c>
      <c r="AW554" s="12" t="s">
        <v>30</v>
      </c>
      <c r="AX554" s="12" t="s">
        <v>73</v>
      </c>
      <c r="AY554" s="153" t="s">
        <v>241</v>
      </c>
    </row>
    <row r="555" spans="2:51" s="12" customFormat="1" ht="12">
      <c r="B555" s="151"/>
      <c r="D555" s="152" t="s">
        <v>249</v>
      </c>
      <c r="E555" s="153" t="s">
        <v>1</v>
      </c>
      <c r="F555" s="154" t="s">
        <v>645</v>
      </c>
      <c r="H555" s="155">
        <v>1.073</v>
      </c>
      <c r="I555" s="156"/>
      <c r="L555" s="151"/>
      <c r="M555" s="157"/>
      <c r="T555" s="158"/>
      <c r="AT555" s="153" t="s">
        <v>249</v>
      </c>
      <c r="AU555" s="153" t="s">
        <v>86</v>
      </c>
      <c r="AV555" s="12" t="s">
        <v>86</v>
      </c>
      <c r="AW555" s="12" t="s">
        <v>30</v>
      </c>
      <c r="AX555" s="12" t="s">
        <v>73</v>
      </c>
      <c r="AY555" s="153" t="s">
        <v>241</v>
      </c>
    </row>
    <row r="556" spans="2:51" s="12" customFormat="1" ht="12">
      <c r="B556" s="151"/>
      <c r="D556" s="152" t="s">
        <v>249</v>
      </c>
      <c r="E556" s="153" t="s">
        <v>1</v>
      </c>
      <c r="F556" s="154" t="s">
        <v>658</v>
      </c>
      <c r="H556" s="155">
        <v>82.504999999999995</v>
      </c>
      <c r="I556" s="156"/>
      <c r="L556" s="151"/>
      <c r="M556" s="157"/>
      <c r="T556" s="158"/>
      <c r="AT556" s="153" t="s">
        <v>249</v>
      </c>
      <c r="AU556" s="153" t="s">
        <v>86</v>
      </c>
      <c r="AV556" s="12" t="s">
        <v>86</v>
      </c>
      <c r="AW556" s="12" t="s">
        <v>30</v>
      </c>
      <c r="AX556" s="12" t="s">
        <v>73</v>
      </c>
      <c r="AY556" s="153" t="s">
        <v>241</v>
      </c>
    </row>
    <row r="557" spans="2:51" s="12" customFormat="1" ht="12">
      <c r="B557" s="151"/>
      <c r="D557" s="152" t="s">
        <v>249</v>
      </c>
      <c r="E557" s="153" t="s">
        <v>1</v>
      </c>
      <c r="F557" s="154" t="s">
        <v>659</v>
      </c>
      <c r="H557" s="155">
        <v>-14</v>
      </c>
      <c r="I557" s="156"/>
      <c r="L557" s="151"/>
      <c r="M557" s="157"/>
      <c r="T557" s="158"/>
      <c r="AT557" s="153" t="s">
        <v>249</v>
      </c>
      <c r="AU557" s="153" t="s">
        <v>86</v>
      </c>
      <c r="AV557" s="12" t="s">
        <v>86</v>
      </c>
      <c r="AW557" s="12" t="s">
        <v>30</v>
      </c>
      <c r="AX557" s="12" t="s">
        <v>73</v>
      </c>
      <c r="AY557" s="153" t="s">
        <v>241</v>
      </c>
    </row>
    <row r="558" spans="2:51" s="12" customFormat="1" ht="12">
      <c r="B558" s="151"/>
      <c r="D558" s="152" t="s">
        <v>249</v>
      </c>
      <c r="E558" s="153" t="s">
        <v>1</v>
      </c>
      <c r="F558" s="154" t="s">
        <v>660</v>
      </c>
      <c r="H558" s="155">
        <v>-2.452</v>
      </c>
      <c r="I558" s="156"/>
      <c r="L558" s="151"/>
      <c r="M558" s="157"/>
      <c r="T558" s="158"/>
      <c r="AT558" s="153" t="s">
        <v>249</v>
      </c>
      <c r="AU558" s="153" t="s">
        <v>86</v>
      </c>
      <c r="AV558" s="12" t="s">
        <v>86</v>
      </c>
      <c r="AW558" s="12" t="s">
        <v>30</v>
      </c>
      <c r="AX558" s="12" t="s">
        <v>73</v>
      </c>
      <c r="AY558" s="153" t="s">
        <v>241</v>
      </c>
    </row>
    <row r="559" spans="2:51" s="12" customFormat="1" ht="12">
      <c r="B559" s="151"/>
      <c r="D559" s="152" t="s">
        <v>249</v>
      </c>
      <c r="E559" s="153" t="s">
        <v>1</v>
      </c>
      <c r="F559" s="154" t="s">
        <v>661</v>
      </c>
      <c r="H559" s="155">
        <v>1.373</v>
      </c>
      <c r="I559" s="156"/>
      <c r="L559" s="151"/>
      <c r="M559" s="157"/>
      <c r="T559" s="158"/>
      <c r="AT559" s="153" t="s">
        <v>249</v>
      </c>
      <c r="AU559" s="153" t="s">
        <v>86</v>
      </c>
      <c r="AV559" s="12" t="s">
        <v>86</v>
      </c>
      <c r="AW559" s="12" t="s">
        <v>30</v>
      </c>
      <c r="AX559" s="12" t="s">
        <v>73</v>
      </c>
      <c r="AY559" s="153" t="s">
        <v>241</v>
      </c>
    </row>
    <row r="560" spans="2:51" s="12" customFormat="1" ht="12">
      <c r="B560" s="151"/>
      <c r="D560" s="152" t="s">
        <v>249</v>
      </c>
      <c r="E560" s="153" t="s">
        <v>1</v>
      </c>
      <c r="F560" s="154" t="s">
        <v>662</v>
      </c>
      <c r="H560" s="155">
        <v>49.445</v>
      </c>
      <c r="I560" s="156"/>
      <c r="L560" s="151"/>
      <c r="M560" s="157"/>
      <c r="T560" s="158"/>
      <c r="AT560" s="153" t="s">
        <v>249</v>
      </c>
      <c r="AU560" s="153" t="s">
        <v>86</v>
      </c>
      <c r="AV560" s="12" t="s">
        <v>86</v>
      </c>
      <c r="AW560" s="12" t="s">
        <v>30</v>
      </c>
      <c r="AX560" s="12" t="s">
        <v>73</v>
      </c>
      <c r="AY560" s="153" t="s">
        <v>241</v>
      </c>
    </row>
    <row r="561" spans="2:51" s="12" customFormat="1" ht="12">
      <c r="B561" s="151"/>
      <c r="D561" s="152" t="s">
        <v>249</v>
      </c>
      <c r="E561" s="153" t="s">
        <v>1</v>
      </c>
      <c r="F561" s="154" t="s">
        <v>652</v>
      </c>
      <c r="H561" s="155">
        <v>-1.8</v>
      </c>
      <c r="I561" s="156"/>
      <c r="L561" s="151"/>
      <c r="M561" s="157"/>
      <c r="T561" s="158"/>
      <c r="AT561" s="153" t="s">
        <v>249</v>
      </c>
      <c r="AU561" s="153" t="s">
        <v>86</v>
      </c>
      <c r="AV561" s="12" t="s">
        <v>86</v>
      </c>
      <c r="AW561" s="12" t="s">
        <v>30</v>
      </c>
      <c r="AX561" s="12" t="s">
        <v>73</v>
      </c>
      <c r="AY561" s="153" t="s">
        <v>241</v>
      </c>
    </row>
    <row r="562" spans="2:51" s="12" customFormat="1" ht="12">
      <c r="B562" s="151"/>
      <c r="D562" s="152" t="s">
        <v>249</v>
      </c>
      <c r="E562" s="153" t="s">
        <v>1</v>
      </c>
      <c r="F562" s="154" t="s">
        <v>640</v>
      </c>
      <c r="H562" s="155">
        <v>-2</v>
      </c>
      <c r="I562" s="156"/>
      <c r="L562" s="151"/>
      <c r="M562" s="157"/>
      <c r="T562" s="158"/>
      <c r="AT562" s="153" t="s">
        <v>249</v>
      </c>
      <c r="AU562" s="153" t="s">
        <v>86</v>
      </c>
      <c r="AV562" s="12" t="s">
        <v>86</v>
      </c>
      <c r="AW562" s="12" t="s">
        <v>30</v>
      </c>
      <c r="AX562" s="12" t="s">
        <v>73</v>
      </c>
      <c r="AY562" s="153" t="s">
        <v>241</v>
      </c>
    </row>
    <row r="563" spans="2:51" s="12" customFormat="1" ht="12">
      <c r="B563" s="151"/>
      <c r="D563" s="152" t="s">
        <v>249</v>
      </c>
      <c r="E563" s="153" t="s">
        <v>1</v>
      </c>
      <c r="F563" s="154" t="s">
        <v>644</v>
      </c>
      <c r="H563" s="155">
        <v>-2.2280000000000002</v>
      </c>
      <c r="I563" s="156"/>
      <c r="L563" s="151"/>
      <c r="M563" s="157"/>
      <c r="T563" s="158"/>
      <c r="AT563" s="153" t="s">
        <v>249</v>
      </c>
      <c r="AU563" s="153" t="s">
        <v>86</v>
      </c>
      <c r="AV563" s="12" t="s">
        <v>86</v>
      </c>
      <c r="AW563" s="12" t="s">
        <v>30</v>
      </c>
      <c r="AX563" s="12" t="s">
        <v>73</v>
      </c>
      <c r="AY563" s="153" t="s">
        <v>241</v>
      </c>
    </row>
    <row r="564" spans="2:51" s="12" customFormat="1" ht="12">
      <c r="B564" s="151"/>
      <c r="D564" s="152" t="s">
        <v>249</v>
      </c>
      <c r="E564" s="153" t="s">
        <v>1</v>
      </c>
      <c r="F564" s="154" t="s">
        <v>645</v>
      </c>
      <c r="H564" s="155">
        <v>1.073</v>
      </c>
      <c r="I564" s="156"/>
      <c r="L564" s="151"/>
      <c r="M564" s="157"/>
      <c r="T564" s="158"/>
      <c r="AT564" s="153" t="s">
        <v>249</v>
      </c>
      <c r="AU564" s="153" t="s">
        <v>86</v>
      </c>
      <c r="AV564" s="12" t="s">
        <v>86</v>
      </c>
      <c r="AW564" s="12" t="s">
        <v>30</v>
      </c>
      <c r="AX564" s="12" t="s">
        <v>73</v>
      </c>
      <c r="AY564" s="153" t="s">
        <v>241</v>
      </c>
    </row>
    <row r="565" spans="2:51" s="12" customFormat="1" ht="12">
      <c r="B565" s="151"/>
      <c r="D565" s="152" t="s">
        <v>249</v>
      </c>
      <c r="E565" s="153" t="s">
        <v>1</v>
      </c>
      <c r="F565" s="154" t="s">
        <v>663</v>
      </c>
      <c r="H565" s="155">
        <v>29.725000000000001</v>
      </c>
      <c r="I565" s="156"/>
      <c r="L565" s="151"/>
      <c r="M565" s="157"/>
      <c r="T565" s="158"/>
      <c r="AT565" s="153" t="s">
        <v>249</v>
      </c>
      <c r="AU565" s="153" t="s">
        <v>86</v>
      </c>
      <c r="AV565" s="12" t="s">
        <v>86</v>
      </c>
      <c r="AW565" s="12" t="s">
        <v>30</v>
      </c>
      <c r="AX565" s="12" t="s">
        <v>73</v>
      </c>
      <c r="AY565" s="153" t="s">
        <v>241</v>
      </c>
    </row>
    <row r="566" spans="2:51" s="12" customFormat="1" ht="12">
      <c r="B566" s="151"/>
      <c r="D566" s="152" t="s">
        <v>249</v>
      </c>
      <c r="E566" s="153" t="s">
        <v>1</v>
      </c>
      <c r="F566" s="154" t="s">
        <v>652</v>
      </c>
      <c r="H566" s="155">
        <v>-1.8</v>
      </c>
      <c r="I566" s="156"/>
      <c r="L566" s="151"/>
      <c r="M566" s="157"/>
      <c r="T566" s="158"/>
      <c r="AT566" s="153" t="s">
        <v>249</v>
      </c>
      <c r="AU566" s="153" t="s">
        <v>86</v>
      </c>
      <c r="AV566" s="12" t="s">
        <v>86</v>
      </c>
      <c r="AW566" s="12" t="s">
        <v>30</v>
      </c>
      <c r="AX566" s="12" t="s">
        <v>73</v>
      </c>
      <c r="AY566" s="153" t="s">
        <v>241</v>
      </c>
    </row>
    <row r="567" spans="2:51" s="12" customFormat="1" ht="12">
      <c r="B567" s="151"/>
      <c r="D567" s="152" t="s">
        <v>249</v>
      </c>
      <c r="E567" s="153" t="s">
        <v>1</v>
      </c>
      <c r="F567" s="154" t="s">
        <v>664</v>
      </c>
      <c r="H567" s="155">
        <v>29.434999999999999</v>
      </c>
      <c r="I567" s="156"/>
      <c r="L567" s="151"/>
      <c r="M567" s="157"/>
      <c r="T567" s="158"/>
      <c r="AT567" s="153" t="s">
        <v>249</v>
      </c>
      <c r="AU567" s="153" t="s">
        <v>86</v>
      </c>
      <c r="AV567" s="12" t="s">
        <v>86</v>
      </c>
      <c r="AW567" s="12" t="s">
        <v>30</v>
      </c>
      <c r="AX567" s="12" t="s">
        <v>73</v>
      </c>
      <c r="AY567" s="153" t="s">
        <v>241</v>
      </c>
    </row>
    <row r="568" spans="2:51" s="12" customFormat="1" ht="12">
      <c r="B568" s="151"/>
      <c r="D568" s="152" t="s">
        <v>249</v>
      </c>
      <c r="E568" s="153" t="s">
        <v>1</v>
      </c>
      <c r="F568" s="154" t="s">
        <v>652</v>
      </c>
      <c r="H568" s="155">
        <v>-1.8</v>
      </c>
      <c r="I568" s="156"/>
      <c r="L568" s="151"/>
      <c r="M568" s="157"/>
      <c r="T568" s="158"/>
      <c r="AT568" s="153" t="s">
        <v>249</v>
      </c>
      <c r="AU568" s="153" t="s">
        <v>86</v>
      </c>
      <c r="AV568" s="12" t="s">
        <v>86</v>
      </c>
      <c r="AW568" s="12" t="s">
        <v>30</v>
      </c>
      <c r="AX568" s="12" t="s">
        <v>73</v>
      </c>
      <c r="AY568" s="153" t="s">
        <v>241</v>
      </c>
    </row>
    <row r="569" spans="2:51" s="12" customFormat="1" ht="12">
      <c r="B569" s="151"/>
      <c r="D569" s="152" t="s">
        <v>249</v>
      </c>
      <c r="E569" s="153" t="s">
        <v>1</v>
      </c>
      <c r="F569" s="154" t="s">
        <v>665</v>
      </c>
      <c r="H569" s="155">
        <v>49.445</v>
      </c>
      <c r="I569" s="156"/>
      <c r="L569" s="151"/>
      <c r="M569" s="157"/>
      <c r="T569" s="158"/>
      <c r="AT569" s="153" t="s">
        <v>249</v>
      </c>
      <c r="AU569" s="153" t="s">
        <v>86</v>
      </c>
      <c r="AV569" s="12" t="s">
        <v>86</v>
      </c>
      <c r="AW569" s="12" t="s">
        <v>30</v>
      </c>
      <c r="AX569" s="12" t="s">
        <v>73</v>
      </c>
      <c r="AY569" s="153" t="s">
        <v>241</v>
      </c>
    </row>
    <row r="570" spans="2:51" s="12" customFormat="1" ht="12">
      <c r="B570" s="151"/>
      <c r="D570" s="152" t="s">
        <v>249</v>
      </c>
      <c r="E570" s="153" t="s">
        <v>1</v>
      </c>
      <c r="F570" s="154" t="s">
        <v>640</v>
      </c>
      <c r="H570" s="155">
        <v>-2</v>
      </c>
      <c r="I570" s="156"/>
      <c r="L570" s="151"/>
      <c r="M570" s="157"/>
      <c r="T570" s="158"/>
      <c r="AT570" s="153" t="s">
        <v>249</v>
      </c>
      <c r="AU570" s="153" t="s">
        <v>86</v>
      </c>
      <c r="AV570" s="12" t="s">
        <v>86</v>
      </c>
      <c r="AW570" s="12" t="s">
        <v>30</v>
      </c>
      <c r="AX570" s="12" t="s">
        <v>73</v>
      </c>
      <c r="AY570" s="153" t="s">
        <v>241</v>
      </c>
    </row>
    <row r="571" spans="2:51" s="12" customFormat="1" ht="12">
      <c r="B571" s="151"/>
      <c r="D571" s="152" t="s">
        <v>249</v>
      </c>
      <c r="E571" s="153" t="s">
        <v>1</v>
      </c>
      <c r="F571" s="154" t="s">
        <v>644</v>
      </c>
      <c r="H571" s="155">
        <v>-2.2280000000000002</v>
      </c>
      <c r="I571" s="156"/>
      <c r="L571" s="151"/>
      <c r="M571" s="157"/>
      <c r="T571" s="158"/>
      <c r="AT571" s="153" t="s">
        <v>249</v>
      </c>
      <c r="AU571" s="153" t="s">
        <v>86</v>
      </c>
      <c r="AV571" s="12" t="s">
        <v>86</v>
      </c>
      <c r="AW571" s="12" t="s">
        <v>30</v>
      </c>
      <c r="AX571" s="12" t="s">
        <v>73</v>
      </c>
      <c r="AY571" s="153" t="s">
        <v>241</v>
      </c>
    </row>
    <row r="572" spans="2:51" s="12" customFormat="1" ht="12">
      <c r="B572" s="151"/>
      <c r="D572" s="152" t="s">
        <v>249</v>
      </c>
      <c r="E572" s="153" t="s">
        <v>1</v>
      </c>
      <c r="F572" s="154" t="s">
        <v>645</v>
      </c>
      <c r="H572" s="155">
        <v>1.073</v>
      </c>
      <c r="I572" s="156"/>
      <c r="L572" s="151"/>
      <c r="M572" s="157"/>
      <c r="T572" s="158"/>
      <c r="AT572" s="153" t="s">
        <v>249</v>
      </c>
      <c r="AU572" s="153" t="s">
        <v>86</v>
      </c>
      <c r="AV572" s="12" t="s">
        <v>86</v>
      </c>
      <c r="AW572" s="12" t="s">
        <v>30</v>
      </c>
      <c r="AX572" s="12" t="s">
        <v>73</v>
      </c>
      <c r="AY572" s="153" t="s">
        <v>241</v>
      </c>
    </row>
    <row r="573" spans="2:51" s="12" customFormat="1" ht="12">
      <c r="B573" s="151"/>
      <c r="D573" s="152" t="s">
        <v>249</v>
      </c>
      <c r="E573" s="153" t="s">
        <v>1</v>
      </c>
      <c r="F573" s="154" t="s">
        <v>666</v>
      </c>
      <c r="H573" s="155">
        <v>49.445</v>
      </c>
      <c r="I573" s="156"/>
      <c r="L573" s="151"/>
      <c r="M573" s="157"/>
      <c r="T573" s="158"/>
      <c r="AT573" s="153" t="s">
        <v>249</v>
      </c>
      <c r="AU573" s="153" t="s">
        <v>86</v>
      </c>
      <c r="AV573" s="12" t="s">
        <v>86</v>
      </c>
      <c r="AW573" s="12" t="s">
        <v>30</v>
      </c>
      <c r="AX573" s="12" t="s">
        <v>73</v>
      </c>
      <c r="AY573" s="153" t="s">
        <v>241</v>
      </c>
    </row>
    <row r="574" spans="2:51" s="12" customFormat="1" ht="12">
      <c r="B574" s="151"/>
      <c r="D574" s="152" t="s">
        <v>249</v>
      </c>
      <c r="E574" s="153" t="s">
        <v>1</v>
      </c>
      <c r="F574" s="154" t="s">
        <v>640</v>
      </c>
      <c r="H574" s="155">
        <v>-2</v>
      </c>
      <c r="I574" s="156"/>
      <c r="L574" s="151"/>
      <c r="M574" s="157"/>
      <c r="T574" s="158"/>
      <c r="AT574" s="153" t="s">
        <v>249</v>
      </c>
      <c r="AU574" s="153" t="s">
        <v>86</v>
      </c>
      <c r="AV574" s="12" t="s">
        <v>86</v>
      </c>
      <c r="AW574" s="12" t="s">
        <v>30</v>
      </c>
      <c r="AX574" s="12" t="s">
        <v>73</v>
      </c>
      <c r="AY574" s="153" t="s">
        <v>241</v>
      </c>
    </row>
    <row r="575" spans="2:51" s="12" customFormat="1" ht="12">
      <c r="B575" s="151"/>
      <c r="D575" s="152" t="s">
        <v>249</v>
      </c>
      <c r="E575" s="153" t="s">
        <v>1</v>
      </c>
      <c r="F575" s="154" t="s">
        <v>644</v>
      </c>
      <c r="H575" s="155">
        <v>-2.2280000000000002</v>
      </c>
      <c r="I575" s="156"/>
      <c r="L575" s="151"/>
      <c r="M575" s="157"/>
      <c r="T575" s="158"/>
      <c r="AT575" s="153" t="s">
        <v>249</v>
      </c>
      <c r="AU575" s="153" t="s">
        <v>86</v>
      </c>
      <c r="AV575" s="12" t="s">
        <v>86</v>
      </c>
      <c r="AW575" s="12" t="s">
        <v>30</v>
      </c>
      <c r="AX575" s="12" t="s">
        <v>73</v>
      </c>
      <c r="AY575" s="153" t="s">
        <v>241</v>
      </c>
    </row>
    <row r="576" spans="2:51" s="12" customFormat="1" ht="12">
      <c r="B576" s="151"/>
      <c r="D576" s="152" t="s">
        <v>249</v>
      </c>
      <c r="E576" s="153" t="s">
        <v>1</v>
      </c>
      <c r="F576" s="154" t="s">
        <v>645</v>
      </c>
      <c r="H576" s="155">
        <v>1.073</v>
      </c>
      <c r="I576" s="156"/>
      <c r="L576" s="151"/>
      <c r="M576" s="157"/>
      <c r="T576" s="158"/>
      <c r="AT576" s="153" t="s">
        <v>249</v>
      </c>
      <c r="AU576" s="153" t="s">
        <v>86</v>
      </c>
      <c r="AV576" s="12" t="s">
        <v>86</v>
      </c>
      <c r="AW576" s="12" t="s">
        <v>30</v>
      </c>
      <c r="AX576" s="12" t="s">
        <v>73</v>
      </c>
      <c r="AY576" s="153" t="s">
        <v>241</v>
      </c>
    </row>
    <row r="577" spans="2:65" s="12" customFormat="1" ht="12">
      <c r="B577" s="151"/>
      <c r="D577" s="152" t="s">
        <v>249</v>
      </c>
      <c r="E577" s="153" t="s">
        <v>1</v>
      </c>
      <c r="F577" s="154" t="s">
        <v>667</v>
      </c>
      <c r="H577" s="155">
        <v>32.19</v>
      </c>
      <c r="I577" s="156"/>
      <c r="L577" s="151"/>
      <c r="M577" s="157"/>
      <c r="T577" s="158"/>
      <c r="AT577" s="153" t="s">
        <v>249</v>
      </c>
      <c r="AU577" s="153" t="s">
        <v>86</v>
      </c>
      <c r="AV577" s="12" t="s">
        <v>86</v>
      </c>
      <c r="AW577" s="12" t="s">
        <v>30</v>
      </c>
      <c r="AX577" s="12" t="s">
        <v>73</v>
      </c>
      <c r="AY577" s="153" t="s">
        <v>241</v>
      </c>
    </row>
    <row r="578" spans="2:65" s="12" customFormat="1" ht="12">
      <c r="B578" s="151"/>
      <c r="D578" s="152" t="s">
        <v>249</v>
      </c>
      <c r="E578" s="153" t="s">
        <v>1</v>
      </c>
      <c r="F578" s="154" t="s">
        <v>652</v>
      </c>
      <c r="H578" s="155">
        <v>-1.8</v>
      </c>
      <c r="I578" s="156"/>
      <c r="L578" s="151"/>
      <c r="M578" s="157"/>
      <c r="T578" s="158"/>
      <c r="AT578" s="153" t="s">
        <v>249</v>
      </c>
      <c r="AU578" s="153" t="s">
        <v>86</v>
      </c>
      <c r="AV578" s="12" t="s">
        <v>86</v>
      </c>
      <c r="AW578" s="12" t="s">
        <v>30</v>
      </c>
      <c r="AX578" s="12" t="s">
        <v>73</v>
      </c>
      <c r="AY578" s="153" t="s">
        <v>241</v>
      </c>
    </row>
    <row r="579" spans="2:65" s="12" customFormat="1" ht="12">
      <c r="B579" s="151"/>
      <c r="D579" s="152" t="s">
        <v>249</v>
      </c>
      <c r="E579" s="153" t="s">
        <v>1</v>
      </c>
      <c r="F579" s="154" t="s">
        <v>668</v>
      </c>
      <c r="H579" s="155">
        <v>18.850000000000001</v>
      </c>
      <c r="I579" s="156"/>
      <c r="L579" s="151"/>
      <c r="M579" s="157"/>
      <c r="T579" s="158"/>
      <c r="AT579" s="153" t="s">
        <v>249</v>
      </c>
      <c r="AU579" s="153" t="s">
        <v>86</v>
      </c>
      <c r="AV579" s="12" t="s">
        <v>86</v>
      </c>
      <c r="AW579" s="12" t="s">
        <v>30</v>
      </c>
      <c r="AX579" s="12" t="s">
        <v>73</v>
      </c>
      <c r="AY579" s="153" t="s">
        <v>241</v>
      </c>
    </row>
    <row r="580" spans="2:65" s="12" customFormat="1" ht="12">
      <c r="B580" s="151"/>
      <c r="D580" s="152" t="s">
        <v>249</v>
      </c>
      <c r="E580" s="153" t="s">
        <v>1</v>
      </c>
      <c r="F580" s="154" t="s">
        <v>642</v>
      </c>
      <c r="H580" s="155">
        <v>-1.4</v>
      </c>
      <c r="I580" s="156"/>
      <c r="L580" s="151"/>
      <c r="M580" s="157"/>
      <c r="T580" s="158"/>
      <c r="AT580" s="153" t="s">
        <v>249</v>
      </c>
      <c r="AU580" s="153" t="s">
        <v>86</v>
      </c>
      <c r="AV580" s="12" t="s">
        <v>86</v>
      </c>
      <c r="AW580" s="12" t="s">
        <v>30</v>
      </c>
      <c r="AX580" s="12" t="s">
        <v>73</v>
      </c>
      <c r="AY580" s="153" t="s">
        <v>241</v>
      </c>
    </row>
    <row r="581" spans="2:65" s="12" customFormat="1" ht="12">
      <c r="B581" s="151"/>
      <c r="D581" s="152" t="s">
        <v>249</v>
      </c>
      <c r="E581" s="153" t="s">
        <v>1</v>
      </c>
      <c r="F581" s="154" t="s">
        <v>669</v>
      </c>
      <c r="H581" s="155">
        <v>19.864999999999998</v>
      </c>
      <c r="I581" s="156"/>
      <c r="L581" s="151"/>
      <c r="M581" s="157"/>
      <c r="T581" s="158"/>
      <c r="AT581" s="153" t="s">
        <v>249</v>
      </c>
      <c r="AU581" s="153" t="s">
        <v>86</v>
      </c>
      <c r="AV581" s="12" t="s">
        <v>86</v>
      </c>
      <c r="AW581" s="12" t="s">
        <v>30</v>
      </c>
      <c r="AX581" s="12" t="s">
        <v>73</v>
      </c>
      <c r="AY581" s="153" t="s">
        <v>241</v>
      </c>
    </row>
    <row r="582" spans="2:65" s="12" customFormat="1" ht="12">
      <c r="B582" s="151"/>
      <c r="D582" s="152" t="s">
        <v>249</v>
      </c>
      <c r="E582" s="153" t="s">
        <v>1</v>
      </c>
      <c r="F582" s="154" t="s">
        <v>647</v>
      </c>
      <c r="H582" s="155">
        <v>-2.8</v>
      </c>
      <c r="I582" s="156"/>
      <c r="L582" s="151"/>
      <c r="M582" s="157"/>
      <c r="T582" s="158"/>
      <c r="AT582" s="153" t="s">
        <v>249</v>
      </c>
      <c r="AU582" s="153" t="s">
        <v>86</v>
      </c>
      <c r="AV582" s="12" t="s">
        <v>86</v>
      </c>
      <c r="AW582" s="12" t="s">
        <v>30</v>
      </c>
      <c r="AX582" s="12" t="s">
        <v>73</v>
      </c>
      <c r="AY582" s="153" t="s">
        <v>241</v>
      </c>
    </row>
    <row r="583" spans="2:65" s="13" customFormat="1" ht="12">
      <c r="B583" s="159"/>
      <c r="D583" s="152" t="s">
        <v>249</v>
      </c>
      <c r="E583" s="160" t="s">
        <v>1</v>
      </c>
      <c r="F583" s="161" t="s">
        <v>251</v>
      </c>
      <c r="H583" s="162">
        <v>777.85300000000097</v>
      </c>
      <c r="I583" s="163"/>
      <c r="L583" s="159"/>
      <c r="M583" s="164"/>
      <c r="T583" s="165"/>
      <c r="AT583" s="160" t="s">
        <v>249</v>
      </c>
      <c r="AU583" s="160" t="s">
        <v>86</v>
      </c>
      <c r="AV583" s="13" t="s">
        <v>247</v>
      </c>
      <c r="AW583" s="13" t="s">
        <v>30</v>
      </c>
      <c r="AX583" s="13" t="s">
        <v>80</v>
      </c>
      <c r="AY583" s="160" t="s">
        <v>241</v>
      </c>
    </row>
    <row r="584" spans="2:65" s="1" customFormat="1" ht="24.25" customHeight="1">
      <c r="B584" s="32"/>
      <c r="C584" s="137" t="s">
        <v>674</v>
      </c>
      <c r="D584" s="137" t="s">
        <v>243</v>
      </c>
      <c r="E584" s="138" t="s">
        <v>675</v>
      </c>
      <c r="F584" s="139" t="s">
        <v>676</v>
      </c>
      <c r="G584" s="140" t="s">
        <v>246</v>
      </c>
      <c r="H584" s="141">
        <v>777.85299999999995</v>
      </c>
      <c r="I584" s="142"/>
      <c r="J584" s="143">
        <f>ROUND(I584*H584,2)</f>
        <v>0</v>
      </c>
      <c r="K584" s="144"/>
      <c r="L584" s="32"/>
      <c r="M584" s="145" t="s">
        <v>1</v>
      </c>
      <c r="N584" s="146" t="s">
        <v>39</v>
      </c>
      <c r="P584" s="147">
        <f>O584*H584</f>
        <v>0</v>
      </c>
      <c r="Q584" s="147">
        <v>5.5199999999999997E-3</v>
      </c>
      <c r="R584" s="147">
        <f>Q584*H584</f>
        <v>4.2937485599999992</v>
      </c>
      <c r="S584" s="147">
        <v>0</v>
      </c>
      <c r="T584" s="148">
        <f>S584*H584</f>
        <v>0</v>
      </c>
      <c r="AR584" s="149" t="s">
        <v>247</v>
      </c>
      <c r="AT584" s="149" t="s">
        <v>243</v>
      </c>
      <c r="AU584" s="149" t="s">
        <v>86</v>
      </c>
      <c r="AY584" s="17" t="s">
        <v>241</v>
      </c>
      <c r="BE584" s="150">
        <f>IF(N584="základní",J584,0)</f>
        <v>0</v>
      </c>
      <c r="BF584" s="150">
        <f>IF(N584="snížená",J584,0)</f>
        <v>0</v>
      </c>
      <c r="BG584" s="150">
        <f>IF(N584="zákl. přenesená",J584,0)</f>
        <v>0</v>
      </c>
      <c r="BH584" s="150">
        <f>IF(N584="sníž. přenesená",J584,0)</f>
        <v>0</v>
      </c>
      <c r="BI584" s="150">
        <f>IF(N584="nulová",J584,0)</f>
        <v>0</v>
      </c>
      <c r="BJ584" s="17" t="s">
        <v>86</v>
      </c>
      <c r="BK584" s="150">
        <f>ROUND(I584*H584,2)</f>
        <v>0</v>
      </c>
      <c r="BL584" s="17" t="s">
        <v>247</v>
      </c>
      <c r="BM584" s="149" t="s">
        <v>3940</v>
      </c>
    </row>
    <row r="585" spans="2:65" s="12" customFormat="1" ht="12">
      <c r="B585" s="151"/>
      <c r="D585" s="152" t="s">
        <v>249</v>
      </c>
      <c r="E585" s="153" t="s">
        <v>1</v>
      </c>
      <c r="F585" s="154" t="s">
        <v>634</v>
      </c>
      <c r="H585" s="155">
        <v>43.064999999999998</v>
      </c>
      <c r="I585" s="156"/>
      <c r="L585" s="151"/>
      <c r="M585" s="157"/>
      <c r="T585" s="158"/>
      <c r="AT585" s="153" t="s">
        <v>249</v>
      </c>
      <c r="AU585" s="153" t="s">
        <v>86</v>
      </c>
      <c r="AV585" s="12" t="s">
        <v>86</v>
      </c>
      <c r="AW585" s="12" t="s">
        <v>30</v>
      </c>
      <c r="AX585" s="12" t="s">
        <v>73</v>
      </c>
      <c r="AY585" s="153" t="s">
        <v>241</v>
      </c>
    </row>
    <row r="586" spans="2:65" s="12" customFormat="1" ht="12">
      <c r="B586" s="151"/>
      <c r="D586" s="152" t="s">
        <v>249</v>
      </c>
      <c r="E586" s="153" t="s">
        <v>1</v>
      </c>
      <c r="F586" s="154" t="s">
        <v>635</v>
      </c>
      <c r="H586" s="155">
        <v>-1.6</v>
      </c>
      <c r="I586" s="156"/>
      <c r="L586" s="151"/>
      <c r="M586" s="157"/>
      <c r="T586" s="158"/>
      <c r="AT586" s="153" t="s">
        <v>249</v>
      </c>
      <c r="AU586" s="153" t="s">
        <v>86</v>
      </c>
      <c r="AV586" s="12" t="s">
        <v>86</v>
      </c>
      <c r="AW586" s="12" t="s">
        <v>30</v>
      </c>
      <c r="AX586" s="12" t="s">
        <v>73</v>
      </c>
      <c r="AY586" s="153" t="s">
        <v>241</v>
      </c>
    </row>
    <row r="587" spans="2:65" s="12" customFormat="1" ht="12">
      <c r="B587" s="151"/>
      <c r="D587" s="152" t="s">
        <v>249</v>
      </c>
      <c r="E587" s="153" t="s">
        <v>1</v>
      </c>
      <c r="F587" s="154" t="s">
        <v>636</v>
      </c>
      <c r="H587" s="155">
        <v>-4</v>
      </c>
      <c r="I587" s="156"/>
      <c r="L587" s="151"/>
      <c r="M587" s="157"/>
      <c r="T587" s="158"/>
      <c r="AT587" s="153" t="s">
        <v>249</v>
      </c>
      <c r="AU587" s="153" t="s">
        <v>86</v>
      </c>
      <c r="AV587" s="12" t="s">
        <v>86</v>
      </c>
      <c r="AW587" s="12" t="s">
        <v>30</v>
      </c>
      <c r="AX587" s="12" t="s">
        <v>73</v>
      </c>
      <c r="AY587" s="153" t="s">
        <v>241</v>
      </c>
    </row>
    <row r="588" spans="2:65" s="12" customFormat="1" ht="12">
      <c r="B588" s="151"/>
      <c r="D588" s="152" t="s">
        <v>249</v>
      </c>
      <c r="E588" s="153" t="s">
        <v>1</v>
      </c>
      <c r="F588" s="154" t="s">
        <v>637</v>
      </c>
      <c r="H588" s="155">
        <v>-3.8530000000000002</v>
      </c>
      <c r="I588" s="156"/>
      <c r="L588" s="151"/>
      <c r="M588" s="157"/>
      <c r="T588" s="158"/>
      <c r="AT588" s="153" t="s">
        <v>249</v>
      </c>
      <c r="AU588" s="153" t="s">
        <v>86</v>
      </c>
      <c r="AV588" s="12" t="s">
        <v>86</v>
      </c>
      <c r="AW588" s="12" t="s">
        <v>30</v>
      </c>
      <c r="AX588" s="12" t="s">
        <v>73</v>
      </c>
      <c r="AY588" s="153" t="s">
        <v>241</v>
      </c>
    </row>
    <row r="589" spans="2:65" s="12" customFormat="1" ht="12">
      <c r="B589" s="151"/>
      <c r="D589" s="152" t="s">
        <v>249</v>
      </c>
      <c r="E589" s="153" t="s">
        <v>1</v>
      </c>
      <c r="F589" s="154" t="s">
        <v>638</v>
      </c>
      <c r="H589" s="155">
        <v>1.5169999999999999</v>
      </c>
      <c r="I589" s="156"/>
      <c r="L589" s="151"/>
      <c r="M589" s="157"/>
      <c r="T589" s="158"/>
      <c r="AT589" s="153" t="s">
        <v>249</v>
      </c>
      <c r="AU589" s="153" t="s">
        <v>86</v>
      </c>
      <c r="AV589" s="12" t="s">
        <v>86</v>
      </c>
      <c r="AW589" s="12" t="s">
        <v>30</v>
      </c>
      <c r="AX589" s="12" t="s">
        <v>73</v>
      </c>
      <c r="AY589" s="153" t="s">
        <v>241</v>
      </c>
    </row>
    <row r="590" spans="2:65" s="12" customFormat="1" ht="12">
      <c r="B590" s="151"/>
      <c r="D590" s="152" t="s">
        <v>249</v>
      </c>
      <c r="E590" s="153" t="s">
        <v>1</v>
      </c>
      <c r="F590" s="154" t="s">
        <v>639</v>
      </c>
      <c r="H590" s="155">
        <v>41.064</v>
      </c>
      <c r="I590" s="156"/>
      <c r="L590" s="151"/>
      <c r="M590" s="157"/>
      <c r="T590" s="158"/>
      <c r="AT590" s="153" t="s">
        <v>249</v>
      </c>
      <c r="AU590" s="153" t="s">
        <v>86</v>
      </c>
      <c r="AV590" s="12" t="s">
        <v>86</v>
      </c>
      <c r="AW590" s="12" t="s">
        <v>30</v>
      </c>
      <c r="AX590" s="12" t="s">
        <v>73</v>
      </c>
      <c r="AY590" s="153" t="s">
        <v>241</v>
      </c>
    </row>
    <row r="591" spans="2:65" s="12" customFormat="1" ht="12">
      <c r="B591" s="151"/>
      <c r="D591" s="152" t="s">
        <v>249</v>
      </c>
      <c r="E591" s="153" t="s">
        <v>1</v>
      </c>
      <c r="F591" s="154" t="s">
        <v>640</v>
      </c>
      <c r="H591" s="155">
        <v>-2</v>
      </c>
      <c r="I591" s="156"/>
      <c r="L591" s="151"/>
      <c r="M591" s="157"/>
      <c r="T591" s="158"/>
      <c r="AT591" s="153" t="s">
        <v>249</v>
      </c>
      <c r="AU591" s="153" t="s">
        <v>86</v>
      </c>
      <c r="AV591" s="12" t="s">
        <v>86</v>
      </c>
      <c r="AW591" s="12" t="s">
        <v>30</v>
      </c>
      <c r="AX591" s="12" t="s">
        <v>73</v>
      </c>
      <c r="AY591" s="153" t="s">
        <v>241</v>
      </c>
    </row>
    <row r="592" spans="2:65" s="12" customFormat="1" ht="12">
      <c r="B592" s="151"/>
      <c r="D592" s="152" t="s">
        <v>249</v>
      </c>
      <c r="E592" s="153" t="s">
        <v>1</v>
      </c>
      <c r="F592" s="154" t="s">
        <v>641</v>
      </c>
      <c r="H592" s="155">
        <v>17.690000000000001</v>
      </c>
      <c r="I592" s="156"/>
      <c r="L592" s="151"/>
      <c r="M592" s="157"/>
      <c r="T592" s="158"/>
      <c r="AT592" s="153" t="s">
        <v>249</v>
      </c>
      <c r="AU592" s="153" t="s">
        <v>86</v>
      </c>
      <c r="AV592" s="12" t="s">
        <v>86</v>
      </c>
      <c r="AW592" s="12" t="s">
        <v>30</v>
      </c>
      <c r="AX592" s="12" t="s">
        <v>73</v>
      </c>
      <c r="AY592" s="153" t="s">
        <v>241</v>
      </c>
    </row>
    <row r="593" spans="2:51" s="12" customFormat="1" ht="12">
      <c r="B593" s="151"/>
      <c r="D593" s="152" t="s">
        <v>249</v>
      </c>
      <c r="E593" s="153" t="s">
        <v>1</v>
      </c>
      <c r="F593" s="154" t="s">
        <v>642</v>
      </c>
      <c r="H593" s="155">
        <v>-1.4</v>
      </c>
      <c r="I593" s="156"/>
      <c r="L593" s="151"/>
      <c r="M593" s="157"/>
      <c r="T593" s="158"/>
      <c r="AT593" s="153" t="s">
        <v>249</v>
      </c>
      <c r="AU593" s="153" t="s">
        <v>86</v>
      </c>
      <c r="AV593" s="12" t="s">
        <v>86</v>
      </c>
      <c r="AW593" s="12" t="s">
        <v>30</v>
      </c>
      <c r="AX593" s="12" t="s">
        <v>73</v>
      </c>
      <c r="AY593" s="153" t="s">
        <v>241</v>
      </c>
    </row>
    <row r="594" spans="2:51" s="12" customFormat="1" ht="12">
      <c r="B594" s="151"/>
      <c r="D594" s="152" t="s">
        <v>249</v>
      </c>
      <c r="E594" s="153" t="s">
        <v>1</v>
      </c>
      <c r="F594" s="154" t="s">
        <v>643</v>
      </c>
      <c r="H594" s="155">
        <v>35.206000000000003</v>
      </c>
      <c r="I594" s="156"/>
      <c r="L594" s="151"/>
      <c r="M594" s="157"/>
      <c r="T594" s="158"/>
      <c r="AT594" s="153" t="s">
        <v>249</v>
      </c>
      <c r="AU594" s="153" t="s">
        <v>86</v>
      </c>
      <c r="AV594" s="12" t="s">
        <v>86</v>
      </c>
      <c r="AW594" s="12" t="s">
        <v>30</v>
      </c>
      <c r="AX594" s="12" t="s">
        <v>73</v>
      </c>
      <c r="AY594" s="153" t="s">
        <v>241</v>
      </c>
    </row>
    <row r="595" spans="2:51" s="12" customFormat="1" ht="12">
      <c r="B595" s="151"/>
      <c r="D595" s="152" t="s">
        <v>249</v>
      </c>
      <c r="E595" s="153" t="s">
        <v>1</v>
      </c>
      <c r="F595" s="154" t="s">
        <v>642</v>
      </c>
      <c r="H595" s="155">
        <v>-1.4</v>
      </c>
      <c r="I595" s="156"/>
      <c r="L595" s="151"/>
      <c r="M595" s="157"/>
      <c r="T595" s="158"/>
      <c r="AT595" s="153" t="s">
        <v>249</v>
      </c>
      <c r="AU595" s="153" t="s">
        <v>86</v>
      </c>
      <c r="AV595" s="12" t="s">
        <v>86</v>
      </c>
      <c r="AW595" s="12" t="s">
        <v>30</v>
      </c>
      <c r="AX595" s="12" t="s">
        <v>73</v>
      </c>
      <c r="AY595" s="153" t="s">
        <v>241</v>
      </c>
    </row>
    <row r="596" spans="2:51" s="12" customFormat="1" ht="12">
      <c r="B596" s="151"/>
      <c r="D596" s="152" t="s">
        <v>249</v>
      </c>
      <c r="E596" s="153" t="s">
        <v>1</v>
      </c>
      <c r="F596" s="154" t="s">
        <v>635</v>
      </c>
      <c r="H596" s="155">
        <v>-1.6</v>
      </c>
      <c r="I596" s="156"/>
      <c r="L596" s="151"/>
      <c r="M596" s="157"/>
      <c r="T596" s="158"/>
      <c r="AT596" s="153" t="s">
        <v>249</v>
      </c>
      <c r="AU596" s="153" t="s">
        <v>86</v>
      </c>
      <c r="AV596" s="12" t="s">
        <v>86</v>
      </c>
      <c r="AW596" s="12" t="s">
        <v>30</v>
      </c>
      <c r="AX596" s="12" t="s">
        <v>73</v>
      </c>
      <c r="AY596" s="153" t="s">
        <v>241</v>
      </c>
    </row>
    <row r="597" spans="2:51" s="12" customFormat="1" ht="12">
      <c r="B597" s="151"/>
      <c r="D597" s="152" t="s">
        <v>249</v>
      </c>
      <c r="E597" s="153" t="s">
        <v>1</v>
      </c>
      <c r="F597" s="154" t="s">
        <v>644</v>
      </c>
      <c r="H597" s="155">
        <v>-2.2280000000000002</v>
      </c>
      <c r="I597" s="156"/>
      <c r="L597" s="151"/>
      <c r="M597" s="157"/>
      <c r="T597" s="158"/>
      <c r="AT597" s="153" t="s">
        <v>249</v>
      </c>
      <c r="AU597" s="153" t="s">
        <v>86</v>
      </c>
      <c r="AV597" s="12" t="s">
        <v>86</v>
      </c>
      <c r="AW597" s="12" t="s">
        <v>30</v>
      </c>
      <c r="AX597" s="12" t="s">
        <v>73</v>
      </c>
      <c r="AY597" s="153" t="s">
        <v>241</v>
      </c>
    </row>
    <row r="598" spans="2:51" s="12" customFormat="1" ht="12">
      <c r="B598" s="151"/>
      <c r="D598" s="152" t="s">
        <v>249</v>
      </c>
      <c r="E598" s="153" t="s">
        <v>1</v>
      </c>
      <c r="F598" s="154" t="s">
        <v>645</v>
      </c>
      <c r="H598" s="155">
        <v>1.073</v>
      </c>
      <c r="I598" s="156"/>
      <c r="L598" s="151"/>
      <c r="M598" s="157"/>
      <c r="T598" s="158"/>
      <c r="AT598" s="153" t="s">
        <v>249</v>
      </c>
      <c r="AU598" s="153" t="s">
        <v>86</v>
      </c>
      <c r="AV598" s="12" t="s">
        <v>86</v>
      </c>
      <c r="AW598" s="12" t="s">
        <v>30</v>
      </c>
      <c r="AX598" s="12" t="s">
        <v>73</v>
      </c>
      <c r="AY598" s="153" t="s">
        <v>241</v>
      </c>
    </row>
    <row r="599" spans="2:51" s="12" customFormat="1" ht="12">
      <c r="B599" s="151"/>
      <c r="D599" s="152" t="s">
        <v>249</v>
      </c>
      <c r="E599" s="153" t="s">
        <v>1</v>
      </c>
      <c r="F599" s="154" t="s">
        <v>646</v>
      </c>
      <c r="H599" s="155">
        <v>99.18</v>
      </c>
      <c r="I599" s="156"/>
      <c r="L599" s="151"/>
      <c r="M599" s="157"/>
      <c r="T599" s="158"/>
      <c r="AT599" s="153" t="s">
        <v>249</v>
      </c>
      <c r="AU599" s="153" t="s">
        <v>86</v>
      </c>
      <c r="AV599" s="12" t="s">
        <v>86</v>
      </c>
      <c r="AW599" s="12" t="s">
        <v>30</v>
      </c>
      <c r="AX599" s="12" t="s">
        <v>73</v>
      </c>
      <c r="AY599" s="153" t="s">
        <v>241</v>
      </c>
    </row>
    <row r="600" spans="2:51" s="12" customFormat="1" ht="12">
      <c r="B600" s="151"/>
      <c r="D600" s="152" t="s">
        <v>249</v>
      </c>
      <c r="E600" s="153" t="s">
        <v>1</v>
      </c>
      <c r="F600" s="154" t="s">
        <v>647</v>
      </c>
      <c r="H600" s="155">
        <v>-2.8</v>
      </c>
      <c r="I600" s="156"/>
      <c r="L600" s="151"/>
      <c r="M600" s="157"/>
      <c r="T600" s="158"/>
      <c r="AT600" s="153" t="s">
        <v>249</v>
      </c>
      <c r="AU600" s="153" t="s">
        <v>86</v>
      </c>
      <c r="AV600" s="12" t="s">
        <v>86</v>
      </c>
      <c r="AW600" s="12" t="s">
        <v>30</v>
      </c>
      <c r="AX600" s="12" t="s">
        <v>73</v>
      </c>
      <c r="AY600" s="153" t="s">
        <v>241</v>
      </c>
    </row>
    <row r="601" spans="2:51" s="12" customFormat="1" ht="12">
      <c r="B601" s="151"/>
      <c r="D601" s="152" t="s">
        <v>249</v>
      </c>
      <c r="E601" s="153" t="s">
        <v>1</v>
      </c>
      <c r="F601" s="154" t="s">
        <v>640</v>
      </c>
      <c r="H601" s="155">
        <v>-2</v>
      </c>
      <c r="I601" s="156"/>
      <c r="L601" s="151"/>
      <c r="M601" s="157"/>
      <c r="T601" s="158"/>
      <c r="AT601" s="153" t="s">
        <v>249</v>
      </c>
      <c r="AU601" s="153" t="s">
        <v>86</v>
      </c>
      <c r="AV601" s="12" t="s">
        <v>86</v>
      </c>
      <c r="AW601" s="12" t="s">
        <v>30</v>
      </c>
      <c r="AX601" s="12" t="s">
        <v>73</v>
      </c>
      <c r="AY601" s="153" t="s">
        <v>241</v>
      </c>
    </row>
    <row r="602" spans="2:51" s="12" customFormat="1" ht="12">
      <c r="B602" s="151"/>
      <c r="D602" s="152" t="s">
        <v>249</v>
      </c>
      <c r="E602" s="153" t="s">
        <v>1</v>
      </c>
      <c r="F602" s="154" t="s">
        <v>644</v>
      </c>
      <c r="H602" s="155">
        <v>-2.2280000000000002</v>
      </c>
      <c r="I602" s="156"/>
      <c r="L602" s="151"/>
      <c r="M602" s="157"/>
      <c r="T602" s="158"/>
      <c r="AT602" s="153" t="s">
        <v>249</v>
      </c>
      <c r="AU602" s="153" t="s">
        <v>86</v>
      </c>
      <c r="AV602" s="12" t="s">
        <v>86</v>
      </c>
      <c r="AW602" s="12" t="s">
        <v>30</v>
      </c>
      <c r="AX602" s="12" t="s">
        <v>73</v>
      </c>
      <c r="AY602" s="153" t="s">
        <v>241</v>
      </c>
    </row>
    <row r="603" spans="2:51" s="12" customFormat="1" ht="12">
      <c r="B603" s="151"/>
      <c r="D603" s="152" t="s">
        <v>249</v>
      </c>
      <c r="E603" s="153" t="s">
        <v>1</v>
      </c>
      <c r="F603" s="154" t="s">
        <v>648</v>
      </c>
      <c r="H603" s="155">
        <v>-14.477</v>
      </c>
      <c r="I603" s="156"/>
      <c r="L603" s="151"/>
      <c r="M603" s="157"/>
      <c r="T603" s="158"/>
      <c r="AT603" s="153" t="s">
        <v>249</v>
      </c>
      <c r="AU603" s="153" t="s">
        <v>86</v>
      </c>
      <c r="AV603" s="12" t="s">
        <v>86</v>
      </c>
      <c r="AW603" s="12" t="s">
        <v>30</v>
      </c>
      <c r="AX603" s="12" t="s">
        <v>73</v>
      </c>
      <c r="AY603" s="153" t="s">
        <v>241</v>
      </c>
    </row>
    <row r="604" spans="2:51" s="12" customFormat="1" ht="12">
      <c r="B604" s="151"/>
      <c r="D604" s="152" t="s">
        <v>249</v>
      </c>
      <c r="E604" s="153" t="s">
        <v>1</v>
      </c>
      <c r="F604" s="154" t="s">
        <v>645</v>
      </c>
      <c r="H604" s="155">
        <v>1.073</v>
      </c>
      <c r="I604" s="156"/>
      <c r="L604" s="151"/>
      <c r="M604" s="157"/>
      <c r="T604" s="158"/>
      <c r="AT604" s="153" t="s">
        <v>249</v>
      </c>
      <c r="AU604" s="153" t="s">
        <v>86</v>
      </c>
      <c r="AV604" s="12" t="s">
        <v>86</v>
      </c>
      <c r="AW604" s="12" t="s">
        <v>30</v>
      </c>
      <c r="AX604" s="12" t="s">
        <v>73</v>
      </c>
      <c r="AY604" s="153" t="s">
        <v>241</v>
      </c>
    </row>
    <row r="605" spans="2:51" s="12" customFormat="1" ht="12">
      <c r="B605" s="151"/>
      <c r="D605" s="152" t="s">
        <v>249</v>
      </c>
      <c r="E605" s="153" t="s">
        <v>1</v>
      </c>
      <c r="F605" s="154" t="s">
        <v>649</v>
      </c>
      <c r="H605" s="155">
        <v>3.73</v>
      </c>
      <c r="I605" s="156"/>
      <c r="L605" s="151"/>
      <c r="M605" s="157"/>
      <c r="T605" s="158"/>
      <c r="AT605" s="153" t="s">
        <v>249</v>
      </c>
      <c r="AU605" s="153" t="s">
        <v>86</v>
      </c>
      <c r="AV605" s="12" t="s">
        <v>86</v>
      </c>
      <c r="AW605" s="12" t="s">
        <v>30</v>
      </c>
      <c r="AX605" s="12" t="s">
        <v>73</v>
      </c>
      <c r="AY605" s="153" t="s">
        <v>241</v>
      </c>
    </row>
    <row r="606" spans="2:51" s="12" customFormat="1" ht="12">
      <c r="B606" s="151"/>
      <c r="D606" s="152" t="s">
        <v>249</v>
      </c>
      <c r="E606" s="153" t="s">
        <v>1</v>
      </c>
      <c r="F606" s="154" t="s">
        <v>650</v>
      </c>
      <c r="H606" s="155">
        <v>29.434999999999999</v>
      </c>
      <c r="I606" s="156"/>
      <c r="L606" s="151"/>
      <c r="M606" s="157"/>
      <c r="T606" s="158"/>
      <c r="AT606" s="153" t="s">
        <v>249</v>
      </c>
      <c r="AU606" s="153" t="s">
        <v>86</v>
      </c>
      <c r="AV606" s="12" t="s">
        <v>86</v>
      </c>
      <c r="AW606" s="12" t="s">
        <v>30</v>
      </c>
      <c r="AX606" s="12" t="s">
        <v>73</v>
      </c>
      <c r="AY606" s="153" t="s">
        <v>241</v>
      </c>
    </row>
    <row r="607" spans="2:51" s="12" customFormat="1" ht="12">
      <c r="B607" s="151"/>
      <c r="D607" s="152" t="s">
        <v>249</v>
      </c>
      <c r="E607" s="153" t="s">
        <v>1</v>
      </c>
      <c r="F607" s="154" t="s">
        <v>642</v>
      </c>
      <c r="H607" s="155">
        <v>-1.4</v>
      </c>
      <c r="I607" s="156"/>
      <c r="L607" s="151"/>
      <c r="M607" s="157"/>
      <c r="T607" s="158"/>
      <c r="AT607" s="153" t="s">
        <v>249</v>
      </c>
      <c r="AU607" s="153" t="s">
        <v>86</v>
      </c>
      <c r="AV607" s="12" t="s">
        <v>86</v>
      </c>
      <c r="AW607" s="12" t="s">
        <v>30</v>
      </c>
      <c r="AX607" s="12" t="s">
        <v>73</v>
      </c>
      <c r="AY607" s="153" t="s">
        <v>241</v>
      </c>
    </row>
    <row r="608" spans="2:51" s="12" customFormat="1" ht="12">
      <c r="B608" s="151"/>
      <c r="D608" s="152" t="s">
        <v>249</v>
      </c>
      <c r="E608" s="153" t="s">
        <v>1</v>
      </c>
      <c r="F608" s="154" t="s">
        <v>651</v>
      </c>
      <c r="H608" s="155">
        <v>29.725000000000001</v>
      </c>
      <c r="I608" s="156"/>
      <c r="L608" s="151"/>
      <c r="M608" s="157"/>
      <c r="T608" s="158"/>
      <c r="AT608" s="153" t="s">
        <v>249</v>
      </c>
      <c r="AU608" s="153" t="s">
        <v>86</v>
      </c>
      <c r="AV608" s="12" t="s">
        <v>86</v>
      </c>
      <c r="AW608" s="12" t="s">
        <v>30</v>
      </c>
      <c r="AX608" s="12" t="s">
        <v>73</v>
      </c>
      <c r="AY608" s="153" t="s">
        <v>241</v>
      </c>
    </row>
    <row r="609" spans="2:51" s="12" customFormat="1" ht="12">
      <c r="B609" s="151"/>
      <c r="D609" s="152" t="s">
        <v>249</v>
      </c>
      <c r="E609" s="153" t="s">
        <v>1</v>
      </c>
      <c r="F609" s="154" t="s">
        <v>652</v>
      </c>
      <c r="H609" s="155">
        <v>-1.8</v>
      </c>
      <c r="I609" s="156"/>
      <c r="L609" s="151"/>
      <c r="M609" s="157"/>
      <c r="T609" s="158"/>
      <c r="AT609" s="153" t="s">
        <v>249</v>
      </c>
      <c r="AU609" s="153" t="s">
        <v>86</v>
      </c>
      <c r="AV609" s="12" t="s">
        <v>86</v>
      </c>
      <c r="AW609" s="12" t="s">
        <v>30</v>
      </c>
      <c r="AX609" s="12" t="s">
        <v>73</v>
      </c>
      <c r="AY609" s="153" t="s">
        <v>241</v>
      </c>
    </row>
    <row r="610" spans="2:51" s="12" customFormat="1" ht="12">
      <c r="B610" s="151"/>
      <c r="D610" s="152" t="s">
        <v>249</v>
      </c>
      <c r="E610" s="153" t="s">
        <v>1</v>
      </c>
      <c r="F610" s="154" t="s">
        <v>653</v>
      </c>
      <c r="H610" s="155">
        <v>49.445</v>
      </c>
      <c r="I610" s="156"/>
      <c r="L610" s="151"/>
      <c r="M610" s="157"/>
      <c r="T610" s="158"/>
      <c r="AT610" s="153" t="s">
        <v>249</v>
      </c>
      <c r="AU610" s="153" t="s">
        <v>86</v>
      </c>
      <c r="AV610" s="12" t="s">
        <v>86</v>
      </c>
      <c r="AW610" s="12" t="s">
        <v>30</v>
      </c>
      <c r="AX610" s="12" t="s">
        <v>73</v>
      </c>
      <c r="AY610" s="153" t="s">
        <v>241</v>
      </c>
    </row>
    <row r="611" spans="2:51" s="12" customFormat="1" ht="12">
      <c r="B611" s="151"/>
      <c r="D611" s="152" t="s">
        <v>249</v>
      </c>
      <c r="E611" s="153" t="s">
        <v>1</v>
      </c>
      <c r="F611" s="154" t="s">
        <v>640</v>
      </c>
      <c r="H611" s="155">
        <v>-2</v>
      </c>
      <c r="I611" s="156"/>
      <c r="L611" s="151"/>
      <c r="M611" s="157"/>
      <c r="T611" s="158"/>
      <c r="AT611" s="153" t="s">
        <v>249</v>
      </c>
      <c r="AU611" s="153" t="s">
        <v>86</v>
      </c>
      <c r="AV611" s="12" t="s">
        <v>86</v>
      </c>
      <c r="AW611" s="12" t="s">
        <v>30</v>
      </c>
      <c r="AX611" s="12" t="s">
        <v>73</v>
      </c>
      <c r="AY611" s="153" t="s">
        <v>241</v>
      </c>
    </row>
    <row r="612" spans="2:51" s="12" customFormat="1" ht="12">
      <c r="B612" s="151"/>
      <c r="D612" s="152" t="s">
        <v>249</v>
      </c>
      <c r="E612" s="153" t="s">
        <v>1</v>
      </c>
      <c r="F612" s="154" t="s">
        <v>644</v>
      </c>
      <c r="H612" s="155">
        <v>-2.2280000000000002</v>
      </c>
      <c r="I612" s="156"/>
      <c r="L612" s="151"/>
      <c r="M612" s="157"/>
      <c r="T612" s="158"/>
      <c r="AT612" s="153" t="s">
        <v>249</v>
      </c>
      <c r="AU612" s="153" t="s">
        <v>86</v>
      </c>
      <c r="AV612" s="12" t="s">
        <v>86</v>
      </c>
      <c r="AW612" s="12" t="s">
        <v>30</v>
      </c>
      <c r="AX612" s="12" t="s">
        <v>73</v>
      </c>
      <c r="AY612" s="153" t="s">
        <v>241</v>
      </c>
    </row>
    <row r="613" spans="2:51" s="12" customFormat="1" ht="12">
      <c r="B613" s="151"/>
      <c r="D613" s="152" t="s">
        <v>249</v>
      </c>
      <c r="E613" s="153" t="s">
        <v>1</v>
      </c>
      <c r="F613" s="154" t="s">
        <v>645</v>
      </c>
      <c r="H613" s="155">
        <v>1.073</v>
      </c>
      <c r="I613" s="156"/>
      <c r="L613" s="151"/>
      <c r="M613" s="157"/>
      <c r="T613" s="158"/>
      <c r="AT613" s="153" t="s">
        <v>249</v>
      </c>
      <c r="AU613" s="153" t="s">
        <v>86</v>
      </c>
      <c r="AV613" s="12" t="s">
        <v>86</v>
      </c>
      <c r="AW613" s="12" t="s">
        <v>30</v>
      </c>
      <c r="AX613" s="12" t="s">
        <v>73</v>
      </c>
      <c r="AY613" s="153" t="s">
        <v>241</v>
      </c>
    </row>
    <row r="614" spans="2:51" s="12" customFormat="1" ht="12">
      <c r="B614" s="151"/>
      <c r="D614" s="152" t="s">
        <v>249</v>
      </c>
      <c r="E614" s="153" t="s">
        <v>1</v>
      </c>
      <c r="F614" s="154" t="s">
        <v>654</v>
      </c>
      <c r="H614" s="155">
        <v>49.445</v>
      </c>
      <c r="I614" s="156"/>
      <c r="L614" s="151"/>
      <c r="M614" s="157"/>
      <c r="T614" s="158"/>
      <c r="AT614" s="153" t="s">
        <v>249</v>
      </c>
      <c r="AU614" s="153" t="s">
        <v>86</v>
      </c>
      <c r="AV614" s="12" t="s">
        <v>86</v>
      </c>
      <c r="AW614" s="12" t="s">
        <v>30</v>
      </c>
      <c r="AX614" s="12" t="s">
        <v>73</v>
      </c>
      <c r="AY614" s="153" t="s">
        <v>241</v>
      </c>
    </row>
    <row r="615" spans="2:51" s="12" customFormat="1" ht="12">
      <c r="B615" s="151"/>
      <c r="D615" s="152" t="s">
        <v>249</v>
      </c>
      <c r="E615" s="153" t="s">
        <v>1</v>
      </c>
      <c r="F615" s="154" t="s">
        <v>640</v>
      </c>
      <c r="H615" s="155">
        <v>-2</v>
      </c>
      <c r="I615" s="156"/>
      <c r="L615" s="151"/>
      <c r="M615" s="157"/>
      <c r="T615" s="158"/>
      <c r="AT615" s="153" t="s">
        <v>249</v>
      </c>
      <c r="AU615" s="153" t="s">
        <v>86</v>
      </c>
      <c r="AV615" s="12" t="s">
        <v>86</v>
      </c>
      <c r="AW615" s="12" t="s">
        <v>30</v>
      </c>
      <c r="AX615" s="12" t="s">
        <v>73</v>
      </c>
      <c r="AY615" s="153" t="s">
        <v>241</v>
      </c>
    </row>
    <row r="616" spans="2:51" s="12" customFormat="1" ht="12">
      <c r="B616" s="151"/>
      <c r="D616" s="152" t="s">
        <v>249</v>
      </c>
      <c r="E616" s="153" t="s">
        <v>1</v>
      </c>
      <c r="F616" s="154" t="s">
        <v>644</v>
      </c>
      <c r="H616" s="155">
        <v>-2.2280000000000002</v>
      </c>
      <c r="I616" s="156"/>
      <c r="L616" s="151"/>
      <c r="M616" s="157"/>
      <c r="T616" s="158"/>
      <c r="AT616" s="153" t="s">
        <v>249</v>
      </c>
      <c r="AU616" s="153" t="s">
        <v>86</v>
      </c>
      <c r="AV616" s="12" t="s">
        <v>86</v>
      </c>
      <c r="AW616" s="12" t="s">
        <v>30</v>
      </c>
      <c r="AX616" s="12" t="s">
        <v>73</v>
      </c>
      <c r="AY616" s="153" t="s">
        <v>241</v>
      </c>
    </row>
    <row r="617" spans="2:51" s="12" customFormat="1" ht="12">
      <c r="B617" s="151"/>
      <c r="D617" s="152" t="s">
        <v>249</v>
      </c>
      <c r="E617" s="153" t="s">
        <v>1</v>
      </c>
      <c r="F617" s="154" t="s">
        <v>645</v>
      </c>
      <c r="H617" s="155">
        <v>1.073</v>
      </c>
      <c r="I617" s="156"/>
      <c r="L617" s="151"/>
      <c r="M617" s="157"/>
      <c r="T617" s="158"/>
      <c r="AT617" s="153" t="s">
        <v>249</v>
      </c>
      <c r="AU617" s="153" t="s">
        <v>86</v>
      </c>
      <c r="AV617" s="12" t="s">
        <v>86</v>
      </c>
      <c r="AW617" s="12" t="s">
        <v>30</v>
      </c>
      <c r="AX617" s="12" t="s">
        <v>73</v>
      </c>
      <c r="AY617" s="153" t="s">
        <v>241</v>
      </c>
    </row>
    <row r="618" spans="2:51" s="12" customFormat="1" ht="12">
      <c r="B618" s="151"/>
      <c r="D618" s="152" t="s">
        <v>249</v>
      </c>
      <c r="E618" s="153" t="s">
        <v>1</v>
      </c>
      <c r="F618" s="154" t="s">
        <v>655</v>
      </c>
      <c r="H618" s="155">
        <v>29.725000000000001</v>
      </c>
      <c r="I618" s="156"/>
      <c r="L618" s="151"/>
      <c r="M618" s="157"/>
      <c r="T618" s="158"/>
      <c r="AT618" s="153" t="s">
        <v>249</v>
      </c>
      <c r="AU618" s="153" t="s">
        <v>86</v>
      </c>
      <c r="AV618" s="12" t="s">
        <v>86</v>
      </c>
      <c r="AW618" s="12" t="s">
        <v>30</v>
      </c>
      <c r="AX618" s="12" t="s">
        <v>73</v>
      </c>
      <c r="AY618" s="153" t="s">
        <v>241</v>
      </c>
    </row>
    <row r="619" spans="2:51" s="12" customFormat="1" ht="12">
      <c r="B619" s="151"/>
      <c r="D619" s="152" t="s">
        <v>249</v>
      </c>
      <c r="E619" s="153" t="s">
        <v>1</v>
      </c>
      <c r="F619" s="154" t="s">
        <v>652</v>
      </c>
      <c r="H619" s="155">
        <v>-1.8</v>
      </c>
      <c r="I619" s="156"/>
      <c r="L619" s="151"/>
      <c r="M619" s="157"/>
      <c r="T619" s="158"/>
      <c r="AT619" s="153" t="s">
        <v>249</v>
      </c>
      <c r="AU619" s="153" t="s">
        <v>86</v>
      </c>
      <c r="AV619" s="12" t="s">
        <v>86</v>
      </c>
      <c r="AW619" s="12" t="s">
        <v>30</v>
      </c>
      <c r="AX619" s="12" t="s">
        <v>73</v>
      </c>
      <c r="AY619" s="153" t="s">
        <v>241</v>
      </c>
    </row>
    <row r="620" spans="2:51" s="12" customFormat="1" ht="12">
      <c r="B620" s="151"/>
      <c r="D620" s="152" t="s">
        <v>249</v>
      </c>
      <c r="E620" s="153" t="s">
        <v>1</v>
      </c>
      <c r="F620" s="154" t="s">
        <v>656</v>
      </c>
      <c r="H620" s="155">
        <v>29.725000000000001</v>
      </c>
      <c r="I620" s="156"/>
      <c r="L620" s="151"/>
      <c r="M620" s="157"/>
      <c r="T620" s="158"/>
      <c r="AT620" s="153" t="s">
        <v>249</v>
      </c>
      <c r="AU620" s="153" t="s">
        <v>86</v>
      </c>
      <c r="AV620" s="12" t="s">
        <v>86</v>
      </c>
      <c r="AW620" s="12" t="s">
        <v>30</v>
      </c>
      <c r="AX620" s="12" t="s">
        <v>73</v>
      </c>
      <c r="AY620" s="153" t="s">
        <v>241</v>
      </c>
    </row>
    <row r="621" spans="2:51" s="12" customFormat="1" ht="12">
      <c r="B621" s="151"/>
      <c r="D621" s="152" t="s">
        <v>249</v>
      </c>
      <c r="E621" s="153" t="s">
        <v>1</v>
      </c>
      <c r="F621" s="154" t="s">
        <v>652</v>
      </c>
      <c r="H621" s="155">
        <v>-1.8</v>
      </c>
      <c r="I621" s="156"/>
      <c r="L621" s="151"/>
      <c r="M621" s="157"/>
      <c r="T621" s="158"/>
      <c r="AT621" s="153" t="s">
        <v>249</v>
      </c>
      <c r="AU621" s="153" t="s">
        <v>86</v>
      </c>
      <c r="AV621" s="12" t="s">
        <v>86</v>
      </c>
      <c r="AW621" s="12" t="s">
        <v>30</v>
      </c>
      <c r="AX621" s="12" t="s">
        <v>73</v>
      </c>
      <c r="AY621" s="153" t="s">
        <v>241</v>
      </c>
    </row>
    <row r="622" spans="2:51" s="12" customFormat="1" ht="12">
      <c r="B622" s="151"/>
      <c r="D622" s="152" t="s">
        <v>249</v>
      </c>
      <c r="E622" s="153" t="s">
        <v>1</v>
      </c>
      <c r="F622" s="154" t="s">
        <v>657</v>
      </c>
      <c r="H622" s="155">
        <v>49.445</v>
      </c>
      <c r="I622" s="156"/>
      <c r="L622" s="151"/>
      <c r="M622" s="157"/>
      <c r="T622" s="158"/>
      <c r="AT622" s="153" t="s">
        <v>249</v>
      </c>
      <c r="AU622" s="153" t="s">
        <v>86</v>
      </c>
      <c r="AV622" s="12" t="s">
        <v>86</v>
      </c>
      <c r="AW622" s="12" t="s">
        <v>30</v>
      </c>
      <c r="AX622" s="12" t="s">
        <v>73</v>
      </c>
      <c r="AY622" s="153" t="s">
        <v>241</v>
      </c>
    </row>
    <row r="623" spans="2:51" s="12" customFormat="1" ht="12">
      <c r="B623" s="151"/>
      <c r="D623" s="152" t="s">
        <v>249</v>
      </c>
      <c r="E623" s="153" t="s">
        <v>1</v>
      </c>
      <c r="F623" s="154" t="s">
        <v>652</v>
      </c>
      <c r="H623" s="155">
        <v>-1.8</v>
      </c>
      <c r="I623" s="156"/>
      <c r="L623" s="151"/>
      <c r="M623" s="157"/>
      <c r="T623" s="158"/>
      <c r="AT623" s="153" t="s">
        <v>249</v>
      </c>
      <c r="AU623" s="153" t="s">
        <v>86</v>
      </c>
      <c r="AV623" s="12" t="s">
        <v>86</v>
      </c>
      <c r="AW623" s="12" t="s">
        <v>30</v>
      </c>
      <c r="AX623" s="12" t="s">
        <v>73</v>
      </c>
      <c r="AY623" s="153" t="s">
        <v>241</v>
      </c>
    </row>
    <row r="624" spans="2:51" s="12" customFormat="1" ht="12">
      <c r="B624" s="151"/>
      <c r="D624" s="152" t="s">
        <v>249</v>
      </c>
      <c r="E624" s="153" t="s">
        <v>1</v>
      </c>
      <c r="F624" s="154" t="s">
        <v>640</v>
      </c>
      <c r="H624" s="155">
        <v>-2</v>
      </c>
      <c r="I624" s="156"/>
      <c r="L624" s="151"/>
      <c r="M624" s="157"/>
      <c r="T624" s="158"/>
      <c r="AT624" s="153" t="s">
        <v>249</v>
      </c>
      <c r="AU624" s="153" t="s">
        <v>86</v>
      </c>
      <c r="AV624" s="12" t="s">
        <v>86</v>
      </c>
      <c r="AW624" s="12" t="s">
        <v>30</v>
      </c>
      <c r="AX624" s="12" t="s">
        <v>73</v>
      </c>
      <c r="AY624" s="153" t="s">
        <v>241</v>
      </c>
    </row>
    <row r="625" spans="2:51" s="12" customFormat="1" ht="12">
      <c r="B625" s="151"/>
      <c r="D625" s="152" t="s">
        <v>249</v>
      </c>
      <c r="E625" s="153" t="s">
        <v>1</v>
      </c>
      <c r="F625" s="154" t="s">
        <v>644</v>
      </c>
      <c r="H625" s="155">
        <v>-2.2280000000000002</v>
      </c>
      <c r="I625" s="156"/>
      <c r="L625" s="151"/>
      <c r="M625" s="157"/>
      <c r="T625" s="158"/>
      <c r="AT625" s="153" t="s">
        <v>249</v>
      </c>
      <c r="AU625" s="153" t="s">
        <v>86</v>
      </c>
      <c r="AV625" s="12" t="s">
        <v>86</v>
      </c>
      <c r="AW625" s="12" t="s">
        <v>30</v>
      </c>
      <c r="AX625" s="12" t="s">
        <v>73</v>
      </c>
      <c r="AY625" s="153" t="s">
        <v>241</v>
      </c>
    </row>
    <row r="626" spans="2:51" s="12" customFormat="1" ht="12">
      <c r="B626" s="151"/>
      <c r="D626" s="152" t="s">
        <v>249</v>
      </c>
      <c r="E626" s="153" t="s">
        <v>1</v>
      </c>
      <c r="F626" s="154" t="s">
        <v>645</v>
      </c>
      <c r="H626" s="155">
        <v>1.073</v>
      </c>
      <c r="I626" s="156"/>
      <c r="L626" s="151"/>
      <c r="M626" s="157"/>
      <c r="T626" s="158"/>
      <c r="AT626" s="153" t="s">
        <v>249</v>
      </c>
      <c r="AU626" s="153" t="s">
        <v>86</v>
      </c>
      <c r="AV626" s="12" t="s">
        <v>86</v>
      </c>
      <c r="AW626" s="12" t="s">
        <v>30</v>
      </c>
      <c r="AX626" s="12" t="s">
        <v>73</v>
      </c>
      <c r="AY626" s="153" t="s">
        <v>241</v>
      </c>
    </row>
    <row r="627" spans="2:51" s="12" customFormat="1" ht="12">
      <c r="B627" s="151"/>
      <c r="D627" s="152" t="s">
        <v>249</v>
      </c>
      <c r="E627" s="153" t="s">
        <v>1</v>
      </c>
      <c r="F627" s="154" t="s">
        <v>658</v>
      </c>
      <c r="H627" s="155">
        <v>82.504999999999995</v>
      </c>
      <c r="I627" s="156"/>
      <c r="L627" s="151"/>
      <c r="M627" s="157"/>
      <c r="T627" s="158"/>
      <c r="AT627" s="153" t="s">
        <v>249</v>
      </c>
      <c r="AU627" s="153" t="s">
        <v>86</v>
      </c>
      <c r="AV627" s="12" t="s">
        <v>86</v>
      </c>
      <c r="AW627" s="12" t="s">
        <v>30</v>
      </c>
      <c r="AX627" s="12" t="s">
        <v>73</v>
      </c>
      <c r="AY627" s="153" t="s">
        <v>241</v>
      </c>
    </row>
    <row r="628" spans="2:51" s="12" customFormat="1" ht="12">
      <c r="B628" s="151"/>
      <c r="D628" s="152" t="s">
        <v>249</v>
      </c>
      <c r="E628" s="153" t="s">
        <v>1</v>
      </c>
      <c r="F628" s="154" t="s">
        <v>659</v>
      </c>
      <c r="H628" s="155">
        <v>-14</v>
      </c>
      <c r="I628" s="156"/>
      <c r="L628" s="151"/>
      <c r="M628" s="157"/>
      <c r="T628" s="158"/>
      <c r="AT628" s="153" t="s">
        <v>249</v>
      </c>
      <c r="AU628" s="153" t="s">
        <v>86</v>
      </c>
      <c r="AV628" s="12" t="s">
        <v>86</v>
      </c>
      <c r="AW628" s="12" t="s">
        <v>30</v>
      </c>
      <c r="AX628" s="12" t="s">
        <v>73</v>
      </c>
      <c r="AY628" s="153" t="s">
        <v>241</v>
      </c>
    </row>
    <row r="629" spans="2:51" s="12" customFormat="1" ht="12">
      <c r="B629" s="151"/>
      <c r="D629" s="152" t="s">
        <v>249</v>
      </c>
      <c r="E629" s="153" t="s">
        <v>1</v>
      </c>
      <c r="F629" s="154" t="s">
        <v>660</v>
      </c>
      <c r="H629" s="155">
        <v>-2.452</v>
      </c>
      <c r="I629" s="156"/>
      <c r="L629" s="151"/>
      <c r="M629" s="157"/>
      <c r="T629" s="158"/>
      <c r="AT629" s="153" t="s">
        <v>249</v>
      </c>
      <c r="AU629" s="153" t="s">
        <v>86</v>
      </c>
      <c r="AV629" s="12" t="s">
        <v>86</v>
      </c>
      <c r="AW629" s="12" t="s">
        <v>30</v>
      </c>
      <c r="AX629" s="12" t="s">
        <v>73</v>
      </c>
      <c r="AY629" s="153" t="s">
        <v>241</v>
      </c>
    </row>
    <row r="630" spans="2:51" s="12" customFormat="1" ht="12">
      <c r="B630" s="151"/>
      <c r="D630" s="152" t="s">
        <v>249</v>
      </c>
      <c r="E630" s="153" t="s">
        <v>1</v>
      </c>
      <c r="F630" s="154" t="s">
        <v>661</v>
      </c>
      <c r="H630" s="155">
        <v>1.373</v>
      </c>
      <c r="I630" s="156"/>
      <c r="L630" s="151"/>
      <c r="M630" s="157"/>
      <c r="T630" s="158"/>
      <c r="AT630" s="153" t="s">
        <v>249</v>
      </c>
      <c r="AU630" s="153" t="s">
        <v>86</v>
      </c>
      <c r="AV630" s="12" t="s">
        <v>86</v>
      </c>
      <c r="AW630" s="12" t="s">
        <v>30</v>
      </c>
      <c r="AX630" s="12" t="s">
        <v>73</v>
      </c>
      <c r="AY630" s="153" t="s">
        <v>241</v>
      </c>
    </row>
    <row r="631" spans="2:51" s="12" customFormat="1" ht="12">
      <c r="B631" s="151"/>
      <c r="D631" s="152" t="s">
        <v>249</v>
      </c>
      <c r="E631" s="153" t="s">
        <v>1</v>
      </c>
      <c r="F631" s="154" t="s">
        <v>662</v>
      </c>
      <c r="H631" s="155">
        <v>49.445</v>
      </c>
      <c r="I631" s="156"/>
      <c r="L631" s="151"/>
      <c r="M631" s="157"/>
      <c r="T631" s="158"/>
      <c r="AT631" s="153" t="s">
        <v>249</v>
      </c>
      <c r="AU631" s="153" t="s">
        <v>86</v>
      </c>
      <c r="AV631" s="12" t="s">
        <v>86</v>
      </c>
      <c r="AW631" s="12" t="s">
        <v>30</v>
      </c>
      <c r="AX631" s="12" t="s">
        <v>73</v>
      </c>
      <c r="AY631" s="153" t="s">
        <v>241</v>
      </c>
    </row>
    <row r="632" spans="2:51" s="12" customFormat="1" ht="12">
      <c r="B632" s="151"/>
      <c r="D632" s="152" t="s">
        <v>249</v>
      </c>
      <c r="E632" s="153" t="s">
        <v>1</v>
      </c>
      <c r="F632" s="154" t="s">
        <v>652</v>
      </c>
      <c r="H632" s="155">
        <v>-1.8</v>
      </c>
      <c r="I632" s="156"/>
      <c r="L632" s="151"/>
      <c r="M632" s="157"/>
      <c r="T632" s="158"/>
      <c r="AT632" s="153" t="s">
        <v>249</v>
      </c>
      <c r="AU632" s="153" t="s">
        <v>86</v>
      </c>
      <c r="AV632" s="12" t="s">
        <v>86</v>
      </c>
      <c r="AW632" s="12" t="s">
        <v>30</v>
      </c>
      <c r="AX632" s="12" t="s">
        <v>73</v>
      </c>
      <c r="AY632" s="153" t="s">
        <v>241</v>
      </c>
    </row>
    <row r="633" spans="2:51" s="12" customFormat="1" ht="12">
      <c r="B633" s="151"/>
      <c r="D633" s="152" t="s">
        <v>249</v>
      </c>
      <c r="E633" s="153" t="s">
        <v>1</v>
      </c>
      <c r="F633" s="154" t="s">
        <v>640</v>
      </c>
      <c r="H633" s="155">
        <v>-2</v>
      </c>
      <c r="I633" s="156"/>
      <c r="L633" s="151"/>
      <c r="M633" s="157"/>
      <c r="T633" s="158"/>
      <c r="AT633" s="153" t="s">
        <v>249</v>
      </c>
      <c r="AU633" s="153" t="s">
        <v>86</v>
      </c>
      <c r="AV633" s="12" t="s">
        <v>86</v>
      </c>
      <c r="AW633" s="12" t="s">
        <v>30</v>
      </c>
      <c r="AX633" s="12" t="s">
        <v>73</v>
      </c>
      <c r="AY633" s="153" t="s">
        <v>241</v>
      </c>
    </row>
    <row r="634" spans="2:51" s="12" customFormat="1" ht="12">
      <c r="B634" s="151"/>
      <c r="D634" s="152" t="s">
        <v>249</v>
      </c>
      <c r="E634" s="153" t="s">
        <v>1</v>
      </c>
      <c r="F634" s="154" t="s">
        <v>644</v>
      </c>
      <c r="H634" s="155">
        <v>-2.2280000000000002</v>
      </c>
      <c r="I634" s="156"/>
      <c r="L634" s="151"/>
      <c r="M634" s="157"/>
      <c r="T634" s="158"/>
      <c r="AT634" s="153" t="s">
        <v>249</v>
      </c>
      <c r="AU634" s="153" t="s">
        <v>86</v>
      </c>
      <c r="AV634" s="12" t="s">
        <v>86</v>
      </c>
      <c r="AW634" s="12" t="s">
        <v>30</v>
      </c>
      <c r="AX634" s="12" t="s">
        <v>73</v>
      </c>
      <c r="AY634" s="153" t="s">
        <v>241</v>
      </c>
    </row>
    <row r="635" spans="2:51" s="12" customFormat="1" ht="12">
      <c r="B635" s="151"/>
      <c r="D635" s="152" t="s">
        <v>249</v>
      </c>
      <c r="E635" s="153" t="s">
        <v>1</v>
      </c>
      <c r="F635" s="154" t="s">
        <v>645</v>
      </c>
      <c r="H635" s="155">
        <v>1.073</v>
      </c>
      <c r="I635" s="156"/>
      <c r="L635" s="151"/>
      <c r="M635" s="157"/>
      <c r="T635" s="158"/>
      <c r="AT635" s="153" t="s">
        <v>249</v>
      </c>
      <c r="AU635" s="153" t="s">
        <v>86</v>
      </c>
      <c r="AV635" s="12" t="s">
        <v>86</v>
      </c>
      <c r="AW635" s="12" t="s">
        <v>30</v>
      </c>
      <c r="AX635" s="12" t="s">
        <v>73</v>
      </c>
      <c r="AY635" s="153" t="s">
        <v>241</v>
      </c>
    </row>
    <row r="636" spans="2:51" s="12" customFormat="1" ht="12">
      <c r="B636" s="151"/>
      <c r="D636" s="152" t="s">
        <v>249</v>
      </c>
      <c r="E636" s="153" t="s">
        <v>1</v>
      </c>
      <c r="F636" s="154" t="s">
        <v>663</v>
      </c>
      <c r="H636" s="155">
        <v>29.725000000000001</v>
      </c>
      <c r="I636" s="156"/>
      <c r="L636" s="151"/>
      <c r="M636" s="157"/>
      <c r="T636" s="158"/>
      <c r="AT636" s="153" t="s">
        <v>249</v>
      </c>
      <c r="AU636" s="153" t="s">
        <v>86</v>
      </c>
      <c r="AV636" s="12" t="s">
        <v>86</v>
      </c>
      <c r="AW636" s="12" t="s">
        <v>30</v>
      </c>
      <c r="AX636" s="12" t="s">
        <v>73</v>
      </c>
      <c r="AY636" s="153" t="s">
        <v>241</v>
      </c>
    </row>
    <row r="637" spans="2:51" s="12" customFormat="1" ht="12">
      <c r="B637" s="151"/>
      <c r="D637" s="152" t="s">
        <v>249</v>
      </c>
      <c r="E637" s="153" t="s">
        <v>1</v>
      </c>
      <c r="F637" s="154" t="s">
        <v>652</v>
      </c>
      <c r="H637" s="155">
        <v>-1.8</v>
      </c>
      <c r="I637" s="156"/>
      <c r="L637" s="151"/>
      <c r="M637" s="157"/>
      <c r="T637" s="158"/>
      <c r="AT637" s="153" t="s">
        <v>249</v>
      </c>
      <c r="AU637" s="153" t="s">
        <v>86</v>
      </c>
      <c r="AV637" s="12" t="s">
        <v>86</v>
      </c>
      <c r="AW637" s="12" t="s">
        <v>30</v>
      </c>
      <c r="AX637" s="12" t="s">
        <v>73</v>
      </c>
      <c r="AY637" s="153" t="s">
        <v>241</v>
      </c>
    </row>
    <row r="638" spans="2:51" s="12" customFormat="1" ht="12">
      <c r="B638" s="151"/>
      <c r="D638" s="152" t="s">
        <v>249</v>
      </c>
      <c r="E638" s="153" t="s">
        <v>1</v>
      </c>
      <c r="F638" s="154" t="s">
        <v>664</v>
      </c>
      <c r="H638" s="155">
        <v>29.434999999999999</v>
      </c>
      <c r="I638" s="156"/>
      <c r="L638" s="151"/>
      <c r="M638" s="157"/>
      <c r="T638" s="158"/>
      <c r="AT638" s="153" t="s">
        <v>249</v>
      </c>
      <c r="AU638" s="153" t="s">
        <v>86</v>
      </c>
      <c r="AV638" s="12" t="s">
        <v>86</v>
      </c>
      <c r="AW638" s="12" t="s">
        <v>30</v>
      </c>
      <c r="AX638" s="12" t="s">
        <v>73</v>
      </c>
      <c r="AY638" s="153" t="s">
        <v>241</v>
      </c>
    </row>
    <row r="639" spans="2:51" s="12" customFormat="1" ht="12">
      <c r="B639" s="151"/>
      <c r="D639" s="152" t="s">
        <v>249</v>
      </c>
      <c r="E639" s="153" t="s">
        <v>1</v>
      </c>
      <c r="F639" s="154" t="s">
        <v>652</v>
      </c>
      <c r="H639" s="155">
        <v>-1.8</v>
      </c>
      <c r="I639" s="156"/>
      <c r="L639" s="151"/>
      <c r="M639" s="157"/>
      <c r="T639" s="158"/>
      <c r="AT639" s="153" t="s">
        <v>249</v>
      </c>
      <c r="AU639" s="153" t="s">
        <v>86</v>
      </c>
      <c r="AV639" s="12" t="s">
        <v>86</v>
      </c>
      <c r="AW639" s="12" t="s">
        <v>30</v>
      </c>
      <c r="AX639" s="12" t="s">
        <v>73</v>
      </c>
      <c r="AY639" s="153" t="s">
        <v>241</v>
      </c>
    </row>
    <row r="640" spans="2:51" s="12" customFormat="1" ht="12">
      <c r="B640" s="151"/>
      <c r="D640" s="152" t="s">
        <v>249</v>
      </c>
      <c r="E640" s="153" t="s">
        <v>1</v>
      </c>
      <c r="F640" s="154" t="s">
        <v>665</v>
      </c>
      <c r="H640" s="155">
        <v>49.445</v>
      </c>
      <c r="I640" s="156"/>
      <c r="L640" s="151"/>
      <c r="M640" s="157"/>
      <c r="T640" s="158"/>
      <c r="AT640" s="153" t="s">
        <v>249</v>
      </c>
      <c r="AU640" s="153" t="s">
        <v>86</v>
      </c>
      <c r="AV640" s="12" t="s">
        <v>86</v>
      </c>
      <c r="AW640" s="12" t="s">
        <v>30</v>
      </c>
      <c r="AX640" s="12" t="s">
        <v>73</v>
      </c>
      <c r="AY640" s="153" t="s">
        <v>241</v>
      </c>
    </row>
    <row r="641" spans="2:65" s="12" customFormat="1" ht="12">
      <c r="B641" s="151"/>
      <c r="D641" s="152" t="s">
        <v>249</v>
      </c>
      <c r="E641" s="153" t="s">
        <v>1</v>
      </c>
      <c r="F641" s="154" t="s">
        <v>640</v>
      </c>
      <c r="H641" s="155">
        <v>-2</v>
      </c>
      <c r="I641" s="156"/>
      <c r="L641" s="151"/>
      <c r="M641" s="157"/>
      <c r="T641" s="158"/>
      <c r="AT641" s="153" t="s">
        <v>249</v>
      </c>
      <c r="AU641" s="153" t="s">
        <v>86</v>
      </c>
      <c r="AV641" s="12" t="s">
        <v>86</v>
      </c>
      <c r="AW641" s="12" t="s">
        <v>30</v>
      </c>
      <c r="AX641" s="12" t="s">
        <v>73</v>
      </c>
      <c r="AY641" s="153" t="s">
        <v>241</v>
      </c>
    </row>
    <row r="642" spans="2:65" s="12" customFormat="1" ht="12">
      <c r="B642" s="151"/>
      <c r="D642" s="152" t="s">
        <v>249</v>
      </c>
      <c r="E642" s="153" t="s">
        <v>1</v>
      </c>
      <c r="F642" s="154" t="s">
        <v>644</v>
      </c>
      <c r="H642" s="155">
        <v>-2.2280000000000002</v>
      </c>
      <c r="I642" s="156"/>
      <c r="L642" s="151"/>
      <c r="M642" s="157"/>
      <c r="T642" s="158"/>
      <c r="AT642" s="153" t="s">
        <v>249</v>
      </c>
      <c r="AU642" s="153" t="s">
        <v>86</v>
      </c>
      <c r="AV642" s="12" t="s">
        <v>86</v>
      </c>
      <c r="AW642" s="12" t="s">
        <v>30</v>
      </c>
      <c r="AX642" s="12" t="s">
        <v>73</v>
      </c>
      <c r="AY642" s="153" t="s">
        <v>241</v>
      </c>
    </row>
    <row r="643" spans="2:65" s="12" customFormat="1" ht="12">
      <c r="B643" s="151"/>
      <c r="D643" s="152" t="s">
        <v>249</v>
      </c>
      <c r="E643" s="153" t="s">
        <v>1</v>
      </c>
      <c r="F643" s="154" t="s">
        <v>645</v>
      </c>
      <c r="H643" s="155">
        <v>1.073</v>
      </c>
      <c r="I643" s="156"/>
      <c r="L643" s="151"/>
      <c r="M643" s="157"/>
      <c r="T643" s="158"/>
      <c r="AT643" s="153" t="s">
        <v>249</v>
      </c>
      <c r="AU643" s="153" t="s">
        <v>86</v>
      </c>
      <c r="AV643" s="12" t="s">
        <v>86</v>
      </c>
      <c r="AW643" s="12" t="s">
        <v>30</v>
      </c>
      <c r="AX643" s="12" t="s">
        <v>73</v>
      </c>
      <c r="AY643" s="153" t="s">
        <v>241</v>
      </c>
    </row>
    <row r="644" spans="2:65" s="12" customFormat="1" ht="12">
      <c r="B644" s="151"/>
      <c r="D644" s="152" t="s">
        <v>249</v>
      </c>
      <c r="E644" s="153" t="s">
        <v>1</v>
      </c>
      <c r="F644" s="154" t="s">
        <v>666</v>
      </c>
      <c r="H644" s="155">
        <v>49.445</v>
      </c>
      <c r="I644" s="156"/>
      <c r="L644" s="151"/>
      <c r="M644" s="157"/>
      <c r="T644" s="158"/>
      <c r="AT644" s="153" t="s">
        <v>249</v>
      </c>
      <c r="AU644" s="153" t="s">
        <v>86</v>
      </c>
      <c r="AV644" s="12" t="s">
        <v>86</v>
      </c>
      <c r="AW644" s="12" t="s">
        <v>30</v>
      </c>
      <c r="AX644" s="12" t="s">
        <v>73</v>
      </c>
      <c r="AY644" s="153" t="s">
        <v>241</v>
      </c>
    </row>
    <row r="645" spans="2:65" s="12" customFormat="1" ht="12">
      <c r="B645" s="151"/>
      <c r="D645" s="152" t="s">
        <v>249</v>
      </c>
      <c r="E645" s="153" t="s">
        <v>1</v>
      </c>
      <c r="F645" s="154" t="s">
        <v>640</v>
      </c>
      <c r="H645" s="155">
        <v>-2</v>
      </c>
      <c r="I645" s="156"/>
      <c r="L645" s="151"/>
      <c r="M645" s="157"/>
      <c r="T645" s="158"/>
      <c r="AT645" s="153" t="s">
        <v>249</v>
      </c>
      <c r="AU645" s="153" t="s">
        <v>86</v>
      </c>
      <c r="AV645" s="12" t="s">
        <v>86</v>
      </c>
      <c r="AW645" s="12" t="s">
        <v>30</v>
      </c>
      <c r="AX645" s="12" t="s">
        <v>73</v>
      </c>
      <c r="AY645" s="153" t="s">
        <v>241</v>
      </c>
    </row>
    <row r="646" spans="2:65" s="12" customFormat="1" ht="12">
      <c r="B646" s="151"/>
      <c r="D646" s="152" t="s">
        <v>249</v>
      </c>
      <c r="E646" s="153" t="s">
        <v>1</v>
      </c>
      <c r="F646" s="154" t="s">
        <v>644</v>
      </c>
      <c r="H646" s="155">
        <v>-2.2280000000000002</v>
      </c>
      <c r="I646" s="156"/>
      <c r="L646" s="151"/>
      <c r="M646" s="157"/>
      <c r="T646" s="158"/>
      <c r="AT646" s="153" t="s">
        <v>249</v>
      </c>
      <c r="AU646" s="153" t="s">
        <v>86</v>
      </c>
      <c r="AV646" s="12" t="s">
        <v>86</v>
      </c>
      <c r="AW646" s="12" t="s">
        <v>30</v>
      </c>
      <c r="AX646" s="12" t="s">
        <v>73</v>
      </c>
      <c r="AY646" s="153" t="s">
        <v>241</v>
      </c>
    </row>
    <row r="647" spans="2:65" s="12" customFormat="1" ht="12">
      <c r="B647" s="151"/>
      <c r="D647" s="152" t="s">
        <v>249</v>
      </c>
      <c r="E647" s="153" t="s">
        <v>1</v>
      </c>
      <c r="F647" s="154" t="s">
        <v>645</v>
      </c>
      <c r="H647" s="155">
        <v>1.073</v>
      </c>
      <c r="I647" s="156"/>
      <c r="L647" s="151"/>
      <c r="M647" s="157"/>
      <c r="T647" s="158"/>
      <c r="AT647" s="153" t="s">
        <v>249</v>
      </c>
      <c r="AU647" s="153" t="s">
        <v>86</v>
      </c>
      <c r="AV647" s="12" t="s">
        <v>86</v>
      </c>
      <c r="AW647" s="12" t="s">
        <v>30</v>
      </c>
      <c r="AX647" s="12" t="s">
        <v>73</v>
      </c>
      <c r="AY647" s="153" t="s">
        <v>241</v>
      </c>
    </row>
    <row r="648" spans="2:65" s="12" customFormat="1" ht="12">
      <c r="B648" s="151"/>
      <c r="D648" s="152" t="s">
        <v>249</v>
      </c>
      <c r="E648" s="153" t="s">
        <v>1</v>
      </c>
      <c r="F648" s="154" t="s">
        <v>667</v>
      </c>
      <c r="H648" s="155">
        <v>32.19</v>
      </c>
      <c r="I648" s="156"/>
      <c r="L648" s="151"/>
      <c r="M648" s="157"/>
      <c r="T648" s="158"/>
      <c r="AT648" s="153" t="s">
        <v>249</v>
      </c>
      <c r="AU648" s="153" t="s">
        <v>86</v>
      </c>
      <c r="AV648" s="12" t="s">
        <v>86</v>
      </c>
      <c r="AW648" s="12" t="s">
        <v>30</v>
      </c>
      <c r="AX648" s="12" t="s">
        <v>73</v>
      </c>
      <c r="AY648" s="153" t="s">
        <v>241</v>
      </c>
    </row>
    <row r="649" spans="2:65" s="12" customFormat="1" ht="12">
      <c r="B649" s="151"/>
      <c r="D649" s="152" t="s">
        <v>249</v>
      </c>
      <c r="E649" s="153" t="s">
        <v>1</v>
      </c>
      <c r="F649" s="154" t="s">
        <v>652</v>
      </c>
      <c r="H649" s="155">
        <v>-1.8</v>
      </c>
      <c r="I649" s="156"/>
      <c r="L649" s="151"/>
      <c r="M649" s="157"/>
      <c r="T649" s="158"/>
      <c r="AT649" s="153" t="s">
        <v>249</v>
      </c>
      <c r="AU649" s="153" t="s">
        <v>86</v>
      </c>
      <c r="AV649" s="12" t="s">
        <v>86</v>
      </c>
      <c r="AW649" s="12" t="s">
        <v>30</v>
      </c>
      <c r="AX649" s="12" t="s">
        <v>73</v>
      </c>
      <c r="AY649" s="153" t="s">
        <v>241</v>
      </c>
    </row>
    <row r="650" spans="2:65" s="12" customFormat="1" ht="12">
      <c r="B650" s="151"/>
      <c r="D650" s="152" t="s">
        <v>249</v>
      </c>
      <c r="E650" s="153" t="s">
        <v>1</v>
      </c>
      <c r="F650" s="154" t="s">
        <v>668</v>
      </c>
      <c r="H650" s="155">
        <v>18.850000000000001</v>
      </c>
      <c r="I650" s="156"/>
      <c r="L650" s="151"/>
      <c r="M650" s="157"/>
      <c r="T650" s="158"/>
      <c r="AT650" s="153" t="s">
        <v>249</v>
      </c>
      <c r="AU650" s="153" t="s">
        <v>86</v>
      </c>
      <c r="AV650" s="12" t="s">
        <v>86</v>
      </c>
      <c r="AW650" s="12" t="s">
        <v>30</v>
      </c>
      <c r="AX650" s="12" t="s">
        <v>73</v>
      </c>
      <c r="AY650" s="153" t="s">
        <v>241</v>
      </c>
    </row>
    <row r="651" spans="2:65" s="12" customFormat="1" ht="12">
      <c r="B651" s="151"/>
      <c r="D651" s="152" t="s">
        <v>249</v>
      </c>
      <c r="E651" s="153" t="s">
        <v>1</v>
      </c>
      <c r="F651" s="154" t="s">
        <v>642</v>
      </c>
      <c r="H651" s="155">
        <v>-1.4</v>
      </c>
      <c r="I651" s="156"/>
      <c r="L651" s="151"/>
      <c r="M651" s="157"/>
      <c r="T651" s="158"/>
      <c r="AT651" s="153" t="s">
        <v>249</v>
      </c>
      <c r="AU651" s="153" t="s">
        <v>86</v>
      </c>
      <c r="AV651" s="12" t="s">
        <v>86</v>
      </c>
      <c r="AW651" s="12" t="s">
        <v>30</v>
      </c>
      <c r="AX651" s="12" t="s">
        <v>73</v>
      </c>
      <c r="AY651" s="153" t="s">
        <v>241</v>
      </c>
    </row>
    <row r="652" spans="2:65" s="12" customFormat="1" ht="12">
      <c r="B652" s="151"/>
      <c r="D652" s="152" t="s">
        <v>249</v>
      </c>
      <c r="E652" s="153" t="s">
        <v>1</v>
      </c>
      <c r="F652" s="154" t="s">
        <v>669</v>
      </c>
      <c r="H652" s="155">
        <v>19.864999999999998</v>
      </c>
      <c r="I652" s="156"/>
      <c r="L652" s="151"/>
      <c r="M652" s="157"/>
      <c r="T652" s="158"/>
      <c r="AT652" s="153" t="s">
        <v>249</v>
      </c>
      <c r="AU652" s="153" t="s">
        <v>86</v>
      </c>
      <c r="AV652" s="12" t="s">
        <v>86</v>
      </c>
      <c r="AW652" s="12" t="s">
        <v>30</v>
      </c>
      <c r="AX652" s="12" t="s">
        <v>73</v>
      </c>
      <c r="AY652" s="153" t="s">
        <v>241</v>
      </c>
    </row>
    <row r="653" spans="2:65" s="12" customFormat="1" ht="12">
      <c r="B653" s="151"/>
      <c r="D653" s="152" t="s">
        <v>249</v>
      </c>
      <c r="E653" s="153" t="s">
        <v>1</v>
      </c>
      <c r="F653" s="154" t="s">
        <v>647</v>
      </c>
      <c r="H653" s="155">
        <v>-2.8</v>
      </c>
      <c r="I653" s="156"/>
      <c r="L653" s="151"/>
      <c r="M653" s="157"/>
      <c r="T653" s="158"/>
      <c r="AT653" s="153" t="s">
        <v>249</v>
      </c>
      <c r="AU653" s="153" t="s">
        <v>86</v>
      </c>
      <c r="AV653" s="12" t="s">
        <v>86</v>
      </c>
      <c r="AW653" s="12" t="s">
        <v>30</v>
      </c>
      <c r="AX653" s="12" t="s">
        <v>73</v>
      </c>
      <c r="AY653" s="153" t="s">
        <v>241</v>
      </c>
    </row>
    <row r="654" spans="2:65" s="13" customFormat="1" ht="12">
      <c r="B654" s="159"/>
      <c r="D654" s="152" t="s">
        <v>249</v>
      </c>
      <c r="E654" s="160" t="s">
        <v>1</v>
      </c>
      <c r="F654" s="161" t="s">
        <v>251</v>
      </c>
      <c r="H654" s="162">
        <v>777.85300000000097</v>
      </c>
      <c r="I654" s="163"/>
      <c r="L654" s="159"/>
      <c r="M654" s="164"/>
      <c r="T654" s="165"/>
      <c r="AT654" s="160" t="s">
        <v>249</v>
      </c>
      <c r="AU654" s="160" t="s">
        <v>86</v>
      </c>
      <c r="AV654" s="13" t="s">
        <v>247</v>
      </c>
      <c r="AW654" s="13" t="s">
        <v>30</v>
      </c>
      <c r="AX654" s="13" t="s">
        <v>80</v>
      </c>
      <c r="AY654" s="160" t="s">
        <v>241</v>
      </c>
    </row>
    <row r="655" spans="2:65" s="1" customFormat="1" ht="16.5" customHeight="1">
      <c r="B655" s="32"/>
      <c r="C655" s="137" t="s">
        <v>678</v>
      </c>
      <c r="D655" s="137" t="s">
        <v>243</v>
      </c>
      <c r="E655" s="138" t="s">
        <v>679</v>
      </c>
      <c r="F655" s="139" t="s">
        <v>680</v>
      </c>
      <c r="G655" s="140" t="s">
        <v>246</v>
      </c>
      <c r="H655" s="141">
        <v>38.601999999999997</v>
      </c>
      <c r="I655" s="142"/>
      <c r="J655" s="143">
        <f>ROUND(I655*H655,2)</f>
        <v>0</v>
      </c>
      <c r="K655" s="144"/>
      <c r="L655" s="32"/>
      <c r="M655" s="145" t="s">
        <v>1</v>
      </c>
      <c r="N655" s="146" t="s">
        <v>39</v>
      </c>
      <c r="P655" s="147">
        <f>O655*H655</f>
        <v>0</v>
      </c>
      <c r="Q655" s="147">
        <v>1.1E-4</v>
      </c>
      <c r="R655" s="147">
        <f>Q655*H655</f>
        <v>4.2462200000000002E-3</v>
      </c>
      <c r="S655" s="147">
        <v>6.0000000000000002E-5</v>
      </c>
      <c r="T655" s="148">
        <f>S655*H655</f>
        <v>2.3161200000000001E-3</v>
      </c>
      <c r="AR655" s="149" t="s">
        <v>247</v>
      </c>
      <c r="AT655" s="149" t="s">
        <v>243</v>
      </c>
      <c r="AU655" s="149" t="s">
        <v>86</v>
      </c>
      <c r="AY655" s="17" t="s">
        <v>241</v>
      </c>
      <c r="BE655" s="150">
        <f>IF(N655="základní",J655,0)</f>
        <v>0</v>
      </c>
      <c r="BF655" s="150">
        <f>IF(N655="snížená",J655,0)</f>
        <v>0</v>
      </c>
      <c r="BG655" s="150">
        <f>IF(N655="zákl. přenesená",J655,0)</f>
        <v>0</v>
      </c>
      <c r="BH655" s="150">
        <f>IF(N655="sníž. přenesená",J655,0)</f>
        <v>0</v>
      </c>
      <c r="BI655" s="150">
        <f>IF(N655="nulová",J655,0)</f>
        <v>0</v>
      </c>
      <c r="BJ655" s="17" t="s">
        <v>86</v>
      </c>
      <c r="BK655" s="150">
        <f>ROUND(I655*H655,2)</f>
        <v>0</v>
      </c>
      <c r="BL655" s="17" t="s">
        <v>247</v>
      </c>
      <c r="BM655" s="149" t="s">
        <v>3941</v>
      </c>
    </row>
    <row r="656" spans="2:65" s="12" customFormat="1" ht="12">
      <c r="B656" s="151"/>
      <c r="D656" s="152" t="s">
        <v>249</v>
      </c>
      <c r="E656" s="153" t="s">
        <v>1</v>
      </c>
      <c r="F656" s="154" t="s">
        <v>682</v>
      </c>
      <c r="H656" s="155">
        <v>17.82</v>
      </c>
      <c r="I656" s="156"/>
      <c r="L656" s="151"/>
      <c r="M656" s="157"/>
      <c r="T656" s="158"/>
      <c r="AT656" s="153" t="s">
        <v>249</v>
      </c>
      <c r="AU656" s="153" t="s">
        <v>86</v>
      </c>
      <c r="AV656" s="12" t="s">
        <v>86</v>
      </c>
      <c r="AW656" s="12" t="s">
        <v>30</v>
      </c>
      <c r="AX656" s="12" t="s">
        <v>73</v>
      </c>
      <c r="AY656" s="153" t="s">
        <v>241</v>
      </c>
    </row>
    <row r="657" spans="2:65" s="12" customFormat="1" ht="12">
      <c r="B657" s="151"/>
      <c r="D657" s="152" t="s">
        <v>249</v>
      </c>
      <c r="E657" s="153" t="s">
        <v>1</v>
      </c>
      <c r="F657" s="154" t="s">
        <v>683</v>
      </c>
      <c r="H657" s="155">
        <v>14.477</v>
      </c>
      <c r="I657" s="156"/>
      <c r="L657" s="151"/>
      <c r="M657" s="157"/>
      <c r="T657" s="158"/>
      <c r="AT657" s="153" t="s">
        <v>249</v>
      </c>
      <c r="AU657" s="153" t="s">
        <v>86</v>
      </c>
      <c r="AV657" s="12" t="s">
        <v>86</v>
      </c>
      <c r="AW657" s="12" t="s">
        <v>30</v>
      </c>
      <c r="AX657" s="12" t="s">
        <v>73</v>
      </c>
      <c r="AY657" s="153" t="s">
        <v>241</v>
      </c>
    </row>
    <row r="658" spans="2:65" s="12" customFormat="1" ht="12">
      <c r="B658" s="151"/>
      <c r="D658" s="152" t="s">
        <v>249</v>
      </c>
      <c r="E658" s="153" t="s">
        <v>1</v>
      </c>
      <c r="F658" s="154" t="s">
        <v>684</v>
      </c>
      <c r="H658" s="155">
        <v>2.452</v>
      </c>
      <c r="I658" s="156"/>
      <c r="L658" s="151"/>
      <c r="M658" s="157"/>
      <c r="T658" s="158"/>
      <c r="AT658" s="153" t="s">
        <v>249</v>
      </c>
      <c r="AU658" s="153" t="s">
        <v>86</v>
      </c>
      <c r="AV658" s="12" t="s">
        <v>86</v>
      </c>
      <c r="AW658" s="12" t="s">
        <v>30</v>
      </c>
      <c r="AX658" s="12" t="s">
        <v>73</v>
      </c>
      <c r="AY658" s="153" t="s">
        <v>241</v>
      </c>
    </row>
    <row r="659" spans="2:65" s="12" customFormat="1" ht="12">
      <c r="B659" s="151"/>
      <c r="D659" s="152" t="s">
        <v>249</v>
      </c>
      <c r="E659" s="153" t="s">
        <v>1</v>
      </c>
      <c r="F659" s="154" t="s">
        <v>685</v>
      </c>
      <c r="H659" s="155">
        <v>3.8530000000000002</v>
      </c>
      <c r="I659" s="156"/>
      <c r="L659" s="151"/>
      <c r="M659" s="157"/>
      <c r="T659" s="158"/>
      <c r="AT659" s="153" t="s">
        <v>249</v>
      </c>
      <c r="AU659" s="153" t="s">
        <v>86</v>
      </c>
      <c r="AV659" s="12" t="s">
        <v>86</v>
      </c>
      <c r="AW659" s="12" t="s">
        <v>30</v>
      </c>
      <c r="AX659" s="12" t="s">
        <v>73</v>
      </c>
      <c r="AY659" s="153" t="s">
        <v>241</v>
      </c>
    </row>
    <row r="660" spans="2:65" s="13" customFormat="1" ht="12">
      <c r="B660" s="159"/>
      <c r="D660" s="152" t="s">
        <v>249</v>
      </c>
      <c r="E660" s="160" t="s">
        <v>1</v>
      </c>
      <c r="F660" s="161" t="s">
        <v>686</v>
      </c>
      <c r="H660" s="162">
        <v>38.601999999999997</v>
      </c>
      <c r="I660" s="163"/>
      <c r="L660" s="159"/>
      <c r="M660" s="164"/>
      <c r="T660" s="165"/>
      <c r="AT660" s="160" t="s">
        <v>249</v>
      </c>
      <c r="AU660" s="160" t="s">
        <v>86</v>
      </c>
      <c r="AV660" s="13" t="s">
        <v>247</v>
      </c>
      <c r="AW660" s="13" t="s">
        <v>30</v>
      </c>
      <c r="AX660" s="13" t="s">
        <v>80</v>
      </c>
      <c r="AY660" s="160" t="s">
        <v>241</v>
      </c>
    </row>
    <row r="661" spans="2:65" s="1" customFormat="1" ht="37.75" customHeight="1">
      <c r="B661" s="32"/>
      <c r="C661" s="137" t="s">
        <v>687</v>
      </c>
      <c r="D661" s="137" t="s">
        <v>243</v>
      </c>
      <c r="E661" s="138" t="s">
        <v>688</v>
      </c>
      <c r="F661" s="139" t="s">
        <v>689</v>
      </c>
      <c r="G661" s="140" t="s">
        <v>246</v>
      </c>
      <c r="H661" s="141">
        <v>2.73</v>
      </c>
      <c r="I661" s="142"/>
      <c r="J661" s="143">
        <f>ROUND(I661*H661,2)</f>
        <v>0</v>
      </c>
      <c r="K661" s="144"/>
      <c r="L661" s="32"/>
      <c r="M661" s="145" t="s">
        <v>1</v>
      </c>
      <c r="N661" s="146" t="s">
        <v>39</v>
      </c>
      <c r="P661" s="147">
        <f>O661*H661</f>
        <v>0</v>
      </c>
      <c r="Q661" s="147">
        <v>8.4899999999999993E-3</v>
      </c>
      <c r="R661" s="147">
        <f>Q661*H661</f>
        <v>2.3177699999999999E-2</v>
      </c>
      <c r="S661" s="147">
        <v>0</v>
      </c>
      <c r="T661" s="148">
        <f>S661*H661</f>
        <v>0</v>
      </c>
      <c r="AR661" s="149" t="s">
        <v>247</v>
      </c>
      <c r="AT661" s="149" t="s">
        <v>243</v>
      </c>
      <c r="AU661" s="149" t="s">
        <v>86</v>
      </c>
      <c r="AY661" s="17" t="s">
        <v>241</v>
      </c>
      <c r="BE661" s="150">
        <f>IF(N661="základní",J661,0)</f>
        <v>0</v>
      </c>
      <c r="BF661" s="150">
        <f>IF(N661="snížená",J661,0)</f>
        <v>0</v>
      </c>
      <c r="BG661" s="150">
        <f>IF(N661="zákl. přenesená",J661,0)</f>
        <v>0</v>
      </c>
      <c r="BH661" s="150">
        <f>IF(N661="sníž. přenesená",J661,0)</f>
        <v>0</v>
      </c>
      <c r="BI661" s="150">
        <f>IF(N661="nulová",J661,0)</f>
        <v>0</v>
      </c>
      <c r="BJ661" s="17" t="s">
        <v>86</v>
      </c>
      <c r="BK661" s="150">
        <f>ROUND(I661*H661,2)</f>
        <v>0</v>
      </c>
      <c r="BL661" s="17" t="s">
        <v>247</v>
      </c>
      <c r="BM661" s="149" t="s">
        <v>3942</v>
      </c>
    </row>
    <row r="662" spans="2:65" s="12" customFormat="1" ht="12">
      <c r="B662" s="151"/>
      <c r="D662" s="152" t="s">
        <v>249</v>
      </c>
      <c r="E662" s="153" t="s">
        <v>1</v>
      </c>
      <c r="F662" s="154" t="s">
        <v>691</v>
      </c>
      <c r="H662" s="155">
        <v>2.73</v>
      </c>
      <c r="I662" s="156"/>
      <c r="L662" s="151"/>
      <c r="M662" s="157"/>
      <c r="T662" s="158"/>
      <c r="AT662" s="153" t="s">
        <v>249</v>
      </c>
      <c r="AU662" s="153" t="s">
        <v>86</v>
      </c>
      <c r="AV662" s="12" t="s">
        <v>86</v>
      </c>
      <c r="AW662" s="12" t="s">
        <v>30</v>
      </c>
      <c r="AX662" s="12" t="s">
        <v>73</v>
      </c>
      <c r="AY662" s="153" t="s">
        <v>241</v>
      </c>
    </row>
    <row r="663" spans="2:65" s="13" customFormat="1" ht="12">
      <c r="B663" s="159"/>
      <c r="D663" s="152" t="s">
        <v>249</v>
      </c>
      <c r="E663" s="160" t="s">
        <v>1</v>
      </c>
      <c r="F663" s="161" t="s">
        <v>692</v>
      </c>
      <c r="H663" s="162">
        <v>2.73</v>
      </c>
      <c r="I663" s="163"/>
      <c r="L663" s="159"/>
      <c r="M663" s="164"/>
      <c r="T663" s="165"/>
      <c r="AT663" s="160" t="s">
        <v>249</v>
      </c>
      <c r="AU663" s="160" t="s">
        <v>86</v>
      </c>
      <c r="AV663" s="13" t="s">
        <v>247</v>
      </c>
      <c r="AW663" s="13" t="s">
        <v>30</v>
      </c>
      <c r="AX663" s="13" t="s">
        <v>80</v>
      </c>
      <c r="AY663" s="160" t="s">
        <v>241</v>
      </c>
    </row>
    <row r="664" spans="2:65" s="1" customFormat="1" ht="44.25" customHeight="1">
      <c r="B664" s="32"/>
      <c r="C664" s="137" t="s">
        <v>693</v>
      </c>
      <c r="D664" s="137" t="s">
        <v>243</v>
      </c>
      <c r="E664" s="138" t="s">
        <v>694</v>
      </c>
      <c r="F664" s="139" t="s">
        <v>695</v>
      </c>
      <c r="G664" s="140" t="s">
        <v>246</v>
      </c>
      <c r="H664" s="141">
        <v>2.73</v>
      </c>
      <c r="I664" s="142"/>
      <c r="J664" s="143">
        <f>ROUND(I664*H664,2)</f>
        <v>0</v>
      </c>
      <c r="K664" s="144"/>
      <c r="L664" s="32"/>
      <c r="M664" s="145" t="s">
        <v>1</v>
      </c>
      <c r="N664" s="146" t="s">
        <v>39</v>
      </c>
      <c r="P664" s="147">
        <f>O664*H664</f>
        <v>0</v>
      </c>
      <c r="Q664" s="147">
        <v>6.1799999999999997E-3</v>
      </c>
      <c r="R664" s="147">
        <f>Q664*H664</f>
        <v>1.6871399999999998E-2</v>
      </c>
      <c r="S664" s="147">
        <v>0</v>
      </c>
      <c r="T664" s="148">
        <f>S664*H664</f>
        <v>0</v>
      </c>
      <c r="AR664" s="149" t="s">
        <v>247</v>
      </c>
      <c r="AT664" s="149" t="s">
        <v>243</v>
      </c>
      <c r="AU664" s="149" t="s">
        <v>86</v>
      </c>
      <c r="AY664" s="17" t="s">
        <v>241</v>
      </c>
      <c r="BE664" s="150">
        <f>IF(N664="základní",J664,0)</f>
        <v>0</v>
      </c>
      <c r="BF664" s="150">
        <f>IF(N664="snížená",J664,0)</f>
        <v>0</v>
      </c>
      <c r="BG664" s="150">
        <f>IF(N664="zákl. přenesená",J664,0)</f>
        <v>0</v>
      </c>
      <c r="BH664" s="150">
        <f>IF(N664="sníž. přenesená",J664,0)</f>
        <v>0</v>
      </c>
      <c r="BI664" s="150">
        <f>IF(N664="nulová",J664,0)</f>
        <v>0</v>
      </c>
      <c r="BJ664" s="17" t="s">
        <v>86</v>
      </c>
      <c r="BK664" s="150">
        <f>ROUND(I664*H664,2)</f>
        <v>0</v>
      </c>
      <c r="BL664" s="17" t="s">
        <v>247</v>
      </c>
      <c r="BM664" s="149" t="s">
        <v>3943</v>
      </c>
    </row>
    <row r="665" spans="2:65" s="12" customFormat="1" ht="12">
      <c r="B665" s="151"/>
      <c r="D665" s="152" t="s">
        <v>249</v>
      </c>
      <c r="E665" s="153" t="s">
        <v>1</v>
      </c>
      <c r="F665" s="154" t="s">
        <v>691</v>
      </c>
      <c r="H665" s="155">
        <v>2.73</v>
      </c>
      <c r="I665" s="156"/>
      <c r="L665" s="151"/>
      <c r="M665" s="157"/>
      <c r="T665" s="158"/>
      <c r="AT665" s="153" t="s">
        <v>249</v>
      </c>
      <c r="AU665" s="153" t="s">
        <v>86</v>
      </c>
      <c r="AV665" s="12" t="s">
        <v>86</v>
      </c>
      <c r="AW665" s="12" t="s">
        <v>30</v>
      </c>
      <c r="AX665" s="12" t="s">
        <v>73</v>
      </c>
      <c r="AY665" s="153" t="s">
        <v>241</v>
      </c>
    </row>
    <row r="666" spans="2:65" s="13" customFormat="1" ht="12">
      <c r="B666" s="159"/>
      <c r="D666" s="152" t="s">
        <v>249</v>
      </c>
      <c r="E666" s="160" t="s">
        <v>1</v>
      </c>
      <c r="F666" s="161" t="s">
        <v>692</v>
      </c>
      <c r="H666" s="162">
        <v>2.73</v>
      </c>
      <c r="I666" s="163"/>
      <c r="L666" s="159"/>
      <c r="M666" s="164"/>
      <c r="T666" s="165"/>
      <c r="AT666" s="160" t="s">
        <v>249</v>
      </c>
      <c r="AU666" s="160" t="s">
        <v>86</v>
      </c>
      <c r="AV666" s="13" t="s">
        <v>247</v>
      </c>
      <c r="AW666" s="13" t="s">
        <v>30</v>
      </c>
      <c r="AX666" s="13" t="s">
        <v>80</v>
      </c>
      <c r="AY666" s="160" t="s">
        <v>241</v>
      </c>
    </row>
    <row r="667" spans="2:65" s="1" customFormat="1" ht="37.75" customHeight="1">
      <c r="B667" s="32"/>
      <c r="C667" s="137" t="s">
        <v>697</v>
      </c>
      <c r="D667" s="137" t="s">
        <v>243</v>
      </c>
      <c r="E667" s="138" t="s">
        <v>698</v>
      </c>
      <c r="F667" s="139" t="s">
        <v>699</v>
      </c>
      <c r="G667" s="140" t="s">
        <v>246</v>
      </c>
      <c r="H667" s="141">
        <v>2.73</v>
      </c>
      <c r="I667" s="142"/>
      <c r="J667" s="143">
        <f>ROUND(I667*H667,2)</f>
        <v>0</v>
      </c>
      <c r="K667" s="144"/>
      <c r="L667" s="32"/>
      <c r="M667" s="145" t="s">
        <v>1</v>
      </c>
      <c r="N667" s="146" t="s">
        <v>39</v>
      </c>
      <c r="P667" s="147">
        <f>O667*H667</f>
        <v>0</v>
      </c>
      <c r="Q667" s="147">
        <v>1E-4</v>
      </c>
      <c r="R667" s="147">
        <f>Q667*H667</f>
        <v>2.7300000000000002E-4</v>
      </c>
      <c r="S667" s="147">
        <v>0</v>
      </c>
      <c r="T667" s="148">
        <f>S667*H667</f>
        <v>0</v>
      </c>
      <c r="AR667" s="149" t="s">
        <v>247</v>
      </c>
      <c r="AT667" s="149" t="s">
        <v>243</v>
      </c>
      <c r="AU667" s="149" t="s">
        <v>86</v>
      </c>
      <c r="AY667" s="17" t="s">
        <v>241</v>
      </c>
      <c r="BE667" s="150">
        <f>IF(N667="základní",J667,0)</f>
        <v>0</v>
      </c>
      <c r="BF667" s="150">
        <f>IF(N667="snížená",J667,0)</f>
        <v>0</v>
      </c>
      <c r="BG667" s="150">
        <f>IF(N667="zákl. přenesená",J667,0)</f>
        <v>0</v>
      </c>
      <c r="BH667" s="150">
        <f>IF(N667="sníž. přenesená",J667,0)</f>
        <v>0</v>
      </c>
      <c r="BI667" s="150">
        <f>IF(N667="nulová",J667,0)</f>
        <v>0</v>
      </c>
      <c r="BJ667" s="17" t="s">
        <v>86</v>
      </c>
      <c r="BK667" s="150">
        <f>ROUND(I667*H667,2)</f>
        <v>0</v>
      </c>
      <c r="BL667" s="17" t="s">
        <v>247</v>
      </c>
      <c r="BM667" s="149" t="s">
        <v>3944</v>
      </c>
    </row>
    <row r="668" spans="2:65" s="1" customFormat="1" ht="21.75" customHeight="1">
      <c r="B668" s="32"/>
      <c r="C668" s="173" t="s">
        <v>701</v>
      </c>
      <c r="D668" s="173" t="s">
        <v>319</v>
      </c>
      <c r="E668" s="174" t="s">
        <v>702</v>
      </c>
      <c r="F668" s="175" t="s">
        <v>703</v>
      </c>
      <c r="G668" s="176" t="s">
        <v>246</v>
      </c>
      <c r="H668" s="177">
        <v>5.7329999999999997</v>
      </c>
      <c r="I668" s="178"/>
      <c r="J668" s="179">
        <f>ROUND(I668*H668,2)</f>
        <v>0</v>
      </c>
      <c r="K668" s="180"/>
      <c r="L668" s="181"/>
      <c r="M668" s="182" t="s">
        <v>1</v>
      </c>
      <c r="N668" s="183" t="s">
        <v>39</v>
      </c>
      <c r="P668" s="147">
        <f>O668*H668</f>
        <v>0</v>
      </c>
      <c r="Q668" s="147">
        <v>1.5E-3</v>
      </c>
      <c r="R668" s="147">
        <f>Q668*H668</f>
        <v>8.5994999999999995E-3</v>
      </c>
      <c r="S668" s="147">
        <v>0</v>
      </c>
      <c r="T668" s="148">
        <f>S668*H668</f>
        <v>0</v>
      </c>
      <c r="AR668" s="149" t="s">
        <v>285</v>
      </c>
      <c r="AT668" s="149" t="s">
        <v>319</v>
      </c>
      <c r="AU668" s="149" t="s">
        <v>86</v>
      </c>
      <c r="AY668" s="17" t="s">
        <v>241</v>
      </c>
      <c r="BE668" s="150">
        <f>IF(N668="základní",J668,0)</f>
        <v>0</v>
      </c>
      <c r="BF668" s="150">
        <f>IF(N668="snížená",J668,0)</f>
        <v>0</v>
      </c>
      <c r="BG668" s="150">
        <f>IF(N668="zákl. přenesená",J668,0)</f>
        <v>0</v>
      </c>
      <c r="BH668" s="150">
        <f>IF(N668="sníž. přenesená",J668,0)</f>
        <v>0</v>
      </c>
      <c r="BI668" s="150">
        <f>IF(N668="nulová",J668,0)</f>
        <v>0</v>
      </c>
      <c r="BJ668" s="17" t="s">
        <v>86</v>
      </c>
      <c r="BK668" s="150">
        <f>ROUND(I668*H668,2)</f>
        <v>0</v>
      </c>
      <c r="BL668" s="17" t="s">
        <v>247</v>
      </c>
      <c r="BM668" s="149" t="s">
        <v>3945</v>
      </c>
    </row>
    <row r="669" spans="2:65" s="12" customFormat="1" ht="12">
      <c r="B669" s="151"/>
      <c r="D669" s="152" t="s">
        <v>249</v>
      </c>
      <c r="E669" s="153" t="s">
        <v>1</v>
      </c>
      <c r="F669" s="154" t="s">
        <v>705</v>
      </c>
      <c r="H669" s="155">
        <v>5.7329999999999997</v>
      </c>
      <c r="I669" s="156"/>
      <c r="L669" s="151"/>
      <c r="M669" s="157"/>
      <c r="T669" s="158"/>
      <c r="AT669" s="153" t="s">
        <v>249</v>
      </c>
      <c r="AU669" s="153" t="s">
        <v>86</v>
      </c>
      <c r="AV669" s="12" t="s">
        <v>86</v>
      </c>
      <c r="AW669" s="12" t="s">
        <v>30</v>
      </c>
      <c r="AX669" s="12" t="s">
        <v>73</v>
      </c>
      <c r="AY669" s="153" t="s">
        <v>241</v>
      </c>
    </row>
    <row r="670" spans="2:65" s="13" customFormat="1" ht="12">
      <c r="B670" s="159"/>
      <c r="D670" s="152" t="s">
        <v>249</v>
      </c>
      <c r="E670" s="160" t="s">
        <v>1</v>
      </c>
      <c r="F670" s="161" t="s">
        <v>251</v>
      </c>
      <c r="H670" s="162">
        <v>5.7329999999999997</v>
      </c>
      <c r="I670" s="163"/>
      <c r="L670" s="159"/>
      <c r="M670" s="164"/>
      <c r="T670" s="165"/>
      <c r="AT670" s="160" t="s">
        <v>249</v>
      </c>
      <c r="AU670" s="160" t="s">
        <v>86</v>
      </c>
      <c r="AV670" s="13" t="s">
        <v>247</v>
      </c>
      <c r="AW670" s="13" t="s">
        <v>30</v>
      </c>
      <c r="AX670" s="13" t="s">
        <v>80</v>
      </c>
      <c r="AY670" s="160" t="s">
        <v>241</v>
      </c>
    </row>
    <row r="671" spans="2:65" s="1" customFormat="1" ht="24.25" customHeight="1">
      <c r="B671" s="32"/>
      <c r="C671" s="137" t="s">
        <v>706</v>
      </c>
      <c r="D671" s="137" t="s">
        <v>243</v>
      </c>
      <c r="E671" s="138" t="s">
        <v>707</v>
      </c>
      <c r="F671" s="139" t="s">
        <v>708</v>
      </c>
      <c r="G671" s="140" t="s">
        <v>246</v>
      </c>
      <c r="H671" s="141">
        <v>2.73</v>
      </c>
      <c r="I671" s="142"/>
      <c r="J671" s="143">
        <f>ROUND(I671*H671,2)</f>
        <v>0</v>
      </c>
      <c r="K671" s="144"/>
      <c r="L671" s="32"/>
      <c r="M671" s="145" t="s">
        <v>1</v>
      </c>
      <c r="N671" s="146" t="s">
        <v>39</v>
      </c>
      <c r="P671" s="147">
        <f>O671*H671</f>
        <v>0</v>
      </c>
      <c r="Q671" s="147">
        <v>2.5300000000000001E-3</v>
      </c>
      <c r="R671" s="147">
        <f>Q671*H671</f>
        <v>6.9069000000000005E-3</v>
      </c>
      <c r="S671" s="147">
        <v>0</v>
      </c>
      <c r="T671" s="148">
        <f>S671*H671</f>
        <v>0</v>
      </c>
      <c r="AR671" s="149" t="s">
        <v>247</v>
      </c>
      <c r="AT671" s="149" t="s">
        <v>243</v>
      </c>
      <c r="AU671" s="149" t="s">
        <v>86</v>
      </c>
      <c r="AY671" s="17" t="s">
        <v>241</v>
      </c>
      <c r="BE671" s="150">
        <f>IF(N671="základní",J671,0)</f>
        <v>0</v>
      </c>
      <c r="BF671" s="150">
        <f>IF(N671="snížená",J671,0)</f>
        <v>0</v>
      </c>
      <c r="BG671" s="150">
        <f>IF(N671="zákl. přenesená",J671,0)</f>
        <v>0</v>
      </c>
      <c r="BH671" s="150">
        <f>IF(N671="sníž. přenesená",J671,0)</f>
        <v>0</v>
      </c>
      <c r="BI671" s="150">
        <f>IF(N671="nulová",J671,0)</f>
        <v>0</v>
      </c>
      <c r="BJ671" s="17" t="s">
        <v>86</v>
      </c>
      <c r="BK671" s="150">
        <f>ROUND(I671*H671,2)</f>
        <v>0</v>
      </c>
      <c r="BL671" s="17" t="s">
        <v>247</v>
      </c>
      <c r="BM671" s="149" t="s">
        <v>3946</v>
      </c>
    </row>
    <row r="672" spans="2:65" s="12" customFormat="1" ht="12">
      <c r="B672" s="151"/>
      <c r="D672" s="152" t="s">
        <v>249</v>
      </c>
      <c r="E672" s="153" t="s">
        <v>1</v>
      </c>
      <c r="F672" s="154" t="s">
        <v>691</v>
      </c>
      <c r="H672" s="155">
        <v>2.73</v>
      </c>
      <c r="I672" s="156"/>
      <c r="L672" s="151"/>
      <c r="M672" s="157"/>
      <c r="T672" s="158"/>
      <c r="AT672" s="153" t="s">
        <v>249</v>
      </c>
      <c r="AU672" s="153" t="s">
        <v>86</v>
      </c>
      <c r="AV672" s="12" t="s">
        <v>86</v>
      </c>
      <c r="AW672" s="12" t="s">
        <v>30</v>
      </c>
      <c r="AX672" s="12" t="s">
        <v>73</v>
      </c>
      <c r="AY672" s="153" t="s">
        <v>241</v>
      </c>
    </row>
    <row r="673" spans="2:65" s="13" customFormat="1" ht="12">
      <c r="B673" s="159"/>
      <c r="D673" s="152" t="s">
        <v>249</v>
      </c>
      <c r="E673" s="160" t="s">
        <v>1</v>
      </c>
      <c r="F673" s="161" t="s">
        <v>710</v>
      </c>
      <c r="H673" s="162">
        <v>2.73</v>
      </c>
      <c r="I673" s="163"/>
      <c r="L673" s="159"/>
      <c r="M673" s="164"/>
      <c r="T673" s="165"/>
      <c r="AT673" s="160" t="s">
        <v>249</v>
      </c>
      <c r="AU673" s="160" t="s">
        <v>86</v>
      </c>
      <c r="AV673" s="13" t="s">
        <v>247</v>
      </c>
      <c r="AW673" s="13" t="s">
        <v>30</v>
      </c>
      <c r="AX673" s="13" t="s">
        <v>80</v>
      </c>
      <c r="AY673" s="160" t="s">
        <v>241</v>
      </c>
    </row>
    <row r="674" spans="2:65" s="1" customFormat="1" ht="24.25" customHeight="1">
      <c r="B674" s="32"/>
      <c r="C674" s="137" t="s">
        <v>711</v>
      </c>
      <c r="D674" s="137" t="s">
        <v>243</v>
      </c>
      <c r="E674" s="138" t="s">
        <v>712</v>
      </c>
      <c r="F674" s="139" t="s">
        <v>713</v>
      </c>
      <c r="G674" s="140" t="s">
        <v>299</v>
      </c>
      <c r="H674" s="141">
        <v>69.14</v>
      </c>
      <c r="I674" s="142"/>
      <c r="J674" s="143">
        <f>ROUND(I674*H674,2)</f>
        <v>0</v>
      </c>
      <c r="K674" s="144"/>
      <c r="L674" s="32"/>
      <c r="M674" s="145" t="s">
        <v>1</v>
      </c>
      <c r="N674" s="146" t="s">
        <v>39</v>
      </c>
      <c r="P674" s="147">
        <f>O674*H674</f>
        <v>0</v>
      </c>
      <c r="Q674" s="147">
        <v>0</v>
      </c>
      <c r="R674" s="147">
        <f>Q674*H674</f>
        <v>0</v>
      </c>
      <c r="S674" s="147">
        <v>0</v>
      </c>
      <c r="T674" s="148">
        <f>S674*H674</f>
        <v>0</v>
      </c>
      <c r="AR674" s="149" t="s">
        <v>247</v>
      </c>
      <c r="AT674" s="149" t="s">
        <v>243</v>
      </c>
      <c r="AU674" s="149" t="s">
        <v>86</v>
      </c>
      <c r="AY674" s="17" t="s">
        <v>241</v>
      </c>
      <c r="BE674" s="150">
        <f>IF(N674="základní",J674,0)</f>
        <v>0</v>
      </c>
      <c r="BF674" s="150">
        <f>IF(N674="snížená",J674,0)</f>
        <v>0</v>
      </c>
      <c r="BG674" s="150">
        <f>IF(N674="zákl. přenesená",J674,0)</f>
        <v>0</v>
      </c>
      <c r="BH674" s="150">
        <f>IF(N674="sníž. přenesená",J674,0)</f>
        <v>0</v>
      </c>
      <c r="BI674" s="150">
        <f>IF(N674="nulová",J674,0)</f>
        <v>0</v>
      </c>
      <c r="BJ674" s="17" t="s">
        <v>86</v>
      </c>
      <c r="BK674" s="150">
        <f>ROUND(I674*H674,2)</f>
        <v>0</v>
      </c>
      <c r="BL674" s="17" t="s">
        <v>247</v>
      </c>
      <c r="BM674" s="149" t="s">
        <v>3947</v>
      </c>
    </row>
    <row r="675" spans="2:65" s="1" customFormat="1" ht="24.25" customHeight="1">
      <c r="B675" s="32"/>
      <c r="C675" s="173" t="s">
        <v>715</v>
      </c>
      <c r="D675" s="173" t="s">
        <v>319</v>
      </c>
      <c r="E675" s="174" t="s">
        <v>716</v>
      </c>
      <c r="F675" s="175" t="s">
        <v>717</v>
      </c>
      <c r="G675" s="176" t="s">
        <v>299</v>
      </c>
      <c r="H675" s="177">
        <v>72.596999999999994</v>
      </c>
      <c r="I675" s="178"/>
      <c r="J675" s="179">
        <f>ROUND(I675*H675,2)</f>
        <v>0</v>
      </c>
      <c r="K675" s="180"/>
      <c r="L675" s="181"/>
      <c r="M675" s="182" t="s">
        <v>1</v>
      </c>
      <c r="N675" s="183" t="s">
        <v>39</v>
      </c>
      <c r="P675" s="147">
        <f>O675*H675</f>
        <v>0</v>
      </c>
      <c r="Q675" s="147">
        <v>1E-4</v>
      </c>
      <c r="R675" s="147">
        <f>Q675*H675</f>
        <v>7.2597E-3</v>
      </c>
      <c r="S675" s="147">
        <v>0</v>
      </c>
      <c r="T675" s="148">
        <f>S675*H675</f>
        <v>0</v>
      </c>
      <c r="AR675" s="149" t="s">
        <v>285</v>
      </c>
      <c r="AT675" s="149" t="s">
        <v>319</v>
      </c>
      <c r="AU675" s="149" t="s">
        <v>86</v>
      </c>
      <c r="AY675" s="17" t="s">
        <v>241</v>
      </c>
      <c r="BE675" s="150">
        <f>IF(N675="základní",J675,0)</f>
        <v>0</v>
      </c>
      <c r="BF675" s="150">
        <f>IF(N675="snížená",J675,0)</f>
        <v>0</v>
      </c>
      <c r="BG675" s="150">
        <f>IF(N675="zákl. přenesená",J675,0)</f>
        <v>0</v>
      </c>
      <c r="BH675" s="150">
        <f>IF(N675="sníž. přenesená",J675,0)</f>
        <v>0</v>
      </c>
      <c r="BI675" s="150">
        <f>IF(N675="nulová",J675,0)</f>
        <v>0</v>
      </c>
      <c r="BJ675" s="17" t="s">
        <v>86</v>
      </c>
      <c r="BK675" s="150">
        <f>ROUND(I675*H675,2)</f>
        <v>0</v>
      </c>
      <c r="BL675" s="17" t="s">
        <v>247</v>
      </c>
      <c r="BM675" s="149" t="s">
        <v>3948</v>
      </c>
    </row>
    <row r="676" spans="2:65" s="12" customFormat="1" ht="12">
      <c r="B676" s="151"/>
      <c r="D676" s="152" t="s">
        <v>249</v>
      </c>
      <c r="E676" s="153" t="s">
        <v>1</v>
      </c>
      <c r="F676" s="154" t="s">
        <v>719</v>
      </c>
      <c r="H676" s="155">
        <v>72.596999999999994</v>
      </c>
      <c r="I676" s="156"/>
      <c r="L676" s="151"/>
      <c r="M676" s="157"/>
      <c r="T676" s="158"/>
      <c r="AT676" s="153" t="s">
        <v>249</v>
      </c>
      <c r="AU676" s="153" t="s">
        <v>86</v>
      </c>
      <c r="AV676" s="12" t="s">
        <v>86</v>
      </c>
      <c r="AW676" s="12" t="s">
        <v>30</v>
      </c>
      <c r="AX676" s="12" t="s">
        <v>80</v>
      </c>
      <c r="AY676" s="153" t="s">
        <v>241</v>
      </c>
    </row>
    <row r="677" spans="2:65" s="1" customFormat="1" ht="24.25" customHeight="1">
      <c r="B677" s="32"/>
      <c r="C677" s="137" t="s">
        <v>720</v>
      </c>
      <c r="D677" s="137" t="s">
        <v>243</v>
      </c>
      <c r="E677" s="138" t="s">
        <v>721</v>
      </c>
      <c r="F677" s="139" t="s">
        <v>722</v>
      </c>
      <c r="G677" s="140" t="s">
        <v>299</v>
      </c>
      <c r="H677" s="141">
        <v>69.14</v>
      </c>
      <c r="I677" s="142"/>
      <c r="J677" s="143">
        <f>ROUND(I677*H677,2)</f>
        <v>0</v>
      </c>
      <c r="K677" s="144"/>
      <c r="L677" s="32"/>
      <c r="M677" s="145" t="s">
        <v>1</v>
      </c>
      <c r="N677" s="146" t="s">
        <v>39</v>
      </c>
      <c r="P677" s="147">
        <f>O677*H677</f>
        <v>0</v>
      </c>
      <c r="Q677" s="147">
        <v>0</v>
      </c>
      <c r="R677" s="147">
        <f>Q677*H677</f>
        <v>0</v>
      </c>
      <c r="S677" s="147">
        <v>0</v>
      </c>
      <c r="T677" s="148">
        <f>S677*H677</f>
        <v>0</v>
      </c>
      <c r="AR677" s="149" t="s">
        <v>247</v>
      </c>
      <c r="AT677" s="149" t="s">
        <v>243</v>
      </c>
      <c r="AU677" s="149" t="s">
        <v>86</v>
      </c>
      <c r="AY677" s="17" t="s">
        <v>241</v>
      </c>
      <c r="BE677" s="150">
        <f>IF(N677="základní",J677,0)</f>
        <v>0</v>
      </c>
      <c r="BF677" s="150">
        <f>IF(N677="snížená",J677,0)</f>
        <v>0</v>
      </c>
      <c r="BG677" s="150">
        <f>IF(N677="zákl. přenesená",J677,0)</f>
        <v>0</v>
      </c>
      <c r="BH677" s="150">
        <f>IF(N677="sníž. přenesená",J677,0)</f>
        <v>0</v>
      </c>
      <c r="BI677" s="150">
        <f>IF(N677="nulová",J677,0)</f>
        <v>0</v>
      </c>
      <c r="BJ677" s="17" t="s">
        <v>86</v>
      </c>
      <c r="BK677" s="150">
        <f>ROUND(I677*H677,2)</f>
        <v>0</v>
      </c>
      <c r="BL677" s="17" t="s">
        <v>247</v>
      </c>
      <c r="BM677" s="149" t="s">
        <v>3949</v>
      </c>
    </row>
    <row r="678" spans="2:65" s="15" customFormat="1" ht="12">
      <c r="B678" s="184"/>
      <c r="D678" s="152" t="s">
        <v>249</v>
      </c>
      <c r="E678" s="185" t="s">
        <v>1</v>
      </c>
      <c r="F678" s="186" t="s">
        <v>724</v>
      </c>
      <c r="H678" s="185" t="s">
        <v>1</v>
      </c>
      <c r="I678" s="187"/>
      <c r="L678" s="184"/>
      <c r="M678" s="188"/>
      <c r="T678" s="189"/>
      <c r="AT678" s="185" t="s">
        <v>249</v>
      </c>
      <c r="AU678" s="185" t="s">
        <v>86</v>
      </c>
      <c r="AV678" s="15" t="s">
        <v>80</v>
      </c>
      <c r="AW678" s="15" t="s">
        <v>30</v>
      </c>
      <c r="AX678" s="15" t="s">
        <v>73</v>
      </c>
      <c r="AY678" s="185" t="s">
        <v>241</v>
      </c>
    </row>
    <row r="679" spans="2:65" s="12" customFormat="1" ht="12">
      <c r="B679" s="151"/>
      <c r="D679" s="152" t="s">
        <v>249</v>
      </c>
      <c r="E679" s="153" t="s">
        <v>1</v>
      </c>
      <c r="F679" s="154" t="s">
        <v>725</v>
      </c>
      <c r="H679" s="155">
        <v>6.32</v>
      </c>
      <c r="I679" s="156"/>
      <c r="L679" s="151"/>
      <c r="M679" s="157"/>
      <c r="T679" s="158"/>
      <c r="AT679" s="153" t="s">
        <v>249</v>
      </c>
      <c r="AU679" s="153" t="s">
        <v>86</v>
      </c>
      <c r="AV679" s="12" t="s">
        <v>86</v>
      </c>
      <c r="AW679" s="12" t="s">
        <v>30</v>
      </c>
      <c r="AX679" s="12" t="s">
        <v>73</v>
      </c>
      <c r="AY679" s="153" t="s">
        <v>241</v>
      </c>
    </row>
    <row r="680" spans="2:65" s="15" customFormat="1" ht="12">
      <c r="B680" s="184"/>
      <c r="D680" s="152" t="s">
        <v>249</v>
      </c>
      <c r="E680" s="185" t="s">
        <v>1</v>
      </c>
      <c r="F680" s="186" t="s">
        <v>726</v>
      </c>
      <c r="H680" s="185" t="s">
        <v>1</v>
      </c>
      <c r="I680" s="187"/>
      <c r="L680" s="184"/>
      <c r="M680" s="188"/>
      <c r="T680" s="189"/>
      <c r="AT680" s="185" t="s">
        <v>249</v>
      </c>
      <c r="AU680" s="185" t="s">
        <v>86</v>
      </c>
      <c r="AV680" s="15" t="s">
        <v>80</v>
      </c>
      <c r="AW680" s="15" t="s">
        <v>30</v>
      </c>
      <c r="AX680" s="15" t="s">
        <v>73</v>
      </c>
      <c r="AY680" s="185" t="s">
        <v>241</v>
      </c>
    </row>
    <row r="681" spans="2:65" s="12" customFormat="1" ht="12">
      <c r="B681" s="151"/>
      <c r="D681" s="152" t="s">
        <v>249</v>
      </c>
      <c r="E681" s="153" t="s">
        <v>1</v>
      </c>
      <c r="F681" s="154" t="s">
        <v>727</v>
      </c>
      <c r="H681" s="155">
        <v>2.9</v>
      </c>
      <c r="I681" s="156"/>
      <c r="L681" s="151"/>
      <c r="M681" s="157"/>
      <c r="T681" s="158"/>
      <c r="AT681" s="153" t="s">
        <v>249</v>
      </c>
      <c r="AU681" s="153" t="s">
        <v>86</v>
      </c>
      <c r="AV681" s="12" t="s">
        <v>86</v>
      </c>
      <c r="AW681" s="12" t="s">
        <v>30</v>
      </c>
      <c r="AX681" s="12" t="s">
        <v>73</v>
      </c>
      <c r="AY681" s="153" t="s">
        <v>241</v>
      </c>
    </row>
    <row r="682" spans="2:65" s="15" customFormat="1" ht="12">
      <c r="B682" s="184"/>
      <c r="D682" s="152" t="s">
        <v>249</v>
      </c>
      <c r="E682" s="185" t="s">
        <v>1</v>
      </c>
      <c r="F682" s="186" t="s">
        <v>728</v>
      </c>
      <c r="H682" s="185" t="s">
        <v>1</v>
      </c>
      <c r="I682" s="187"/>
      <c r="L682" s="184"/>
      <c r="M682" s="188"/>
      <c r="T682" s="189"/>
      <c r="AT682" s="185" t="s">
        <v>249</v>
      </c>
      <c r="AU682" s="185" t="s">
        <v>86</v>
      </c>
      <c r="AV682" s="15" t="s">
        <v>80</v>
      </c>
      <c r="AW682" s="15" t="s">
        <v>30</v>
      </c>
      <c r="AX682" s="15" t="s">
        <v>73</v>
      </c>
      <c r="AY682" s="185" t="s">
        <v>241</v>
      </c>
    </row>
    <row r="683" spans="2:65" s="12" customFormat="1" ht="12">
      <c r="B683" s="151"/>
      <c r="D683" s="152" t="s">
        <v>249</v>
      </c>
      <c r="E683" s="153" t="s">
        <v>1</v>
      </c>
      <c r="F683" s="154" t="s">
        <v>729</v>
      </c>
      <c r="H683" s="155">
        <v>4.47</v>
      </c>
      <c r="I683" s="156"/>
      <c r="L683" s="151"/>
      <c r="M683" s="157"/>
      <c r="T683" s="158"/>
      <c r="AT683" s="153" t="s">
        <v>249</v>
      </c>
      <c r="AU683" s="153" t="s">
        <v>86</v>
      </c>
      <c r="AV683" s="12" t="s">
        <v>86</v>
      </c>
      <c r="AW683" s="12" t="s">
        <v>30</v>
      </c>
      <c r="AX683" s="12" t="s">
        <v>73</v>
      </c>
      <c r="AY683" s="153" t="s">
        <v>241</v>
      </c>
    </row>
    <row r="684" spans="2:65" s="15" customFormat="1" ht="12">
      <c r="B684" s="184"/>
      <c r="D684" s="152" t="s">
        <v>249</v>
      </c>
      <c r="E684" s="185" t="s">
        <v>1</v>
      </c>
      <c r="F684" s="186" t="s">
        <v>730</v>
      </c>
      <c r="H684" s="185" t="s">
        <v>1</v>
      </c>
      <c r="I684" s="187"/>
      <c r="L684" s="184"/>
      <c r="M684" s="188"/>
      <c r="T684" s="189"/>
      <c r="AT684" s="185" t="s">
        <v>249</v>
      </c>
      <c r="AU684" s="185" t="s">
        <v>86</v>
      </c>
      <c r="AV684" s="15" t="s">
        <v>80</v>
      </c>
      <c r="AW684" s="15" t="s">
        <v>30</v>
      </c>
      <c r="AX684" s="15" t="s">
        <v>73</v>
      </c>
      <c r="AY684" s="185" t="s">
        <v>241</v>
      </c>
    </row>
    <row r="685" spans="2:65" s="12" customFormat="1" ht="12">
      <c r="B685" s="151"/>
      <c r="D685" s="152" t="s">
        <v>249</v>
      </c>
      <c r="E685" s="153" t="s">
        <v>1</v>
      </c>
      <c r="F685" s="154" t="s">
        <v>727</v>
      </c>
      <c r="H685" s="155">
        <v>2.9</v>
      </c>
      <c r="I685" s="156"/>
      <c r="L685" s="151"/>
      <c r="M685" s="157"/>
      <c r="T685" s="158"/>
      <c r="AT685" s="153" t="s">
        <v>249</v>
      </c>
      <c r="AU685" s="153" t="s">
        <v>86</v>
      </c>
      <c r="AV685" s="12" t="s">
        <v>86</v>
      </c>
      <c r="AW685" s="12" t="s">
        <v>30</v>
      </c>
      <c r="AX685" s="12" t="s">
        <v>73</v>
      </c>
      <c r="AY685" s="153" t="s">
        <v>241</v>
      </c>
    </row>
    <row r="686" spans="2:65" s="12" customFormat="1" ht="12">
      <c r="B686" s="151"/>
      <c r="D686" s="152" t="s">
        <v>249</v>
      </c>
      <c r="E686" s="153" t="s">
        <v>1</v>
      </c>
      <c r="F686" s="154" t="s">
        <v>729</v>
      </c>
      <c r="H686" s="155">
        <v>4.47</v>
      </c>
      <c r="I686" s="156"/>
      <c r="L686" s="151"/>
      <c r="M686" s="157"/>
      <c r="T686" s="158"/>
      <c r="AT686" s="153" t="s">
        <v>249</v>
      </c>
      <c r="AU686" s="153" t="s">
        <v>86</v>
      </c>
      <c r="AV686" s="12" t="s">
        <v>86</v>
      </c>
      <c r="AW686" s="12" t="s">
        <v>30</v>
      </c>
      <c r="AX686" s="12" t="s">
        <v>73</v>
      </c>
      <c r="AY686" s="153" t="s">
        <v>241</v>
      </c>
    </row>
    <row r="687" spans="2:65" s="12" customFormat="1" ht="12">
      <c r="B687" s="151"/>
      <c r="D687" s="152" t="s">
        <v>249</v>
      </c>
      <c r="E687" s="153" t="s">
        <v>1</v>
      </c>
      <c r="F687" s="154" t="s">
        <v>731</v>
      </c>
      <c r="H687" s="155">
        <v>15.54</v>
      </c>
      <c r="I687" s="156"/>
      <c r="L687" s="151"/>
      <c r="M687" s="157"/>
      <c r="T687" s="158"/>
      <c r="AT687" s="153" t="s">
        <v>249</v>
      </c>
      <c r="AU687" s="153" t="s">
        <v>86</v>
      </c>
      <c r="AV687" s="12" t="s">
        <v>86</v>
      </c>
      <c r="AW687" s="12" t="s">
        <v>30</v>
      </c>
      <c r="AX687" s="12" t="s">
        <v>73</v>
      </c>
      <c r="AY687" s="153" t="s">
        <v>241</v>
      </c>
    </row>
    <row r="688" spans="2:65" s="15" customFormat="1" ht="12">
      <c r="B688" s="184"/>
      <c r="D688" s="152" t="s">
        <v>249</v>
      </c>
      <c r="E688" s="185" t="s">
        <v>1</v>
      </c>
      <c r="F688" s="186" t="s">
        <v>732</v>
      </c>
      <c r="H688" s="185" t="s">
        <v>1</v>
      </c>
      <c r="I688" s="187"/>
      <c r="L688" s="184"/>
      <c r="M688" s="188"/>
      <c r="T688" s="189"/>
      <c r="AT688" s="185" t="s">
        <v>249</v>
      </c>
      <c r="AU688" s="185" t="s">
        <v>86</v>
      </c>
      <c r="AV688" s="15" t="s">
        <v>80</v>
      </c>
      <c r="AW688" s="15" t="s">
        <v>30</v>
      </c>
      <c r="AX688" s="15" t="s">
        <v>73</v>
      </c>
      <c r="AY688" s="185" t="s">
        <v>241</v>
      </c>
    </row>
    <row r="689" spans="2:65" s="12" customFormat="1" ht="12">
      <c r="B689" s="151"/>
      <c r="D689" s="152" t="s">
        <v>249</v>
      </c>
      <c r="E689" s="153" t="s">
        <v>1</v>
      </c>
      <c r="F689" s="154" t="s">
        <v>729</v>
      </c>
      <c r="H689" s="155">
        <v>4.47</v>
      </c>
      <c r="I689" s="156"/>
      <c r="L689" s="151"/>
      <c r="M689" s="157"/>
      <c r="T689" s="158"/>
      <c r="AT689" s="153" t="s">
        <v>249</v>
      </c>
      <c r="AU689" s="153" t="s">
        <v>86</v>
      </c>
      <c r="AV689" s="12" t="s">
        <v>86</v>
      </c>
      <c r="AW689" s="12" t="s">
        <v>30</v>
      </c>
      <c r="AX689" s="12" t="s">
        <v>73</v>
      </c>
      <c r="AY689" s="153" t="s">
        <v>241</v>
      </c>
    </row>
    <row r="690" spans="2:65" s="15" customFormat="1" ht="12">
      <c r="B690" s="184"/>
      <c r="D690" s="152" t="s">
        <v>249</v>
      </c>
      <c r="E690" s="185" t="s">
        <v>1</v>
      </c>
      <c r="F690" s="186" t="s">
        <v>733</v>
      </c>
      <c r="H690" s="185" t="s">
        <v>1</v>
      </c>
      <c r="I690" s="187"/>
      <c r="L690" s="184"/>
      <c r="M690" s="188"/>
      <c r="T690" s="189"/>
      <c r="AT690" s="185" t="s">
        <v>249</v>
      </c>
      <c r="AU690" s="185" t="s">
        <v>86</v>
      </c>
      <c r="AV690" s="15" t="s">
        <v>80</v>
      </c>
      <c r="AW690" s="15" t="s">
        <v>30</v>
      </c>
      <c r="AX690" s="15" t="s">
        <v>73</v>
      </c>
      <c r="AY690" s="185" t="s">
        <v>241</v>
      </c>
    </row>
    <row r="691" spans="2:65" s="12" customFormat="1" ht="12">
      <c r="B691" s="151"/>
      <c r="D691" s="152" t="s">
        <v>249</v>
      </c>
      <c r="E691" s="153" t="s">
        <v>1</v>
      </c>
      <c r="F691" s="154" t="s">
        <v>729</v>
      </c>
      <c r="H691" s="155">
        <v>4.47</v>
      </c>
      <c r="I691" s="156"/>
      <c r="L691" s="151"/>
      <c r="M691" s="157"/>
      <c r="T691" s="158"/>
      <c r="AT691" s="153" t="s">
        <v>249</v>
      </c>
      <c r="AU691" s="153" t="s">
        <v>86</v>
      </c>
      <c r="AV691" s="12" t="s">
        <v>86</v>
      </c>
      <c r="AW691" s="12" t="s">
        <v>30</v>
      </c>
      <c r="AX691" s="12" t="s">
        <v>73</v>
      </c>
      <c r="AY691" s="153" t="s">
        <v>241</v>
      </c>
    </row>
    <row r="692" spans="2:65" s="15" customFormat="1" ht="12">
      <c r="B692" s="184"/>
      <c r="D692" s="152" t="s">
        <v>249</v>
      </c>
      <c r="E692" s="185" t="s">
        <v>1</v>
      </c>
      <c r="F692" s="186" t="s">
        <v>734</v>
      </c>
      <c r="H692" s="185" t="s">
        <v>1</v>
      </c>
      <c r="I692" s="187"/>
      <c r="L692" s="184"/>
      <c r="M692" s="188"/>
      <c r="T692" s="189"/>
      <c r="AT692" s="185" t="s">
        <v>249</v>
      </c>
      <c r="AU692" s="185" t="s">
        <v>86</v>
      </c>
      <c r="AV692" s="15" t="s">
        <v>80</v>
      </c>
      <c r="AW692" s="15" t="s">
        <v>30</v>
      </c>
      <c r="AX692" s="15" t="s">
        <v>73</v>
      </c>
      <c r="AY692" s="185" t="s">
        <v>241</v>
      </c>
    </row>
    <row r="693" spans="2:65" s="12" customFormat="1" ht="12">
      <c r="B693" s="151"/>
      <c r="D693" s="152" t="s">
        <v>249</v>
      </c>
      <c r="E693" s="153" t="s">
        <v>1</v>
      </c>
      <c r="F693" s="154" t="s">
        <v>729</v>
      </c>
      <c r="H693" s="155">
        <v>4.47</v>
      </c>
      <c r="I693" s="156"/>
      <c r="L693" s="151"/>
      <c r="M693" s="157"/>
      <c r="T693" s="158"/>
      <c r="AT693" s="153" t="s">
        <v>249</v>
      </c>
      <c r="AU693" s="153" t="s">
        <v>86</v>
      </c>
      <c r="AV693" s="12" t="s">
        <v>86</v>
      </c>
      <c r="AW693" s="12" t="s">
        <v>30</v>
      </c>
      <c r="AX693" s="12" t="s">
        <v>73</v>
      </c>
      <c r="AY693" s="153" t="s">
        <v>241</v>
      </c>
    </row>
    <row r="694" spans="2:65" s="15" customFormat="1" ht="12">
      <c r="B694" s="184"/>
      <c r="D694" s="152" t="s">
        <v>249</v>
      </c>
      <c r="E694" s="185" t="s">
        <v>1</v>
      </c>
      <c r="F694" s="186" t="s">
        <v>735</v>
      </c>
      <c r="H694" s="185" t="s">
        <v>1</v>
      </c>
      <c r="I694" s="187"/>
      <c r="L694" s="184"/>
      <c r="M694" s="188"/>
      <c r="T694" s="189"/>
      <c r="AT694" s="185" t="s">
        <v>249</v>
      </c>
      <c r="AU694" s="185" t="s">
        <v>86</v>
      </c>
      <c r="AV694" s="15" t="s">
        <v>80</v>
      </c>
      <c r="AW694" s="15" t="s">
        <v>30</v>
      </c>
      <c r="AX694" s="15" t="s">
        <v>73</v>
      </c>
      <c r="AY694" s="185" t="s">
        <v>241</v>
      </c>
    </row>
    <row r="695" spans="2:65" s="12" customFormat="1" ht="12">
      <c r="B695" s="151"/>
      <c r="D695" s="152" t="s">
        <v>249</v>
      </c>
      <c r="E695" s="153" t="s">
        <v>1</v>
      </c>
      <c r="F695" s="154" t="s">
        <v>736</v>
      </c>
      <c r="H695" s="155">
        <v>5.72</v>
      </c>
      <c r="I695" s="156"/>
      <c r="L695" s="151"/>
      <c r="M695" s="157"/>
      <c r="T695" s="158"/>
      <c r="AT695" s="153" t="s">
        <v>249</v>
      </c>
      <c r="AU695" s="153" t="s">
        <v>86</v>
      </c>
      <c r="AV695" s="12" t="s">
        <v>86</v>
      </c>
      <c r="AW695" s="12" t="s">
        <v>30</v>
      </c>
      <c r="AX695" s="12" t="s">
        <v>73</v>
      </c>
      <c r="AY695" s="153" t="s">
        <v>241</v>
      </c>
    </row>
    <row r="696" spans="2:65" s="15" customFormat="1" ht="12">
      <c r="B696" s="184"/>
      <c r="D696" s="152" t="s">
        <v>249</v>
      </c>
      <c r="E696" s="185" t="s">
        <v>1</v>
      </c>
      <c r="F696" s="186" t="s">
        <v>737</v>
      </c>
      <c r="H696" s="185" t="s">
        <v>1</v>
      </c>
      <c r="I696" s="187"/>
      <c r="L696" s="184"/>
      <c r="M696" s="188"/>
      <c r="T696" s="189"/>
      <c r="AT696" s="185" t="s">
        <v>249</v>
      </c>
      <c r="AU696" s="185" t="s">
        <v>86</v>
      </c>
      <c r="AV696" s="15" t="s">
        <v>80</v>
      </c>
      <c r="AW696" s="15" t="s">
        <v>30</v>
      </c>
      <c r="AX696" s="15" t="s">
        <v>73</v>
      </c>
      <c r="AY696" s="185" t="s">
        <v>241</v>
      </c>
    </row>
    <row r="697" spans="2:65" s="12" customFormat="1" ht="12">
      <c r="B697" s="151"/>
      <c r="D697" s="152" t="s">
        <v>249</v>
      </c>
      <c r="E697" s="153" t="s">
        <v>1</v>
      </c>
      <c r="F697" s="154" t="s">
        <v>729</v>
      </c>
      <c r="H697" s="155">
        <v>4.47</v>
      </c>
      <c r="I697" s="156"/>
      <c r="L697" s="151"/>
      <c r="M697" s="157"/>
      <c r="T697" s="158"/>
      <c r="AT697" s="153" t="s">
        <v>249</v>
      </c>
      <c r="AU697" s="153" t="s">
        <v>86</v>
      </c>
      <c r="AV697" s="12" t="s">
        <v>86</v>
      </c>
      <c r="AW697" s="12" t="s">
        <v>30</v>
      </c>
      <c r="AX697" s="12" t="s">
        <v>73</v>
      </c>
      <c r="AY697" s="153" t="s">
        <v>241</v>
      </c>
    </row>
    <row r="698" spans="2:65" s="15" customFormat="1" ht="12">
      <c r="B698" s="184"/>
      <c r="D698" s="152" t="s">
        <v>249</v>
      </c>
      <c r="E698" s="185" t="s">
        <v>1</v>
      </c>
      <c r="F698" s="186" t="s">
        <v>738</v>
      </c>
      <c r="H698" s="185" t="s">
        <v>1</v>
      </c>
      <c r="I698" s="187"/>
      <c r="L698" s="184"/>
      <c r="M698" s="188"/>
      <c r="T698" s="189"/>
      <c r="AT698" s="185" t="s">
        <v>249</v>
      </c>
      <c r="AU698" s="185" t="s">
        <v>86</v>
      </c>
      <c r="AV698" s="15" t="s">
        <v>80</v>
      </c>
      <c r="AW698" s="15" t="s">
        <v>30</v>
      </c>
      <c r="AX698" s="15" t="s">
        <v>73</v>
      </c>
      <c r="AY698" s="185" t="s">
        <v>241</v>
      </c>
    </row>
    <row r="699" spans="2:65" s="12" customFormat="1" ht="12">
      <c r="B699" s="151"/>
      <c r="D699" s="152" t="s">
        <v>249</v>
      </c>
      <c r="E699" s="153" t="s">
        <v>1</v>
      </c>
      <c r="F699" s="154" t="s">
        <v>729</v>
      </c>
      <c r="H699" s="155">
        <v>4.47</v>
      </c>
      <c r="I699" s="156"/>
      <c r="L699" s="151"/>
      <c r="M699" s="157"/>
      <c r="T699" s="158"/>
      <c r="AT699" s="153" t="s">
        <v>249</v>
      </c>
      <c r="AU699" s="153" t="s">
        <v>86</v>
      </c>
      <c r="AV699" s="12" t="s">
        <v>86</v>
      </c>
      <c r="AW699" s="12" t="s">
        <v>30</v>
      </c>
      <c r="AX699" s="12" t="s">
        <v>73</v>
      </c>
      <c r="AY699" s="153" t="s">
        <v>241</v>
      </c>
    </row>
    <row r="700" spans="2:65" s="15" customFormat="1" ht="12">
      <c r="B700" s="184"/>
      <c r="D700" s="152" t="s">
        <v>249</v>
      </c>
      <c r="E700" s="185" t="s">
        <v>1</v>
      </c>
      <c r="F700" s="186" t="s">
        <v>739</v>
      </c>
      <c r="H700" s="185" t="s">
        <v>1</v>
      </c>
      <c r="I700" s="187"/>
      <c r="L700" s="184"/>
      <c r="M700" s="188"/>
      <c r="T700" s="189"/>
      <c r="AT700" s="185" t="s">
        <v>249</v>
      </c>
      <c r="AU700" s="185" t="s">
        <v>86</v>
      </c>
      <c r="AV700" s="15" t="s">
        <v>80</v>
      </c>
      <c r="AW700" s="15" t="s">
        <v>30</v>
      </c>
      <c r="AX700" s="15" t="s">
        <v>73</v>
      </c>
      <c r="AY700" s="185" t="s">
        <v>241</v>
      </c>
    </row>
    <row r="701" spans="2:65" s="12" customFormat="1" ht="12">
      <c r="B701" s="151"/>
      <c r="D701" s="152" t="s">
        <v>249</v>
      </c>
      <c r="E701" s="153" t="s">
        <v>1</v>
      </c>
      <c r="F701" s="154" t="s">
        <v>729</v>
      </c>
      <c r="H701" s="155">
        <v>4.47</v>
      </c>
      <c r="I701" s="156"/>
      <c r="L701" s="151"/>
      <c r="M701" s="157"/>
      <c r="T701" s="158"/>
      <c r="AT701" s="153" t="s">
        <v>249</v>
      </c>
      <c r="AU701" s="153" t="s">
        <v>86</v>
      </c>
      <c r="AV701" s="12" t="s">
        <v>86</v>
      </c>
      <c r="AW701" s="12" t="s">
        <v>30</v>
      </c>
      <c r="AX701" s="12" t="s">
        <v>73</v>
      </c>
      <c r="AY701" s="153" t="s">
        <v>241</v>
      </c>
    </row>
    <row r="702" spans="2:65" s="13" customFormat="1" ht="12">
      <c r="B702" s="159"/>
      <c r="D702" s="152" t="s">
        <v>249</v>
      </c>
      <c r="E702" s="160" t="s">
        <v>1</v>
      </c>
      <c r="F702" s="161" t="s">
        <v>251</v>
      </c>
      <c r="H702" s="162">
        <v>69.14</v>
      </c>
      <c r="I702" s="163"/>
      <c r="L702" s="159"/>
      <c r="M702" s="164"/>
      <c r="T702" s="165"/>
      <c r="AT702" s="160" t="s">
        <v>249</v>
      </c>
      <c r="AU702" s="160" t="s">
        <v>86</v>
      </c>
      <c r="AV702" s="13" t="s">
        <v>247</v>
      </c>
      <c r="AW702" s="13" t="s">
        <v>30</v>
      </c>
      <c r="AX702" s="13" t="s">
        <v>80</v>
      </c>
      <c r="AY702" s="160" t="s">
        <v>241</v>
      </c>
    </row>
    <row r="703" spans="2:65" s="1" customFormat="1" ht="16.5" customHeight="1">
      <c r="B703" s="32"/>
      <c r="C703" s="173" t="s">
        <v>740</v>
      </c>
      <c r="D703" s="173" t="s">
        <v>319</v>
      </c>
      <c r="E703" s="174" t="s">
        <v>741</v>
      </c>
      <c r="F703" s="175" t="s">
        <v>742</v>
      </c>
      <c r="G703" s="176" t="s">
        <v>299</v>
      </c>
      <c r="H703" s="177">
        <v>72.596999999999994</v>
      </c>
      <c r="I703" s="178"/>
      <c r="J703" s="179">
        <f>ROUND(I703*H703,2)</f>
        <v>0</v>
      </c>
      <c r="K703" s="180"/>
      <c r="L703" s="181"/>
      <c r="M703" s="182" t="s">
        <v>1</v>
      </c>
      <c r="N703" s="183" t="s">
        <v>39</v>
      </c>
      <c r="P703" s="147">
        <f>O703*H703</f>
        <v>0</v>
      </c>
      <c r="Q703" s="147">
        <v>2.9999999999999997E-4</v>
      </c>
      <c r="R703" s="147">
        <f>Q703*H703</f>
        <v>2.1779099999999996E-2</v>
      </c>
      <c r="S703" s="147">
        <v>0</v>
      </c>
      <c r="T703" s="148">
        <f>S703*H703</f>
        <v>0</v>
      </c>
      <c r="AR703" s="149" t="s">
        <v>285</v>
      </c>
      <c r="AT703" s="149" t="s">
        <v>319</v>
      </c>
      <c r="AU703" s="149" t="s">
        <v>86</v>
      </c>
      <c r="AY703" s="17" t="s">
        <v>241</v>
      </c>
      <c r="BE703" s="150">
        <f>IF(N703="základní",J703,0)</f>
        <v>0</v>
      </c>
      <c r="BF703" s="150">
        <f>IF(N703="snížená",J703,0)</f>
        <v>0</v>
      </c>
      <c r="BG703" s="150">
        <f>IF(N703="zákl. přenesená",J703,0)</f>
        <v>0</v>
      </c>
      <c r="BH703" s="150">
        <f>IF(N703="sníž. přenesená",J703,0)</f>
        <v>0</v>
      </c>
      <c r="BI703" s="150">
        <f>IF(N703="nulová",J703,0)</f>
        <v>0</v>
      </c>
      <c r="BJ703" s="17" t="s">
        <v>86</v>
      </c>
      <c r="BK703" s="150">
        <f>ROUND(I703*H703,2)</f>
        <v>0</v>
      </c>
      <c r="BL703" s="17" t="s">
        <v>247</v>
      </c>
      <c r="BM703" s="149" t="s">
        <v>3950</v>
      </c>
    </row>
    <row r="704" spans="2:65" s="12" customFormat="1" ht="12">
      <c r="B704" s="151"/>
      <c r="D704" s="152" t="s">
        <v>249</v>
      </c>
      <c r="E704" s="153" t="s">
        <v>1</v>
      </c>
      <c r="F704" s="154" t="s">
        <v>719</v>
      </c>
      <c r="H704" s="155">
        <v>72.596999999999994</v>
      </c>
      <c r="I704" s="156"/>
      <c r="L704" s="151"/>
      <c r="M704" s="157"/>
      <c r="T704" s="158"/>
      <c r="AT704" s="153" t="s">
        <v>249</v>
      </c>
      <c r="AU704" s="153" t="s">
        <v>86</v>
      </c>
      <c r="AV704" s="12" t="s">
        <v>86</v>
      </c>
      <c r="AW704" s="12" t="s">
        <v>30</v>
      </c>
      <c r="AX704" s="12" t="s">
        <v>80</v>
      </c>
      <c r="AY704" s="153" t="s">
        <v>241</v>
      </c>
    </row>
    <row r="705" spans="2:65" s="1" customFormat="1" ht="44.25" customHeight="1">
      <c r="B705" s="32"/>
      <c r="C705" s="137" t="s">
        <v>744</v>
      </c>
      <c r="D705" s="137" t="s">
        <v>243</v>
      </c>
      <c r="E705" s="138" t="s">
        <v>745</v>
      </c>
      <c r="F705" s="139" t="s">
        <v>746</v>
      </c>
      <c r="G705" s="140" t="s">
        <v>246</v>
      </c>
      <c r="H705" s="141">
        <v>228.084</v>
      </c>
      <c r="I705" s="142"/>
      <c r="J705" s="143">
        <f>ROUND(I705*H705,2)</f>
        <v>0</v>
      </c>
      <c r="K705" s="144"/>
      <c r="L705" s="32"/>
      <c r="M705" s="145" t="s">
        <v>1</v>
      </c>
      <c r="N705" s="146" t="s">
        <v>39</v>
      </c>
      <c r="P705" s="147">
        <f>O705*H705</f>
        <v>0</v>
      </c>
      <c r="Q705" s="147">
        <v>8.5199999999999998E-3</v>
      </c>
      <c r="R705" s="147">
        <f>Q705*H705</f>
        <v>1.9432756799999999</v>
      </c>
      <c r="S705" s="147">
        <v>0</v>
      </c>
      <c r="T705" s="148">
        <f>S705*H705</f>
        <v>0</v>
      </c>
      <c r="AR705" s="149" t="s">
        <v>247</v>
      </c>
      <c r="AT705" s="149" t="s">
        <v>243</v>
      </c>
      <c r="AU705" s="149" t="s">
        <v>86</v>
      </c>
      <c r="AY705" s="17" t="s">
        <v>241</v>
      </c>
      <c r="BE705" s="150">
        <f>IF(N705="základní",J705,0)</f>
        <v>0</v>
      </c>
      <c r="BF705" s="150">
        <f>IF(N705="snížená",J705,0)</f>
        <v>0</v>
      </c>
      <c r="BG705" s="150">
        <f>IF(N705="zákl. přenesená",J705,0)</f>
        <v>0</v>
      </c>
      <c r="BH705" s="150">
        <f>IF(N705="sníž. přenesená",J705,0)</f>
        <v>0</v>
      </c>
      <c r="BI705" s="150">
        <f>IF(N705="nulová",J705,0)</f>
        <v>0</v>
      </c>
      <c r="BJ705" s="17" t="s">
        <v>86</v>
      </c>
      <c r="BK705" s="150">
        <f>ROUND(I705*H705,2)</f>
        <v>0</v>
      </c>
      <c r="BL705" s="17" t="s">
        <v>247</v>
      </c>
      <c r="BM705" s="149" t="s">
        <v>3951</v>
      </c>
    </row>
    <row r="706" spans="2:65" s="12" customFormat="1" ht="12">
      <c r="B706" s="151"/>
      <c r="D706" s="152" t="s">
        <v>249</v>
      </c>
      <c r="E706" s="153" t="s">
        <v>1</v>
      </c>
      <c r="F706" s="154" t="s">
        <v>748</v>
      </c>
      <c r="H706" s="155">
        <v>40.35</v>
      </c>
      <c r="I706" s="156"/>
      <c r="L706" s="151"/>
      <c r="M706" s="157"/>
      <c r="T706" s="158"/>
      <c r="AT706" s="153" t="s">
        <v>249</v>
      </c>
      <c r="AU706" s="153" t="s">
        <v>86</v>
      </c>
      <c r="AV706" s="12" t="s">
        <v>86</v>
      </c>
      <c r="AW706" s="12" t="s">
        <v>30</v>
      </c>
      <c r="AX706" s="12" t="s">
        <v>73</v>
      </c>
      <c r="AY706" s="153" t="s">
        <v>241</v>
      </c>
    </row>
    <row r="707" spans="2:65" s="12" customFormat="1" ht="12">
      <c r="B707" s="151"/>
      <c r="D707" s="152" t="s">
        <v>249</v>
      </c>
      <c r="E707" s="153" t="s">
        <v>1</v>
      </c>
      <c r="F707" s="154" t="s">
        <v>749</v>
      </c>
      <c r="H707" s="155">
        <v>17.25</v>
      </c>
      <c r="I707" s="156"/>
      <c r="L707" s="151"/>
      <c r="M707" s="157"/>
      <c r="T707" s="158"/>
      <c r="AT707" s="153" t="s">
        <v>249</v>
      </c>
      <c r="AU707" s="153" t="s">
        <v>86</v>
      </c>
      <c r="AV707" s="12" t="s">
        <v>86</v>
      </c>
      <c r="AW707" s="12" t="s">
        <v>30</v>
      </c>
      <c r="AX707" s="12" t="s">
        <v>73</v>
      </c>
      <c r="AY707" s="153" t="s">
        <v>241</v>
      </c>
    </row>
    <row r="708" spans="2:65" s="12" customFormat="1" ht="12">
      <c r="B708" s="151"/>
      <c r="D708" s="152" t="s">
        <v>249</v>
      </c>
      <c r="E708" s="153" t="s">
        <v>1</v>
      </c>
      <c r="F708" s="154" t="s">
        <v>750</v>
      </c>
      <c r="H708" s="155">
        <v>-4.6040000000000001</v>
      </c>
      <c r="I708" s="156"/>
      <c r="L708" s="151"/>
      <c r="M708" s="157"/>
      <c r="T708" s="158"/>
      <c r="AT708" s="153" t="s">
        <v>249</v>
      </c>
      <c r="AU708" s="153" t="s">
        <v>86</v>
      </c>
      <c r="AV708" s="12" t="s">
        <v>86</v>
      </c>
      <c r="AW708" s="12" t="s">
        <v>30</v>
      </c>
      <c r="AX708" s="12" t="s">
        <v>73</v>
      </c>
      <c r="AY708" s="153" t="s">
        <v>241</v>
      </c>
    </row>
    <row r="709" spans="2:65" s="14" customFormat="1" ht="12">
      <c r="B709" s="166"/>
      <c r="D709" s="152" t="s">
        <v>249</v>
      </c>
      <c r="E709" s="167" t="s">
        <v>1</v>
      </c>
      <c r="F709" s="168" t="s">
        <v>751</v>
      </c>
      <c r="H709" s="169">
        <v>52.996000000000002</v>
      </c>
      <c r="I709" s="170"/>
      <c r="L709" s="166"/>
      <c r="M709" s="171"/>
      <c r="T709" s="172"/>
      <c r="AT709" s="167" t="s">
        <v>249</v>
      </c>
      <c r="AU709" s="167" t="s">
        <v>86</v>
      </c>
      <c r="AV709" s="14" t="s">
        <v>258</v>
      </c>
      <c r="AW709" s="14" t="s">
        <v>30</v>
      </c>
      <c r="AX709" s="14" t="s">
        <v>73</v>
      </c>
      <c r="AY709" s="167" t="s">
        <v>241</v>
      </c>
    </row>
    <row r="710" spans="2:65" s="12" customFormat="1" ht="12">
      <c r="B710" s="151"/>
      <c r="D710" s="152" t="s">
        <v>249</v>
      </c>
      <c r="E710" s="153" t="s">
        <v>1</v>
      </c>
      <c r="F710" s="154" t="s">
        <v>748</v>
      </c>
      <c r="H710" s="155">
        <v>40.35</v>
      </c>
      <c r="I710" s="156"/>
      <c r="L710" s="151"/>
      <c r="M710" s="157"/>
      <c r="T710" s="158"/>
      <c r="AT710" s="153" t="s">
        <v>249</v>
      </c>
      <c r="AU710" s="153" t="s">
        <v>86</v>
      </c>
      <c r="AV710" s="12" t="s">
        <v>86</v>
      </c>
      <c r="AW710" s="12" t="s">
        <v>30</v>
      </c>
      <c r="AX710" s="12" t="s">
        <v>73</v>
      </c>
      <c r="AY710" s="153" t="s">
        <v>241</v>
      </c>
    </row>
    <row r="711" spans="2:65" s="12" customFormat="1" ht="12">
      <c r="B711" s="151"/>
      <c r="D711" s="152" t="s">
        <v>249</v>
      </c>
      <c r="E711" s="153" t="s">
        <v>1</v>
      </c>
      <c r="F711" s="154" t="s">
        <v>749</v>
      </c>
      <c r="H711" s="155">
        <v>17.25</v>
      </c>
      <c r="I711" s="156"/>
      <c r="L711" s="151"/>
      <c r="M711" s="157"/>
      <c r="T711" s="158"/>
      <c r="AT711" s="153" t="s">
        <v>249</v>
      </c>
      <c r="AU711" s="153" t="s">
        <v>86</v>
      </c>
      <c r="AV711" s="12" t="s">
        <v>86</v>
      </c>
      <c r="AW711" s="12" t="s">
        <v>30</v>
      </c>
      <c r="AX711" s="12" t="s">
        <v>73</v>
      </c>
      <c r="AY711" s="153" t="s">
        <v>241</v>
      </c>
    </row>
    <row r="712" spans="2:65" s="12" customFormat="1" ht="12">
      <c r="B712" s="151"/>
      <c r="D712" s="152" t="s">
        <v>249</v>
      </c>
      <c r="E712" s="153" t="s">
        <v>1</v>
      </c>
      <c r="F712" s="154" t="s">
        <v>752</v>
      </c>
      <c r="H712" s="155">
        <v>-2.153</v>
      </c>
      <c r="I712" s="156"/>
      <c r="L712" s="151"/>
      <c r="M712" s="157"/>
      <c r="T712" s="158"/>
      <c r="AT712" s="153" t="s">
        <v>249</v>
      </c>
      <c r="AU712" s="153" t="s">
        <v>86</v>
      </c>
      <c r="AV712" s="12" t="s">
        <v>86</v>
      </c>
      <c r="AW712" s="12" t="s">
        <v>30</v>
      </c>
      <c r="AX712" s="12" t="s">
        <v>73</v>
      </c>
      <c r="AY712" s="153" t="s">
        <v>241</v>
      </c>
    </row>
    <row r="713" spans="2:65" s="14" customFormat="1" ht="12">
      <c r="B713" s="166"/>
      <c r="D713" s="152" t="s">
        <v>249</v>
      </c>
      <c r="E713" s="167" t="s">
        <v>1</v>
      </c>
      <c r="F713" s="168" t="s">
        <v>751</v>
      </c>
      <c r="H713" s="169">
        <v>55.447000000000003</v>
      </c>
      <c r="I713" s="170"/>
      <c r="L713" s="166"/>
      <c r="M713" s="171"/>
      <c r="T713" s="172"/>
      <c r="AT713" s="167" t="s">
        <v>249</v>
      </c>
      <c r="AU713" s="167" t="s">
        <v>86</v>
      </c>
      <c r="AV713" s="14" t="s">
        <v>258</v>
      </c>
      <c r="AW713" s="14" t="s">
        <v>30</v>
      </c>
      <c r="AX713" s="14" t="s">
        <v>73</v>
      </c>
      <c r="AY713" s="167" t="s">
        <v>241</v>
      </c>
    </row>
    <row r="714" spans="2:65" s="12" customFormat="1" ht="12">
      <c r="B714" s="151"/>
      <c r="D714" s="152" t="s">
        <v>249</v>
      </c>
      <c r="E714" s="153" t="s">
        <v>1</v>
      </c>
      <c r="F714" s="154" t="s">
        <v>753</v>
      </c>
      <c r="H714" s="155">
        <v>71.400000000000006</v>
      </c>
      <c r="I714" s="156"/>
      <c r="L714" s="151"/>
      <c r="M714" s="157"/>
      <c r="T714" s="158"/>
      <c r="AT714" s="153" t="s">
        <v>249</v>
      </c>
      <c r="AU714" s="153" t="s">
        <v>86</v>
      </c>
      <c r="AV714" s="12" t="s">
        <v>86</v>
      </c>
      <c r="AW714" s="12" t="s">
        <v>30</v>
      </c>
      <c r="AX714" s="12" t="s">
        <v>73</v>
      </c>
      <c r="AY714" s="153" t="s">
        <v>241</v>
      </c>
    </row>
    <row r="715" spans="2:65" s="12" customFormat="1" ht="12">
      <c r="B715" s="151"/>
      <c r="D715" s="152" t="s">
        <v>249</v>
      </c>
      <c r="E715" s="153" t="s">
        <v>1</v>
      </c>
      <c r="F715" s="154" t="s">
        <v>754</v>
      </c>
      <c r="H715" s="155">
        <v>-12.71</v>
      </c>
      <c r="I715" s="156"/>
      <c r="L715" s="151"/>
      <c r="M715" s="157"/>
      <c r="T715" s="158"/>
      <c r="AT715" s="153" t="s">
        <v>249</v>
      </c>
      <c r="AU715" s="153" t="s">
        <v>86</v>
      </c>
      <c r="AV715" s="12" t="s">
        <v>86</v>
      </c>
      <c r="AW715" s="12" t="s">
        <v>30</v>
      </c>
      <c r="AX715" s="12" t="s">
        <v>73</v>
      </c>
      <c r="AY715" s="153" t="s">
        <v>241</v>
      </c>
    </row>
    <row r="716" spans="2:65" s="12" customFormat="1" ht="12">
      <c r="B716" s="151"/>
      <c r="D716" s="152" t="s">
        <v>249</v>
      </c>
      <c r="E716" s="153" t="s">
        <v>1</v>
      </c>
      <c r="F716" s="154" t="s">
        <v>755</v>
      </c>
      <c r="H716" s="155">
        <v>-6.6829999999999998</v>
      </c>
      <c r="I716" s="156"/>
      <c r="L716" s="151"/>
      <c r="M716" s="157"/>
      <c r="T716" s="158"/>
      <c r="AT716" s="153" t="s">
        <v>249</v>
      </c>
      <c r="AU716" s="153" t="s">
        <v>86</v>
      </c>
      <c r="AV716" s="12" t="s">
        <v>86</v>
      </c>
      <c r="AW716" s="12" t="s">
        <v>30</v>
      </c>
      <c r="AX716" s="12" t="s">
        <v>73</v>
      </c>
      <c r="AY716" s="153" t="s">
        <v>241</v>
      </c>
    </row>
    <row r="717" spans="2:65" s="14" customFormat="1" ht="12">
      <c r="B717" s="166"/>
      <c r="D717" s="152" t="s">
        <v>249</v>
      </c>
      <c r="E717" s="167" t="s">
        <v>1</v>
      </c>
      <c r="F717" s="168" t="s">
        <v>756</v>
      </c>
      <c r="H717" s="169">
        <v>52.006999999999998</v>
      </c>
      <c r="I717" s="170"/>
      <c r="L717" s="166"/>
      <c r="M717" s="171"/>
      <c r="T717" s="172"/>
      <c r="AT717" s="167" t="s">
        <v>249</v>
      </c>
      <c r="AU717" s="167" t="s">
        <v>86</v>
      </c>
      <c r="AV717" s="14" t="s">
        <v>258</v>
      </c>
      <c r="AW717" s="14" t="s">
        <v>30</v>
      </c>
      <c r="AX717" s="14" t="s">
        <v>73</v>
      </c>
      <c r="AY717" s="167" t="s">
        <v>241</v>
      </c>
    </row>
    <row r="718" spans="2:65" s="12" customFormat="1" ht="12">
      <c r="B718" s="151"/>
      <c r="D718" s="152" t="s">
        <v>249</v>
      </c>
      <c r="E718" s="153" t="s">
        <v>1</v>
      </c>
      <c r="F718" s="154" t="s">
        <v>753</v>
      </c>
      <c r="H718" s="155">
        <v>71.400000000000006</v>
      </c>
      <c r="I718" s="156"/>
      <c r="L718" s="151"/>
      <c r="M718" s="157"/>
      <c r="T718" s="158"/>
      <c r="AT718" s="153" t="s">
        <v>249</v>
      </c>
      <c r="AU718" s="153" t="s">
        <v>86</v>
      </c>
      <c r="AV718" s="12" t="s">
        <v>86</v>
      </c>
      <c r="AW718" s="12" t="s">
        <v>30</v>
      </c>
      <c r="AX718" s="12" t="s">
        <v>73</v>
      </c>
      <c r="AY718" s="153" t="s">
        <v>241</v>
      </c>
    </row>
    <row r="719" spans="2:65" s="12" customFormat="1" ht="12">
      <c r="B719" s="151"/>
      <c r="D719" s="152" t="s">
        <v>249</v>
      </c>
      <c r="E719" s="153" t="s">
        <v>1</v>
      </c>
      <c r="F719" s="154" t="s">
        <v>757</v>
      </c>
      <c r="H719" s="155">
        <v>6.3</v>
      </c>
      <c r="I719" s="156"/>
      <c r="L719" s="151"/>
      <c r="M719" s="157"/>
      <c r="T719" s="158"/>
      <c r="AT719" s="153" t="s">
        <v>249</v>
      </c>
      <c r="AU719" s="153" t="s">
        <v>86</v>
      </c>
      <c r="AV719" s="12" t="s">
        <v>86</v>
      </c>
      <c r="AW719" s="12" t="s">
        <v>30</v>
      </c>
      <c r="AX719" s="12" t="s">
        <v>73</v>
      </c>
      <c r="AY719" s="153" t="s">
        <v>241</v>
      </c>
    </row>
    <row r="720" spans="2:65" s="12" customFormat="1" ht="12">
      <c r="B720" s="151"/>
      <c r="D720" s="152" t="s">
        <v>249</v>
      </c>
      <c r="E720" s="153" t="s">
        <v>1</v>
      </c>
      <c r="F720" s="154" t="s">
        <v>755</v>
      </c>
      <c r="H720" s="155">
        <v>-6.6829999999999998</v>
      </c>
      <c r="I720" s="156"/>
      <c r="L720" s="151"/>
      <c r="M720" s="157"/>
      <c r="T720" s="158"/>
      <c r="AT720" s="153" t="s">
        <v>249</v>
      </c>
      <c r="AU720" s="153" t="s">
        <v>86</v>
      </c>
      <c r="AV720" s="12" t="s">
        <v>86</v>
      </c>
      <c r="AW720" s="12" t="s">
        <v>30</v>
      </c>
      <c r="AX720" s="12" t="s">
        <v>73</v>
      </c>
      <c r="AY720" s="153" t="s">
        <v>241</v>
      </c>
    </row>
    <row r="721" spans="2:65" s="12" customFormat="1" ht="12">
      <c r="B721" s="151"/>
      <c r="D721" s="152" t="s">
        <v>249</v>
      </c>
      <c r="E721" s="153" t="s">
        <v>1</v>
      </c>
      <c r="F721" s="154" t="s">
        <v>758</v>
      </c>
      <c r="H721" s="155">
        <v>-3.383</v>
      </c>
      <c r="I721" s="156"/>
      <c r="L721" s="151"/>
      <c r="M721" s="157"/>
      <c r="T721" s="158"/>
      <c r="AT721" s="153" t="s">
        <v>249</v>
      </c>
      <c r="AU721" s="153" t="s">
        <v>86</v>
      </c>
      <c r="AV721" s="12" t="s">
        <v>86</v>
      </c>
      <c r="AW721" s="12" t="s">
        <v>30</v>
      </c>
      <c r="AX721" s="12" t="s">
        <v>73</v>
      </c>
      <c r="AY721" s="153" t="s">
        <v>241</v>
      </c>
    </row>
    <row r="722" spans="2:65" s="14" customFormat="1" ht="12">
      <c r="B722" s="166"/>
      <c r="D722" s="152" t="s">
        <v>249</v>
      </c>
      <c r="E722" s="167" t="s">
        <v>1</v>
      </c>
      <c r="F722" s="168" t="s">
        <v>759</v>
      </c>
      <c r="H722" s="169">
        <v>67.634</v>
      </c>
      <c r="I722" s="170"/>
      <c r="L722" s="166"/>
      <c r="M722" s="171"/>
      <c r="T722" s="172"/>
      <c r="AT722" s="167" t="s">
        <v>249</v>
      </c>
      <c r="AU722" s="167" t="s">
        <v>86</v>
      </c>
      <c r="AV722" s="14" t="s">
        <v>258</v>
      </c>
      <c r="AW722" s="14" t="s">
        <v>30</v>
      </c>
      <c r="AX722" s="14" t="s">
        <v>73</v>
      </c>
      <c r="AY722" s="167" t="s">
        <v>241</v>
      </c>
    </row>
    <row r="723" spans="2:65" s="13" customFormat="1" ht="12">
      <c r="B723" s="159"/>
      <c r="D723" s="152" t="s">
        <v>249</v>
      </c>
      <c r="E723" s="160" t="s">
        <v>1</v>
      </c>
      <c r="F723" s="161" t="s">
        <v>251</v>
      </c>
      <c r="H723" s="162">
        <v>228.084</v>
      </c>
      <c r="I723" s="163"/>
      <c r="L723" s="159"/>
      <c r="M723" s="164"/>
      <c r="T723" s="165"/>
      <c r="AT723" s="160" t="s">
        <v>249</v>
      </c>
      <c r="AU723" s="160" t="s">
        <v>86</v>
      </c>
      <c r="AV723" s="13" t="s">
        <v>247</v>
      </c>
      <c r="AW723" s="13" t="s">
        <v>30</v>
      </c>
      <c r="AX723" s="13" t="s">
        <v>80</v>
      </c>
      <c r="AY723" s="160" t="s">
        <v>241</v>
      </c>
    </row>
    <row r="724" spans="2:65" s="1" customFormat="1" ht="37.75" customHeight="1">
      <c r="B724" s="32"/>
      <c r="C724" s="137" t="s">
        <v>760</v>
      </c>
      <c r="D724" s="137" t="s">
        <v>243</v>
      </c>
      <c r="E724" s="138" t="s">
        <v>761</v>
      </c>
      <c r="F724" s="139" t="s">
        <v>762</v>
      </c>
      <c r="G724" s="140" t="s">
        <v>246</v>
      </c>
      <c r="H724" s="141">
        <v>228.084</v>
      </c>
      <c r="I724" s="142"/>
      <c r="J724" s="143">
        <f>ROUND(I724*H724,2)</f>
        <v>0</v>
      </c>
      <c r="K724" s="144"/>
      <c r="L724" s="32"/>
      <c r="M724" s="145" t="s">
        <v>1</v>
      </c>
      <c r="N724" s="146" t="s">
        <v>39</v>
      </c>
      <c r="P724" s="147">
        <f>O724*H724</f>
        <v>0</v>
      </c>
      <c r="Q724" s="147">
        <v>6.1399999999999996E-3</v>
      </c>
      <c r="R724" s="147">
        <f>Q724*H724</f>
        <v>1.4004357599999999</v>
      </c>
      <c r="S724" s="147">
        <v>0</v>
      </c>
      <c r="T724" s="148">
        <f>S724*H724</f>
        <v>0</v>
      </c>
      <c r="AR724" s="149" t="s">
        <v>247</v>
      </c>
      <c r="AT724" s="149" t="s">
        <v>243</v>
      </c>
      <c r="AU724" s="149" t="s">
        <v>86</v>
      </c>
      <c r="AY724" s="17" t="s">
        <v>241</v>
      </c>
      <c r="BE724" s="150">
        <f>IF(N724="základní",J724,0)</f>
        <v>0</v>
      </c>
      <c r="BF724" s="150">
        <f>IF(N724="snížená",J724,0)</f>
        <v>0</v>
      </c>
      <c r="BG724" s="150">
        <f>IF(N724="zákl. přenesená",J724,0)</f>
        <v>0</v>
      </c>
      <c r="BH724" s="150">
        <f>IF(N724="sníž. přenesená",J724,0)</f>
        <v>0</v>
      </c>
      <c r="BI724" s="150">
        <f>IF(N724="nulová",J724,0)</f>
        <v>0</v>
      </c>
      <c r="BJ724" s="17" t="s">
        <v>86</v>
      </c>
      <c r="BK724" s="150">
        <f>ROUND(I724*H724,2)</f>
        <v>0</v>
      </c>
      <c r="BL724" s="17" t="s">
        <v>247</v>
      </c>
      <c r="BM724" s="149" t="s">
        <v>3952</v>
      </c>
    </row>
    <row r="725" spans="2:65" s="12" customFormat="1" ht="12">
      <c r="B725" s="151"/>
      <c r="D725" s="152" t="s">
        <v>249</v>
      </c>
      <c r="E725" s="153" t="s">
        <v>1</v>
      </c>
      <c r="F725" s="154" t="s">
        <v>748</v>
      </c>
      <c r="H725" s="155">
        <v>40.35</v>
      </c>
      <c r="I725" s="156"/>
      <c r="L725" s="151"/>
      <c r="M725" s="157"/>
      <c r="T725" s="158"/>
      <c r="AT725" s="153" t="s">
        <v>249</v>
      </c>
      <c r="AU725" s="153" t="s">
        <v>86</v>
      </c>
      <c r="AV725" s="12" t="s">
        <v>86</v>
      </c>
      <c r="AW725" s="12" t="s">
        <v>30</v>
      </c>
      <c r="AX725" s="12" t="s">
        <v>73</v>
      </c>
      <c r="AY725" s="153" t="s">
        <v>241</v>
      </c>
    </row>
    <row r="726" spans="2:65" s="12" customFormat="1" ht="12">
      <c r="B726" s="151"/>
      <c r="D726" s="152" t="s">
        <v>249</v>
      </c>
      <c r="E726" s="153" t="s">
        <v>1</v>
      </c>
      <c r="F726" s="154" t="s">
        <v>749</v>
      </c>
      <c r="H726" s="155">
        <v>17.25</v>
      </c>
      <c r="I726" s="156"/>
      <c r="L726" s="151"/>
      <c r="M726" s="157"/>
      <c r="T726" s="158"/>
      <c r="AT726" s="153" t="s">
        <v>249</v>
      </c>
      <c r="AU726" s="153" t="s">
        <v>86</v>
      </c>
      <c r="AV726" s="12" t="s">
        <v>86</v>
      </c>
      <c r="AW726" s="12" t="s">
        <v>30</v>
      </c>
      <c r="AX726" s="12" t="s">
        <v>73</v>
      </c>
      <c r="AY726" s="153" t="s">
        <v>241</v>
      </c>
    </row>
    <row r="727" spans="2:65" s="12" customFormat="1" ht="12">
      <c r="B727" s="151"/>
      <c r="D727" s="152" t="s">
        <v>249</v>
      </c>
      <c r="E727" s="153" t="s">
        <v>1</v>
      </c>
      <c r="F727" s="154" t="s">
        <v>750</v>
      </c>
      <c r="H727" s="155">
        <v>-4.6040000000000001</v>
      </c>
      <c r="I727" s="156"/>
      <c r="L727" s="151"/>
      <c r="M727" s="157"/>
      <c r="T727" s="158"/>
      <c r="AT727" s="153" t="s">
        <v>249</v>
      </c>
      <c r="AU727" s="153" t="s">
        <v>86</v>
      </c>
      <c r="AV727" s="12" t="s">
        <v>86</v>
      </c>
      <c r="AW727" s="12" t="s">
        <v>30</v>
      </c>
      <c r="AX727" s="12" t="s">
        <v>73</v>
      </c>
      <c r="AY727" s="153" t="s">
        <v>241</v>
      </c>
    </row>
    <row r="728" spans="2:65" s="14" customFormat="1" ht="12">
      <c r="B728" s="166"/>
      <c r="D728" s="152" t="s">
        <v>249</v>
      </c>
      <c r="E728" s="167" t="s">
        <v>1</v>
      </c>
      <c r="F728" s="168" t="s">
        <v>751</v>
      </c>
      <c r="H728" s="169">
        <v>52.996000000000002</v>
      </c>
      <c r="I728" s="170"/>
      <c r="L728" s="166"/>
      <c r="M728" s="171"/>
      <c r="T728" s="172"/>
      <c r="AT728" s="167" t="s">
        <v>249</v>
      </c>
      <c r="AU728" s="167" t="s">
        <v>86</v>
      </c>
      <c r="AV728" s="14" t="s">
        <v>258</v>
      </c>
      <c r="AW728" s="14" t="s">
        <v>30</v>
      </c>
      <c r="AX728" s="14" t="s">
        <v>73</v>
      </c>
      <c r="AY728" s="167" t="s">
        <v>241</v>
      </c>
    </row>
    <row r="729" spans="2:65" s="12" customFormat="1" ht="12">
      <c r="B729" s="151"/>
      <c r="D729" s="152" t="s">
        <v>249</v>
      </c>
      <c r="E729" s="153" t="s">
        <v>1</v>
      </c>
      <c r="F729" s="154" t="s">
        <v>748</v>
      </c>
      <c r="H729" s="155">
        <v>40.35</v>
      </c>
      <c r="I729" s="156"/>
      <c r="L729" s="151"/>
      <c r="M729" s="157"/>
      <c r="T729" s="158"/>
      <c r="AT729" s="153" t="s">
        <v>249</v>
      </c>
      <c r="AU729" s="153" t="s">
        <v>86</v>
      </c>
      <c r="AV729" s="12" t="s">
        <v>86</v>
      </c>
      <c r="AW729" s="12" t="s">
        <v>30</v>
      </c>
      <c r="AX729" s="12" t="s">
        <v>73</v>
      </c>
      <c r="AY729" s="153" t="s">
        <v>241</v>
      </c>
    </row>
    <row r="730" spans="2:65" s="12" customFormat="1" ht="12">
      <c r="B730" s="151"/>
      <c r="D730" s="152" t="s">
        <v>249</v>
      </c>
      <c r="E730" s="153" t="s">
        <v>1</v>
      </c>
      <c r="F730" s="154" t="s">
        <v>749</v>
      </c>
      <c r="H730" s="155">
        <v>17.25</v>
      </c>
      <c r="I730" s="156"/>
      <c r="L730" s="151"/>
      <c r="M730" s="157"/>
      <c r="T730" s="158"/>
      <c r="AT730" s="153" t="s">
        <v>249</v>
      </c>
      <c r="AU730" s="153" t="s">
        <v>86</v>
      </c>
      <c r="AV730" s="12" t="s">
        <v>86</v>
      </c>
      <c r="AW730" s="12" t="s">
        <v>30</v>
      </c>
      <c r="AX730" s="12" t="s">
        <v>73</v>
      </c>
      <c r="AY730" s="153" t="s">
        <v>241</v>
      </c>
    </row>
    <row r="731" spans="2:65" s="12" customFormat="1" ht="12">
      <c r="B731" s="151"/>
      <c r="D731" s="152" t="s">
        <v>249</v>
      </c>
      <c r="E731" s="153" t="s">
        <v>1</v>
      </c>
      <c r="F731" s="154" t="s">
        <v>752</v>
      </c>
      <c r="H731" s="155">
        <v>-2.153</v>
      </c>
      <c r="I731" s="156"/>
      <c r="L731" s="151"/>
      <c r="M731" s="157"/>
      <c r="T731" s="158"/>
      <c r="AT731" s="153" t="s">
        <v>249</v>
      </c>
      <c r="AU731" s="153" t="s">
        <v>86</v>
      </c>
      <c r="AV731" s="12" t="s">
        <v>86</v>
      </c>
      <c r="AW731" s="12" t="s">
        <v>30</v>
      </c>
      <c r="AX731" s="12" t="s">
        <v>73</v>
      </c>
      <c r="AY731" s="153" t="s">
        <v>241</v>
      </c>
    </row>
    <row r="732" spans="2:65" s="14" customFormat="1" ht="12">
      <c r="B732" s="166"/>
      <c r="D732" s="152" t="s">
        <v>249</v>
      </c>
      <c r="E732" s="167" t="s">
        <v>1</v>
      </c>
      <c r="F732" s="168" t="s">
        <v>751</v>
      </c>
      <c r="H732" s="169">
        <v>55.447000000000003</v>
      </c>
      <c r="I732" s="170"/>
      <c r="L732" s="166"/>
      <c r="M732" s="171"/>
      <c r="T732" s="172"/>
      <c r="AT732" s="167" t="s">
        <v>249</v>
      </c>
      <c r="AU732" s="167" t="s">
        <v>86</v>
      </c>
      <c r="AV732" s="14" t="s">
        <v>258</v>
      </c>
      <c r="AW732" s="14" t="s">
        <v>30</v>
      </c>
      <c r="AX732" s="14" t="s">
        <v>73</v>
      </c>
      <c r="AY732" s="167" t="s">
        <v>241</v>
      </c>
    </row>
    <row r="733" spans="2:65" s="12" customFormat="1" ht="12">
      <c r="B733" s="151"/>
      <c r="D733" s="152" t="s">
        <v>249</v>
      </c>
      <c r="E733" s="153" t="s">
        <v>1</v>
      </c>
      <c r="F733" s="154" t="s">
        <v>753</v>
      </c>
      <c r="H733" s="155">
        <v>71.400000000000006</v>
      </c>
      <c r="I733" s="156"/>
      <c r="L733" s="151"/>
      <c r="M733" s="157"/>
      <c r="T733" s="158"/>
      <c r="AT733" s="153" t="s">
        <v>249</v>
      </c>
      <c r="AU733" s="153" t="s">
        <v>86</v>
      </c>
      <c r="AV733" s="12" t="s">
        <v>86</v>
      </c>
      <c r="AW733" s="12" t="s">
        <v>30</v>
      </c>
      <c r="AX733" s="12" t="s">
        <v>73</v>
      </c>
      <c r="AY733" s="153" t="s">
        <v>241</v>
      </c>
    </row>
    <row r="734" spans="2:65" s="12" customFormat="1" ht="12">
      <c r="B734" s="151"/>
      <c r="D734" s="152" t="s">
        <v>249</v>
      </c>
      <c r="E734" s="153" t="s">
        <v>1</v>
      </c>
      <c r="F734" s="154" t="s">
        <v>754</v>
      </c>
      <c r="H734" s="155">
        <v>-12.71</v>
      </c>
      <c r="I734" s="156"/>
      <c r="L734" s="151"/>
      <c r="M734" s="157"/>
      <c r="T734" s="158"/>
      <c r="AT734" s="153" t="s">
        <v>249</v>
      </c>
      <c r="AU734" s="153" t="s">
        <v>86</v>
      </c>
      <c r="AV734" s="12" t="s">
        <v>86</v>
      </c>
      <c r="AW734" s="12" t="s">
        <v>30</v>
      </c>
      <c r="AX734" s="12" t="s">
        <v>73</v>
      </c>
      <c r="AY734" s="153" t="s">
        <v>241</v>
      </c>
    </row>
    <row r="735" spans="2:65" s="12" customFormat="1" ht="12">
      <c r="B735" s="151"/>
      <c r="D735" s="152" t="s">
        <v>249</v>
      </c>
      <c r="E735" s="153" t="s">
        <v>1</v>
      </c>
      <c r="F735" s="154" t="s">
        <v>755</v>
      </c>
      <c r="H735" s="155">
        <v>-6.6829999999999998</v>
      </c>
      <c r="I735" s="156"/>
      <c r="L735" s="151"/>
      <c r="M735" s="157"/>
      <c r="T735" s="158"/>
      <c r="AT735" s="153" t="s">
        <v>249</v>
      </c>
      <c r="AU735" s="153" t="s">
        <v>86</v>
      </c>
      <c r="AV735" s="12" t="s">
        <v>86</v>
      </c>
      <c r="AW735" s="12" t="s">
        <v>30</v>
      </c>
      <c r="AX735" s="12" t="s">
        <v>73</v>
      </c>
      <c r="AY735" s="153" t="s">
        <v>241</v>
      </c>
    </row>
    <row r="736" spans="2:65" s="14" customFormat="1" ht="12">
      <c r="B736" s="166"/>
      <c r="D736" s="152" t="s">
        <v>249</v>
      </c>
      <c r="E736" s="167" t="s">
        <v>1</v>
      </c>
      <c r="F736" s="168" t="s">
        <v>756</v>
      </c>
      <c r="H736" s="169">
        <v>52.006999999999998</v>
      </c>
      <c r="I736" s="170"/>
      <c r="L736" s="166"/>
      <c r="M736" s="171"/>
      <c r="T736" s="172"/>
      <c r="AT736" s="167" t="s">
        <v>249</v>
      </c>
      <c r="AU736" s="167" t="s">
        <v>86</v>
      </c>
      <c r="AV736" s="14" t="s">
        <v>258</v>
      </c>
      <c r="AW736" s="14" t="s">
        <v>30</v>
      </c>
      <c r="AX736" s="14" t="s">
        <v>73</v>
      </c>
      <c r="AY736" s="167" t="s">
        <v>241</v>
      </c>
    </row>
    <row r="737" spans="2:65" s="12" customFormat="1" ht="12">
      <c r="B737" s="151"/>
      <c r="D737" s="152" t="s">
        <v>249</v>
      </c>
      <c r="E737" s="153" t="s">
        <v>1</v>
      </c>
      <c r="F737" s="154" t="s">
        <v>753</v>
      </c>
      <c r="H737" s="155">
        <v>71.400000000000006</v>
      </c>
      <c r="I737" s="156"/>
      <c r="L737" s="151"/>
      <c r="M737" s="157"/>
      <c r="T737" s="158"/>
      <c r="AT737" s="153" t="s">
        <v>249</v>
      </c>
      <c r="AU737" s="153" t="s">
        <v>86</v>
      </c>
      <c r="AV737" s="12" t="s">
        <v>86</v>
      </c>
      <c r="AW737" s="12" t="s">
        <v>30</v>
      </c>
      <c r="AX737" s="12" t="s">
        <v>73</v>
      </c>
      <c r="AY737" s="153" t="s">
        <v>241</v>
      </c>
    </row>
    <row r="738" spans="2:65" s="12" customFormat="1" ht="12">
      <c r="B738" s="151"/>
      <c r="D738" s="152" t="s">
        <v>249</v>
      </c>
      <c r="E738" s="153" t="s">
        <v>1</v>
      </c>
      <c r="F738" s="154" t="s">
        <v>757</v>
      </c>
      <c r="H738" s="155">
        <v>6.3</v>
      </c>
      <c r="I738" s="156"/>
      <c r="L738" s="151"/>
      <c r="M738" s="157"/>
      <c r="T738" s="158"/>
      <c r="AT738" s="153" t="s">
        <v>249</v>
      </c>
      <c r="AU738" s="153" t="s">
        <v>86</v>
      </c>
      <c r="AV738" s="12" t="s">
        <v>86</v>
      </c>
      <c r="AW738" s="12" t="s">
        <v>30</v>
      </c>
      <c r="AX738" s="12" t="s">
        <v>73</v>
      </c>
      <c r="AY738" s="153" t="s">
        <v>241</v>
      </c>
    </row>
    <row r="739" spans="2:65" s="12" customFormat="1" ht="12">
      <c r="B739" s="151"/>
      <c r="D739" s="152" t="s">
        <v>249</v>
      </c>
      <c r="E739" s="153" t="s">
        <v>1</v>
      </c>
      <c r="F739" s="154" t="s">
        <v>755</v>
      </c>
      <c r="H739" s="155">
        <v>-6.6829999999999998</v>
      </c>
      <c r="I739" s="156"/>
      <c r="L739" s="151"/>
      <c r="M739" s="157"/>
      <c r="T739" s="158"/>
      <c r="AT739" s="153" t="s">
        <v>249</v>
      </c>
      <c r="AU739" s="153" t="s">
        <v>86</v>
      </c>
      <c r="AV739" s="12" t="s">
        <v>86</v>
      </c>
      <c r="AW739" s="12" t="s">
        <v>30</v>
      </c>
      <c r="AX739" s="12" t="s">
        <v>73</v>
      </c>
      <c r="AY739" s="153" t="s">
        <v>241</v>
      </c>
    </row>
    <row r="740" spans="2:65" s="12" customFormat="1" ht="12">
      <c r="B740" s="151"/>
      <c r="D740" s="152" t="s">
        <v>249</v>
      </c>
      <c r="E740" s="153" t="s">
        <v>1</v>
      </c>
      <c r="F740" s="154" t="s">
        <v>758</v>
      </c>
      <c r="H740" s="155">
        <v>-3.383</v>
      </c>
      <c r="I740" s="156"/>
      <c r="L740" s="151"/>
      <c r="M740" s="157"/>
      <c r="T740" s="158"/>
      <c r="AT740" s="153" t="s">
        <v>249</v>
      </c>
      <c r="AU740" s="153" t="s">
        <v>86</v>
      </c>
      <c r="AV740" s="12" t="s">
        <v>86</v>
      </c>
      <c r="AW740" s="12" t="s">
        <v>30</v>
      </c>
      <c r="AX740" s="12" t="s">
        <v>73</v>
      </c>
      <c r="AY740" s="153" t="s">
        <v>241</v>
      </c>
    </row>
    <row r="741" spans="2:65" s="14" customFormat="1" ht="12">
      <c r="B741" s="166"/>
      <c r="D741" s="152" t="s">
        <v>249</v>
      </c>
      <c r="E741" s="167" t="s">
        <v>1</v>
      </c>
      <c r="F741" s="168" t="s">
        <v>759</v>
      </c>
      <c r="H741" s="169">
        <v>67.634</v>
      </c>
      <c r="I741" s="170"/>
      <c r="L741" s="166"/>
      <c r="M741" s="171"/>
      <c r="T741" s="172"/>
      <c r="AT741" s="167" t="s">
        <v>249</v>
      </c>
      <c r="AU741" s="167" t="s">
        <v>86</v>
      </c>
      <c r="AV741" s="14" t="s">
        <v>258</v>
      </c>
      <c r="AW741" s="14" t="s">
        <v>30</v>
      </c>
      <c r="AX741" s="14" t="s">
        <v>73</v>
      </c>
      <c r="AY741" s="167" t="s">
        <v>241</v>
      </c>
    </row>
    <row r="742" spans="2:65" s="13" customFormat="1" ht="12">
      <c r="B742" s="159"/>
      <c r="D742" s="152" t="s">
        <v>249</v>
      </c>
      <c r="E742" s="160" t="s">
        <v>1</v>
      </c>
      <c r="F742" s="161" t="s">
        <v>251</v>
      </c>
      <c r="H742" s="162">
        <v>228.084</v>
      </c>
      <c r="I742" s="163"/>
      <c r="L742" s="159"/>
      <c r="M742" s="164"/>
      <c r="T742" s="165"/>
      <c r="AT742" s="160" t="s">
        <v>249</v>
      </c>
      <c r="AU742" s="160" t="s">
        <v>86</v>
      </c>
      <c r="AV742" s="13" t="s">
        <v>247</v>
      </c>
      <c r="AW742" s="13" t="s">
        <v>30</v>
      </c>
      <c r="AX742" s="13" t="s">
        <v>80</v>
      </c>
      <c r="AY742" s="160" t="s">
        <v>241</v>
      </c>
    </row>
    <row r="743" spans="2:65" s="1" customFormat="1" ht="37.75" customHeight="1">
      <c r="B743" s="32"/>
      <c r="C743" s="137" t="s">
        <v>764</v>
      </c>
      <c r="D743" s="137" t="s">
        <v>243</v>
      </c>
      <c r="E743" s="138" t="s">
        <v>765</v>
      </c>
      <c r="F743" s="139" t="s">
        <v>766</v>
      </c>
      <c r="G743" s="140" t="s">
        <v>246</v>
      </c>
      <c r="H743" s="141">
        <v>228.084</v>
      </c>
      <c r="I743" s="142"/>
      <c r="J743" s="143">
        <f>ROUND(I743*H743,2)</f>
        <v>0</v>
      </c>
      <c r="K743" s="144"/>
      <c r="L743" s="32"/>
      <c r="M743" s="145" t="s">
        <v>1</v>
      </c>
      <c r="N743" s="146" t="s">
        <v>39</v>
      </c>
      <c r="P743" s="147">
        <f>O743*H743</f>
        <v>0</v>
      </c>
      <c r="Q743" s="147">
        <v>8.0000000000000007E-5</v>
      </c>
      <c r="R743" s="147">
        <f>Q743*H743</f>
        <v>1.8246720000000001E-2</v>
      </c>
      <c r="S743" s="147">
        <v>0</v>
      </c>
      <c r="T743" s="148">
        <f>S743*H743</f>
        <v>0</v>
      </c>
      <c r="AR743" s="149" t="s">
        <v>247</v>
      </c>
      <c r="AT743" s="149" t="s">
        <v>243</v>
      </c>
      <c r="AU743" s="149" t="s">
        <v>86</v>
      </c>
      <c r="AY743" s="17" t="s">
        <v>241</v>
      </c>
      <c r="BE743" s="150">
        <f>IF(N743="základní",J743,0)</f>
        <v>0</v>
      </c>
      <c r="BF743" s="150">
        <f>IF(N743="snížená",J743,0)</f>
        <v>0</v>
      </c>
      <c r="BG743" s="150">
        <f>IF(N743="zákl. přenesená",J743,0)</f>
        <v>0</v>
      </c>
      <c r="BH743" s="150">
        <f>IF(N743="sníž. přenesená",J743,0)</f>
        <v>0</v>
      </c>
      <c r="BI743" s="150">
        <f>IF(N743="nulová",J743,0)</f>
        <v>0</v>
      </c>
      <c r="BJ743" s="17" t="s">
        <v>86</v>
      </c>
      <c r="BK743" s="150">
        <f>ROUND(I743*H743,2)</f>
        <v>0</v>
      </c>
      <c r="BL743" s="17" t="s">
        <v>247</v>
      </c>
      <c r="BM743" s="149" t="s">
        <v>3953</v>
      </c>
    </row>
    <row r="744" spans="2:65" s="1" customFormat="1" ht="21.75" customHeight="1">
      <c r="B744" s="32"/>
      <c r="C744" s="173" t="s">
        <v>768</v>
      </c>
      <c r="D744" s="173" t="s">
        <v>319</v>
      </c>
      <c r="E744" s="174" t="s">
        <v>702</v>
      </c>
      <c r="F744" s="175" t="s">
        <v>703</v>
      </c>
      <c r="G744" s="176" t="s">
        <v>246</v>
      </c>
      <c r="H744" s="177">
        <v>478.976</v>
      </c>
      <c r="I744" s="178"/>
      <c r="J744" s="179">
        <f>ROUND(I744*H744,2)</f>
        <v>0</v>
      </c>
      <c r="K744" s="180"/>
      <c r="L744" s="181"/>
      <c r="M744" s="182" t="s">
        <v>1</v>
      </c>
      <c r="N744" s="183" t="s">
        <v>39</v>
      </c>
      <c r="P744" s="147">
        <f>O744*H744</f>
        <v>0</v>
      </c>
      <c r="Q744" s="147">
        <v>1.5E-3</v>
      </c>
      <c r="R744" s="147">
        <f>Q744*H744</f>
        <v>0.71846399999999999</v>
      </c>
      <c r="S744" s="147">
        <v>0</v>
      </c>
      <c r="T744" s="148">
        <f>S744*H744</f>
        <v>0</v>
      </c>
      <c r="AR744" s="149" t="s">
        <v>285</v>
      </c>
      <c r="AT744" s="149" t="s">
        <v>319</v>
      </c>
      <c r="AU744" s="149" t="s">
        <v>86</v>
      </c>
      <c r="AY744" s="17" t="s">
        <v>241</v>
      </c>
      <c r="BE744" s="150">
        <f>IF(N744="základní",J744,0)</f>
        <v>0</v>
      </c>
      <c r="BF744" s="150">
        <f>IF(N744="snížená",J744,0)</f>
        <v>0</v>
      </c>
      <c r="BG744" s="150">
        <f>IF(N744="zákl. přenesená",J744,0)</f>
        <v>0</v>
      </c>
      <c r="BH744" s="150">
        <f>IF(N744="sníž. přenesená",J744,0)</f>
        <v>0</v>
      </c>
      <c r="BI744" s="150">
        <f>IF(N744="nulová",J744,0)</f>
        <v>0</v>
      </c>
      <c r="BJ744" s="17" t="s">
        <v>86</v>
      </c>
      <c r="BK744" s="150">
        <f>ROUND(I744*H744,2)</f>
        <v>0</v>
      </c>
      <c r="BL744" s="17" t="s">
        <v>247</v>
      </c>
      <c r="BM744" s="149" t="s">
        <v>3954</v>
      </c>
    </row>
    <row r="745" spans="2:65" s="12" customFormat="1" ht="12">
      <c r="B745" s="151"/>
      <c r="D745" s="152" t="s">
        <v>249</v>
      </c>
      <c r="E745" s="153" t="s">
        <v>1</v>
      </c>
      <c r="F745" s="154" t="s">
        <v>770</v>
      </c>
      <c r="H745" s="155">
        <v>478.976</v>
      </c>
      <c r="I745" s="156"/>
      <c r="L745" s="151"/>
      <c r="M745" s="157"/>
      <c r="T745" s="158"/>
      <c r="AT745" s="153" t="s">
        <v>249</v>
      </c>
      <c r="AU745" s="153" t="s">
        <v>86</v>
      </c>
      <c r="AV745" s="12" t="s">
        <v>86</v>
      </c>
      <c r="AW745" s="12" t="s">
        <v>30</v>
      </c>
      <c r="AX745" s="12" t="s">
        <v>73</v>
      </c>
      <c r="AY745" s="153" t="s">
        <v>241</v>
      </c>
    </row>
    <row r="746" spans="2:65" s="13" customFormat="1" ht="12">
      <c r="B746" s="159"/>
      <c r="D746" s="152" t="s">
        <v>249</v>
      </c>
      <c r="E746" s="160" t="s">
        <v>1</v>
      </c>
      <c r="F746" s="161" t="s">
        <v>251</v>
      </c>
      <c r="H746" s="162">
        <v>478.976</v>
      </c>
      <c r="I746" s="163"/>
      <c r="L746" s="159"/>
      <c r="M746" s="164"/>
      <c r="T746" s="165"/>
      <c r="AT746" s="160" t="s">
        <v>249</v>
      </c>
      <c r="AU746" s="160" t="s">
        <v>86</v>
      </c>
      <c r="AV746" s="13" t="s">
        <v>247</v>
      </c>
      <c r="AW746" s="13" t="s">
        <v>30</v>
      </c>
      <c r="AX746" s="13" t="s">
        <v>80</v>
      </c>
      <c r="AY746" s="160" t="s">
        <v>241</v>
      </c>
    </row>
    <row r="747" spans="2:65" s="1" customFormat="1" ht="44.25" customHeight="1">
      <c r="B747" s="32"/>
      <c r="C747" s="137" t="s">
        <v>771</v>
      </c>
      <c r="D747" s="137" t="s">
        <v>243</v>
      </c>
      <c r="E747" s="138" t="s">
        <v>745</v>
      </c>
      <c r="F747" s="139" t="s">
        <v>746</v>
      </c>
      <c r="G747" s="140" t="s">
        <v>246</v>
      </c>
      <c r="H747" s="141">
        <v>19.294</v>
      </c>
      <c r="I747" s="142"/>
      <c r="J747" s="143">
        <f>ROUND(I747*H747,2)</f>
        <v>0</v>
      </c>
      <c r="K747" s="144"/>
      <c r="L747" s="32"/>
      <c r="M747" s="145" t="s">
        <v>1</v>
      </c>
      <c r="N747" s="146" t="s">
        <v>39</v>
      </c>
      <c r="P747" s="147">
        <f>O747*H747</f>
        <v>0</v>
      </c>
      <c r="Q747" s="147">
        <v>8.5199999999999998E-3</v>
      </c>
      <c r="R747" s="147">
        <f>Q747*H747</f>
        <v>0.16438488000000001</v>
      </c>
      <c r="S747" s="147">
        <v>0</v>
      </c>
      <c r="T747" s="148">
        <f>S747*H747</f>
        <v>0</v>
      </c>
      <c r="AR747" s="149" t="s">
        <v>247</v>
      </c>
      <c r="AT747" s="149" t="s">
        <v>243</v>
      </c>
      <c r="AU747" s="149" t="s">
        <v>86</v>
      </c>
      <c r="AY747" s="17" t="s">
        <v>241</v>
      </c>
      <c r="BE747" s="150">
        <f>IF(N747="základní",J747,0)</f>
        <v>0</v>
      </c>
      <c r="BF747" s="150">
        <f>IF(N747="snížená",J747,0)</f>
        <v>0</v>
      </c>
      <c r="BG747" s="150">
        <f>IF(N747="zákl. přenesená",J747,0)</f>
        <v>0</v>
      </c>
      <c r="BH747" s="150">
        <f>IF(N747="sníž. přenesená",J747,0)</f>
        <v>0</v>
      </c>
      <c r="BI747" s="150">
        <f>IF(N747="nulová",J747,0)</f>
        <v>0</v>
      </c>
      <c r="BJ747" s="17" t="s">
        <v>86</v>
      </c>
      <c r="BK747" s="150">
        <f>ROUND(I747*H747,2)</f>
        <v>0</v>
      </c>
      <c r="BL747" s="17" t="s">
        <v>247</v>
      </c>
      <c r="BM747" s="149" t="s">
        <v>3955</v>
      </c>
    </row>
    <row r="748" spans="2:65" s="12" customFormat="1" ht="12">
      <c r="B748" s="151"/>
      <c r="D748" s="152" t="s">
        <v>249</v>
      </c>
      <c r="E748" s="153" t="s">
        <v>1</v>
      </c>
      <c r="F748" s="154" t="s">
        <v>773</v>
      </c>
      <c r="H748" s="155">
        <v>6.9109999999999996</v>
      </c>
      <c r="I748" s="156"/>
      <c r="L748" s="151"/>
      <c r="M748" s="157"/>
      <c r="T748" s="158"/>
      <c r="AT748" s="153" t="s">
        <v>249</v>
      </c>
      <c r="AU748" s="153" t="s">
        <v>86</v>
      </c>
      <c r="AV748" s="12" t="s">
        <v>86</v>
      </c>
      <c r="AW748" s="12" t="s">
        <v>30</v>
      </c>
      <c r="AX748" s="12" t="s">
        <v>73</v>
      </c>
      <c r="AY748" s="153" t="s">
        <v>241</v>
      </c>
    </row>
    <row r="749" spans="2:65" s="12" customFormat="1" ht="12">
      <c r="B749" s="151"/>
      <c r="D749" s="152" t="s">
        <v>249</v>
      </c>
      <c r="E749" s="153" t="s">
        <v>1</v>
      </c>
      <c r="F749" s="154" t="s">
        <v>774</v>
      </c>
      <c r="H749" s="155">
        <v>3.8330000000000002</v>
      </c>
      <c r="I749" s="156"/>
      <c r="L749" s="151"/>
      <c r="M749" s="157"/>
      <c r="T749" s="158"/>
      <c r="AT749" s="153" t="s">
        <v>249</v>
      </c>
      <c r="AU749" s="153" t="s">
        <v>86</v>
      </c>
      <c r="AV749" s="12" t="s">
        <v>86</v>
      </c>
      <c r="AW749" s="12" t="s">
        <v>30</v>
      </c>
      <c r="AX749" s="12" t="s">
        <v>73</v>
      </c>
      <c r="AY749" s="153" t="s">
        <v>241</v>
      </c>
    </row>
    <row r="750" spans="2:65" s="12" customFormat="1" ht="12">
      <c r="B750" s="151"/>
      <c r="D750" s="152" t="s">
        <v>249</v>
      </c>
      <c r="E750" s="153" t="s">
        <v>1</v>
      </c>
      <c r="F750" s="154" t="s">
        <v>775</v>
      </c>
      <c r="H750" s="155">
        <v>5.016</v>
      </c>
      <c r="I750" s="156"/>
      <c r="L750" s="151"/>
      <c r="M750" s="157"/>
      <c r="T750" s="158"/>
      <c r="AT750" s="153" t="s">
        <v>249</v>
      </c>
      <c r="AU750" s="153" t="s">
        <v>86</v>
      </c>
      <c r="AV750" s="12" t="s">
        <v>86</v>
      </c>
      <c r="AW750" s="12" t="s">
        <v>30</v>
      </c>
      <c r="AX750" s="12" t="s">
        <v>73</v>
      </c>
      <c r="AY750" s="153" t="s">
        <v>241</v>
      </c>
    </row>
    <row r="751" spans="2:65" s="12" customFormat="1" ht="12">
      <c r="B751" s="151"/>
      <c r="D751" s="152" t="s">
        <v>249</v>
      </c>
      <c r="E751" s="153" t="s">
        <v>1</v>
      </c>
      <c r="F751" s="154" t="s">
        <v>776</v>
      </c>
      <c r="H751" s="155">
        <v>3.5339999999999998</v>
      </c>
      <c r="I751" s="156"/>
      <c r="L751" s="151"/>
      <c r="M751" s="157"/>
      <c r="T751" s="158"/>
      <c r="AT751" s="153" t="s">
        <v>249</v>
      </c>
      <c r="AU751" s="153" t="s">
        <v>86</v>
      </c>
      <c r="AV751" s="12" t="s">
        <v>86</v>
      </c>
      <c r="AW751" s="12" t="s">
        <v>30</v>
      </c>
      <c r="AX751" s="12" t="s">
        <v>73</v>
      </c>
      <c r="AY751" s="153" t="s">
        <v>241</v>
      </c>
    </row>
    <row r="752" spans="2:65" s="13" customFormat="1" ht="12">
      <c r="B752" s="159"/>
      <c r="D752" s="152" t="s">
        <v>249</v>
      </c>
      <c r="E752" s="160" t="s">
        <v>1</v>
      </c>
      <c r="F752" s="161" t="s">
        <v>777</v>
      </c>
      <c r="H752" s="162">
        <v>19.294</v>
      </c>
      <c r="I752" s="163"/>
      <c r="L752" s="159"/>
      <c r="M752" s="164"/>
      <c r="T752" s="165"/>
      <c r="AT752" s="160" t="s">
        <v>249</v>
      </c>
      <c r="AU752" s="160" t="s">
        <v>86</v>
      </c>
      <c r="AV752" s="13" t="s">
        <v>247</v>
      </c>
      <c r="AW752" s="13" t="s">
        <v>30</v>
      </c>
      <c r="AX752" s="13" t="s">
        <v>80</v>
      </c>
      <c r="AY752" s="160" t="s">
        <v>241</v>
      </c>
    </row>
    <row r="753" spans="2:65" s="1" customFormat="1" ht="37.75" customHeight="1">
      <c r="B753" s="32"/>
      <c r="C753" s="137" t="s">
        <v>778</v>
      </c>
      <c r="D753" s="137" t="s">
        <v>243</v>
      </c>
      <c r="E753" s="138" t="s">
        <v>761</v>
      </c>
      <c r="F753" s="139" t="s">
        <v>762</v>
      </c>
      <c r="G753" s="140" t="s">
        <v>246</v>
      </c>
      <c r="H753" s="141">
        <v>19.294</v>
      </c>
      <c r="I753" s="142"/>
      <c r="J753" s="143">
        <f>ROUND(I753*H753,2)</f>
        <v>0</v>
      </c>
      <c r="K753" s="144"/>
      <c r="L753" s="32"/>
      <c r="M753" s="145" t="s">
        <v>1</v>
      </c>
      <c r="N753" s="146" t="s">
        <v>39</v>
      </c>
      <c r="P753" s="147">
        <f>O753*H753</f>
        <v>0</v>
      </c>
      <c r="Q753" s="147">
        <v>6.1399999999999996E-3</v>
      </c>
      <c r="R753" s="147">
        <f>Q753*H753</f>
        <v>0.11846516</v>
      </c>
      <c r="S753" s="147">
        <v>0</v>
      </c>
      <c r="T753" s="148">
        <f>S753*H753</f>
        <v>0</v>
      </c>
      <c r="AR753" s="149" t="s">
        <v>247</v>
      </c>
      <c r="AT753" s="149" t="s">
        <v>243</v>
      </c>
      <c r="AU753" s="149" t="s">
        <v>86</v>
      </c>
      <c r="AY753" s="17" t="s">
        <v>241</v>
      </c>
      <c r="BE753" s="150">
        <f>IF(N753="základní",J753,0)</f>
        <v>0</v>
      </c>
      <c r="BF753" s="150">
        <f>IF(N753="snížená",J753,0)</f>
        <v>0</v>
      </c>
      <c r="BG753" s="150">
        <f>IF(N753="zákl. přenesená",J753,0)</f>
        <v>0</v>
      </c>
      <c r="BH753" s="150">
        <f>IF(N753="sníž. přenesená",J753,0)</f>
        <v>0</v>
      </c>
      <c r="BI753" s="150">
        <f>IF(N753="nulová",J753,0)</f>
        <v>0</v>
      </c>
      <c r="BJ753" s="17" t="s">
        <v>86</v>
      </c>
      <c r="BK753" s="150">
        <f>ROUND(I753*H753,2)</f>
        <v>0</v>
      </c>
      <c r="BL753" s="17" t="s">
        <v>247</v>
      </c>
      <c r="BM753" s="149" t="s">
        <v>3956</v>
      </c>
    </row>
    <row r="754" spans="2:65" s="12" customFormat="1" ht="12">
      <c r="B754" s="151"/>
      <c r="D754" s="152" t="s">
        <v>249</v>
      </c>
      <c r="E754" s="153" t="s">
        <v>1</v>
      </c>
      <c r="F754" s="154" t="s">
        <v>773</v>
      </c>
      <c r="H754" s="155">
        <v>6.9109999999999996</v>
      </c>
      <c r="I754" s="156"/>
      <c r="L754" s="151"/>
      <c r="M754" s="157"/>
      <c r="T754" s="158"/>
      <c r="AT754" s="153" t="s">
        <v>249</v>
      </c>
      <c r="AU754" s="153" t="s">
        <v>86</v>
      </c>
      <c r="AV754" s="12" t="s">
        <v>86</v>
      </c>
      <c r="AW754" s="12" t="s">
        <v>30</v>
      </c>
      <c r="AX754" s="12" t="s">
        <v>73</v>
      </c>
      <c r="AY754" s="153" t="s">
        <v>241</v>
      </c>
    </row>
    <row r="755" spans="2:65" s="12" customFormat="1" ht="12">
      <c r="B755" s="151"/>
      <c r="D755" s="152" t="s">
        <v>249</v>
      </c>
      <c r="E755" s="153" t="s">
        <v>1</v>
      </c>
      <c r="F755" s="154" t="s">
        <v>774</v>
      </c>
      <c r="H755" s="155">
        <v>3.8330000000000002</v>
      </c>
      <c r="I755" s="156"/>
      <c r="L755" s="151"/>
      <c r="M755" s="157"/>
      <c r="T755" s="158"/>
      <c r="AT755" s="153" t="s">
        <v>249</v>
      </c>
      <c r="AU755" s="153" t="s">
        <v>86</v>
      </c>
      <c r="AV755" s="12" t="s">
        <v>86</v>
      </c>
      <c r="AW755" s="12" t="s">
        <v>30</v>
      </c>
      <c r="AX755" s="12" t="s">
        <v>73</v>
      </c>
      <c r="AY755" s="153" t="s">
        <v>241</v>
      </c>
    </row>
    <row r="756" spans="2:65" s="12" customFormat="1" ht="12">
      <c r="B756" s="151"/>
      <c r="D756" s="152" t="s">
        <v>249</v>
      </c>
      <c r="E756" s="153" t="s">
        <v>1</v>
      </c>
      <c r="F756" s="154" t="s">
        <v>775</v>
      </c>
      <c r="H756" s="155">
        <v>5.016</v>
      </c>
      <c r="I756" s="156"/>
      <c r="L756" s="151"/>
      <c r="M756" s="157"/>
      <c r="T756" s="158"/>
      <c r="AT756" s="153" t="s">
        <v>249</v>
      </c>
      <c r="AU756" s="153" t="s">
        <v>86</v>
      </c>
      <c r="AV756" s="12" t="s">
        <v>86</v>
      </c>
      <c r="AW756" s="12" t="s">
        <v>30</v>
      </c>
      <c r="AX756" s="12" t="s">
        <v>73</v>
      </c>
      <c r="AY756" s="153" t="s">
        <v>241</v>
      </c>
    </row>
    <row r="757" spans="2:65" s="12" customFormat="1" ht="12">
      <c r="B757" s="151"/>
      <c r="D757" s="152" t="s">
        <v>249</v>
      </c>
      <c r="E757" s="153" t="s">
        <v>1</v>
      </c>
      <c r="F757" s="154" t="s">
        <v>776</v>
      </c>
      <c r="H757" s="155">
        <v>3.5339999999999998</v>
      </c>
      <c r="I757" s="156"/>
      <c r="L757" s="151"/>
      <c r="M757" s="157"/>
      <c r="T757" s="158"/>
      <c r="AT757" s="153" t="s">
        <v>249</v>
      </c>
      <c r="AU757" s="153" t="s">
        <v>86</v>
      </c>
      <c r="AV757" s="12" t="s">
        <v>86</v>
      </c>
      <c r="AW757" s="12" t="s">
        <v>30</v>
      </c>
      <c r="AX757" s="12" t="s">
        <v>73</v>
      </c>
      <c r="AY757" s="153" t="s">
        <v>241</v>
      </c>
    </row>
    <row r="758" spans="2:65" s="13" customFormat="1" ht="12">
      <c r="B758" s="159"/>
      <c r="D758" s="152" t="s">
        <v>249</v>
      </c>
      <c r="E758" s="160" t="s">
        <v>1</v>
      </c>
      <c r="F758" s="161" t="s">
        <v>777</v>
      </c>
      <c r="H758" s="162">
        <v>19.294</v>
      </c>
      <c r="I758" s="163"/>
      <c r="L758" s="159"/>
      <c r="M758" s="164"/>
      <c r="T758" s="165"/>
      <c r="AT758" s="160" t="s">
        <v>249</v>
      </c>
      <c r="AU758" s="160" t="s">
        <v>86</v>
      </c>
      <c r="AV758" s="13" t="s">
        <v>247</v>
      </c>
      <c r="AW758" s="13" t="s">
        <v>30</v>
      </c>
      <c r="AX758" s="13" t="s">
        <v>80</v>
      </c>
      <c r="AY758" s="160" t="s">
        <v>241</v>
      </c>
    </row>
    <row r="759" spans="2:65" s="1" customFormat="1" ht="37.75" customHeight="1">
      <c r="B759" s="32"/>
      <c r="C759" s="137" t="s">
        <v>780</v>
      </c>
      <c r="D759" s="137" t="s">
        <v>243</v>
      </c>
      <c r="E759" s="138" t="s">
        <v>765</v>
      </c>
      <c r="F759" s="139" t="s">
        <v>766</v>
      </c>
      <c r="G759" s="140" t="s">
        <v>246</v>
      </c>
      <c r="H759" s="141">
        <v>19.294</v>
      </c>
      <c r="I759" s="142"/>
      <c r="J759" s="143">
        <f>ROUND(I759*H759,2)</f>
        <v>0</v>
      </c>
      <c r="K759" s="144"/>
      <c r="L759" s="32"/>
      <c r="M759" s="145" t="s">
        <v>1</v>
      </c>
      <c r="N759" s="146" t="s">
        <v>39</v>
      </c>
      <c r="P759" s="147">
        <f>O759*H759</f>
        <v>0</v>
      </c>
      <c r="Q759" s="147">
        <v>8.0000000000000007E-5</v>
      </c>
      <c r="R759" s="147">
        <f>Q759*H759</f>
        <v>1.5435200000000003E-3</v>
      </c>
      <c r="S759" s="147">
        <v>0</v>
      </c>
      <c r="T759" s="148">
        <f>S759*H759</f>
        <v>0</v>
      </c>
      <c r="AR759" s="149" t="s">
        <v>247</v>
      </c>
      <c r="AT759" s="149" t="s">
        <v>243</v>
      </c>
      <c r="AU759" s="149" t="s">
        <v>86</v>
      </c>
      <c r="AY759" s="17" t="s">
        <v>241</v>
      </c>
      <c r="BE759" s="150">
        <f>IF(N759="základní",J759,0)</f>
        <v>0</v>
      </c>
      <c r="BF759" s="150">
        <f>IF(N759="snížená",J759,0)</f>
        <v>0</v>
      </c>
      <c r="BG759" s="150">
        <f>IF(N759="zákl. přenesená",J759,0)</f>
        <v>0</v>
      </c>
      <c r="BH759" s="150">
        <f>IF(N759="sníž. přenesená",J759,0)</f>
        <v>0</v>
      </c>
      <c r="BI759" s="150">
        <f>IF(N759="nulová",J759,0)</f>
        <v>0</v>
      </c>
      <c r="BJ759" s="17" t="s">
        <v>86</v>
      </c>
      <c r="BK759" s="150">
        <f>ROUND(I759*H759,2)</f>
        <v>0</v>
      </c>
      <c r="BL759" s="17" t="s">
        <v>247</v>
      </c>
      <c r="BM759" s="149" t="s">
        <v>3957</v>
      </c>
    </row>
    <row r="760" spans="2:65" s="1" customFormat="1" ht="24.25" customHeight="1">
      <c r="B760" s="32"/>
      <c r="C760" s="173" t="s">
        <v>782</v>
      </c>
      <c r="D760" s="173" t="s">
        <v>319</v>
      </c>
      <c r="E760" s="174" t="s">
        <v>783</v>
      </c>
      <c r="F760" s="175" t="s">
        <v>784</v>
      </c>
      <c r="G760" s="176" t="s">
        <v>246</v>
      </c>
      <c r="H760" s="177">
        <v>40.517000000000003</v>
      </c>
      <c r="I760" s="178"/>
      <c r="J760" s="179">
        <f>ROUND(I760*H760,2)</f>
        <v>0</v>
      </c>
      <c r="K760" s="180"/>
      <c r="L760" s="181"/>
      <c r="M760" s="182" t="s">
        <v>1</v>
      </c>
      <c r="N760" s="183" t="s">
        <v>39</v>
      </c>
      <c r="P760" s="147">
        <f>O760*H760</f>
        <v>0</v>
      </c>
      <c r="Q760" s="147">
        <v>3.0000000000000001E-3</v>
      </c>
      <c r="R760" s="147">
        <f>Q760*H760</f>
        <v>0.12155100000000001</v>
      </c>
      <c r="S760" s="147">
        <v>0</v>
      </c>
      <c r="T760" s="148">
        <f>S760*H760</f>
        <v>0</v>
      </c>
      <c r="AR760" s="149" t="s">
        <v>285</v>
      </c>
      <c r="AT760" s="149" t="s">
        <v>319</v>
      </c>
      <c r="AU760" s="149" t="s">
        <v>86</v>
      </c>
      <c r="AY760" s="17" t="s">
        <v>241</v>
      </c>
      <c r="BE760" s="150">
        <f>IF(N760="základní",J760,0)</f>
        <v>0</v>
      </c>
      <c r="BF760" s="150">
        <f>IF(N760="snížená",J760,0)</f>
        <v>0</v>
      </c>
      <c r="BG760" s="150">
        <f>IF(N760="zákl. přenesená",J760,0)</f>
        <v>0</v>
      </c>
      <c r="BH760" s="150">
        <f>IF(N760="sníž. přenesená",J760,0)</f>
        <v>0</v>
      </c>
      <c r="BI760" s="150">
        <f>IF(N760="nulová",J760,0)</f>
        <v>0</v>
      </c>
      <c r="BJ760" s="17" t="s">
        <v>86</v>
      </c>
      <c r="BK760" s="150">
        <f>ROUND(I760*H760,2)</f>
        <v>0</v>
      </c>
      <c r="BL760" s="17" t="s">
        <v>247</v>
      </c>
      <c r="BM760" s="149" t="s">
        <v>3958</v>
      </c>
    </row>
    <row r="761" spans="2:65" s="12" customFormat="1" ht="12">
      <c r="B761" s="151"/>
      <c r="D761" s="152" t="s">
        <v>249</v>
      </c>
      <c r="E761" s="153" t="s">
        <v>1</v>
      </c>
      <c r="F761" s="154" t="s">
        <v>786</v>
      </c>
      <c r="H761" s="155">
        <v>40.517000000000003</v>
      </c>
      <c r="I761" s="156"/>
      <c r="L761" s="151"/>
      <c r="M761" s="157"/>
      <c r="T761" s="158"/>
      <c r="AT761" s="153" t="s">
        <v>249</v>
      </c>
      <c r="AU761" s="153" t="s">
        <v>86</v>
      </c>
      <c r="AV761" s="12" t="s">
        <v>86</v>
      </c>
      <c r="AW761" s="12" t="s">
        <v>30</v>
      </c>
      <c r="AX761" s="12" t="s">
        <v>73</v>
      </c>
      <c r="AY761" s="153" t="s">
        <v>241</v>
      </c>
    </row>
    <row r="762" spans="2:65" s="13" customFormat="1" ht="12">
      <c r="B762" s="159"/>
      <c r="D762" s="152" t="s">
        <v>249</v>
      </c>
      <c r="E762" s="160" t="s">
        <v>1</v>
      </c>
      <c r="F762" s="161" t="s">
        <v>251</v>
      </c>
      <c r="H762" s="162">
        <v>40.517000000000003</v>
      </c>
      <c r="I762" s="163"/>
      <c r="L762" s="159"/>
      <c r="M762" s="164"/>
      <c r="T762" s="165"/>
      <c r="AT762" s="160" t="s">
        <v>249</v>
      </c>
      <c r="AU762" s="160" t="s">
        <v>86</v>
      </c>
      <c r="AV762" s="13" t="s">
        <v>247</v>
      </c>
      <c r="AW762" s="13" t="s">
        <v>30</v>
      </c>
      <c r="AX762" s="13" t="s">
        <v>80</v>
      </c>
      <c r="AY762" s="160" t="s">
        <v>241</v>
      </c>
    </row>
    <row r="763" spans="2:65" s="1" customFormat="1" ht="24.25" customHeight="1">
      <c r="B763" s="32"/>
      <c r="C763" s="137" t="s">
        <v>787</v>
      </c>
      <c r="D763" s="137" t="s">
        <v>243</v>
      </c>
      <c r="E763" s="138" t="s">
        <v>788</v>
      </c>
      <c r="F763" s="139" t="s">
        <v>789</v>
      </c>
      <c r="G763" s="140" t="s">
        <v>299</v>
      </c>
      <c r="H763" s="141">
        <v>67.7</v>
      </c>
      <c r="I763" s="142"/>
      <c r="J763" s="143">
        <f>ROUND(I763*H763,2)</f>
        <v>0</v>
      </c>
      <c r="K763" s="144"/>
      <c r="L763" s="32"/>
      <c r="M763" s="145" t="s">
        <v>1</v>
      </c>
      <c r="N763" s="146" t="s">
        <v>39</v>
      </c>
      <c r="P763" s="147">
        <f>O763*H763</f>
        <v>0</v>
      </c>
      <c r="Q763" s="147">
        <v>3.0000000000000001E-5</v>
      </c>
      <c r="R763" s="147">
        <f>Q763*H763</f>
        <v>2.0310000000000003E-3</v>
      </c>
      <c r="S763" s="147">
        <v>0</v>
      </c>
      <c r="T763" s="148">
        <f>S763*H763</f>
        <v>0</v>
      </c>
      <c r="AR763" s="149" t="s">
        <v>247</v>
      </c>
      <c r="AT763" s="149" t="s">
        <v>243</v>
      </c>
      <c r="AU763" s="149" t="s">
        <v>86</v>
      </c>
      <c r="AY763" s="17" t="s">
        <v>241</v>
      </c>
      <c r="BE763" s="150">
        <f>IF(N763="základní",J763,0)</f>
        <v>0</v>
      </c>
      <c r="BF763" s="150">
        <f>IF(N763="snížená",J763,0)</f>
        <v>0</v>
      </c>
      <c r="BG763" s="150">
        <f>IF(N763="zákl. přenesená",J763,0)</f>
        <v>0</v>
      </c>
      <c r="BH763" s="150">
        <f>IF(N763="sníž. přenesená",J763,0)</f>
        <v>0</v>
      </c>
      <c r="BI763" s="150">
        <f>IF(N763="nulová",J763,0)</f>
        <v>0</v>
      </c>
      <c r="BJ763" s="17" t="s">
        <v>86</v>
      </c>
      <c r="BK763" s="150">
        <f>ROUND(I763*H763,2)</f>
        <v>0</v>
      </c>
      <c r="BL763" s="17" t="s">
        <v>247</v>
      </c>
      <c r="BM763" s="149" t="s">
        <v>3959</v>
      </c>
    </row>
    <row r="764" spans="2:65" s="12" customFormat="1" ht="12">
      <c r="B764" s="151"/>
      <c r="D764" s="152" t="s">
        <v>249</v>
      </c>
      <c r="E764" s="153" t="s">
        <v>1</v>
      </c>
      <c r="F764" s="154" t="s">
        <v>791</v>
      </c>
      <c r="H764" s="155">
        <v>24.25</v>
      </c>
      <c r="I764" s="156"/>
      <c r="L764" s="151"/>
      <c r="M764" s="157"/>
      <c r="T764" s="158"/>
      <c r="AT764" s="153" t="s">
        <v>249</v>
      </c>
      <c r="AU764" s="153" t="s">
        <v>86</v>
      </c>
      <c r="AV764" s="12" t="s">
        <v>86</v>
      </c>
      <c r="AW764" s="12" t="s">
        <v>30</v>
      </c>
      <c r="AX764" s="12" t="s">
        <v>73</v>
      </c>
      <c r="AY764" s="153" t="s">
        <v>241</v>
      </c>
    </row>
    <row r="765" spans="2:65" s="12" customFormat="1" ht="12">
      <c r="B765" s="151"/>
      <c r="D765" s="152" t="s">
        <v>249</v>
      </c>
      <c r="E765" s="153" t="s">
        <v>1</v>
      </c>
      <c r="F765" s="154" t="s">
        <v>792</v>
      </c>
      <c r="H765" s="155">
        <v>13.45</v>
      </c>
      <c r="I765" s="156"/>
      <c r="L765" s="151"/>
      <c r="M765" s="157"/>
      <c r="T765" s="158"/>
      <c r="AT765" s="153" t="s">
        <v>249</v>
      </c>
      <c r="AU765" s="153" t="s">
        <v>86</v>
      </c>
      <c r="AV765" s="12" t="s">
        <v>86</v>
      </c>
      <c r="AW765" s="12" t="s">
        <v>30</v>
      </c>
      <c r="AX765" s="12" t="s">
        <v>73</v>
      </c>
      <c r="AY765" s="153" t="s">
        <v>241</v>
      </c>
    </row>
    <row r="766" spans="2:65" s="12" customFormat="1" ht="12">
      <c r="B766" s="151"/>
      <c r="D766" s="152" t="s">
        <v>249</v>
      </c>
      <c r="E766" s="153" t="s">
        <v>1</v>
      </c>
      <c r="F766" s="154" t="s">
        <v>793</v>
      </c>
      <c r="H766" s="155">
        <v>17.600000000000001</v>
      </c>
      <c r="I766" s="156"/>
      <c r="L766" s="151"/>
      <c r="M766" s="157"/>
      <c r="T766" s="158"/>
      <c r="AT766" s="153" t="s">
        <v>249</v>
      </c>
      <c r="AU766" s="153" t="s">
        <v>86</v>
      </c>
      <c r="AV766" s="12" t="s">
        <v>86</v>
      </c>
      <c r="AW766" s="12" t="s">
        <v>30</v>
      </c>
      <c r="AX766" s="12" t="s">
        <v>73</v>
      </c>
      <c r="AY766" s="153" t="s">
        <v>241</v>
      </c>
    </row>
    <row r="767" spans="2:65" s="12" customFormat="1" ht="12">
      <c r="B767" s="151"/>
      <c r="D767" s="152" t="s">
        <v>249</v>
      </c>
      <c r="E767" s="153" t="s">
        <v>1</v>
      </c>
      <c r="F767" s="154" t="s">
        <v>794</v>
      </c>
      <c r="H767" s="155">
        <v>12.4</v>
      </c>
      <c r="I767" s="156"/>
      <c r="L767" s="151"/>
      <c r="M767" s="157"/>
      <c r="T767" s="158"/>
      <c r="AT767" s="153" t="s">
        <v>249</v>
      </c>
      <c r="AU767" s="153" t="s">
        <v>86</v>
      </c>
      <c r="AV767" s="12" t="s">
        <v>86</v>
      </c>
      <c r="AW767" s="12" t="s">
        <v>30</v>
      </c>
      <c r="AX767" s="12" t="s">
        <v>73</v>
      </c>
      <c r="AY767" s="153" t="s">
        <v>241</v>
      </c>
    </row>
    <row r="768" spans="2:65" s="13" customFormat="1" ht="12">
      <c r="B768" s="159"/>
      <c r="D768" s="152" t="s">
        <v>249</v>
      </c>
      <c r="E768" s="160" t="s">
        <v>1</v>
      </c>
      <c r="F768" s="161" t="s">
        <v>251</v>
      </c>
      <c r="H768" s="162">
        <v>67.7</v>
      </c>
      <c r="I768" s="163"/>
      <c r="L768" s="159"/>
      <c r="M768" s="164"/>
      <c r="T768" s="165"/>
      <c r="AT768" s="160" t="s">
        <v>249</v>
      </c>
      <c r="AU768" s="160" t="s">
        <v>86</v>
      </c>
      <c r="AV768" s="13" t="s">
        <v>247</v>
      </c>
      <c r="AW768" s="13" t="s">
        <v>30</v>
      </c>
      <c r="AX768" s="13" t="s">
        <v>80</v>
      </c>
      <c r="AY768" s="160" t="s">
        <v>241</v>
      </c>
    </row>
    <row r="769" spans="2:65" s="1" customFormat="1" ht="24.25" customHeight="1">
      <c r="B769" s="32"/>
      <c r="C769" s="173" t="s">
        <v>795</v>
      </c>
      <c r="D769" s="173" t="s">
        <v>319</v>
      </c>
      <c r="E769" s="174" t="s">
        <v>796</v>
      </c>
      <c r="F769" s="175" t="s">
        <v>797</v>
      </c>
      <c r="G769" s="176" t="s">
        <v>299</v>
      </c>
      <c r="H769" s="177">
        <v>71.05</v>
      </c>
      <c r="I769" s="178"/>
      <c r="J769" s="179">
        <f>ROUND(I769*H769,2)</f>
        <v>0</v>
      </c>
      <c r="K769" s="180"/>
      <c r="L769" s="181"/>
      <c r="M769" s="182" t="s">
        <v>1</v>
      </c>
      <c r="N769" s="183" t="s">
        <v>39</v>
      </c>
      <c r="P769" s="147">
        <f>O769*H769</f>
        <v>0</v>
      </c>
      <c r="Q769" s="147">
        <v>7.6000000000000004E-4</v>
      </c>
      <c r="R769" s="147">
        <f>Q769*H769</f>
        <v>5.3997999999999997E-2</v>
      </c>
      <c r="S769" s="147">
        <v>0</v>
      </c>
      <c r="T769" s="148">
        <f>S769*H769</f>
        <v>0</v>
      </c>
      <c r="AR769" s="149" t="s">
        <v>285</v>
      </c>
      <c r="AT769" s="149" t="s">
        <v>319</v>
      </c>
      <c r="AU769" s="149" t="s">
        <v>86</v>
      </c>
      <c r="AY769" s="17" t="s">
        <v>241</v>
      </c>
      <c r="BE769" s="150">
        <f>IF(N769="základní",J769,0)</f>
        <v>0</v>
      </c>
      <c r="BF769" s="150">
        <f>IF(N769="snížená",J769,0)</f>
        <v>0</v>
      </c>
      <c r="BG769" s="150">
        <f>IF(N769="zákl. přenesená",J769,0)</f>
        <v>0</v>
      </c>
      <c r="BH769" s="150">
        <f>IF(N769="sníž. přenesená",J769,0)</f>
        <v>0</v>
      </c>
      <c r="BI769" s="150">
        <f>IF(N769="nulová",J769,0)</f>
        <v>0</v>
      </c>
      <c r="BJ769" s="17" t="s">
        <v>86</v>
      </c>
      <c r="BK769" s="150">
        <f>ROUND(I769*H769,2)</f>
        <v>0</v>
      </c>
      <c r="BL769" s="17" t="s">
        <v>247</v>
      </c>
      <c r="BM769" s="149" t="s">
        <v>3960</v>
      </c>
    </row>
    <row r="770" spans="2:65" s="1" customFormat="1" ht="16.5" customHeight="1">
      <c r="B770" s="32"/>
      <c r="C770" s="137" t="s">
        <v>799</v>
      </c>
      <c r="D770" s="137" t="s">
        <v>243</v>
      </c>
      <c r="E770" s="138" t="s">
        <v>800</v>
      </c>
      <c r="F770" s="139" t="s">
        <v>801</v>
      </c>
      <c r="G770" s="140" t="s">
        <v>299</v>
      </c>
      <c r="H770" s="141">
        <v>83.05</v>
      </c>
      <c r="I770" s="142"/>
      <c r="J770" s="143">
        <f>ROUND(I770*H770,2)</f>
        <v>0</v>
      </c>
      <c r="K770" s="144"/>
      <c r="L770" s="32"/>
      <c r="M770" s="145" t="s">
        <v>1</v>
      </c>
      <c r="N770" s="146" t="s">
        <v>39</v>
      </c>
      <c r="P770" s="147">
        <f>O770*H770</f>
        <v>0</v>
      </c>
      <c r="Q770" s="147">
        <v>0</v>
      </c>
      <c r="R770" s="147">
        <f>Q770*H770</f>
        <v>0</v>
      </c>
      <c r="S770" s="147">
        <v>0</v>
      </c>
      <c r="T770" s="148">
        <f>S770*H770</f>
        <v>0</v>
      </c>
      <c r="AR770" s="149" t="s">
        <v>247</v>
      </c>
      <c r="AT770" s="149" t="s">
        <v>243</v>
      </c>
      <c r="AU770" s="149" t="s">
        <v>86</v>
      </c>
      <c r="AY770" s="17" t="s">
        <v>241</v>
      </c>
      <c r="BE770" s="150">
        <f>IF(N770="základní",J770,0)</f>
        <v>0</v>
      </c>
      <c r="BF770" s="150">
        <f>IF(N770="snížená",J770,0)</f>
        <v>0</v>
      </c>
      <c r="BG770" s="150">
        <f>IF(N770="zákl. přenesená",J770,0)</f>
        <v>0</v>
      </c>
      <c r="BH770" s="150">
        <f>IF(N770="sníž. přenesená",J770,0)</f>
        <v>0</v>
      </c>
      <c r="BI770" s="150">
        <f>IF(N770="nulová",J770,0)</f>
        <v>0</v>
      </c>
      <c r="BJ770" s="17" t="s">
        <v>86</v>
      </c>
      <c r="BK770" s="150">
        <f>ROUND(I770*H770,2)</f>
        <v>0</v>
      </c>
      <c r="BL770" s="17" t="s">
        <v>247</v>
      </c>
      <c r="BM770" s="149" t="s">
        <v>3961</v>
      </c>
    </row>
    <row r="771" spans="2:65" s="12" customFormat="1" ht="12">
      <c r="B771" s="151"/>
      <c r="D771" s="152" t="s">
        <v>249</v>
      </c>
      <c r="E771" s="153" t="s">
        <v>1</v>
      </c>
      <c r="F771" s="154" t="s">
        <v>725</v>
      </c>
      <c r="H771" s="155">
        <v>6.32</v>
      </c>
      <c r="I771" s="156"/>
      <c r="L771" s="151"/>
      <c r="M771" s="157"/>
      <c r="T771" s="158"/>
      <c r="AT771" s="153" t="s">
        <v>249</v>
      </c>
      <c r="AU771" s="153" t="s">
        <v>86</v>
      </c>
      <c r="AV771" s="12" t="s">
        <v>86</v>
      </c>
      <c r="AW771" s="12" t="s">
        <v>30</v>
      </c>
      <c r="AX771" s="12" t="s">
        <v>73</v>
      </c>
      <c r="AY771" s="153" t="s">
        <v>241</v>
      </c>
    </row>
    <row r="772" spans="2:65" s="12" customFormat="1" ht="12">
      <c r="B772" s="151"/>
      <c r="D772" s="152" t="s">
        <v>249</v>
      </c>
      <c r="E772" s="153" t="s">
        <v>1</v>
      </c>
      <c r="F772" s="154" t="s">
        <v>803</v>
      </c>
      <c r="H772" s="155">
        <v>13.41</v>
      </c>
      <c r="I772" s="156"/>
      <c r="L772" s="151"/>
      <c r="M772" s="157"/>
      <c r="T772" s="158"/>
      <c r="AT772" s="153" t="s">
        <v>249</v>
      </c>
      <c r="AU772" s="153" t="s">
        <v>86</v>
      </c>
      <c r="AV772" s="12" t="s">
        <v>86</v>
      </c>
      <c r="AW772" s="12" t="s">
        <v>30</v>
      </c>
      <c r="AX772" s="12" t="s">
        <v>73</v>
      </c>
      <c r="AY772" s="153" t="s">
        <v>241</v>
      </c>
    </row>
    <row r="773" spans="2:65" s="14" customFormat="1" ht="12">
      <c r="B773" s="166"/>
      <c r="D773" s="152" t="s">
        <v>249</v>
      </c>
      <c r="E773" s="167" t="s">
        <v>1</v>
      </c>
      <c r="F773" s="168" t="s">
        <v>804</v>
      </c>
      <c r="H773" s="169">
        <v>19.73</v>
      </c>
      <c r="I773" s="170"/>
      <c r="L773" s="166"/>
      <c r="M773" s="171"/>
      <c r="T773" s="172"/>
      <c r="AT773" s="167" t="s">
        <v>249</v>
      </c>
      <c r="AU773" s="167" t="s">
        <v>86</v>
      </c>
      <c r="AV773" s="14" t="s">
        <v>258</v>
      </c>
      <c r="AW773" s="14" t="s">
        <v>30</v>
      </c>
      <c r="AX773" s="14" t="s">
        <v>73</v>
      </c>
      <c r="AY773" s="167" t="s">
        <v>241</v>
      </c>
    </row>
    <row r="774" spans="2:65" s="12" customFormat="1" ht="12">
      <c r="B774" s="151"/>
      <c r="D774" s="152" t="s">
        <v>249</v>
      </c>
      <c r="E774" s="153" t="s">
        <v>1</v>
      </c>
      <c r="F774" s="154" t="s">
        <v>736</v>
      </c>
      <c r="H774" s="155">
        <v>5.72</v>
      </c>
      <c r="I774" s="156"/>
      <c r="L774" s="151"/>
      <c r="M774" s="157"/>
      <c r="T774" s="158"/>
      <c r="AT774" s="153" t="s">
        <v>249</v>
      </c>
      <c r="AU774" s="153" t="s">
        <v>86</v>
      </c>
      <c r="AV774" s="12" t="s">
        <v>86</v>
      </c>
      <c r="AW774" s="12" t="s">
        <v>30</v>
      </c>
      <c r="AX774" s="12" t="s">
        <v>73</v>
      </c>
      <c r="AY774" s="153" t="s">
        <v>241</v>
      </c>
    </row>
    <row r="775" spans="2:65" s="14" customFormat="1" ht="12">
      <c r="B775" s="166"/>
      <c r="D775" s="152" t="s">
        <v>249</v>
      </c>
      <c r="E775" s="167" t="s">
        <v>1</v>
      </c>
      <c r="F775" s="168" t="s">
        <v>805</v>
      </c>
      <c r="H775" s="169">
        <v>5.72</v>
      </c>
      <c r="I775" s="170"/>
      <c r="L775" s="166"/>
      <c r="M775" s="171"/>
      <c r="T775" s="172"/>
      <c r="AT775" s="167" t="s">
        <v>249</v>
      </c>
      <c r="AU775" s="167" t="s">
        <v>86</v>
      </c>
      <c r="AV775" s="14" t="s">
        <v>258</v>
      </c>
      <c r="AW775" s="14" t="s">
        <v>30</v>
      </c>
      <c r="AX775" s="14" t="s">
        <v>73</v>
      </c>
      <c r="AY775" s="167" t="s">
        <v>241</v>
      </c>
    </row>
    <row r="776" spans="2:65" s="12" customFormat="1" ht="12">
      <c r="B776" s="151"/>
      <c r="D776" s="152" t="s">
        <v>249</v>
      </c>
      <c r="E776" s="153" t="s">
        <v>1</v>
      </c>
      <c r="F776" s="154" t="s">
        <v>803</v>
      </c>
      <c r="H776" s="155">
        <v>13.41</v>
      </c>
      <c r="I776" s="156"/>
      <c r="L776" s="151"/>
      <c r="M776" s="157"/>
      <c r="T776" s="158"/>
      <c r="AT776" s="153" t="s">
        <v>249</v>
      </c>
      <c r="AU776" s="153" t="s">
        <v>86</v>
      </c>
      <c r="AV776" s="12" t="s">
        <v>86</v>
      </c>
      <c r="AW776" s="12" t="s">
        <v>30</v>
      </c>
      <c r="AX776" s="12" t="s">
        <v>73</v>
      </c>
      <c r="AY776" s="153" t="s">
        <v>241</v>
      </c>
    </row>
    <row r="777" spans="2:65" s="12" customFormat="1" ht="12">
      <c r="B777" s="151"/>
      <c r="D777" s="152" t="s">
        <v>249</v>
      </c>
      <c r="E777" s="153" t="s">
        <v>1</v>
      </c>
      <c r="F777" s="154" t="s">
        <v>731</v>
      </c>
      <c r="H777" s="155">
        <v>15.54</v>
      </c>
      <c r="I777" s="156"/>
      <c r="L777" s="151"/>
      <c r="M777" s="157"/>
      <c r="T777" s="158"/>
      <c r="AT777" s="153" t="s">
        <v>249</v>
      </c>
      <c r="AU777" s="153" t="s">
        <v>86</v>
      </c>
      <c r="AV777" s="12" t="s">
        <v>86</v>
      </c>
      <c r="AW777" s="12" t="s">
        <v>30</v>
      </c>
      <c r="AX777" s="12" t="s">
        <v>73</v>
      </c>
      <c r="AY777" s="153" t="s">
        <v>241</v>
      </c>
    </row>
    <row r="778" spans="2:65" s="14" customFormat="1" ht="12">
      <c r="B778" s="166"/>
      <c r="D778" s="152" t="s">
        <v>249</v>
      </c>
      <c r="E778" s="167" t="s">
        <v>1</v>
      </c>
      <c r="F778" s="168" t="s">
        <v>756</v>
      </c>
      <c r="H778" s="169">
        <v>28.95</v>
      </c>
      <c r="I778" s="170"/>
      <c r="L778" s="166"/>
      <c r="M778" s="171"/>
      <c r="T778" s="172"/>
      <c r="AT778" s="167" t="s">
        <v>249</v>
      </c>
      <c r="AU778" s="167" t="s">
        <v>86</v>
      </c>
      <c r="AV778" s="14" t="s">
        <v>258</v>
      </c>
      <c r="AW778" s="14" t="s">
        <v>30</v>
      </c>
      <c r="AX778" s="14" t="s">
        <v>73</v>
      </c>
      <c r="AY778" s="167" t="s">
        <v>241</v>
      </c>
    </row>
    <row r="779" spans="2:65" s="12" customFormat="1" ht="12">
      <c r="B779" s="151"/>
      <c r="D779" s="152" t="s">
        <v>249</v>
      </c>
      <c r="E779" s="153" t="s">
        <v>1</v>
      </c>
      <c r="F779" s="154" t="s">
        <v>806</v>
      </c>
      <c r="H779" s="155">
        <v>8.94</v>
      </c>
      <c r="I779" s="156"/>
      <c r="L779" s="151"/>
      <c r="M779" s="157"/>
      <c r="T779" s="158"/>
      <c r="AT779" s="153" t="s">
        <v>249</v>
      </c>
      <c r="AU779" s="153" t="s">
        <v>86</v>
      </c>
      <c r="AV779" s="12" t="s">
        <v>86</v>
      </c>
      <c r="AW779" s="12" t="s">
        <v>30</v>
      </c>
      <c r="AX779" s="12" t="s">
        <v>73</v>
      </c>
      <c r="AY779" s="153" t="s">
        <v>241</v>
      </c>
    </row>
    <row r="780" spans="2:65" s="14" customFormat="1" ht="12">
      <c r="B780" s="166"/>
      <c r="D780" s="152" t="s">
        <v>249</v>
      </c>
      <c r="E780" s="167" t="s">
        <v>1</v>
      </c>
      <c r="F780" s="168" t="s">
        <v>751</v>
      </c>
      <c r="H780" s="169">
        <v>8.94</v>
      </c>
      <c r="I780" s="170"/>
      <c r="L780" s="166"/>
      <c r="M780" s="171"/>
      <c r="T780" s="172"/>
      <c r="AT780" s="167" t="s">
        <v>249</v>
      </c>
      <c r="AU780" s="167" t="s">
        <v>86</v>
      </c>
      <c r="AV780" s="14" t="s">
        <v>258</v>
      </c>
      <c r="AW780" s="14" t="s">
        <v>30</v>
      </c>
      <c r="AX780" s="14" t="s">
        <v>73</v>
      </c>
      <c r="AY780" s="167" t="s">
        <v>241</v>
      </c>
    </row>
    <row r="781" spans="2:65" s="12" customFormat="1" ht="12">
      <c r="B781" s="151"/>
      <c r="D781" s="152" t="s">
        <v>249</v>
      </c>
      <c r="E781" s="153" t="s">
        <v>1</v>
      </c>
      <c r="F781" s="154" t="s">
        <v>807</v>
      </c>
      <c r="H781" s="155">
        <v>19.71</v>
      </c>
      <c r="I781" s="156"/>
      <c r="L781" s="151"/>
      <c r="M781" s="157"/>
      <c r="T781" s="158"/>
      <c r="AT781" s="153" t="s">
        <v>249</v>
      </c>
      <c r="AU781" s="153" t="s">
        <v>86</v>
      </c>
      <c r="AV781" s="12" t="s">
        <v>86</v>
      </c>
      <c r="AW781" s="12" t="s">
        <v>30</v>
      </c>
      <c r="AX781" s="12" t="s">
        <v>73</v>
      </c>
      <c r="AY781" s="153" t="s">
        <v>241</v>
      </c>
    </row>
    <row r="782" spans="2:65" s="14" customFormat="1" ht="12">
      <c r="B782" s="166"/>
      <c r="D782" s="152" t="s">
        <v>249</v>
      </c>
      <c r="E782" s="167" t="s">
        <v>1</v>
      </c>
      <c r="F782" s="168" t="s">
        <v>808</v>
      </c>
      <c r="H782" s="169">
        <v>19.71</v>
      </c>
      <c r="I782" s="170"/>
      <c r="L782" s="166"/>
      <c r="M782" s="171"/>
      <c r="T782" s="172"/>
      <c r="AT782" s="167" t="s">
        <v>249</v>
      </c>
      <c r="AU782" s="167" t="s">
        <v>86</v>
      </c>
      <c r="AV782" s="14" t="s">
        <v>258</v>
      </c>
      <c r="AW782" s="14" t="s">
        <v>30</v>
      </c>
      <c r="AX782" s="14" t="s">
        <v>73</v>
      </c>
      <c r="AY782" s="167" t="s">
        <v>241</v>
      </c>
    </row>
    <row r="783" spans="2:65" s="13" customFormat="1" ht="12">
      <c r="B783" s="159"/>
      <c r="D783" s="152" t="s">
        <v>249</v>
      </c>
      <c r="E783" s="160" t="s">
        <v>1</v>
      </c>
      <c r="F783" s="161" t="s">
        <v>251</v>
      </c>
      <c r="H783" s="162">
        <v>83.05</v>
      </c>
      <c r="I783" s="163"/>
      <c r="L783" s="159"/>
      <c r="M783" s="164"/>
      <c r="T783" s="165"/>
      <c r="AT783" s="160" t="s">
        <v>249</v>
      </c>
      <c r="AU783" s="160" t="s">
        <v>86</v>
      </c>
      <c r="AV783" s="13" t="s">
        <v>247</v>
      </c>
      <c r="AW783" s="13" t="s">
        <v>30</v>
      </c>
      <c r="AX783" s="13" t="s">
        <v>80</v>
      </c>
      <c r="AY783" s="160" t="s">
        <v>241</v>
      </c>
    </row>
    <row r="784" spans="2:65" s="1" customFormat="1" ht="24.25" customHeight="1">
      <c r="B784" s="32"/>
      <c r="C784" s="173" t="s">
        <v>809</v>
      </c>
      <c r="D784" s="173" t="s">
        <v>319</v>
      </c>
      <c r="E784" s="174" t="s">
        <v>810</v>
      </c>
      <c r="F784" s="175" t="s">
        <v>811</v>
      </c>
      <c r="G784" s="176" t="s">
        <v>299</v>
      </c>
      <c r="H784" s="177">
        <v>87.203000000000003</v>
      </c>
      <c r="I784" s="178"/>
      <c r="J784" s="179">
        <f>ROUND(I784*H784,2)</f>
        <v>0</v>
      </c>
      <c r="K784" s="180"/>
      <c r="L784" s="181"/>
      <c r="M784" s="182" t="s">
        <v>1</v>
      </c>
      <c r="N784" s="183" t="s">
        <v>39</v>
      </c>
      <c r="P784" s="147">
        <f>O784*H784</f>
        <v>0</v>
      </c>
      <c r="Q784" s="147">
        <v>1E-4</v>
      </c>
      <c r="R784" s="147">
        <f>Q784*H784</f>
        <v>8.7203000000000003E-3</v>
      </c>
      <c r="S784" s="147">
        <v>0</v>
      </c>
      <c r="T784" s="148">
        <f>S784*H784</f>
        <v>0</v>
      </c>
      <c r="AR784" s="149" t="s">
        <v>285</v>
      </c>
      <c r="AT784" s="149" t="s">
        <v>319</v>
      </c>
      <c r="AU784" s="149" t="s">
        <v>86</v>
      </c>
      <c r="AY784" s="17" t="s">
        <v>241</v>
      </c>
      <c r="BE784" s="150">
        <f>IF(N784="základní",J784,0)</f>
        <v>0</v>
      </c>
      <c r="BF784" s="150">
        <f>IF(N784="snížená",J784,0)</f>
        <v>0</v>
      </c>
      <c r="BG784" s="150">
        <f>IF(N784="zákl. přenesená",J784,0)</f>
        <v>0</v>
      </c>
      <c r="BH784" s="150">
        <f>IF(N784="sníž. přenesená",J784,0)</f>
        <v>0</v>
      </c>
      <c r="BI784" s="150">
        <f>IF(N784="nulová",J784,0)</f>
        <v>0</v>
      </c>
      <c r="BJ784" s="17" t="s">
        <v>86</v>
      </c>
      <c r="BK784" s="150">
        <f>ROUND(I784*H784,2)</f>
        <v>0</v>
      </c>
      <c r="BL784" s="17" t="s">
        <v>247</v>
      </c>
      <c r="BM784" s="149" t="s">
        <v>3962</v>
      </c>
    </row>
    <row r="785" spans="2:65" s="12" customFormat="1" ht="12">
      <c r="B785" s="151"/>
      <c r="D785" s="152" t="s">
        <v>249</v>
      </c>
      <c r="E785" s="153" t="s">
        <v>1</v>
      </c>
      <c r="F785" s="154" t="s">
        <v>813</v>
      </c>
      <c r="H785" s="155">
        <v>87.203000000000003</v>
      </c>
      <c r="I785" s="156"/>
      <c r="L785" s="151"/>
      <c r="M785" s="157"/>
      <c r="T785" s="158"/>
      <c r="AT785" s="153" t="s">
        <v>249</v>
      </c>
      <c r="AU785" s="153" t="s">
        <v>86</v>
      </c>
      <c r="AV785" s="12" t="s">
        <v>86</v>
      </c>
      <c r="AW785" s="12" t="s">
        <v>30</v>
      </c>
      <c r="AX785" s="12" t="s">
        <v>80</v>
      </c>
      <c r="AY785" s="153" t="s">
        <v>241</v>
      </c>
    </row>
    <row r="786" spans="2:65" s="1" customFormat="1" ht="16.5" customHeight="1">
      <c r="B786" s="32"/>
      <c r="C786" s="137" t="s">
        <v>814</v>
      </c>
      <c r="D786" s="137" t="s">
        <v>243</v>
      </c>
      <c r="E786" s="138" t="s">
        <v>800</v>
      </c>
      <c r="F786" s="139" t="s">
        <v>801</v>
      </c>
      <c r="G786" s="140" t="s">
        <v>299</v>
      </c>
      <c r="H786" s="141">
        <v>63.34</v>
      </c>
      <c r="I786" s="142"/>
      <c r="J786" s="143">
        <f>ROUND(I786*H786,2)</f>
        <v>0</v>
      </c>
      <c r="K786" s="144"/>
      <c r="L786" s="32"/>
      <c r="M786" s="145" t="s">
        <v>1</v>
      </c>
      <c r="N786" s="146" t="s">
        <v>39</v>
      </c>
      <c r="P786" s="147">
        <f>O786*H786</f>
        <v>0</v>
      </c>
      <c r="Q786" s="147">
        <v>0</v>
      </c>
      <c r="R786" s="147">
        <f>Q786*H786</f>
        <v>0</v>
      </c>
      <c r="S786" s="147">
        <v>0</v>
      </c>
      <c r="T786" s="148">
        <f>S786*H786</f>
        <v>0</v>
      </c>
      <c r="AR786" s="149" t="s">
        <v>247</v>
      </c>
      <c r="AT786" s="149" t="s">
        <v>243</v>
      </c>
      <c r="AU786" s="149" t="s">
        <v>86</v>
      </c>
      <c r="AY786" s="17" t="s">
        <v>241</v>
      </c>
      <c r="BE786" s="150">
        <f>IF(N786="základní",J786,0)</f>
        <v>0</v>
      </c>
      <c r="BF786" s="150">
        <f>IF(N786="snížená",J786,0)</f>
        <v>0</v>
      </c>
      <c r="BG786" s="150">
        <f>IF(N786="zákl. přenesená",J786,0)</f>
        <v>0</v>
      </c>
      <c r="BH786" s="150">
        <f>IF(N786="sníž. přenesená",J786,0)</f>
        <v>0</v>
      </c>
      <c r="BI786" s="150">
        <f>IF(N786="nulová",J786,0)</f>
        <v>0</v>
      </c>
      <c r="BJ786" s="17" t="s">
        <v>86</v>
      </c>
      <c r="BK786" s="150">
        <f>ROUND(I786*H786,2)</f>
        <v>0</v>
      </c>
      <c r="BL786" s="17" t="s">
        <v>247</v>
      </c>
      <c r="BM786" s="149" t="s">
        <v>3963</v>
      </c>
    </row>
    <row r="787" spans="2:65" s="12" customFormat="1" ht="12">
      <c r="B787" s="151"/>
      <c r="D787" s="152" t="s">
        <v>249</v>
      </c>
      <c r="E787" s="153" t="s">
        <v>1</v>
      </c>
      <c r="F787" s="154" t="s">
        <v>725</v>
      </c>
      <c r="H787" s="155">
        <v>6.32</v>
      </c>
      <c r="I787" s="156"/>
      <c r="L787" s="151"/>
      <c r="M787" s="157"/>
      <c r="T787" s="158"/>
      <c r="AT787" s="153" t="s">
        <v>249</v>
      </c>
      <c r="AU787" s="153" t="s">
        <v>86</v>
      </c>
      <c r="AV787" s="12" t="s">
        <v>86</v>
      </c>
      <c r="AW787" s="12" t="s">
        <v>30</v>
      </c>
      <c r="AX787" s="12" t="s">
        <v>73</v>
      </c>
      <c r="AY787" s="153" t="s">
        <v>241</v>
      </c>
    </row>
    <row r="788" spans="2:65" s="12" customFormat="1" ht="12">
      <c r="B788" s="151"/>
      <c r="D788" s="152" t="s">
        <v>249</v>
      </c>
      <c r="E788" s="153" t="s">
        <v>1</v>
      </c>
      <c r="F788" s="154" t="s">
        <v>803</v>
      </c>
      <c r="H788" s="155">
        <v>13.41</v>
      </c>
      <c r="I788" s="156"/>
      <c r="L788" s="151"/>
      <c r="M788" s="157"/>
      <c r="T788" s="158"/>
      <c r="AT788" s="153" t="s">
        <v>249</v>
      </c>
      <c r="AU788" s="153" t="s">
        <v>86</v>
      </c>
      <c r="AV788" s="12" t="s">
        <v>86</v>
      </c>
      <c r="AW788" s="12" t="s">
        <v>30</v>
      </c>
      <c r="AX788" s="12" t="s">
        <v>73</v>
      </c>
      <c r="AY788" s="153" t="s">
        <v>241</v>
      </c>
    </row>
    <row r="789" spans="2:65" s="14" customFormat="1" ht="12">
      <c r="B789" s="166"/>
      <c r="D789" s="152" t="s">
        <v>249</v>
      </c>
      <c r="E789" s="167" t="s">
        <v>1</v>
      </c>
      <c r="F789" s="168" t="s">
        <v>804</v>
      </c>
      <c r="H789" s="169">
        <v>19.73</v>
      </c>
      <c r="I789" s="170"/>
      <c r="L789" s="166"/>
      <c r="M789" s="171"/>
      <c r="T789" s="172"/>
      <c r="AT789" s="167" t="s">
        <v>249</v>
      </c>
      <c r="AU789" s="167" t="s">
        <v>86</v>
      </c>
      <c r="AV789" s="14" t="s">
        <v>258</v>
      </c>
      <c r="AW789" s="14" t="s">
        <v>30</v>
      </c>
      <c r="AX789" s="14" t="s">
        <v>73</v>
      </c>
      <c r="AY789" s="167" t="s">
        <v>241</v>
      </c>
    </row>
    <row r="790" spans="2:65" s="12" customFormat="1" ht="12">
      <c r="B790" s="151"/>
      <c r="D790" s="152" t="s">
        <v>249</v>
      </c>
      <c r="E790" s="153" t="s">
        <v>1</v>
      </c>
      <c r="F790" s="154" t="s">
        <v>736</v>
      </c>
      <c r="H790" s="155">
        <v>5.72</v>
      </c>
      <c r="I790" s="156"/>
      <c r="L790" s="151"/>
      <c r="M790" s="157"/>
      <c r="T790" s="158"/>
      <c r="AT790" s="153" t="s">
        <v>249</v>
      </c>
      <c r="AU790" s="153" t="s">
        <v>86</v>
      </c>
      <c r="AV790" s="12" t="s">
        <v>86</v>
      </c>
      <c r="AW790" s="12" t="s">
        <v>30</v>
      </c>
      <c r="AX790" s="12" t="s">
        <v>73</v>
      </c>
      <c r="AY790" s="153" t="s">
        <v>241</v>
      </c>
    </row>
    <row r="791" spans="2:65" s="14" customFormat="1" ht="12">
      <c r="B791" s="166"/>
      <c r="D791" s="152" t="s">
        <v>249</v>
      </c>
      <c r="E791" s="167" t="s">
        <v>1</v>
      </c>
      <c r="F791" s="168" t="s">
        <v>805</v>
      </c>
      <c r="H791" s="169">
        <v>5.72</v>
      </c>
      <c r="I791" s="170"/>
      <c r="L791" s="166"/>
      <c r="M791" s="171"/>
      <c r="T791" s="172"/>
      <c r="AT791" s="167" t="s">
        <v>249</v>
      </c>
      <c r="AU791" s="167" t="s">
        <v>86</v>
      </c>
      <c r="AV791" s="14" t="s">
        <v>258</v>
      </c>
      <c r="AW791" s="14" t="s">
        <v>30</v>
      </c>
      <c r="AX791" s="14" t="s">
        <v>73</v>
      </c>
      <c r="AY791" s="167" t="s">
        <v>241</v>
      </c>
    </row>
    <row r="792" spans="2:65" s="12" customFormat="1" ht="12">
      <c r="B792" s="151"/>
      <c r="D792" s="152" t="s">
        <v>249</v>
      </c>
      <c r="E792" s="153" t="s">
        <v>1</v>
      </c>
      <c r="F792" s="154" t="s">
        <v>803</v>
      </c>
      <c r="H792" s="155">
        <v>13.41</v>
      </c>
      <c r="I792" s="156"/>
      <c r="L792" s="151"/>
      <c r="M792" s="157"/>
      <c r="T792" s="158"/>
      <c r="AT792" s="153" t="s">
        <v>249</v>
      </c>
      <c r="AU792" s="153" t="s">
        <v>86</v>
      </c>
      <c r="AV792" s="12" t="s">
        <v>86</v>
      </c>
      <c r="AW792" s="12" t="s">
        <v>30</v>
      </c>
      <c r="AX792" s="12" t="s">
        <v>73</v>
      </c>
      <c r="AY792" s="153" t="s">
        <v>241</v>
      </c>
    </row>
    <row r="793" spans="2:65" s="12" customFormat="1" ht="12">
      <c r="B793" s="151"/>
      <c r="D793" s="152" t="s">
        <v>249</v>
      </c>
      <c r="E793" s="153" t="s">
        <v>1</v>
      </c>
      <c r="F793" s="154" t="s">
        <v>731</v>
      </c>
      <c r="H793" s="155">
        <v>15.54</v>
      </c>
      <c r="I793" s="156"/>
      <c r="L793" s="151"/>
      <c r="M793" s="157"/>
      <c r="T793" s="158"/>
      <c r="AT793" s="153" t="s">
        <v>249</v>
      </c>
      <c r="AU793" s="153" t="s">
        <v>86</v>
      </c>
      <c r="AV793" s="12" t="s">
        <v>86</v>
      </c>
      <c r="AW793" s="12" t="s">
        <v>30</v>
      </c>
      <c r="AX793" s="12" t="s">
        <v>73</v>
      </c>
      <c r="AY793" s="153" t="s">
        <v>241</v>
      </c>
    </row>
    <row r="794" spans="2:65" s="14" customFormat="1" ht="12">
      <c r="B794" s="166"/>
      <c r="D794" s="152" t="s">
        <v>249</v>
      </c>
      <c r="E794" s="167" t="s">
        <v>1</v>
      </c>
      <c r="F794" s="168" t="s">
        <v>756</v>
      </c>
      <c r="H794" s="169">
        <v>28.95</v>
      </c>
      <c r="I794" s="170"/>
      <c r="L794" s="166"/>
      <c r="M794" s="171"/>
      <c r="T794" s="172"/>
      <c r="AT794" s="167" t="s">
        <v>249</v>
      </c>
      <c r="AU794" s="167" t="s">
        <v>86</v>
      </c>
      <c r="AV794" s="14" t="s">
        <v>258</v>
      </c>
      <c r="AW794" s="14" t="s">
        <v>30</v>
      </c>
      <c r="AX794" s="14" t="s">
        <v>73</v>
      </c>
      <c r="AY794" s="167" t="s">
        <v>241</v>
      </c>
    </row>
    <row r="795" spans="2:65" s="12" customFormat="1" ht="12">
      <c r="B795" s="151"/>
      <c r="D795" s="152" t="s">
        <v>249</v>
      </c>
      <c r="E795" s="153" t="s">
        <v>1</v>
      </c>
      <c r="F795" s="154" t="s">
        <v>806</v>
      </c>
      <c r="H795" s="155">
        <v>8.94</v>
      </c>
      <c r="I795" s="156"/>
      <c r="L795" s="151"/>
      <c r="M795" s="157"/>
      <c r="T795" s="158"/>
      <c r="AT795" s="153" t="s">
        <v>249</v>
      </c>
      <c r="AU795" s="153" t="s">
        <v>86</v>
      </c>
      <c r="AV795" s="12" t="s">
        <v>86</v>
      </c>
      <c r="AW795" s="12" t="s">
        <v>30</v>
      </c>
      <c r="AX795" s="12" t="s">
        <v>73</v>
      </c>
      <c r="AY795" s="153" t="s">
        <v>241</v>
      </c>
    </row>
    <row r="796" spans="2:65" s="14" customFormat="1" ht="12">
      <c r="B796" s="166"/>
      <c r="D796" s="152" t="s">
        <v>249</v>
      </c>
      <c r="E796" s="167" t="s">
        <v>1</v>
      </c>
      <c r="F796" s="168" t="s">
        <v>751</v>
      </c>
      <c r="H796" s="169">
        <v>8.94</v>
      </c>
      <c r="I796" s="170"/>
      <c r="L796" s="166"/>
      <c r="M796" s="171"/>
      <c r="T796" s="172"/>
      <c r="AT796" s="167" t="s">
        <v>249</v>
      </c>
      <c r="AU796" s="167" t="s">
        <v>86</v>
      </c>
      <c r="AV796" s="14" t="s">
        <v>258</v>
      </c>
      <c r="AW796" s="14" t="s">
        <v>30</v>
      </c>
      <c r="AX796" s="14" t="s">
        <v>73</v>
      </c>
      <c r="AY796" s="167" t="s">
        <v>241</v>
      </c>
    </row>
    <row r="797" spans="2:65" s="13" customFormat="1" ht="12">
      <c r="B797" s="159"/>
      <c r="D797" s="152" t="s">
        <v>249</v>
      </c>
      <c r="E797" s="160" t="s">
        <v>1</v>
      </c>
      <c r="F797" s="161" t="s">
        <v>251</v>
      </c>
      <c r="H797" s="162">
        <v>63.34</v>
      </c>
      <c r="I797" s="163"/>
      <c r="L797" s="159"/>
      <c r="M797" s="164"/>
      <c r="T797" s="165"/>
      <c r="AT797" s="160" t="s">
        <v>249</v>
      </c>
      <c r="AU797" s="160" t="s">
        <v>86</v>
      </c>
      <c r="AV797" s="13" t="s">
        <v>247</v>
      </c>
      <c r="AW797" s="13" t="s">
        <v>30</v>
      </c>
      <c r="AX797" s="13" t="s">
        <v>80</v>
      </c>
      <c r="AY797" s="160" t="s">
        <v>241</v>
      </c>
    </row>
    <row r="798" spans="2:65" s="1" customFormat="1" ht="24.25" customHeight="1">
      <c r="B798" s="32"/>
      <c r="C798" s="173" t="s">
        <v>816</v>
      </c>
      <c r="D798" s="173" t="s">
        <v>319</v>
      </c>
      <c r="E798" s="174" t="s">
        <v>817</v>
      </c>
      <c r="F798" s="175" t="s">
        <v>818</v>
      </c>
      <c r="G798" s="176" t="s">
        <v>299</v>
      </c>
      <c r="H798" s="177">
        <v>66.507000000000005</v>
      </c>
      <c r="I798" s="178"/>
      <c r="J798" s="179">
        <f>ROUND(I798*H798,2)</f>
        <v>0</v>
      </c>
      <c r="K798" s="180"/>
      <c r="L798" s="181"/>
      <c r="M798" s="182" t="s">
        <v>1</v>
      </c>
      <c r="N798" s="183" t="s">
        <v>39</v>
      </c>
      <c r="P798" s="147">
        <f>O798*H798</f>
        <v>0</v>
      </c>
      <c r="Q798" s="147">
        <v>4.0000000000000003E-5</v>
      </c>
      <c r="R798" s="147">
        <f>Q798*H798</f>
        <v>2.6602800000000005E-3</v>
      </c>
      <c r="S798" s="147">
        <v>0</v>
      </c>
      <c r="T798" s="148">
        <f>S798*H798</f>
        <v>0</v>
      </c>
      <c r="AR798" s="149" t="s">
        <v>285</v>
      </c>
      <c r="AT798" s="149" t="s">
        <v>319</v>
      </c>
      <c r="AU798" s="149" t="s">
        <v>86</v>
      </c>
      <c r="AY798" s="17" t="s">
        <v>241</v>
      </c>
      <c r="BE798" s="150">
        <f>IF(N798="základní",J798,0)</f>
        <v>0</v>
      </c>
      <c r="BF798" s="150">
        <f>IF(N798="snížená",J798,0)</f>
        <v>0</v>
      </c>
      <c r="BG798" s="150">
        <f>IF(N798="zákl. přenesená",J798,0)</f>
        <v>0</v>
      </c>
      <c r="BH798" s="150">
        <f>IF(N798="sníž. přenesená",J798,0)</f>
        <v>0</v>
      </c>
      <c r="BI798" s="150">
        <f>IF(N798="nulová",J798,0)</f>
        <v>0</v>
      </c>
      <c r="BJ798" s="17" t="s">
        <v>86</v>
      </c>
      <c r="BK798" s="150">
        <f>ROUND(I798*H798,2)</f>
        <v>0</v>
      </c>
      <c r="BL798" s="17" t="s">
        <v>247</v>
      </c>
      <c r="BM798" s="149" t="s">
        <v>3964</v>
      </c>
    </row>
    <row r="799" spans="2:65" s="12" customFormat="1" ht="12">
      <c r="B799" s="151"/>
      <c r="D799" s="152" t="s">
        <v>249</v>
      </c>
      <c r="E799" s="153" t="s">
        <v>1</v>
      </c>
      <c r="F799" s="154" t="s">
        <v>820</v>
      </c>
      <c r="H799" s="155">
        <v>66.507000000000005</v>
      </c>
      <c r="I799" s="156"/>
      <c r="L799" s="151"/>
      <c r="M799" s="157"/>
      <c r="T799" s="158"/>
      <c r="AT799" s="153" t="s">
        <v>249</v>
      </c>
      <c r="AU799" s="153" t="s">
        <v>86</v>
      </c>
      <c r="AV799" s="12" t="s">
        <v>86</v>
      </c>
      <c r="AW799" s="12" t="s">
        <v>30</v>
      </c>
      <c r="AX799" s="12" t="s">
        <v>73</v>
      </c>
      <c r="AY799" s="153" t="s">
        <v>241</v>
      </c>
    </row>
    <row r="800" spans="2:65" s="13" customFormat="1" ht="12">
      <c r="B800" s="159"/>
      <c r="D800" s="152" t="s">
        <v>249</v>
      </c>
      <c r="E800" s="160" t="s">
        <v>1</v>
      </c>
      <c r="F800" s="161" t="s">
        <v>251</v>
      </c>
      <c r="H800" s="162">
        <v>66.507000000000005</v>
      </c>
      <c r="I800" s="163"/>
      <c r="L800" s="159"/>
      <c r="M800" s="164"/>
      <c r="T800" s="165"/>
      <c r="AT800" s="160" t="s">
        <v>249</v>
      </c>
      <c r="AU800" s="160" t="s">
        <v>86</v>
      </c>
      <c r="AV800" s="13" t="s">
        <v>247</v>
      </c>
      <c r="AW800" s="13" t="s">
        <v>30</v>
      </c>
      <c r="AX800" s="13" t="s">
        <v>80</v>
      </c>
      <c r="AY800" s="160" t="s">
        <v>241</v>
      </c>
    </row>
    <row r="801" spans="2:65" s="1" customFormat="1" ht="16.5" customHeight="1">
      <c r="B801" s="32"/>
      <c r="C801" s="137" t="s">
        <v>821</v>
      </c>
      <c r="D801" s="137" t="s">
        <v>243</v>
      </c>
      <c r="E801" s="138" t="s">
        <v>800</v>
      </c>
      <c r="F801" s="139" t="s">
        <v>801</v>
      </c>
      <c r="G801" s="140" t="s">
        <v>299</v>
      </c>
      <c r="H801" s="141">
        <v>41.8</v>
      </c>
      <c r="I801" s="142"/>
      <c r="J801" s="143">
        <f>ROUND(I801*H801,2)</f>
        <v>0</v>
      </c>
      <c r="K801" s="144"/>
      <c r="L801" s="32"/>
      <c r="M801" s="145" t="s">
        <v>1</v>
      </c>
      <c r="N801" s="146" t="s">
        <v>39</v>
      </c>
      <c r="P801" s="147">
        <f>O801*H801</f>
        <v>0</v>
      </c>
      <c r="Q801" s="147">
        <v>0</v>
      </c>
      <c r="R801" s="147">
        <f>Q801*H801</f>
        <v>0</v>
      </c>
      <c r="S801" s="147">
        <v>0</v>
      </c>
      <c r="T801" s="148">
        <f>S801*H801</f>
        <v>0</v>
      </c>
      <c r="AR801" s="149" t="s">
        <v>247</v>
      </c>
      <c r="AT801" s="149" t="s">
        <v>243</v>
      </c>
      <c r="AU801" s="149" t="s">
        <v>86</v>
      </c>
      <c r="AY801" s="17" t="s">
        <v>241</v>
      </c>
      <c r="BE801" s="150">
        <f>IF(N801="základní",J801,0)</f>
        <v>0</v>
      </c>
      <c r="BF801" s="150">
        <f>IF(N801="snížená",J801,0)</f>
        <v>0</v>
      </c>
      <c r="BG801" s="150">
        <f>IF(N801="zákl. přenesená",J801,0)</f>
        <v>0</v>
      </c>
      <c r="BH801" s="150">
        <f>IF(N801="sníž. přenesená",J801,0)</f>
        <v>0</v>
      </c>
      <c r="BI801" s="150">
        <f>IF(N801="nulová",J801,0)</f>
        <v>0</v>
      </c>
      <c r="BJ801" s="17" t="s">
        <v>86</v>
      </c>
      <c r="BK801" s="150">
        <f>ROUND(I801*H801,2)</f>
        <v>0</v>
      </c>
      <c r="BL801" s="17" t="s">
        <v>247</v>
      </c>
      <c r="BM801" s="149" t="s">
        <v>3965</v>
      </c>
    </row>
    <row r="802" spans="2:65" s="12" customFormat="1" ht="12">
      <c r="B802" s="151"/>
      <c r="D802" s="152" t="s">
        <v>249</v>
      </c>
      <c r="E802" s="153" t="s">
        <v>1</v>
      </c>
      <c r="F802" s="154" t="s">
        <v>823</v>
      </c>
      <c r="H802" s="155">
        <v>3.3</v>
      </c>
      <c r="I802" s="156"/>
      <c r="L802" s="151"/>
      <c r="M802" s="157"/>
      <c r="T802" s="158"/>
      <c r="AT802" s="153" t="s">
        <v>249</v>
      </c>
      <c r="AU802" s="153" t="s">
        <v>86</v>
      </c>
      <c r="AV802" s="12" t="s">
        <v>86</v>
      </c>
      <c r="AW802" s="12" t="s">
        <v>30</v>
      </c>
      <c r="AX802" s="12" t="s">
        <v>73</v>
      </c>
      <c r="AY802" s="153" t="s">
        <v>241</v>
      </c>
    </row>
    <row r="803" spans="2:65" s="12" customFormat="1" ht="12">
      <c r="B803" s="151"/>
      <c r="D803" s="152" t="s">
        <v>249</v>
      </c>
      <c r="E803" s="153" t="s">
        <v>1</v>
      </c>
      <c r="F803" s="154" t="s">
        <v>824</v>
      </c>
      <c r="H803" s="155">
        <v>9</v>
      </c>
      <c r="I803" s="156"/>
      <c r="L803" s="151"/>
      <c r="M803" s="157"/>
      <c r="T803" s="158"/>
      <c r="AT803" s="153" t="s">
        <v>249</v>
      </c>
      <c r="AU803" s="153" t="s">
        <v>86</v>
      </c>
      <c r="AV803" s="12" t="s">
        <v>86</v>
      </c>
      <c r="AW803" s="12" t="s">
        <v>30</v>
      </c>
      <c r="AX803" s="12" t="s">
        <v>73</v>
      </c>
      <c r="AY803" s="153" t="s">
        <v>241</v>
      </c>
    </row>
    <row r="804" spans="2:65" s="14" customFormat="1" ht="12">
      <c r="B804" s="166"/>
      <c r="D804" s="152" t="s">
        <v>249</v>
      </c>
      <c r="E804" s="167" t="s">
        <v>1</v>
      </c>
      <c r="F804" s="168" t="s">
        <v>804</v>
      </c>
      <c r="H804" s="169">
        <v>12.3</v>
      </c>
      <c r="I804" s="170"/>
      <c r="L804" s="166"/>
      <c r="M804" s="171"/>
      <c r="T804" s="172"/>
      <c r="AT804" s="167" t="s">
        <v>249</v>
      </c>
      <c r="AU804" s="167" t="s">
        <v>86</v>
      </c>
      <c r="AV804" s="14" t="s">
        <v>258</v>
      </c>
      <c r="AW804" s="14" t="s">
        <v>30</v>
      </c>
      <c r="AX804" s="14" t="s">
        <v>73</v>
      </c>
      <c r="AY804" s="167" t="s">
        <v>241</v>
      </c>
    </row>
    <row r="805" spans="2:65" s="12" customFormat="1" ht="12">
      <c r="B805" s="151"/>
      <c r="D805" s="152" t="s">
        <v>249</v>
      </c>
      <c r="E805" s="153" t="s">
        <v>1</v>
      </c>
      <c r="F805" s="154" t="s">
        <v>825</v>
      </c>
      <c r="H805" s="155">
        <v>2.1</v>
      </c>
      <c r="I805" s="156"/>
      <c r="L805" s="151"/>
      <c r="M805" s="157"/>
      <c r="T805" s="158"/>
      <c r="AT805" s="153" t="s">
        <v>249</v>
      </c>
      <c r="AU805" s="153" t="s">
        <v>86</v>
      </c>
      <c r="AV805" s="12" t="s">
        <v>86</v>
      </c>
      <c r="AW805" s="12" t="s">
        <v>30</v>
      </c>
      <c r="AX805" s="12" t="s">
        <v>73</v>
      </c>
      <c r="AY805" s="153" t="s">
        <v>241</v>
      </c>
    </row>
    <row r="806" spans="2:65" s="14" customFormat="1" ht="12">
      <c r="B806" s="166"/>
      <c r="D806" s="152" t="s">
        <v>249</v>
      </c>
      <c r="E806" s="167" t="s">
        <v>1</v>
      </c>
      <c r="F806" s="168" t="s">
        <v>805</v>
      </c>
      <c r="H806" s="169">
        <v>2.1</v>
      </c>
      <c r="I806" s="170"/>
      <c r="L806" s="166"/>
      <c r="M806" s="171"/>
      <c r="T806" s="172"/>
      <c r="AT806" s="167" t="s">
        <v>249</v>
      </c>
      <c r="AU806" s="167" t="s">
        <v>86</v>
      </c>
      <c r="AV806" s="14" t="s">
        <v>258</v>
      </c>
      <c r="AW806" s="14" t="s">
        <v>30</v>
      </c>
      <c r="AX806" s="14" t="s">
        <v>73</v>
      </c>
      <c r="AY806" s="167" t="s">
        <v>241</v>
      </c>
    </row>
    <row r="807" spans="2:65" s="12" customFormat="1" ht="12">
      <c r="B807" s="151"/>
      <c r="D807" s="152" t="s">
        <v>249</v>
      </c>
      <c r="E807" s="153" t="s">
        <v>1</v>
      </c>
      <c r="F807" s="154" t="s">
        <v>824</v>
      </c>
      <c r="H807" s="155">
        <v>9</v>
      </c>
      <c r="I807" s="156"/>
      <c r="L807" s="151"/>
      <c r="M807" s="157"/>
      <c r="T807" s="158"/>
      <c r="AT807" s="153" t="s">
        <v>249</v>
      </c>
      <c r="AU807" s="153" t="s">
        <v>86</v>
      </c>
      <c r="AV807" s="12" t="s">
        <v>86</v>
      </c>
      <c r="AW807" s="12" t="s">
        <v>30</v>
      </c>
      <c r="AX807" s="12" t="s">
        <v>73</v>
      </c>
      <c r="AY807" s="153" t="s">
        <v>241</v>
      </c>
    </row>
    <row r="808" spans="2:65" s="12" customFormat="1" ht="12">
      <c r="B808" s="151"/>
      <c r="D808" s="152" t="s">
        <v>249</v>
      </c>
      <c r="E808" s="153" t="s">
        <v>1</v>
      </c>
      <c r="F808" s="154" t="s">
        <v>826</v>
      </c>
      <c r="H808" s="155">
        <v>12.4</v>
      </c>
      <c r="I808" s="156"/>
      <c r="L808" s="151"/>
      <c r="M808" s="157"/>
      <c r="T808" s="158"/>
      <c r="AT808" s="153" t="s">
        <v>249</v>
      </c>
      <c r="AU808" s="153" t="s">
        <v>86</v>
      </c>
      <c r="AV808" s="12" t="s">
        <v>86</v>
      </c>
      <c r="AW808" s="12" t="s">
        <v>30</v>
      </c>
      <c r="AX808" s="12" t="s">
        <v>73</v>
      </c>
      <c r="AY808" s="153" t="s">
        <v>241</v>
      </c>
    </row>
    <row r="809" spans="2:65" s="14" customFormat="1" ht="12">
      <c r="B809" s="166"/>
      <c r="D809" s="152" t="s">
        <v>249</v>
      </c>
      <c r="E809" s="167" t="s">
        <v>1</v>
      </c>
      <c r="F809" s="168" t="s">
        <v>756</v>
      </c>
      <c r="H809" s="169">
        <v>21.4</v>
      </c>
      <c r="I809" s="170"/>
      <c r="L809" s="166"/>
      <c r="M809" s="171"/>
      <c r="T809" s="172"/>
      <c r="AT809" s="167" t="s">
        <v>249</v>
      </c>
      <c r="AU809" s="167" t="s">
        <v>86</v>
      </c>
      <c r="AV809" s="14" t="s">
        <v>258</v>
      </c>
      <c r="AW809" s="14" t="s">
        <v>30</v>
      </c>
      <c r="AX809" s="14" t="s">
        <v>73</v>
      </c>
      <c r="AY809" s="167" t="s">
        <v>241</v>
      </c>
    </row>
    <row r="810" spans="2:65" s="12" customFormat="1" ht="12">
      <c r="B810" s="151"/>
      <c r="D810" s="152" t="s">
        <v>249</v>
      </c>
      <c r="E810" s="153" t="s">
        <v>1</v>
      </c>
      <c r="F810" s="154" t="s">
        <v>827</v>
      </c>
      <c r="H810" s="155">
        <v>6</v>
      </c>
      <c r="I810" s="156"/>
      <c r="L810" s="151"/>
      <c r="M810" s="157"/>
      <c r="T810" s="158"/>
      <c r="AT810" s="153" t="s">
        <v>249</v>
      </c>
      <c r="AU810" s="153" t="s">
        <v>86</v>
      </c>
      <c r="AV810" s="12" t="s">
        <v>86</v>
      </c>
      <c r="AW810" s="12" t="s">
        <v>30</v>
      </c>
      <c r="AX810" s="12" t="s">
        <v>73</v>
      </c>
      <c r="AY810" s="153" t="s">
        <v>241</v>
      </c>
    </row>
    <row r="811" spans="2:65" s="14" customFormat="1" ht="12">
      <c r="B811" s="166"/>
      <c r="D811" s="152" t="s">
        <v>249</v>
      </c>
      <c r="E811" s="167" t="s">
        <v>1</v>
      </c>
      <c r="F811" s="168" t="s">
        <v>751</v>
      </c>
      <c r="H811" s="169">
        <v>6</v>
      </c>
      <c r="I811" s="170"/>
      <c r="L811" s="166"/>
      <c r="M811" s="171"/>
      <c r="T811" s="172"/>
      <c r="AT811" s="167" t="s">
        <v>249</v>
      </c>
      <c r="AU811" s="167" t="s">
        <v>86</v>
      </c>
      <c r="AV811" s="14" t="s">
        <v>258</v>
      </c>
      <c r="AW811" s="14" t="s">
        <v>30</v>
      </c>
      <c r="AX811" s="14" t="s">
        <v>73</v>
      </c>
      <c r="AY811" s="167" t="s">
        <v>241</v>
      </c>
    </row>
    <row r="812" spans="2:65" s="13" customFormat="1" ht="12">
      <c r="B812" s="159"/>
      <c r="D812" s="152" t="s">
        <v>249</v>
      </c>
      <c r="E812" s="160" t="s">
        <v>1</v>
      </c>
      <c r="F812" s="161" t="s">
        <v>251</v>
      </c>
      <c r="H812" s="162">
        <v>41.8</v>
      </c>
      <c r="I812" s="163"/>
      <c r="L812" s="159"/>
      <c r="M812" s="164"/>
      <c r="T812" s="165"/>
      <c r="AT812" s="160" t="s">
        <v>249</v>
      </c>
      <c r="AU812" s="160" t="s">
        <v>86</v>
      </c>
      <c r="AV812" s="13" t="s">
        <v>247</v>
      </c>
      <c r="AW812" s="13" t="s">
        <v>30</v>
      </c>
      <c r="AX812" s="13" t="s">
        <v>80</v>
      </c>
      <c r="AY812" s="160" t="s">
        <v>241</v>
      </c>
    </row>
    <row r="813" spans="2:65" s="1" customFormat="1" ht="24.25" customHeight="1">
      <c r="B813" s="32"/>
      <c r="C813" s="173" t="s">
        <v>828</v>
      </c>
      <c r="D813" s="173" t="s">
        <v>319</v>
      </c>
      <c r="E813" s="174" t="s">
        <v>829</v>
      </c>
      <c r="F813" s="175" t="s">
        <v>830</v>
      </c>
      <c r="G813" s="176" t="s">
        <v>299</v>
      </c>
      <c r="H813" s="177">
        <v>21.945</v>
      </c>
      <c r="I813" s="178"/>
      <c r="J813" s="179">
        <f>ROUND(I813*H813,2)</f>
        <v>0</v>
      </c>
      <c r="K813" s="180"/>
      <c r="L813" s="181"/>
      <c r="M813" s="182" t="s">
        <v>1</v>
      </c>
      <c r="N813" s="183" t="s">
        <v>39</v>
      </c>
      <c r="P813" s="147">
        <f>O813*H813</f>
        <v>0</v>
      </c>
      <c r="Q813" s="147">
        <v>2.9999999999999997E-4</v>
      </c>
      <c r="R813" s="147">
        <f>Q813*H813</f>
        <v>6.5834999999999991E-3</v>
      </c>
      <c r="S813" s="147">
        <v>0</v>
      </c>
      <c r="T813" s="148">
        <f>S813*H813</f>
        <v>0</v>
      </c>
      <c r="AR813" s="149" t="s">
        <v>285</v>
      </c>
      <c r="AT813" s="149" t="s">
        <v>319</v>
      </c>
      <c r="AU813" s="149" t="s">
        <v>86</v>
      </c>
      <c r="AY813" s="17" t="s">
        <v>241</v>
      </c>
      <c r="BE813" s="150">
        <f>IF(N813="základní",J813,0)</f>
        <v>0</v>
      </c>
      <c r="BF813" s="150">
        <f>IF(N813="snížená",J813,0)</f>
        <v>0</v>
      </c>
      <c r="BG813" s="150">
        <f>IF(N813="zákl. přenesená",J813,0)</f>
        <v>0</v>
      </c>
      <c r="BH813" s="150">
        <f>IF(N813="sníž. přenesená",J813,0)</f>
        <v>0</v>
      </c>
      <c r="BI813" s="150">
        <f>IF(N813="nulová",J813,0)</f>
        <v>0</v>
      </c>
      <c r="BJ813" s="17" t="s">
        <v>86</v>
      </c>
      <c r="BK813" s="150">
        <f>ROUND(I813*H813,2)</f>
        <v>0</v>
      </c>
      <c r="BL813" s="17" t="s">
        <v>247</v>
      </c>
      <c r="BM813" s="149" t="s">
        <v>3966</v>
      </c>
    </row>
    <row r="814" spans="2:65" s="12" customFormat="1" ht="12">
      <c r="B814" s="151"/>
      <c r="D814" s="152" t="s">
        <v>249</v>
      </c>
      <c r="E814" s="153" t="s">
        <v>1</v>
      </c>
      <c r="F814" s="154" t="s">
        <v>832</v>
      </c>
      <c r="H814" s="155">
        <v>1.65</v>
      </c>
      <c r="I814" s="156"/>
      <c r="L814" s="151"/>
      <c r="M814" s="157"/>
      <c r="T814" s="158"/>
      <c r="AT814" s="153" t="s">
        <v>249</v>
      </c>
      <c r="AU814" s="153" t="s">
        <v>86</v>
      </c>
      <c r="AV814" s="12" t="s">
        <v>86</v>
      </c>
      <c r="AW814" s="12" t="s">
        <v>30</v>
      </c>
      <c r="AX814" s="12" t="s">
        <v>73</v>
      </c>
      <c r="AY814" s="153" t="s">
        <v>241</v>
      </c>
    </row>
    <row r="815" spans="2:65" s="12" customFormat="1" ht="12">
      <c r="B815" s="151"/>
      <c r="D815" s="152" t="s">
        <v>249</v>
      </c>
      <c r="E815" s="153" t="s">
        <v>1</v>
      </c>
      <c r="F815" s="154" t="s">
        <v>833</v>
      </c>
      <c r="H815" s="155">
        <v>4.5</v>
      </c>
      <c r="I815" s="156"/>
      <c r="L815" s="151"/>
      <c r="M815" s="157"/>
      <c r="T815" s="158"/>
      <c r="AT815" s="153" t="s">
        <v>249</v>
      </c>
      <c r="AU815" s="153" t="s">
        <v>86</v>
      </c>
      <c r="AV815" s="12" t="s">
        <v>86</v>
      </c>
      <c r="AW815" s="12" t="s">
        <v>30</v>
      </c>
      <c r="AX815" s="12" t="s">
        <v>73</v>
      </c>
      <c r="AY815" s="153" t="s">
        <v>241</v>
      </c>
    </row>
    <row r="816" spans="2:65" s="14" customFormat="1" ht="12">
      <c r="B816" s="166"/>
      <c r="D816" s="152" t="s">
        <v>249</v>
      </c>
      <c r="E816" s="167" t="s">
        <v>1</v>
      </c>
      <c r="F816" s="168" t="s">
        <v>804</v>
      </c>
      <c r="H816" s="169">
        <v>6.15</v>
      </c>
      <c r="I816" s="170"/>
      <c r="L816" s="166"/>
      <c r="M816" s="171"/>
      <c r="T816" s="172"/>
      <c r="AT816" s="167" t="s">
        <v>249</v>
      </c>
      <c r="AU816" s="167" t="s">
        <v>86</v>
      </c>
      <c r="AV816" s="14" t="s">
        <v>258</v>
      </c>
      <c r="AW816" s="14" t="s">
        <v>30</v>
      </c>
      <c r="AX816" s="14" t="s">
        <v>73</v>
      </c>
      <c r="AY816" s="167" t="s">
        <v>241</v>
      </c>
    </row>
    <row r="817" spans="2:65" s="12" customFormat="1" ht="12">
      <c r="B817" s="151"/>
      <c r="D817" s="152" t="s">
        <v>249</v>
      </c>
      <c r="E817" s="153" t="s">
        <v>1</v>
      </c>
      <c r="F817" s="154" t="s">
        <v>834</v>
      </c>
      <c r="H817" s="155">
        <v>1.05</v>
      </c>
      <c r="I817" s="156"/>
      <c r="L817" s="151"/>
      <c r="M817" s="157"/>
      <c r="T817" s="158"/>
      <c r="AT817" s="153" t="s">
        <v>249</v>
      </c>
      <c r="AU817" s="153" t="s">
        <v>86</v>
      </c>
      <c r="AV817" s="12" t="s">
        <v>86</v>
      </c>
      <c r="AW817" s="12" t="s">
        <v>30</v>
      </c>
      <c r="AX817" s="12" t="s">
        <v>73</v>
      </c>
      <c r="AY817" s="153" t="s">
        <v>241</v>
      </c>
    </row>
    <row r="818" spans="2:65" s="14" customFormat="1" ht="12">
      <c r="B818" s="166"/>
      <c r="D818" s="152" t="s">
        <v>249</v>
      </c>
      <c r="E818" s="167" t="s">
        <v>1</v>
      </c>
      <c r="F818" s="168" t="s">
        <v>805</v>
      </c>
      <c r="H818" s="169">
        <v>1.05</v>
      </c>
      <c r="I818" s="170"/>
      <c r="L818" s="166"/>
      <c r="M818" s="171"/>
      <c r="T818" s="172"/>
      <c r="AT818" s="167" t="s">
        <v>249</v>
      </c>
      <c r="AU818" s="167" t="s">
        <v>86</v>
      </c>
      <c r="AV818" s="14" t="s">
        <v>258</v>
      </c>
      <c r="AW818" s="14" t="s">
        <v>30</v>
      </c>
      <c r="AX818" s="14" t="s">
        <v>73</v>
      </c>
      <c r="AY818" s="167" t="s">
        <v>241</v>
      </c>
    </row>
    <row r="819" spans="2:65" s="12" customFormat="1" ht="12">
      <c r="B819" s="151"/>
      <c r="D819" s="152" t="s">
        <v>249</v>
      </c>
      <c r="E819" s="153" t="s">
        <v>1</v>
      </c>
      <c r="F819" s="154" t="s">
        <v>833</v>
      </c>
      <c r="H819" s="155">
        <v>4.5</v>
      </c>
      <c r="I819" s="156"/>
      <c r="L819" s="151"/>
      <c r="M819" s="157"/>
      <c r="T819" s="158"/>
      <c r="AT819" s="153" t="s">
        <v>249</v>
      </c>
      <c r="AU819" s="153" t="s">
        <v>86</v>
      </c>
      <c r="AV819" s="12" t="s">
        <v>86</v>
      </c>
      <c r="AW819" s="12" t="s">
        <v>30</v>
      </c>
      <c r="AX819" s="12" t="s">
        <v>73</v>
      </c>
      <c r="AY819" s="153" t="s">
        <v>241</v>
      </c>
    </row>
    <row r="820" spans="2:65" s="12" customFormat="1" ht="12">
      <c r="B820" s="151"/>
      <c r="D820" s="152" t="s">
        <v>249</v>
      </c>
      <c r="E820" s="153" t="s">
        <v>1</v>
      </c>
      <c r="F820" s="154" t="s">
        <v>835</v>
      </c>
      <c r="H820" s="155">
        <v>6.2</v>
      </c>
      <c r="I820" s="156"/>
      <c r="L820" s="151"/>
      <c r="M820" s="157"/>
      <c r="T820" s="158"/>
      <c r="AT820" s="153" t="s">
        <v>249</v>
      </c>
      <c r="AU820" s="153" t="s">
        <v>86</v>
      </c>
      <c r="AV820" s="12" t="s">
        <v>86</v>
      </c>
      <c r="AW820" s="12" t="s">
        <v>30</v>
      </c>
      <c r="AX820" s="12" t="s">
        <v>73</v>
      </c>
      <c r="AY820" s="153" t="s">
        <v>241</v>
      </c>
    </row>
    <row r="821" spans="2:65" s="14" customFormat="1" ht="12">
      <c r="B821" s="166"/>
      <c r="D821" s="152" t="s">
        <v>249</v>
      </c>
      <c r="E821" s="167" t="s">
        <v>1</v>
      </c>
      <c r="F821" s="168" t="s">
        <v>756</v>
      </c>
      <c r="H821" s="169">
        <v>10.7</v>
      </c>
      <c r="I821" s="170"/>
      <c r="L821" s="166"/>
      <c r="M821" s="171"/>
      <c r="T821" s="172"/>
      <c r="AT821" s="167" t="s">
        <v>249</v>
      </c>
      <c r="AU821" s="167" t="s">
        <v>86</v>
      </c>
      <c r="AV821" s="14" t="s">
        <v>258</v>
      </c>
      <c r="AW821" s="14" t="s">
        <v>30</v>
      </c>
      <c r="AX821" s="14" t="s">
        <v>73</v>
      </c>
      <c r="AY821" s="167" t="s">
        <v>241</v>
      </c>
    </row>
    <row r="822" spans="2:65" s="12" customFormat="1" ht="12">
      <c r="B822" s="151"/>
      <c r="D822" s="152" t="s">
        <v>249</v>
      </c>
      <c r="E822" s="153" t="s">
        <v>1</v>
      </c>
      <c r="F822" s="154" t="s">
        <v>836</v>
      </c>
      <c r="H822" s="155">
        <v>3</v>
      </c>
      <c r="I822" s="156"/>
      <c r="L822" s="151"/>
      <c r="M822" s="157"/>
      <c r="T822" s="158"/>
      <c r="AT822" s="153" t="s">
        <v>249</v>
      </c>
      <c r="AU822" s="153" t="s">
        <v>86</v>
      </c>
      <c r="AV822" s="12" t="s">
        <v>86</v>
      </c>
      <c r="AW822" s="12" t="s">
        <v>30</v>
      </c>
      <c r="AX822" s="12" t="s">
        <v>73</v>
      </c>
      <c r="AY822" s="153" t="s">
        <v>241</v>
      </c>
    </row>
    <row r="823" spans="2:65" s="14" customFormat="1" ht="12">
      <c r="B823" s="166"/>
      <c r="D823" s="152" t="s">
        <v>249</v>
      </c>
      <c r="E823" s="167" t="s">
        <v>1</v>
      </c>
      <c r="F823" s="168" t="s">
        <v>751</v>
      </c>
      <c r="H823" s="169">
        <v>3</v>
      </c>
      <c r="I823" s="170"/>
      <c r="L823" s="166"/>
      <c r="M823" s="171"/>
      <c r="T823" s="172"/>
      <c r="AT823" s="167" t="s">
        <v>249</v>
      </c>
      <c r="AU823" s="167" t="s">
        <v>86</v>
      </c>
      <c r="AV823" s="14" t="s">
        <v>258</v>
      </c>
      <c r="AW823" s="14" t="s">
        <v>30</v>
      </c>
      <c r="AX823" s="14" t="s">
        <v>73</v>
      </c>
      <c r="AY823" s="167" t="s">
        <v>241</v>
      </c>
    </row>
    <row r="824" spans="2:65" s="12" customFormat="1" ht="12">
      <c r="B824" s="151"/>
      <c r="D824" s="152" t="s">
        <v>249</v>
      </c>
      <c r="E824" s="153" t="s">
        <v>1</v>
      </c>
      <c r="F824" s="154" t="s">
        <v>837</v>
      </c>
      <c r="H824" s="155">
        <v>1.0449999999999999</v>
      </c>
      <c r="I824" s="156"/>
      <c r="L824" s="151"/>
      <c r="M824" s="157"/>
      <c r="T824" s="158"/>
      <c r="AT824" s="153" t="s">
        <v>249</v>
      </c>
      <c r="AU824" s="153" t="s">
        <v>86</v>
      </c>
      <c r="AV824" s="12" t="s">
        <v>86</v>
      </c>
      <c r="AW824" s="12" t="s">
        <v>30</v>
      </c>
      <c r="AX824" s="12" t="s">
        <v>73</v>
      </c>
      <c r="AY824" s="153" t="s">
        <v>241</v>
      </c>
    </row>
    <row r="825" spans="2:65" s="14" customFormat="1" ht="12">
      <c r="B825" s="166"/>
      <c r="D825" s="152" t="s">
        <v>249</v>
      </c>
      <c r="E825" s="167" t="s">
        <v>1</v>
      </c>
      <c r="F825" s="168" t="s">
        <v>838</v>
      </c>
      <c r="H825" s="169">
        <v>1.0449999999999999</v>
      </c>
      <c r="I825" s="170"/>
      <c r="L825" s="166"/>
      <c r="M825" s="171"/>
      <c r="T825" s="172"/>
      <c r="AT825" s="167" t="s">
        <v>249</v>
      </c>
      <c r="AU825" s="167" t="s">
        <v>86</v>
      </c>
      <c r="AV825" s="14" t="s">
        <v>258</v>
      </c>
      <c r="AW825" s="14" t="s">
        <v>30</v>
      </c>
      <c r="AX825" s="14" t="s">
        <v>73</v>
      </c>
      <c r="AY825" s="167" t="s">
        <v>241</v>
      </c>
    </row>
    <row r="826" spans="2:65" s="13" customFormat="1" ht="12">
      <c r="B826" s="159"/>
      <c r="D826" s="152" t="s">
        <v>249</v>
      </c>
      <c r="E826" s="160" t="s">
        <v>1</v>
      </c>
      <c r="F826" s="161" t="s">
        <v>251</v>
      </c>
      <c r="H826" s="162">
        <v>21.945</v>
      </c>
      <c r="I826" s="163"/>
      <c r="L826" s="159"/>
      <c r="M826" s="164"/>
      <c r="T826" s="165"/>
      <c r="AT826" s="160" t="s">
        <v>249</v>
      </c>
      <c r="AU826" s="160" t="s">
        <v>86</v>
      </c>
      <c r="AV826" s="13" t="s">
        <v>247</v>
      </c>
      <c r="AW826" s="13" t="s">
        <v>30</v>
      </c>
      <c r="AX826" s="13" t="s">
        <v>80</v>
      </c>
      <c r="AY826" s="160" t="s">
        <v>241</v>
      </c>
    </row>
    <row r="827" spans="2:65" s="1" customFormat="1" ht="24.25" customHeight="1">
      <c r="B827" s="32"/>
      <c r="C827" s="173" t="s">
        <v>839</v>
      </c>
      <c r="D827" s="173" t="s">
        <v>319</v>
      </c>
      <c r="E827" s="174" t="s">
        <v>840</v>
      </c>
      <c r="F827" s="175" t="s">
        <v>841</v>
      </c>
      <c r="G827" s="176" t="s">
        <v>299</v>
      </c>
      <c r="H827" s="177">
        <v>21.945</v>
      </c>
      <c r="I827" s="178"/>
      <c r="J827" s="179">
        <f>ROUND(I827*H827,2)</f>
        <v>0</v>
      </c>
      <c r="K827" s="180"/>
      <c r="L827" s="181"/>
      <c r="M827" s="182" t="s">
        <v>1</v>
      </c>
      <c r="N827" s="183" t="s">
        <v>39</v>
      </c>
      <c r="P827" s="147">
        <f>O827*H827</f>
        <v>0</v>
      </c>
      <c r="Q827" s="147">
        <v>2.0000000000000001E-4</v>
      </c>
      <c r="R827" s="147">
        <f>Q827*H827</f>
        <v>4.3890000000000005E-3</v>
      </c>
      <c r="S827" s="147">
        <v>0</v>
      </c>
      <c r="T827" s="148">
        <f>S827*H827</f>
        <v>0</v>
      </c>
      <c r="AR827" s="149" t="s">
        <v>285</v>
      </c>
      <c r="AT827" s="149" t="s">
        <v>319</v>
      </c>
      <c r="AU827" s="149" t="s">
        <v>86</v>
      </c>
      <c r="AY827" s="17" t="s">
        <v>241</v>
      </c>
      <c r="BE827" s="150">
        <f>IF(N827="základní",J827,0)</f>
        <v>0</v>
      </c>
      <c r="BF827" s="150">
        <f>IF(N827="snížená",J827,0)</f>
        <v>0</v>
      </c>
      <c r="BG827" s="150">
        <f>IF(N827="zákl. přenesená",J827,0)</f>
        <v>0</v>
      </c>
      <c r="BH827" s="150">
        <f>IF(N827="sníž. přenesená",J827,0)</f>
        <v>0</v>
      </c>
      <c r="BI827" s="150">
        <f>IF(N827="nulová",J827,0)</f>
        <v>0</v>
      </c>
      <c r="BJ827" s="17" t="s">
        <v>86</v>
      </c>
      <c r="BK827" s="150">
        <f>ROUND(I827*H827,2)</f>
        <v>0</v>
      </c>
      <c r="BL827" s="17" t="s">
        <v>247</v>
      </c>
      <c r="BM827" s="149" t="s">
        <v>3967</v>
      </c>
    </row>
    <row r="828" spans="2:65" s="12" customFormat="1" ht="12">
      <c r="B828" s="151"/>
      <c r="D828" s="152" t="s">
        <v>249</v>
      </c>
      <c r="E828" s="153" t="s">
        <v>1</v>
      </c>
      <c r="F828" s="154" t="s">
        <v>832</v>
      </c>
      <c r="H828" s="155">
        <v>1.65</v>
      </c>
      <c r="I828" s="156"/>
      <c r="L828" s="151"/>
      <c r="M828" s="157"/>
      <c r="T828" s="158"/>
      <c r="AT828" s="153" t="s">
        <v>249</v>
      </c>
      <c r="AU828" s="153" t="s">
        <v>86</v>
      </c>
      <c r="AV828" s="12" t="s">
        <v>86</v>
      </c>
      <c r="AW828" s="12" t="s">
        <v>30</v>
      </c>
      <c r="AX828" s="12" t="s">
        <v>73</v>
      </c>
      <c r="AY828" s="153" t="s">
        <v>241</v>
      </c>
    </row>
    <row r="829" spans="2:65" s="12" customFormat="1" ht="12">
      <c r="B829" s="151"/>
      <c r="D829" s="152" t="s">
        <v>249</v>
      </c>
      <c r="E829" s="153" t="s">
        <v>1</v>
      </c>
      <c r="F829" s="154" t="s">
        <v>833</v>
      </c>
      <c r="H829" s="155">
        <v>4.5</v>
      </c>
      <c r="I829" s="156"/>
      <c r="L829" s="151"/>
      <c r="M829" s="157"/>
      <c r="T829" s="158"/>
      <c r="AT829" s="153" t="s">
        <v>249</v>
      </c>
      <c r="AU829" s="153" t="s">
        <v>86</v>
      </c>
      <c r="AV829" s="12" t="s">
        <v>86</v>
      </c>
      <c r="AW829" s="12" t="s">
        <v>30</v>
      </c>
      <c r="AX829" s="12" t="s">
        <v>73</v>
      </c>
      <c r="AY829" s="153" t="s">
        <v>241</v>
      </c>
    </row>
    <row r="830" spans="2:65" s="14" customFormat="1" ht="12">
      <c r="B830" s="166"/>
      <c r="D830" s="152" t="s">
        <v>249</v>
      </c>
      <c r="E830" s="167" t="s">
        <v>1</v>
      </c>
      <c r="F830" s="168" t="s">
        <v>804</v>
      </c>
      <c r="H830" s="169">
        <v>6.15</v>
      </c>
      <c r="I830" s="170"/>
      <c r="L830" s="166"/>
      <c r="M830" s="171"/>
      <c r="T830" s="172"/>
      <c r="AT830" s="167" t="s">
        <v>249</v>
      </c>
      <c r="AU830" s="167" t="s">
        <v>86</v>
      </c>
      <c r="AV830" s="14" t="s">
        <v>258</v>
      </c>
      <c r="AW830" s="14" t="s">
        <v>30</v>
      </c>
      <c r="AX830" s="14" t="s">
        <v>73</v>
      </c>
      <c r="AY830" s="167" t="s">
        <v>241</v>
      </c>
    </row>
    <row r="831" spans="2:65" s="12" customFormat="1" ht="12">
      <c r="B831" s="151"/>
      <c r="D831" s="152" t="s">
        <v>249</v>
      </c>
      <c r="E831" s="153" t="s">
        <v>1</v>
      </c>
      <c r="F831" s="154" t="s">
        <v>834</v>
      </c>
      <c r="H831" s="155">
        <v>1.05</v>
      </c>
      <c r="I831" s="156"/>
      <c r="L831" s="151"/>
      <c r="M831" s="157"/>
      <c r="T831" s="158"/>
      <c r="AT831" s="153" t="s">
        <v>249</v>
      </c>
      <c r="AU831" s="153" t="s">
        <v>86</v>
      </c>
      <c r="AV831" s="12" t="s">
        <v>86</v>
      </c>
      <c r="AW831" s="12" t="s">
        <v>30</v>
      </c>
      <c r="AX831" s="12" t="s">
        <v>73</v>
      </c>
      <c r="AY831" s="153" t="s">
        <v>241</v>
      </c>
    </row>
    <row r="832" spans="2:65" s="14" customFormat="1" ht="12">
      <c r="B832" s="166"/>
      <c r="D832" s="152" t="s">
        <v>249</v>
      </c>
      <c r="E832" s="167" t="s">
        <v>1</v>
      </c>
      <c r="F832" s="168" t="s">
        <v>805</v>
      </c>
      <c r="H832" s="169">
        <v>1.05</v>
      </c>
      <c r="I832" s="170"/>
      <c r="L832" s="166"/>
      <c r="M832" s="171"/>
      <c r="T832" s="172"/>
      <c r="AT832" s="167" t="s">
        <v>249</v>
      </c>
      <c r="AU832" s="167" t="s">
        <v>86</v>
      </c>
      <c r="AV832" s="14" t="s">
        <v>258</v>
      </c>
      <c r="AW832" s="14" t="s">
        <v>30</v>
      </c>
      <c r="AX832" s="14" t="s">
        <v>73</v>
      </c>
      <c r="AY832" s="167" t="s">
        <v>241</v>
      </c>
    </row>
    <row r="833" spans="2:65" s="12" customFormat="1" ht="12">
      <c r="B833" s="151"/>
      <c r="D833" s="152" t="s">
        <v>249</v>
      </c>
      <c r="E833" s="153" t="s">
        <v>1</v>
      </c>
      <c r="F833" s="154" t="s">
        <v>833</v>
      </c>
      <c r="H833" s="155">
        <v>4.5</v>
      </c>
      <c r="I833" s="156"/>
      <c r="L833" s="151"/>
      <c r="M833" s="157"/>
      <c r="T833" s="158"/>
      <c r="AT833" s="153" t="s">
        <v>249</v>
      </c>
      <c r="AU833" s="153" t="s">
        <v>86</v>
      </c>
      <c r="AV833" s="12" t="s">
        <v>86</v>
      </c>
      <c r="AW833" s="12" t="s">
        <v>30</v>
      </c>
      <c r="AX833" s="12" t="s">
        <v>73</v>
      </c>
      <c r="AY833" s="153" t="s">
        <v>241</v>
      </c>
    </row>
    <row r="834" spans="2:65" s="12" customFormat="1" ht="12">
      <c r="B834" s="151"/>
      <c r="D834" s="152" t="s">
        <v>249</v>
      </c>
      <c r="E834" s="153" t="s">
        <v>1</v>
      </c>
      <c r="F834" s="154" t="s">
        <v>835</v>
      </c>
      <c r="H834" s="155">
        <v>6.2</v>
      </c>
      <c r="I834" s="156"/>
      <c r="L834" s="151"/>
      <c r="M834" s="157"/>
      <c r="T834" s="158"/>
      <c r="AT834" s="153" t="s">
        <v>249</v>
      </c>
      <c r="AU834" s="153" t="s">
        <v>86</v>
      </c>
      <c r="AV834" s="12" t="s">
        <v>86</v>
      </c>
      <c r="AW834" s="12" t="s">
        <v>30</v>
      </c>
      <c r="AX834" s="12" t="s">
        <v>73</v>
      </c>
      <c r="AY834" s="153" t="s">
        <v>241</v>
      </c>
    </row>
    <row r="835" spans="2:65" s="14" customFormat="1" ht="12">
      <c r="B835" s="166"/>
      <c r="D835" s="152" t="s">
        <v>249</v>
      </c>
      <c r="E835" s="167" t="s">
        <v>1</v>
      </c>
      <c r="F835" s="168" t="s">
        <v>756</v>
      </c>
      <c r="H835" s="169">
        <v>10.7</v>
      </c>
      <c r="I835" s="170"/>
      <c r="L835" s="166"/>
      <c r="M835" s="171"/>
      <c r="T835" s="172"/>
      <c r="AT835" s="167" t="s">
        <v>249</v>
      </c>
      <c r="AU835" s="167" t="s">
        <v>86</v>
      </c>
      <c r="AV835" s="14" t="s">
        <v>258</v>
      </c>
      <c r="AW835" s="14" t="s">
        <v>30</v>
      </c>
      <c r="AX835" s="14" t="s">
        <v>73</v>
      </c>
      <c r="AY835" s="167" t="s">
        <v>241</v>
      </c>
    </row>
    <row r="836" spans="2:65" s="12" customFormat="1" ht="12">
      <c r="B836" s="151"/>
      <c r="D836" s="152" t="s">
        <v>249</v>
      </c>
      <c r="E836" s="153" t="s">
        <v>1</v>
      </c>
      <c r="F836" s="154" t="s">
        <v>836</v>
      </c>
      <c r="H836" s="155">
        <v>3</v>
      </c>
      <c r="I836" s="156"/>
      <c r="L836" s="151"/>
      <c r="M836" s="157"/>
      <c r="T836" s="158"/>
      <c r="AT836" s="153" t="s">
        <v>249</v>
      </c>
      <c r="AU836" s="153" t="s">
        <v>86</v>
      </c>
      <c r="AV836" s="12" t="s">
        <v>86</v>
      </c>
      <c r="AW836" s="12" t="s">
        <v>30</v>
      </c>
      <c r="AX836" s="12" t="s">
        <v>73</v>
      </c>
      <c r="AY836" s="153" t="s">
        <v>241</v>
      </c>
    </row>
    <row r="837" spans="2:65" s="14" customFormat="1" ht="12">
      <c r="B837" s="166"/>
      <c r="D837" s="152" t="s">
        <v>249</v>
      </c>
      <c r="E837" s="167" t="s">
        <v>1</v>
      </c>
      <c r="F837" s="168" t="s">
        <v>751</v>
      </c>
      <c r="H837" s="169">
        <v>3</v>
      </c>
      <c r="I837" s="170"/>
      <c r="L837" s="166"/>
      <c r="M837" s="171"/>
      <c r="T837" s="172"/>
      <c r="AT837" s="167" t="s">
        <v>249</v>
      </c>
      <c r="AU837" s="167" t="s">
        <v>86</v>
      </c>
      <c r="AV837" s="14" t="s">
        <v>258</v>
      </c>
      <c r="AW837" s="14" t="s">
        <v>30</v>
      </c>
      <c r="AX837" s="14" t="s">
        <v>73</v>
      </c>
      <c r="AY837" s="167" t="s">
        <v>241</v>
      </c>
    </row>
    <row r="838" spans="2:65" s="12" customFormat="1" ht="12">
      <c r="B838" s="151"/>
      <c r="D838" s="152" t="s">
        <v>249</v>
      </c>
      <c r="E838" s="153" t="s">
        <v>1</v>
      </c>
      <c r="F838" s="154" t="s">
        <v>837</v>
      </c>
      <c r="H838" s="155">
        <v>1.0449999999999999</v>
      </c>
      <c r="I838" s="156"/>
      <c r="L838" s="151"/>
      <c r="M838" s="157"/>
      <c r="T838" s="158"/>
      <c r="AT838" s="153" t="s">
        <v>249</v>
      </c>
      <c r="AU838" s="153" t="s">
        <v>86</v>
      </c>
      <c r="AV838" s="12" t="s">
        <v>86</v>
      </c>
      <c r="AW838" s="12" t="s">
        <v>30</v>
      </c>
      <c r="AX838" s="12" t="s">
        <v>73</v>
      </c>
      <c r="AY838" s="153" t="s">
        <v>241</v>
      </c>
    </row>
    <row r="839" spans="2:65" s="14" customFormat="1" ht="12">
      <c r="B839" s="166"/>
      <c r="D839" s="152" t="s">
        <v>249</v>
      </c>
      <c r="E839" s="167" t="s">
        <v>1</v>
      </c>
      <c r="F839" s="168" t="s">
        <v>838</v>
      </c>
      <c r="H839" s="169">
        <v>1.0449999999999999</v>
      </c>
      <c r="I839" s="170"/>
      <c r="L839" s="166"/>
      <c r="M839" s="171"/>
      <c r="T839" s="172"/>
      <c r="AT839" s="167" t="s">
        <v>249</v>
      </c>
      <c r="AU839" s="167" t="s">
        <v>86</v>
      </c>
      <c r="AV839" s="14" t="s">
        <v>258</v>
      </c>
      <c r="AW839" s="14" t="s">
        <v>30</v>
      </c>
      <c r="AX839" s="14" t="s">
        <v>73</v>
      </c>
      <c r="AY839" s="167" t="s">
        <v>241</v>
      </c>
    </row>
    <row r="840" spans="2:65" s="13" customFormat="1" ht="12">
      <c r="B840" s="159"/>
      <c r="D840" s="152" t="s">
        <v>249</v>
      </c>
      <c r="E840" s="160" t="s">
        <v>1</v>
      </c>
      <c r="F840" s="161" t="s">
        <v>251</v>
      </c>
      <c r="H840" s="162">
        <v>21.945</v>
      </c>
      <c r="I840" s="163"/>
      <c r="L840" s="159"/>
      <c r="M840" s="164"/>
      <c r="T840" s="165"/>
      <c r="AT840" s="160" t="s">
        <v>249</v>
      </c>
      <c r="AU840" s="160" t="s">
        <v>86</v>
      </c>
      <c r="AV840" s="13" t="s">
        <v>247</v>
      </c>
      <c r="AW840" s="13" t="s">
        <v>30</v>
      </c>
      <c r="AX840" s="13" t="s">
        <v>80</v>
      </c>
      <c r="AY840" s="160" t="s">
        <v>241</v>
      </c>
    </row>
    <row r="841" spans="2:65" s="1" customFormat="1" ht="21.75" customHeight="1">
      <c r="B841" s="32"/>
      <c r="C841" s="137" t="s">
        <v>843</v>
      </c>
      <c r="D841" s="137" t="s">
        <v>243</v>
      </c>
      <c r="E841" s="138" t="s">
        <v>844</v>
      </c>
      <c r="F841" s="139" t="s">
        <v>845</v>
      </c>
      <c r="G841" s="140" t="s">
        <v>246</v>
      </c>
      <c r="H841" s="141">
        <v>12.667999999999999</v>
      </c>
      <c r="I841" s="142"/>
      <c r="J841" s="143">
        <f>ROUND(I841*H841,2)</f>
        <v>0</v>
      </c>
      <c r="K841" s="144"/>
      <c r="L841" s="32"/>
      <c r="M841" s="145" t="s">
        <v>1</v>
      </c>
      <c r="N841" s="146" t="s">
        <v>39</v>
      </c>
      <c r="P841" s="147">
        <f>O841*H841</f>
        <v>0</v>
      </c>
      <c r="Q841" s="147">
        <v>4.3800000000000002E-3</v>
      </c>
      <c r="R841" s="147">
        <f>Q841*H841</f>
        <v>5.5485840000000002E-2</v>
      </c>
      <c r="S841" s="147">
        <v>0</v>
      </c>
      <c r="T841" s="148">
        <f>S841*H841</f>
        <v>0</v>
      </c>
      <c r="AR841" s="149" t="s">
        <v>247</v>
      </c>
      <c r="AT841" s="149" t="s">
        <v>243</v>
      </c>
      <c r="AU841" s="149" t="s">
        <v>86</v>
      </c>
      <c r="AY841" s="17" t="s">
        <v>241</v>
      </c>
      <c r="BE841" s="150">
        <f>IF(N841="základní",J841,0)</f>
        <v>0</v>
      </c>
      <c r="BF841" s="150">
        <f>IF(N841="snížená",J841,0)</f>
        <v>0</v>
      </c>
      <c r="BG841" s="150">
        <f>IF(N841="zákl. přenesená",J841,0)</f>
        <v>0</v>
      </c>
      <c r="BH841" s="150">
        <f>IF(N841="sníž. přenesená",J841,0)</f>
        <v>0</v>
      </c>
      <c r="BI841" s="150">
        <f>IF(N841="nulová",J841,0)</f>
        <v>0</v>
      </c>
      <c r="BJ841" s="17" t="s">
        <v>86</v>
      </c>
      <c r="BK841" s="150">
        <f>ROUND(I841*H841,2)</f>
        <v>0</v>
      </c>
      <c r="BL841" s="17" t="s">
        <v>247</v>
      </c>
      <c r="BM841" s="149" t="s">
        <v>3968</v>
      </c>
    </row>
    <row r="842" spans="2:65" s="12" customFormat="1" ht="12">
      <c r="B842" s="151"/>
      <c r="D842" s="152" t="s">
        <v>249</v>
      </c>
      <c r="E842" s="153" t="s">
        <v>1</v>
      </c>
      <c r="F842" s="154" t="s">
        <v>847</v>
      </c>
      <c r="H842" s="155">
        <v>1.264</v>
      </c>
      <c r="I842" s="156"/>
      <c r="L842" s="151"/>
      <c r="M842" s="157"/>
      <c r="T842" s="158"/>
      <c r="AT842" s="153" t="s">
        <v>249</v>
      </c>
      <c r="AU842" s="153" t="s">
        <v>86</v>
      </c>
      <c r="AV842" s="12" t="s">
        <v>86</v>
      </c>
      <c r="AW842" s="12" t="s">
        <v>30</v>
      </c>
      <c r="AX842" s="12" t="s">
        <v>73</v>
      </c>
      <c r="AY842" s="153" t="s">
        <v>241</v>
      </c>
    </row>
    <row r="843" spans="2:65" s="12" customFormat="1" ht="12">
      <c r="B843" s="151"/>
      <c r="D843" s="152" t="s">
        <v>249</v>
      </c>
      <c r="E843" s="153" t="s">
        <v>1</v>
      </c>
      <c r="F843" s="154" t="s">
        <v>848</v>
      </c>
      <c r="H843" s="155">
        <v>7.1520000000000001</v>
      </c>
      <c r="I843" s="156"/>
      <c r="L843" s="151"/>
      <c r="M843" s="157"/>
      <c r="T843" s="158"/>
      <c r="AT843" s="153" t="s">
        <v>249</v>
      </c>
      <c r="AU843" s="153" t="s">
        <v>86</v>
      </c>
      <c r="AV843" s="12" t="s">
        <v>86</v>
      </c>
      <c r="AW843" s="12" t="s">
        <v>30</v>
      </c>
      <c r="AX843" s="12" t="s">
        <v>73</v>
      </c>
      <c r="AY843" s="153" t="s">
        <v>241</v>
      </c>
    </row>
    <row r="844" spans="2:65" s="12" customFormat="1" ht="12">
      <c r="B844" s="151"/>
      <c r="D844" s="152" t="s">
        <v>249</v>
      </c>
      <c r="E844" s="153" t="s">
        <v>1</v>
      </c>
      <c r="F844" s="154" t="s">
        <v>849</v>
      </c>
      <c r="H844" s="155">
        <v>3.1080000000000001</v>
      </c>
      <c r="I844" s="156"/>
      <c r="L844" s="151"/>
      <c r="M844" s="157"/>
      <c r="T844" s="158"/>
      <c r="AT844" s="153" t="s">
        <v>249</v>
      </c>
      <c r="AU844" s="153" t="s">
        <v>86</v>
      </c>
      <c r="AV844" s="12" t="s">
        <v>86</v>
      </c>
      <c r="AW844" s="12" t="s">
        <v>30</v>
      </c>
      <c r="AX844" s="12" t="s">
        <v>73</v>
      </c>
      <c r="AY844" s="153" t="s">
        <v>241</v>
      </c>
    </row>
    <row r="845" spans="2:65" s="12" customFormat="1" ht="12">
      <c r="B845" s="151"/>
      <c r="D845" s="152" t="s">
        <v>249</v>
      </c>
      <c r="E845" s="153" t="s">
        <v>1</v>
      </c>
      <c r="F845" s="154" t="s">
        <v>850</v>
      </c>
      <c r="H845" s="155">
        <v>1.1439999999999999</v>
      </c>
      <c r="I845" s="156"/>
      <c r="L845" s="151"/>
      <c r="M845" s="157"/>
      <c r="T845" s="158"/>
      <c r="AT845" s="153" t="s">
        <v>249</v>
      </c>
      <c r="AU845" s="153" t="s">
        <v>86</v>
      </c>
      <c r="AV845" s="12" t="s">
        <v>86</v>
      </c>
      <c r="AW845" s="12" t="s">
        <v>30</v>
      </c>
      <c r="AX845" s="12" t="s">
        <v>73</v>
      </c>
      <c r="AY845" s="153" t="s">
        <v>241</v>
      </c>
    </row>
    <row r="846" spans="2:65" s="13" customFormat="1" ht="12">
      <c r="B846" s="159"/>
      <c r="D846" s="152" t="s">
        <v>249</v>
      </c>
      <c r="E846" s="160" t="s">
        <v>1</v>
      </c>
      <c r="F846" s="161" t="s">
        <v>851</v>
      </c>
      <c r="H846" s="162">
        <v>12.667999999999999</v>
      </c>
      <c r="I846" s="163"/>
      <c r="L846" s="159"/>
      <c r="M846" s="164"/>
      <c r="T846" s="165"/>
      <c r="AT846" s="160" t="s">
        <v>249</v>
      </c>
      <c r="AU846" s="160" t="s">
        <v>86</v>
      </c>
      <c r="AV846" s="13" t="s">
        <v>247</v>
      </c>
      <c r="AW846" s="13" t="s">
        <v>30</v>
      </c>
      <c r="AX846" s="13" t="s">
        <v>80</v>
      </c>
      <c r="AY846" s="160" t="s">
        <v>241</v>
      </c>
    </row>
    <row r="847" spans="2:65" s="1" customFormat="1" ht="24.25" customHeight="1">
      <c r="B847" s="32"/>
      <c r="C847" s="137" t="s">
        <v>852</v>
      </c>
      <c r="D847" s="137" t="s">
        <v>243</v>
      </c>
      <c r="E847" s="138" t="s">
        <v>853</v>
      </c>
      <c r="F847" s="139" t="s">
        <v>854</v>
      </c>
      <c r="G847" s="140" t="s">
        <v>246</v>
      </c>
      <c r="H847" s="141">
        <v>260.04599999999999</v>
      </c>
      <c r="I847" s="142"/>
      <c r="J847" s="143">
        <f>ROUND(I847*H847,2)</f>
        <v>0</v>
      </c>
      <c r="K847" s="144"/>
      <c r="L847" s="32"/>
      <c r="M847" s="145" t="s">
        <v>1</v>
      </c>
      <c r="N847" s="146" t="s">
        <v>39</v>
      </c>
      <c r="P847" s="147">
        <f>O847*H847</f>
        <v>0</v>
      </c>
      <c r="Q847" s="147">
        <v>2.5300000000000001E-3</v>
      </c>
      <c r="R847" s="147">
        <f>Q847*H847</f>
        <v>0.65791637999999997</v>
      </c>
      <c r="S847" s="147">
        <v>0</v>
      </c>
      <c r="T847" s="148">
        <f>S847*H847</f>
        <v>0</v>
      </c>
      <c r="AR847" s="149" t="s">
        <v>247</v>
      </c>
      <c r="AT847" s="149" t="s">
        <v>243</v>
      </c>
      <c r="AU847" s="149" t="s">
        <v>86</v>
      </c>
      <c r="AY847" s="17" t="s">
        <v>241</v>
      </c>
      <c r="BE847" s="150">
        <f>IF(N847="základní",J847,0)</f>
        <v>0</v>
      </c>
      <c r="BF847" s="150">
        <f>IF(N847="snížená",J847,0)</f>
        <v>0</v>
      </c>
      <c r="BG847" s="150">
        <f>IF(N847="zákl. přenesená",J847,0)</f>
        <v>0</v>
      </c>
      <c r="BH847" s="150">
        <f>IF(N847="sníž. přenesená",J847,0)</f>
        <v>0</v>
      </c>
      <c r="BI847" s="150">
        <f>IF(N847="nulová",J847,0)</f>
        <v>0</v>
      </c>
      <c r="BJ847" s="17" t="s">
        <v>86</v>
      </c>
      <c r="BK847" s="150">
        <f>ROUND(I847*H847,2)</f>
        <v>0</v>
      </c>
      <c r="BL847" s="17" t="s">
        <v>247</v>
      </c>
      <c r="BM847" s="149" t="s">
        <v>3969</v>
      </c>
    </row>
    <row r="848" spans="2:65" s="12" customFormat="1" ht="12">
      <c r="B848" s="151"/>
      <c r="D848" s="152" t="s">
        <v>249</v>
      </c>
      <c r="E848" s="153" t="s">
        <v>1</v>
      </c>
      <c r="F848" s="154" t="s">
        <v>748</v>
      </c>
      <c r="H848" s="155">
        <v>40.35</v>
      </c>
      <c r="I848" s="156"/>
      <c r="L848" s="151"/>
      <c r="M848" s="157"/>
      <c r="T848" s="158"/>
      <c r="AT848" s="153" t="s">
        <v>249</v>
      </c>
      <c r="AU848" s="153" t="s">
        <v>86</v>
      </c>
      <c r="AV848" s="12" t="s">
        <v>86</v>
      </c>
      <c r="AW848" s="12" t="s">
        <v>30</v>
      </c>
      <c r="AX848" s="12" t="s">
        <v>73</v>
      </c>
      <c r="AY848" s="153" t="s">
        <v>241</v>
      </c>
    </row>
    <row r="849" spans="2:51" s="12" customFormat="1" ht="12">
      <c r="B849" s="151"/>
      <c r="D849" s="152" t="s">
        <v>249</v>
      </c>
      <c r="E849" s="153" t="s">
        <v>1</v>
      </c>
      <c r="F849" s="154" t="s">
        <v>749</v>
      </c>
      <c r="H849" s="155">
        <v>17.25</v>
      </c>
      <c r="I849" s="156"/>
      <c r="L849" s="151"/>
      <c r="M849" s="157"/>
      <c r="T849" s="158"/>
      <c r="AT849" s="153" t="s">
        <v>249</v>
      </c>
      <c r="AU849" s="153" t="s">
        <v>86</v>
      </c>
      <c r="AV849" s="12" t="s">
        <v>86</v>
      </c>
      <c r="AW849" s="12" t="s">
        <v>30</v>
      </c>
      <c r="AX849" s="12" t="s">
        <v>73</v>
      </c>
      <c r="AY849" s="153" t="s">
        <v>241</v>
      </c>
    </row>
    <row r="850" spans="2:51" s="12" customFormat="1" ht="12">
      <c r="B850" s="151"/>
      <c r="D850" s="152" t="s">
        <v>249</v>
      </c>
      <c r="E850" s="153" t="s">
        <v>1</v>
      </c>
      <c r="F850" s="154" t="s">
        <v>750</v>
      </c>
      <c r="H850" s="155">
        <v>-4.6040000000000001</v>
      </c>
      <c r="I850" s="156"/>
      <c r="L850" s="151"/>
      <c r="M850" s="157"/>
      <c r="T850" s="158"/>
      <c r="AT850" s="153" t="s">
        <v>249</v>
      </c>
      <c r="AU850" s="153" t="s">
        <v>86</v>
      </c>
      <c r="AV850" s="12" t="s">
        <v>86</v>
      </c>
      <c r="AW850" s="12" t="s">
        <v>30</v>
      </c>
      <c r="AX850" s="12" t="s">
        <v>73</v>
      </c>
      <c r="AY850" s="153" t="s">
        <v>241</v>
      </c>
    </row>
    <row r="851" spans="2:51" s="14" customFormat="1" ht="12">
      <c r="B851" s="166"/>
      <c r="D851" s="152" t="s">
        <v>249</v>
      </c>
      <c r="E851" s="167" t="s">
        <v>1</v>
      </c>
      <c r="F851" s="168" t="s">
        <v>751</v>
      </c>
      <c r="H851" s="169">
        <v>52.996000000000002</v>
      </c>
      <c r="I851" s="170"/>
      <c r="L851" s="166"/>
      <c r="M851" s="171"/>
      <c r="T851" s="172"/>
      <c r="AT851" s="167" t="s">
        <v>249</v>
      </c>
      <c r="AU851" s="167" t="s">
        <v>86</v>
      </c>
      <c r="AV851" s="14" t="s">
        <v>258</v>
      </c>
      <c r="AW851" s="14" t="s">
        <v>30</v>
      </c>
      <c r="AX851" s="14" t="s">
        <v>73</v>
      </c>
      <c r="AY851" s="167" t="s">
        <v>241</v>
      </c>
    </row>
    <row r="852" spans="2:51" s="12" customFormat="1" ht="12">
      <c r="B852" s="151"/>
      <c r="D852" s="152" t="s">
        <v>249</v>
      </c>
      <c r="E852" s="153" t="s">
        <v>1</v>
      </c>
      <c r="F852" s="154" t="s">
        <v>748</v>
      </c>
      <c r="H852" s="155">
        <v>40.35</v>
      </c>
      <c r="I852" s="156"/>
      <c r="L852" s="151"/>
      <c r="M852" s="157"/>
      <c r="T852" s="158"/>
      <c r="AT852" s="153" t="s">
        <v>249</v>
      </c>
      <c r="AU852" s="153" t="s">
        <v>86</v>
      </c>
      <c r="AV852" s="12" t="s">
        <v>86</v>
      </c>
      <c r="AW852" s="12" t="s">
        <v>30</v>
      </c>
      <c r="AX852" s="12" t="s">
        <v>73</v>
      </c>
      <c r="AY852" s="153" t="s">
        <v>241</v>
      </c>
    </row>
    <row r="853" spans="2:51" s="12" customFormat="1" ht="12">
      <c r="B853" s="151"/>
      <c r="D853" s="152" t="s">
        <v>249</v>
      </c>
      <c r="E853" s="153" t="s">
        <v>1</v>
      </c>
      <c r="F853" s="154" t="s">
        <v>749</v>
      </c>
      <c r="H853" s="155">
        <v>17.25</v>
      </c>
      <c r="I853" s="156"/>
      <c r="L853" s="151"/>
      <c r="M853" s="157"/>
      <c r="T853" s="158"/>
      <c r="AT853" s="153" t="s">
        <v>249</v>
      </c>
      <c r="AU853" s="153" t="s">
        <v>86</v>
      </c>
      <c r="AV853" s="12" t="s">
        <v>86</v>
      </c>
      <c r="AW853" s="12" t="s">
        <v>30</v>
      </c>
      <c r="AX853" s="12" t="s">
        <v>73</v>
      </c>
      <c r="AY853" s="153" t="s">
        <v>241</v>
      </c>
    </row>
    <row r="854" spans="2:51" s="12" customFormat="1" ht="12">
      <c r="B854" s="151"/>
      <c r="D854" s="152" t="s">
        <v>249</v>
      </c>
      <c r="E854" s="153" t="s">
        <v>1</v>
      </c>
      <c r="F854" s="154" t="s">
        <v>752</v>
      </c>
      <c r="H854" s="155">
        <v>-2.153</v>
      </c>
      <c r="I854" s="156"/>
      <c r="L854" s="151"/>
      <c r="M854" s="157"/>
      <c r="T854" s="158"/>
      <c r="AT854" s="153" t="s">
        <v>249</v>
      </c>
      <c r="AU854" s="153" t="s">
        <v>86</v>
      </c>
      <c r="AV854" s="12" t="s">
        <v>86</v>
      </c>
      <c r="AW854" s="12" t="s">
        <v>30</v>
      </c>
      <c r="AX854" s="12" t="s">
        <v>73</v>
      </c>
      <c r="AY854" s="153" t="s">
        <v>241</v>
      </c>
    </row>
    <row r="855" spans="2:51" s="14" customFormat="1" ht="12">
      <c r="B855" s="166"/>
      <c r="D855" s="152" t="s">
        <v>249</v>
      </c>
      <c r="E855" s="167" t="s">
        <v>1</v>
      </c>
      <c r="F855" s="168" t="s">
        <v>751</v>
      </c>
      <c r="H855" s="169">
        <v>55.447000000000003</v>
      </c>
      <c r="I855" s="170"/>
      <c r="L855" s="166"/>
      <c r="M855" s="171"/>
      <c r="T855" s="172"/>
      <c r="AT855" s="167" t="s">
        <v>249</v>
      </c>
      <c r="AU855" s="167" t="s">
        <v>86</v>
      </c>
      <c r="AV855" s="14" t="s">
        <v>258</v>
      </c>
      <c r="AW855" s="14" t="s">
        <v>30</v>
      </c>
      <c r="AX855" s="14" t="s">
        <v>73</v>
      </c>
      <c r="AY855" s="167" t="s">
        <v>241</v>
      </c>
    </row>
    <row r="856" spans="2:51" s="12" customFormat="1" ht="12">
      <c r="B856" s="151"/>
      <c r="D856" s="152" t="s">
        <v>249</v>
      </c>
      <c r="E856" s="153" t="s">
        <v>1</v>
      </c>
      <c r="F856" s="154" t="s">
        <v>753</v>
      </c>
      <c r="H856" s="155">
        <v>71.400000000000006</v>
      </c>
      <c r="I856" s="156"/>
      <c r="L856" s="151"/>
      <c r="M856" s="157"/>
      <c r="T856" s="158"/>
      <c r="AT856" s="153" t="s">
        <v>249</v>
      </c>
      <c r="AU856" s="153" t="s">
        <v>86</v>
      </c>
      <c r="AV856" s="12" t="s">
        <v>86</v>
      </c>
      <c r="AW856" s="12" t="s">
        <v>30</v>
      </c>
      <c r="AX856" s="12" t="s">
        <v>73</v>
      </c>
      <c r="AY856" s="153" t="s">
        <v>241</v>
      </c>
    </row>
    <row r="857" spans="2:51" s="12" customFormat="1" ht="12">
      <c r="B857" s="151"/>
      <c r="D857" s="152" t="s">
        <v>249</v>
      </c>
      <c r="E857" s="153" t="s">
        <v>1</v>
      </c>
      <c r="F857" s="154" t="s">
        <v>754</v>
      </c>
      <c r="H857" s="155">
        <v>-12.71</v>
      </c>
      <c r="I857" s="156"/>
      <c r="L857" s="151"/>
      <c r="M857" s="157"/>
      <c r="T857" s="158"/>
      <c r="AT857" s="153" t="s">
        <v>249</v>
      </c>
      <c r="AU857" s="153" t="s">
        <v>86</v>
      </c>
      <c r="AV857" s="12" t="s">
        <v>86</v>
      </c>
      <c r="AW857" s="12" t="s">
        <v>30</v>
      </c>
      <c r="AX857" s="12" t="s">
        <v>73</v>
      </c>
      <c r="AY857" s="153" t="s">
        <v>241</v>
      </c>
    </row>
    <row r="858" spans="2:51" s="12" customFormat="1" ht="12">
      <c r="B858" s="151"/>
      <c r="D858" s="152" t="s">
        <v>249</v>
      </c>
      <c r="E858" s="153" t="s">
        <v>1</v>
      </c>
      <c r="F858" s="154" t="s">
        <v>755</v>
      </c>
      <c r="H858" s="155">
        <v>-6.6829999999999998</v>
      </c>
      <c r="I858" s="156"/>
      <c r="L858" s="151"/>
      <c r="M858" s="157"/>
      <c r="T858" s="158"/>
      <c r="AT858" s="153" t="s">
        <v>249</v>
      </c>
      <c r="AU858" s="153" t="s">
        <v>86</v>
      </c>
      <c r="AV858" s="12" t="s">
        <v>86</v>
      </c>
      <c r="AW858" s="12" t="s">
        <v>30</v>
      </c>
      <c r="AX858" s="12" t="s">
        <v>73</v>
      </c>
      <c r="AY858" s="153" t="s">
        <v>241</v>
      </c>
    </row>
    <row r="859" spans="2:51" s="14" customFormat="1" ht="12">
      <c r="B859" s="166"/>
      <c r="D859" s="152" t="s">
        <v>249</v>
      </c>
      <c r="E859" s="167" t="s">
        <v>1</v>
      </c>
      <c r="F859" s="168" t="s">
        <v>756</v>
      </c>
      <c r="H859" s="169">
        <v>52.006999999999998</v>
      </c>
      <c r="I859" s="170"/>
      <c r="L859" s="166"/>
      <c r="M859" s="171"/>
      <c r="T859" s="172"/>
      <c r="AT859" s="167" t="s">
        <v>249</v>
      </c>
      <c r="AU859" s="167" t="s">
        <v>86</v>
      </c>
      <c r="AV859" s="14" t="s">
        <v>258</v>
      </c>
      <c r="AW859" s="14" t="s">
        <v>30</v>
      </c>
      <c r="AX859" s="14" t="s">
        <v>73</v>
      </c>
      <c r="AY859" s="167" t="s">
        <v>241</v>
      </c>
    </row>
    <row r="860" spans="2:51" s="12" customFormat="1" ht="12">
      <c r="B860" s="151"/>
      <c r="D860" s="152" t="s">
        <v>249</v>
      </c>
      <c r="E860" s="153" t="s">
        <v>1</v>
      </c>
      <c r="F860" s="154" t="s">
        <v>753</v>
      </c>
      <c r="H860" s="155">
        <v>71.400000000000006</v>
      </c>
      <c r="I860" s="156"/>
      <c r="L860" s="151"/>
      <c r="M860" s="157"/>
      <c r="T860" s="158"/>
      <c r="AT860" s="153" t="s">
        <v>249</v>
      </c>
      <c r="AU860" s="153" t="s">
        <v>86</v>
      </c>
      <c r="AV860" s="12" t="s">
        <v>86</v>
      </c>
      <c r="AW860" s="12" t="s">
        <v>30</v>
      </c>
      <c r="AX860" s="12" t="s">
        <v>73</v>
      </c>
      <c r="AY860" s="153" t="s">
        <v>241</v>
      </c>
    </row>
    <row r="861" spans="2:51" s="12" customFormat="1" ht="12">
      <c r="B861" s="151"/>
      <c r="D861" s="152" t="s">
        <v>249</v>
      </c>
      <c r="E861" s="153" t="s">
        <v>1</v>
      </c>
      <c r="F861" s="154" t="s">
        <v>757</v>
      </c>
      <c r="H861" s="155">
        <v>6.3</v>
      </c>
      <c r="I861" s="156"/>
      <c r="L861" s="151"/>
      <c r="M861" s="157"/>
      <c r="T861" s="158"/>
      <c r="AT861" s="153" t="s">
        <v>249</v>
      </c>
      <c r="AU861" s="153" t="s">
        <v>86</v>
      </c>
      <c r="AV861" s="12" t="s">
        <v>86</v>
      </c>
      <c r="AW861" s="12" t="s">
        <v>30</v>
      </c>
      <c r="AX861" s="12" t="s">
        <v>73</v>
      </c>
      <c r="AY861" s="153" t="s">
        <v>241</v>
      </c>
    </row>
    <row r="862" spans="2:51" s="12" customFormat="1" ht="12">
      <c r="B862" s="151"/>
      <c r="D862" s="152" t="s">
        <v>249</v>
      </c>
      <c r="E862" s="153" t="s">
        <v>1</v>
      </c>
      <c r="F862" s="154" t="s">
        <v>755</v>
      </c>
      <c r="H862" s="155">
        <v>-6.6829999999999998</v>
      </c>
      <c r="I862" s="156"/>
      <c r="L862" s="151"/>
      <c r="M862" s="157"/>
      <c r="T862" s="158"/>
      <c r="AT862" s="153" t="s">
        <v>249</v>
      </c>
      <c r="AU862" s="153" t="s">
        <v>86</v>
      </c>
      <c r="AV862" s="12" t="s">
        <v>86</v>
      </c>
      <c r="AW862" s="12" t="s">
        <v>30</v>
      </c>
      <c r="AX862" s="12" t="s">
        <v>73</v>
      </c>
      <c r="AY862" s="153" t="s">
        <v>241</v>
      </c>
    </row>
    <row r="863" spans="2:51" s="12" customFormat="1" ht="12">
      <c r="B863" s="151"/>
      <c r="D863" s="152" t="s">
        <v>249</v>
      </c>
      <c r="E863" s="153" t="s">
        <v>1</v>
      </c>
      <c r="F863" s="154" t="s">
        <v>758</v>
      </c>
      <c r="H863" s="155">
        <v>-3.383</v>
      </c>
      <c r="I863" s="156"/>
      <c r="L863" s="151"/>
      <c r="M863" s="157"/>
      <c r="T863" s="158"/>
      <c r="AT863" s="153" t="s">
        <v>249</v>
      </c>
      <c r="AU863" s="153" t="s">
        <v>86</v>
      </c>
      <c r="AV863" s="12" t="s">
        <v>86</v>
      </c>
      <c r="AW863" s="12" t="s">
        <v>30</v>
      </c>
      <c r="AX863" s="12" t="s">
        <v>73</v>
      </c>
      <c r="AY863" s="153" t="s">
        <v>241</v>
      </c>
    </row>
    <row r="864" spans="2:51" s="14" customFormat="1" ht="12">
      <c r="B864" s="166"/>
      <c r="D864" s="152" t="s">
        <v>249</v>
      </c>
      <c r="E864" s="167" t="s">
        <v>1</v>
      </c>
      <c r="F864" s="168" t="s">
        <v>759</v>
      </c>
      <c r="H864" s="169">
        <v>67.634</v>
      </c>
      <c r="I864" s="170"/>
      <c r="L864" s="166"/>
      <c r="M864" s="171"/>
      <c r="T864" s="172"/>
      <c r="AT864" s="167" t="s">
        <v>249</v>
      </c>
      <c r="AU864" s="167" t="s">
        <v>86</v>
      </c>
      <c r="AV864" s="14" t="s">
        <v>258</v>
      </c>
      <c r="AW864" s="14" t="s">
        <v>30</v>
      </c>
      <c r="AX864" s="14" t="s">
        <v>73</v>
      </c>
      <c r="AY864" s="167" t="s">
        <v>241</v>
      </c>
    </row>
    <row r="865" spans="2:65" s="12" customFormat="1" ht="12">
      <c r="B865" s="151"/>
      <c r="D865" s="152" t="s">
        <v>249</v>
      </c>
      <c r="E865" s="153" t="s">
        <v>1</v>
      </c>
      <c r="F865" s="154" t="s">
        <v>773</v>
      </c>
      <c r="H865" s="155">
        <v>6.9109999999999996</v>
      </c>
      <c r="I865" s="156"/>
      <c r="L865" s="151"/>
      <c r="M865" s="157"/>
      <c r="T865" s="158"/>
      <c r="AT865" s="153" t="s">
        <v>249</v>
      </c>
      <c r="AU865" s="153" t="s">
        <v>86</v>
      </c>
      <c r="AV865" s="12" t="s">
        <v>86</v>
      </c>
      <c r="AW865" s="12" t="s">
        <v>30</v>
      </c>
      <c r="AX865" s="12" t="s">
        <v>73</v>
      </c>
      <c r="AY865" s="153" t="s">
        <v>241</v>
      </c>
    </row>
    <row r="866" spans="2:65" s="12" customFormat="1" ht="12">
      <c r="B866" s="151"/>
      <c r="D866" s="152" t="s">
        <v>249</v>
      </c>
      <c r="E866" s="153" t="s">
        <v>1</v>
      </c>
      <c r="F866" s="154" t="s">
        <v>774</v>
      </c>
      <c r="H866" s="155">
        <v>3.8330000000000002</v>
      </c>
      <c r="I866" s="156"/>
      <c r="L866" s="151"/>
      <c r="M866" s="157"/>
      <c r="T866" s="158"/>
      <c r="AT866" s="153" t="s">
        <v>249</v>
      </c>
      <c r="AU866" s="153" t="s">
        <v>86</v>
      </c>
      <c r="AV866" s="12" t="s">
        <v>86</v>
      </c>
      <c r="AW866" s="12" t="s">
        <v>30</v>
      </c>
      <c r="AX866" s="12" t="s">
        <v>73</v>
      </c>
      <c r="AY866" s="153" t="s">
        <v>241</v>
      </c>
    </row>
    <row r="867" spans="2:65" s="12" customFormat="1" ht="12">
      <c r="B867" s="151"/>
      <c r="D867" s="152" t="s">
        <v>249</v>
      </c>
      <c r="E867" s="153" t="s">
        <v>1</v>
      </c>
      <c r="F867" s="154" t="s">
        <v>775</v>
      </c>
      <c r="H867" s="155">
        <v>5.016</v>
      </c>
      <c r="I867" s="156"/>
      <c r="L867" s="151"/>
      <c r="M867" s="157"/>
      <c r="T867" s="158"/>
      <c r="AT867" s="153" t="s">
        <v>249</v>
      </c>
      <c r="AU867" s="153" t="s">
        <v>86</v>
      </c>
      <c r="AV867" s="12" t="s">
        <v>86</v>
      </c>
      <c r="AW867" s="12" t="s">
        <v>30</v>
      </c>
      <c r="AX867" s="12" t="s">
        <v>73</v>
      </c>
      <c r="AY867" s="153" t="s">
        <v>241</v>
      </c>
    </row>
    <row r="868" spans="2:65" s="12" customFormat="1" ht="12">
      <c r="B868" s="151"/>
      <c r="D868" s="152" t="s">
        <v>249</v>
      </c>
      <c r="E868" s="153" t="s">
        <v>1</v>
      </c>
      <c r="F868" s="154" t="s">
        <v>776</v>
      </c>
      <c r="H868" s="155">
        <v>3.5339999999999998</v>
      </c>
      <c r="I868" s="156"/>
      <c r="L868" s="151"/>
      <c r="M868" s="157"/>
      <c r="T868" s="158"/>
      <c r="AT868" s="153" t="s">
        <v>249</v>
      </c>
      <c r="AU868" s="153" t="s">
        <v>86</v>
      </c>
      <c r="AV868" s="12" t="s">
        <v>86</v>
      </c>
      <c r="AW868" s="12" t="s">
        <v>30</v>
      </c>
      <c r="AX868" s="12" t="s">
        <v>73</v>
      </c>
      <c r="AY868" s="153" t="s">
        <v>241</v>
      </c>
    </row>
    <row r="869" spans="2:65" s="14" customFormat="1" ht="12">
      <c r="B869" s="166"/>
      <c r="D869" s="152" t="s">
        <v>249</v>
      </c>
      <c r="E869" s="167" t="s">
        <v>1</v>
      </c>
      <c r="F869" s="168" t="s">
        <v>856</v>
      </c>
      <c r="H869" s="169">
        <v>19.294</v>
      </c>
      <c r="I869" s="170"/>
      <c r="L869" s="166"/>
      <c r="M869" s="171"/>
      <c r="T869" s="172"/>
      <c r="AT869" s="167" t="s">
        <v>249</v>
      </c>
      <c r="AU869" s="167" t="s">
        <v>86</v>
      </c>
      <c r="AV869" s="14" t="s">
        <v>258</v>
      </c>
      <c r="AW869" s="14" t="s">
        <v>30</v>
      </c>
      <c r="AX869" s="14" t="s">
        <v>73</v>
      </c>
      <c r="AY869" s="167" t="s">
        <v>241</v>
      </c>
    </row>
    <row r="870" spans="2:65" s="12" customFormat="1" ht="12">
      <c r="B870" s="151"/>
      <c r="D870" s="152" t="s">
        <v>249</v>
      </c>
      <c r="E870" s="153" t="s">
        <v>1</v>
      </c>
      <c r="F870" s="154" t="s">
        <v>847</v>
      </c>
      <c r="H870" s="155">
        <v>1.264</v>
      </c>
      <c r="I870" s="156"/>
      <c r="L870" s="151"/>
      <c r="M870" s="157"/>
      <c r="T870" s="158"/>
      <c r="AT870" s="153" t="s">
        <v>249</v>
      </c>
      <c r="AU870" s="153" t="s">
        <v>86</v>
      </c>
      <c r="AV870" s="12" t="s">
        <v>86</v>
      </c>
      <c r="AW870" s="12" t="s">
        <v>30</v>
      </c>
      <c r="AX870" s="12" t="s">
        <v>73</v>
      </c>
      <c r="AY870" s="153" t="s">
        <v>241</v>
      </c>
    </row>
    <row r="871" spans="2:65" s="12" customFormat="1" ht="12">
      <c r="B871" s="151"/>
      <c r="D871" s="152" t="s">
        <v>249</v>
      </c>
      <c r="E871" s="153" t="s">
        <v>1</v>
      </c>
      <c r="F871" s="154" t="s">
        <v>848</v>
      </c>
      <c r="H871" s="155">
        <v>7.1520000000000001</v>
      </c>
      <c r="I871" s="156"/>
      <c r="L871" s="151"/>
      <c r="M871" s="157"/>
      <c r="T871" s="158"/>
      <c r="AT871" s="153" t="s">
        <v>249</v>
      </c>
      <c r="AU871" s="153" t="s">
        <v>86</v>
      </c>
      <c r="AV871" s="12" t="s">
        <v>86</v>
      </c>
      <c r="AW871" s="12" t="s">
        <v>30</v>
      </c>
      <c r="AX871" s="12" t="s">
        <v>73</v>
      </c>
      <c r="AY871" s="153" t="s">
        <v>241</v>
      </c>
    </row>
    <row r="872" spans="2:65" s="12" customFormat="1" ht="12">
      <c r="B872" s="151"/>
      <c r="D872" s="152" t="s">
        <v>249</v>
      </c>
      <c r="E872" s="153" t="s">
        <v>1</v>
      </c>
      <c r="F872" s="154" t="s">
        <v>849</v>
      </c>
      <c r="H872" s="155">
        <v>3.1080000000000001</v>
      </c>
      <c r="I872" s="156"/>
      <c r="L872" s="151"/>
      <c r="M872" s="157"/>
      <c r="T872" s="158"/>
      <c r="AT872" s="153" t="s">
        <v>249</v>
      </c>
      <c r="AU872" s="153" t="s">
        <v>86</v>
      </c>
      <c r="AV872" s="12" t="s">
        <v>86</v>
      </c>
      <c r="AW872" s="12" t="s">
        <v>30</v>
      </c>
      <c r="AX872" s="12" t="s">
        <v>73</v>
      </c>
      <c r="AY872" s="153" t="s">
        <v>241</v>
      </c>
    </row>
    <row r="873" spans="2:65" s="12" customFormat="1" ht="12">
      <c r="B873" s="151"/>
      <c r="D873" s="152" t="s">
        <v>249</v>
      </c>
      <c r="E873" s="153" t="s">
        <v>1</v>
      </c>
      <c r="F873" s="154" t="s">
        <v>850</v>
      </c>
      <c r="H873" s="155">
        <v>1.1439999999999999</v>
      </c>
      <c r="I873" s="156"/>
      <c r="L873" s="151"/>
      <c r="M873" s="157"/>
      <c r="T873" s="158"/>
      <c r="AT873" s="153" t="s">
        <v>249</v>
      </c>
      <c r="AU873" s="153" t="s">
        <v>86</v>
      </c>
      <c r="AV873" s="12" t="s">
        <v>86</v>
      </c>
      <c r="AW873" s="12" t="s">
        <v>30</v>
      </c>
      <c r="AX873" s="12" t="s">
        <v>73</v>
      </c>
      <c r="AY873" s="153" t="s">
        <v>241</v>
      </c>
    </row>
    <row r="874" spans="2:65" s="14" customFormat="1" ht="12">
      <c r="B874" s="166"/>
      <c r="D874" s="152" t="s">
        <v>249</v>
      </c>
      <c r="E874" s="167" t="s">
        <v>1</v>
      </c>
      <c r="F874" s="168" t="s">
        <v>857</v>
      </c>
      <c r="H874" s="169">
        <v>12.667999999999999</v>
      </c>
      <c r="I874" s="170"/>
      <c r="L874" s="166"/>
      <c r="M874" s="171"/>
      <c r="T874" s="172"/>
      <c r="AT874" s="167" t="s">
        <v>249</v>
      </c>
      <c r="AU874" s="167" t="s">
        <v>86</v>
      </c>
      <c r="AV874" s="14" t="s">
        <v>258</v>
      </c>
      <c r="AW874" s="14" t="s">
        <v>30</v>
      </c>
      <c r="AX874" s="14" t="s">
        <v>73</v>
      </c>
      <c r="AY874" s="167" t="s">
        <v>241</v>
      </c>
    </row>
    <row r="875" spans="2:65" s="13" customFormat="1" ht="12">
      <c r="B875" s="159"/>
      <c r="D875" s="152" t="s">
        <v>249</v>
      </c>
      <c r="E875" s="160" t="s">
        <v>1</v>
      </c>
      <c r="F875" s="161" t="s">
        <v>858</v>
      </c>
      <c r="H875" s="162">
        <v>260.04599999999999</v>
      </c>
      <c r="I875" s="163"/>
      <c r="L875" s="159"/>
      <c r="M875" s="164"/>
      <c r="T875" s="165"/>
      <c r="AT875" s="160" t="s">
        <v>249</v>
      </c>
      <c r="AU875" s="160" t="s">
        <v>86</v>
      </c>
      <c r="AV875" s="13" t="s">
        <v>247</v>
      </c>
      <c r="AW875" s="13" t="s">
        <v>30</v>
      </c>
      <c r="AX875" s="13" t="s">
        <v>80</v>
      </c>
      <c r="AY875" s="160" t="s">
        <v>241</v>
      </c>
    </row>
    <row r="876" spans="2:65" s="1" customFormat="1" ht="21.75" customHeight="1">
      <c r="B876" s="32"/>
      <c r="C876" s="137" t="s">
        <v>859</v>
      </c>
      <c r="D876" s="137" t="s">
        <v>243</v>
      </c>
      <c r="E876" s="138" t="s">
        <v>860</v>
      </c>
      <c r="F876" s="139" t="s">
        <v>861</v>
      </c>
      <c r="G876" s="140" t="s">
        <v>246</v>
      </c>
      <c r="H876" s="141">
        <v>38.601999999999997</v>
      </c>
      <c r="I876" s="142"/>
      <c r="J876" s="143">
        <f>ROUND(I876*H876,2)</f>
        <v>0</v>
      </c>
      <c r="K876" s="144"/>
      <c r="L876" s="32"/>
      <c r="M876" s="145" t="s">
        <v>1</v>
      </c>
      <c r="N876" s="146" t="s">
        <v>39</v>
      </c>
      <c r="P876" s="147">
        <f>O876*H876</f>
        <v>0</v>
      </c>
      <c r="Q876" s="147">
        <v>0</v>
      </c>
      <c r="R876" s="147">
        <f>Q876*H876</f>
        <v>0</v>
      </c>
      <c r="S876" s="147">
        <v>1.0000000000000001E-5</v>
      </c>
      <c r="T876" s="148">
        <f>S876*H876</f>
        <v>3.8601999999999999E-4</v>
      </c>
      <c r="AR876" s="149" t="s">
        <v>247</v>
      </c>
      <c r="AT876" s="149" t="s">
        <v>243</v>
      </c>
      <c r="AU876" s="149" t="s">
        <v>86</v>
      </c>
      <c r="AY876" s="17" t="s">
        <v>241</v>
      </c>
      <c r="BE876" s="150">
        <f>IF(N876="základní",J876,0)</f>
        <v>0</v>
      </c>
      <c r="BF876" s="150">
        <f>IF(N876="snížená",J876,0)</f>
        <v>0</v>
      </c>
      <c r="BG876" s="150">
        <f>IF(N876="zákl. přenesená",J876,0)</f>
        <v>0</v>
      </c>
      <c r="BH876" s="150">
        <f>IF(N876="sníž. přenesená",J876,0)</f>
        <v>0</v>
      </c>
      <c r="BI876" s="150">
        <f>IF(N876="nulová",J876,0)</f>
        <v>0</v>
      </c>
      <c r="BJ876" s="17" t="s">
        <v>86</v>
      </c>
      <c r="BK876" s="150">
        <f>ROUND(I876*H876,2)</f>
        <v>0</v>
      </c>
      <c r="BL876" s="17" t="s">
        <v>247</v>
      </c>
      <c r="BM876" s="149" t="s">
        <v>3970</v>
      </c>
    </row>
    <row r="877" spans="2:65" s="12" customFormat="1" ht="12">
      <c r="B877" s="151"/>
      <c r="D877" s="152" t="s">
        <v>249</v>
      </c>
      <c r="E877" s="153" t="s">
        <v>1</v>
      </c>
      <c r="F877" s="154" t="s">
        <v>682</v>
      </c>
      <c r="H877" s="155">
        <v>17.82</v>
      </c>
      <c r="I877" s="156"/>
      <c r="L877" s="151"/>
      <c r="M877" s="157"/>
      <c r="T877" s="158"/>
      <c r="AT877" s="153" t="s">
        <v>249</v>
      </c>
      <c r="AU877" s="153" t="s">
        <v>86</v>
      </c>
      <c r="AV877" s="12" t="s">
        <v>86</v>
      </c>
      <c r="AW877" s="12" t="s">
        <v>30</v>
      </c>
      <c r="AX877" s="12" t="s">
        <v>73</v>
      </c>
      <c r="AY877" s="153" t="s">
        <v>241</v>
      </c>
    </row>
    <row r="878" spans="2:65" s="12" customFormat="1" ht="12">
      <c r="B878" s="151"/>
      <c r="D878" s="152" t="s">
        <v>249</v>
      </c>
      <c r="E878" s="153" t="s">
        <v>1</v>
      </c>
      <c r="F878" s="154" t="s">
        <v>683</v>
      </c>
      <c r="H878" s="155">
        <v>14.477</v>
      </c>
      <c r="I878" s="156"/>
      <c r="L878" s="151"/>
      <c r="M878" s="157"/>
      <c r="T878" s="158"/>
      <c r="AT878" s="153" t="s">
        <v>249</v>
      </c>
      <c r="AU878" s="153" t="s">
        <v>86</v>
      </c>
      <c r="AV878" s="12" t="s">
        <v>86</v>
      </c>
      <c r="AW878" s="12" t="s">
        <v>30</v>
      </c>
      <c r="AX878" s="12" t="s">
        <v>73</v>
      </c>
      <c r="AY878" s="153" t="s">
        <v>241</v>
      </c>
    </row>
    <row r="879" spans="2:65" s="12" customFormat="1" ht="12">
      <c r="B879" s="151"/>
      <c r="D879" s="152" t="s">
        <v>249</v>
      </c>
      <c r="E879" s="153" t="s">
        <v>1</v>
      </c>
      <c r="F879" s="154" t="s">
        <v>684</v>
      </c>
      <c r="H879" s="155">
        <v>2.452</v>
      </c>
      <c r="I879" s="156"/>
      <c r="L879" s="151"/>
      <c r="M879" s="157"/>
      <c r="T879" s="158"/>
      <c r="AT879" s="153" t="s">
        <v>249</v>
      </c>
      <c r="AU879" s="153" t="s">
        <v>86</v>
      </c>
      <c r="AV879" s="12" t="s">
        <v>86</v>
      </c>
      <c r="AW879" s="12" t="s">
        <v>30</v>
      </c>
      <c r="AX879" s="12" t="s">
        <v>73</v>
      </c>
      <c r="AY879" s="153" t="s">
        <v>241</v>
      </c>
    </row>
    <row r="880" spans="2:65" s="12" customFormat="1" ht="12">
      <c r="B880" s="151"/>
      <c r="D880" s="152" t="s">
        <v>249</v>
      </c>
      <c r="E880" s="153" t="s">
        <v>1</v>
      </c>
      <c r="F880" s="154" t="s">
        <v>685</v>
      </c>
      <c r="H880" s="155">
        <v>3.8530000000000002</v>
      </c>
      <c r="I880" s="156"/>
      <c r="L880" s="151"/>
      <c r="M880" s="157"/>
      <c r="T880" s="158"/>
      <c r="AT880" s="153" t="s">
        <v>249</v>
      </c>
      <c r="AU880" s="153" t="s">
        <v>86</v>
      </c>
      <c r="AV880" s="12" t="s">
        <v>86</v>
      </c>
      <c r="AW880" s="12" t="s">
        <v>30</v>
      </c>
      <c r="AX880" s="12" t="s">
        <v>73</v>
      </c>
      <c r="AY880" s="153" t="s">
        <v>241</v>
      </c>
    </row>
    <row r="881" spans="2:65" s="13" customFormat="1" ht="12">
      <c r="B881" s="159"/>
      <c r="D881" s="152" t="s">
        <v>249</v>
      </c>
      <c r="E881" s="160" t="s">
        <v>1</v>
      </c>
      <c r="F881" s="161" t="s">
        <v>863</v>
      </c>
      <c r="H881" s="162">
        <v>38.601999999999997</v>
      </c>
      <c r="I881" s="163"/>
      <c r="L881" s="159"/>
      <c r="M881" s="164"/>
      <c r="T881" s="165"/>
      <c r="AT881" s="160" t="s">
        <v>249</v>
      </c>
      <c r="AU881" s="160" t="s">
        <v>86</v>
      </c>
      <c r="AV881" s="13" t="s">
        <v>247</v>
      </c>
      <c r="AW881" s="13" t="s">
        <v>30</v>
      </c>
      <c r="AX881" s="13" t="s">
        <v>80</v>
      </c>
      <c r="AY881" s="160" t="s">
        <v>241</v>
      </c>
    </row>
    <row r="882" spans="2:65" s="1" customFormat="1" ht="24.25" customHeight="1">
      <c r="B882" s="32"/>
      <c r="C882" s="137" t="s">
        <v>864</v>
      </c>
      <c r="D882" s="137" t="s">
        <v>243</v>
      </c>
      <c r="E882" s="138" t="s">
        <v>865</v>
      </c>
      <c r="F882" s="139" t="s">
        <v>866</v>
      </c>
      <c r="G882" s="140" t="s">
        <v>246</v>
      </c>
      <c r="H882" s="141">
        <v>270.05</v>
      </c>
      <c r="I882" s="142"/>
      <c r="J882" s="143">
        <f>ROUND(I882*H882,2)</f>
        <v>0</v>
      </c>
      <c r="K882" s="144"/>
      <c r="L882" s="32"/>
      <c r="M882" s="145" t="s">
        <v>1</v>
      </c>
      <c r="N882" s="146" t="s">
        <v>39</v>
      </c>
      <c r="P882" s="147">
        <f>O882*H882</f>
        <v>0</v>
      </c>
      <c r="Q882" s="147">
        <v>9.4500000000000001E-2</v>
      </c>
      <c r="R882" s="147">
        <f>Q882*H882</f>
        <v>25.519725000000001</v>
      </c>
      <c r="S882" s="147">
        <v>0</v>
      </c>
      <c r="T882" s="148">
        <f>S882*H882</f>
        <v>0</v>
      </c>
      <c r="AR882" s="149" t="s">
        <v>247</v>
      </c>
      <c r="AT882" s="149" t="s">
        <v>243</v>
      </c>
      <c r="AU882" s="149" t="s">
        <v>86</v>
      </c>
      <c r="AY882" s="17" t="s">
        <v>241</v>
      </c>
      <c r="BE882" s="150">
        <f>IF(N882="základní",J882,0)</f>
        <v>0</v>
      </c>
      <c r="BF882" s="150">
        <f>IF(N882="snížená",J882,0)</f>
        <v>0</v>
      </c>
      <c r="BG882" s="150">
        <f>IF(N882="zákl. přenesená",J882,0)</f>
        <v>0</v>
      </c>
      <c r="BH882" s="150">
        <f>IF(N882="sníž. přenesená",J882,0)</f>
        <v>0</v>
      </c>
      <c r="BI882" s="150">
        <f>IF(N882="nulová",J882,0)</f>
        <v>0</v>
      </c>
      <c r="BJ882" s="17" t="s">
        <v>86</v>
      </c>
      <c r="BK882" s="150">
        <f>ROUND(I882*H882,2)</f>
        <v>0</v>
      </c>
      <c r="BL882" s="17" t="s">
        <v>247</v>
      </c>
      <c r="BM882" s="149" t="s">
        <v>3971</v>
      </c>
    </row>
    <row r="883" spans="2:65" s="12" customFormat="1" ht="12">
      <c r="B883" s="151"/>
      <c r="D883" s="152" t="s">
        <v>249</v>
      </c>
      <c r="E883" s="153" t="s">
        <v>1</v>
      </c>
      <c r="F883" s="154" t="s">
        <v>868</v>
      </c>
      <c r="H883" s="155">
        <v>13.77</v>
      </c>
      <c r="I883" s="156"/>
      <c r="L883" s="151"/>
      <c r="M883" s="157"/>
      <c r="T883" s="158"/>
      <c r="AT883" s="153" t="s">
        <v>249</v>
      </c>
      <c r="AU883" s="153" t="s">
        <v>86</v>
      </c>
      <c r="AV883" s="12" t="s">
        <v>86</v>
      </c>
      <c r="AW883" s="12" t="s">
        <v>30</v>
      </c>
      <c r="AX883" s="12" t="s">
        <v>73</v>
      </c>
      <c r="AY883" s="153" t="s">
        <v>241</v>
      </c>
    </row>
    <row r="884" spans="2:65" s="12" customFormat="1" ht="12">
      <c r="B884" s="151"/>
      <c r="D884" s="152" t="s">
        <v>249</v>
      </c>
      <c r="E884" s="153" t="s">
        <v>1</v>
      </c>
      <c r="F884" s="154" t="s">
        <v>869</v>
      </c>
      <c r="H884" s="155">
        <v>9.7200000000000006</v>
      </c>
      <c r="I884" s="156"/>
      <c r="L884" s="151"/>
      <c r="M884" s="157"/>
      <c r="T884" s="158"/>
      <c r="AT884" s="153" t="s">
        <v>249</v>
      </c>
      <c r="AU884" s="153" t="s">
        <v>86</v>
      </c>
      <c r="AV884" s="12" t="s">
        <v>86</v>
      </c>
      <c r="AW884" s="12" t="s">
        <v>30</v>
      </c>
      <c r="AX884" s="12" t="s">
        <v>73</v>
      </c>
      <c r="AY884" s="153" t="s">
        <v>241</v>
      </c>
    </row>
    <row r="885" spans="2:65" s="12" customFormat="1" ht="12">
      <c r="B885" s="151"/>
      <c r="D885" s="152" t="s">
        <v>249</v>
      </c>
      <c r="E885" s="153" t="s">
        <v>1</v>
      </c>
      <c r="F885" s="154" t="s">
        <v>870</v>
      </c>
      <c r="H885" s="155">
        <v>2.36</v>
      </c>
      <c r="I885" s="156"/>
      <c r="L885" s="151"/>
      <c r="M885" s="157"/>
      <c r="T885" s="158"/>
      <c r="AT885" s="153" t="s">
        <v>249</v>
      </c>
      <c r="AU885" s="153" t="s">
        <v>86</v>
      </c>
      <c r="AV885" s="12" t="s">
        <v>86</v>
      </c>
      <c r="AW885" s="12" t="s">
        <v>30</v>
      </c>
      <c r="AX885" s="12" t="s">
        <v>73</v>
      </c>
      <c r="AY885" s="153" t="s">
        <v>241</v>
      </c>
    </row>
    <row r="886" spans="2:65" s="12" customFormat="1" ht="12">
      <c r="B886" s="151"/>
      <c r="D886" s="152" t="s">
        <v>249</v>
      </c>
      <c r="E886" s="153" t="s">
        <v>1</v>
      </c>
      <c r="F886" s="154" t="s">
        <v>871</v>
      </c>
      <c r="H886" s="155">
        <v>8.4600000000000009</v>
      </c>
      <c r="I886" s="156"/>
      <c r="L886" s="151"/>
      <c r="M886" s="157"/>
      <c r="T886" s="158"/>
      <c r="AT886" s="153" t="s">
        <v>249</v>
      </c>
      <c r="AU886" s="153" t="s">
        <v>86</v>
      </c>
      <c r="AV886" s="12" t="s">
        <v>86</v>
      </c>
      <c r="AW886" s="12" t="s">
        <v>30</v>
      </c>
      <c r="AX886" s="12" t="s">
        <v>73</v>
      </c>
      <c r="AY886" s="153" t="s">
        <v>241</v>
      </c>
    </row>
    <row r="887" spans="2:65" s="12" customFormat="1" ht="12">
      <c r="B887" s="151"/>
      <c r="D887" s="152" t="s">
        <v>249</v>
      </c>
      <c r="E887" s="153" t="s">
        <v>1</v>
      </c>
      <c r="F887" s="154" t="s">
        <v>872</v>
      </c>
      <c r="H887" s="155">
        <v>56.34</v>
      </c>
      <c r="I887" s="156"/>
      <c r="L887" s="151"/>
      <c r="M887" s="157"/>
      <c r="T887" s="158"/>
      <c r="AT887" s="153" t="s">
        <v>249</v>
      </c>
      <c r="AU887" s="153" t="s">
        <v>86</v>
      </c>
      <c r="AV887" s="12" t="s">
        <v>86</v>
      </c>
      <c r="AW887" s="12" t="s">
        <v>30</v>
      </c>
      <c r="AX887" s="12" t="s">
        <v>73</v>
      </c>
      <c r="AY887" s="153" t="s">
        <v>241</v>
      </c>
    </row>
    <row r="888" spans="2:65" s="12" customFormat="1" ht="12">
      <c r="B888" s="151"/>
      <c r="D888" s="152" t="s">
        <v>249</v>
      </c>
      <c r="E888" s="153" t="s">
        <v>1</v>
      </c>
      <c r="F888" s="154" t="s">
        <v>873</v>
      </c>
      <c r="H888" s="155">
        <v>6.57</v>
      </c>
      <c r="I888" s="156"/>
      <c r="L888" s="151"/>
      <c r="M888" s="157"/>
      <c r="T888" s="158"/>
      <c r="AT888" s="153" t="s">
        <v>249</v>
      </c>
      <c r="AU888" s="153" t="s">
        <v>86</v>
      </c>
      <c r="AV888" s="12" t="s">
        <v>86</v>
      </c>
      <c r="AW888" s="12" t="s">
        <v>30</v>
      </c>
      <c r="AX888" s="12" t="s">
        <v>73</v>
      </c>
      <c r="AY888" s="153" t="s">
        <v>241</v>
      </c>
    </row>
    <row r="889" spans="2:65" s="12" customFormat="1" ht="12">
      <c r="B889" s="151"/>
      <c r="D889" s="152" t="s">
        <v>249</v>
      </c>
      <c r="E889" s="153" t="s">
        <v>1</v>
      </c>
      <c r="F889" s="154" t="s">
        <v>874</v>
      </c>
      <c r="H889" s="155">
        <v>6.74</v>
      </c>
      <c r="I889" s="156"/>
      <c r="L889" s="151"/>
      <c r="M889" s="157"/>
      <c r="T889" s="158"/>
      <c r="AT889" s="153" t="s">
        <v>249</v>
      </c>
      <c r="AU889" s="153" t="s">
        <v>86</v>
      </c>
      <c r="AV889" s="12" t="s">
        <v>86</v>
      </c>
      <c r="AW889" s="12" t="s">
        <v>30</v>
      </c>
      <c r="AX889" s="12" t="s">
        <v>73</v>
      </c>
      <c r="AY889" s="153" t="s">
        <v>241</v>
      </c>
    </row>
    <row r="890" spans="2:65" s="12" customFormat="1" ht="12">
      <c r="B890" s="151"/>
      <c r="D890" s="152" t="s">
        <v>249</v>
      </c>
      <c r="E890" s="153" t="s">
        <v>1</v>
      </c>
      <c r="F890" s="154" t="s">
        <v>875</v>
      </c>
      <c r="H890" s="155">
        <v>17.23</v>
      </c>
      <c r="I890" s="156"/>
      <c r="L890" s="151"/>
      <c r="M890" s="157"/>
      <c r="T890" s="158"/>
      <c r="AT890" s="153" t="s">
        <v>249</v>
      </c>
      <c r="AU890" s="153" t="s">
        <v>86</v>
      </c>
      <c r="AV890" s="12" t="s">
        <v>86</v>
      </c>
      <c r="AW890" s="12" t="s">
        <v>30</v>
      </c>
      <c r="AX890" s="12" t="s">
        <v>73</v>
      </c>
      <c r="AY890" s="153" t="s">
        <v>241</v>
      </c>
    </row>
    <row r="891" spans="2:65" s="12" customFormat="1" ht="12">
      <c r="B891" s="151"/>
      <c r="D891" s="152" t="s">
        <v>249</v>
      </c>
      <c r="E891" s="153" t="s">
        <v>1</v>
      </c>
      <c r="F891" s="154" t="s">
        <v>876</v>
      </c>
      <c r="H891" s="155">
        <v>17.23</v>
      </c>
      <c r="I891" s="156"/>
      <c r="L891" s="151"/>
      <c r="M891" s="157"/>
      <c r="T891" s="158"/>
      <c r="AT891" s="153" t="s">
        <v>249</v>
      </c>
      <c r="AU891" s="153" t="s">
        <v>86</v>
      </c>
      <c r="AV891" s="12" t="s">
        <v>86</v>
      </c>
      <c r="AW891" s="12" t="s">
        <v>30</v>
      </c>
      <c r="AX891" s="12" t="s">
        <v>73</v>
      </c>
      <c r="AY891" s="153" t="s">
        <v>241</v>
      </c>
    </row>
    <row r="892" spans="2:65" s="12" customFormat="1" ht="12">
      <c r="B892" s="151"/>
      <c r="D892" s="152" t="s">
        <v>249</v>
      </c>
      <c r="E892" s="153" t="s">
        <v>1</v>
      </c>
      <c r="F892" s="154" t="s">
        <v>877</v>
      </c>
      <c r="H892" s="155">
        <v>6.74</v>
      </c>
      <c r="I892" s="156"/>
      <c r="L892" s="151"/>
      <c r="M892" s="157"/>
      <c r="T892" s="158"/>
      <c r="AT892" s="153" t="s">
        <v>249</v>
      </c>
      <c r="AU892" s="153" t="s">
        <v>86</v>
      </c>
      <c r="AV892" s="12" t="s">
        <v>86</v>
      </c>
      <c r="AW892" s="12" t="s">
        <v>30</v>
      </c>
      <c r="AX892" s="12" t="s">
        <v>73</v>
      </c>
      <c r="AY892" s="153" t="s">
        <v>241</v>
      </c>
    </row>
    <row r="893" spans="2:65" s="12" customFormat="1" ht="12">
      <c r="B893" s="151"/>
      <c r="D893" s="152" t="s">
        <v>249</v>
      </c>
      <c r="E893" s="153" t="s">
        <v>1</v>
      </c>
      <c r="F893" s="154" t="s">
        <v>878</v>
      </c>
      <c r="H893" s="155">
        <v>6.74</v>
      </c>
      <c r="I893" s="156"/>
      <c r="L893" s="151"/>
      <c r="M893" s="157"/>
      <c r="T893" s="158"/>
      <c r="AT893" s="153" t="s">
        <v>249</v>
      </c>
      <c r="AU893" s="153" t="s">
        <v>86</v>
      </c>
      <c r="AV893" s="12" t="s">
        <v>86</v>
      </c>
      <c r="AW893" s="12" t="s">
        <v>30</v>
      </c>
      <c r="AX893" s="12" t="s">
        <v>73</v>
      </c>
      <c r="AY893" s="153" t="s">
        <v>241</v>
      </c>
    </row>
    <row r="894" spans="2:65" s="12" customFormat="1" ht="12">
      <c r="B894" s="151"/>
      <c r="D894" s="152" t="s">
        <v>249</v>
      </c>
      <c r="E894" s="153" t="s">
        <v>1</v>
      </c>
      <c r="F894" s="154" t="s">
        <v>879</v>
      </c>
      <c r="H894" s="155">
        <v>17.23</v>
      </c>
      <c r="I894" s="156"/>
      <c r="L894" s="151"/>
      <c r="M894" s="157"/>
      <c r="T894" s="158"/>
      <c r="AT894" s="153" t="s">
        <v>249</v>
      </c>
      <c r="AU894" s="153" t="s">
        <v>86</v>
      </c>
      <c r="AV894" s="12" t="s">
        <v>86</v>
      </c>
      <c r="AW894" s="12" t="s">
        <v>30</v>
      </c>
      <c r="AX894" s="12" t="s">
        <v>73</v>
      </c>
      <c r="AY894" s="153" t="s">
        <v>241</v>
      </c>
    </row>
    <row r="895" spans="2:65" s="12" customFormat="1" ht="12">
      <c r="B895" s="151"/>
      <c r="D895" s="152" t="s">
        <v>249</v>
      </c>
      <c r="E895" s="153" t="s">
        <v>1</v>
      </c>
      <c r="F895" s="154" t="s">
        <v>880</v>
      </c>
      <c r="H895" s="155">
        <v>19.84</v>
      </c>
      <c r="I895" s="156"/>
      <c r="L895" s="151"/>
      <c r="M895" s="157"/>
      <c r="T895" s="158"/>
      <c r="AT895" s="153" t="s">
        <v>249</v>
      </c>
      <c r="AU895" s="153" t="s">
        <v>86</v>
      </c>
      <c r="AV895" s="12" t="s">
        <v>86</v>
      </c>
      <c r="AW895" s="12" t="s">
        <v>30</v>
      </c>
      <c r="AX895" s="12" t="s">
        <v>73</v>
      </c>
      <c r="AY895" s="153" t="s">
        <v>241</v>
      </c>
    </row>
    <row r="896" spans="2:65" s="12" customFormat="1" ht="12">
      <c r="B896" s="151"/>
      <c r="D896" s="152" t="s">
        <v>249</v>
      </c>
      <c r="E896" s="153" t="s">
        <v>1</v>
      </c>
      <c r="F896" s="154" t="s">
        <v>881</v>
      </c>
      <c r="H896" s="155">
        <v>17.23</v>
      </c>
      <c r="I896" s="156"/>
      <c r="L896" s="151"/>
      <c r="M896" s="157"/>
      <c r="T896" s="158"/>
      <c r="AT896" s="153" t="s">
        <v>249</v>
      </c>
      <c r="AU896" s="153" t="s">
        <v>86</v>
      </c>
      <c r="AV896" s="12" t="s">
        <v>86</v>
      </c>
      <c r="AW896" s="12" t="s">
        <v>30</v>
      </c>
      <c r="AX896" s="12" t="s">
        <v>73</v>
      </c>
      <c r="AY896" s="153" t="s">
        <v>241</v>
      </c>
    </row>
    <row r="897" spans="2:65" s="12" customFormat="1" ht="12">
      <c r="B897" s="151"/>
      <c r="D897" s="152" t="s">
        <v>249</v>
      </c>
      <c r="E897" s="153" t="s">
        <v>1</v>
      </c>
      <c r="F897" s="154" t="s">
        <v>882</v>
      </c>
      <c r="H897" s="155">
        <v>6.74</v>
      </c>
      <c r="I897" s="156"/>
      <c r="L897" s="151"/>
      <c r="M897" s="157"/>
      <c r="T897" s="158"/>
      <c r="AT897" s="153" t="s">
        <v>249</v>
      </c>
      <c r="AU897" s="153" t="s">
        <v>86</v>
      </c>
      <c r="AV897" s="12" t="s">
        <v>86</v>
      </c>
      <c r="AW897" s="12" t="s">
        <v>30</v>
      </c>
      <c r="AX897" s="12" t="s">
        <v>73</v>
      </c>
      <c r="AY897" s="153" t="s">
        <v>241</v>
      </c>
    </row>
    <row r="898" spans="2:65" s="12" customFormat="1" ht="12">
      <c r="B898" s="151"/>
      <c r="D898" s="152" t="s">
        <v>249</v>
      </c>
      <c r="E898" s="153" t="s">
        <v>1</v>
      </c>
      <c r="F898" s="154" t="s">
        <v>883</v>
      </c>
      <c r="H898" s="155">
        <v>6.74</v>
      </c>
      <c r="I898" s="156"/>
      <c r="L898" s="151"/>
      <c r="M898" s="157"/>
      <c r="T898" s="158"/>
      <c r="AT898" s="153" t="s">
        <v>249</v>
      </c>
      <c r="AU898" s="153" t="s">
        <v>86</v>
      </c>
      <c r="AV898" s="12" t="s">
        <v>86</v>
      </c>
      <c r="AW898" s="12" t="s">
        <v>30</v>
      </c>
      <c r="AX898" s="12" t="s">
        <v>73</v>
      </c>
      <c r="AY898" s="153" t="s">
        <v>241</v>
      </c>
    </row>
    <row r="899" spans="2:65" s="12" customFormat="1" ht="12">
      <c r="B899" s="151"/>
      <c r="D899" s="152" t="s">
        <v>249</v>
      </c>
      <c r="E899" s="153" t="s">
        <v>1</v>
      </c>
      <c r="F899" s="154" t="s">
        <v>884</v>
      </c>
      <c r="H899" s="155">
        <v>17.23</v>
      </c>
      <c r="I899" s="156"/>
      <c r="L899" s="151"/>
      <c r="M899" s="157"/>
      <c r="T899" s="158"/>
      <c r="AT899" s="153" t="s">
        <v>249</v>
      </c>
      <c r="AU899" s="153" t="s">
        <v>86</v>
      </c>
      <c r="AV899" s="12" t="s">
        <v>86</v>
      </c>
      <c r="AW899" s="12" t="s">
        <v>30</v>
      </c>
      <c r="AX899" s="12" t="s">
        <v>73</v>
      </c>
      <c r="AY899" s="153" t="s">
        <v>241</v>
      </c>
    </row>
    <row r="900" spans="2:65" s="12" customFormat="1" ht="12">
      <c r="B900" s="151"/>
      <c r="D900" s="152" t="s">
        <v>249</v>
      </c>
      <c r="E900" s="153" t="s">
        <v>1</v>
      </c>
      <c r="F900" s="154" t="s">
        <v>885</v>
      </c>
      <c r="H900" s="155">
        <v>17.23</v>
      </c>
      <c r="I900" s="156"/>
      <c r="L900" s="151"/>
      <c r="M900" s="157"/>
      <c r="T900" s="158"/>
      <c r="AT900" s="153" t="s">
        <v>249</v>
      </c>
      <c r="AU900" s="153" t="s">
        <v>86</v>
      </c>
      <c r="AV900" s="12" t="s">
        <v>86</v>
      </c>
      <c r="AW900" s="12" t="s">
        <v>30</v>
      </c>
      <c r="AX900" s="12" t="s">
        <v>73</v>
      </c>
      <c r="AY900" s="153" t="s">
        <v>241</v>
      </c>
    </row>
    <row r="901" spans="2:65" s="12" customFormat="1" ht="12">
      <c r="B901" s="151"/>
      <c r="D901" s="152" t="s">
        <v>249</v>
      </c>
      <c r="E901" s="153" t="s">
        <v>1</v>
      </c>
      <c r="F901" s="154" t="s">
        <v>886</v>
      </c>
      <c r="H901" s="155">
        <v>7.83</v>
      </c>
      <c r="I901" s="156"/>
      <c r="L901" s="151"/>
      <c r="M901" s="157"/>
      <c r="T901" s="158"/>
      <c r="AT901" s="153" t="s">
        <v>249</v>
      </c>
      <c r="AU901" s="153" t="s">
        <v>86</v>
      </c>
      <c r="AV901" s="12" t="s">
        <v>86</v>
      </c>
      <c r="AW901" s="12" t="s">
        <v>30</v>
      </c>
      <c r="AX901" s="12" t="s">
        <v>73</v>
      </c>
      <c r="AY901" s="153" t="s">
        <v>241</v>
      </c>
    </row>
    <row r="902" spans="2:65" s="12" customFormat="1" ht="12">
      <c r="B902" s="151"/>
      <c r="D902" s="152" t="s">
        <v>249</v>
      </c>
      <c r="E902" s="153" t="s">
        <v>1</v>
      </c>
      <c r="F902" s="154" t="s">
        <v>887</v>
      </c>
      <c r="H902" s="155">
        <v>2.37</v>
      </c>
      <c r="I902" s="156"/>
      <c r="L902" s="151"/>
      <c r="M902" s="157"/>
      <c r="T902" s="158"/>
      <c r="AT902" s="153" t="s">
        <v>249</v>
      </c>
      <c r="AU902" s="153" t="s">
        <v>86</v>
      </c>
      <c r="AV902" s="12" t="s">
        <v>86</v>
      </c>
      <c r="AW902" s="12" t="s">
        <v>30</v>
      </c>
      <c r="AX902" s="12" t="s">
        <v>73</v>
      </c>
      <c r="AY902" s="153" t="s">
        <v>241</v>
      </c>
    </row>
    <row r="903" spans="2:65" s="12" customFormat="1" ht="12">
      <c r="B903" s="151"/>
      <c r="D903" s="152" t="s">
        <v>249</v>
      </c>
      <c r="E903" s="153" t="s">
        <v>1</v>
      </c>
      <c r="F903" s="154" t="s">
        <v>888</v>
      </c>
      <c r="H903" s="155">
        <v>5.71</v>
      </c>
      <c r="I903" s="156"/>
      <c r="L903" s="151"/>
      <c r="M903" s="157"/>
      <c r="T903" s="158"/>
      <c r="AT903" s="153" t="s">
        <v>249</v>
      </c>
      <c r="AU903" s="153" t="s">
        <v>86</v>
      </c>
      <c r="AV903" s="12" t="s">
        <v>86</v>
      </c>
      <c r="AW903" s="12" t="s">
        <v>30</v>
      </c>
      <c r="AX903" s="12" t="s">
        <v>73</v>
      </c>
      <c r="AY903" s="153" t="s">
        <v>241</v>
      </c>
    </row>
    <row r="904" spans="2:65" s="13" customFormat="1" ht="12">
      <c r="B904" s="159"/>
      <c r="D904" s="152" t="s">
        <v>249</v>
      </c>
      <c r="E904" s="160" t="s">
        <v>1</v>
      </c>
      <c r="F904" s="161" t="s">
        <v>251</v>
      </c>
      <c r="H904" s="162">
        <v>270.05</v>
      </c>
      <c r="I904" s="163"/>
      <c r="L904" s="159"/>
      <c r="M904" s="164"/>
      <c r="T904" s="165"/>
      <c r="AT904" s="160" t="s">
        <v>249</v>
      </c>
      <c r="AU904" s="160" t="s">
        <v>86</v>
      </c>
      <c r="AV904" s="13" t="s">
        <v>247</v>
      </c>
      <c r="AW904" s="13" t="s">
        <v>30</v>
      </c>
      <c r="AX904" s="13" t="s">
        <v>80</v>
      </c>
      <c r="AY904" s="160" t="s">
        <v>241</v>
      </c>
    </row>
    <row r="905" spans="2:65" s="1" customFormat="1" ht="24.25" customHeight="1">
      <c r="B905" s="32"/>
      <c r="C905" s="137" t="s">
        <v>889</v>
      </c>
      <c r="D905" s="137" t="s">
        <v>243</v>
      </c>
      <c r="E905" s="138" t="s">
        <v>890</v>
      </c>
      <c r="F905" s="139" t="s">
        <v>891</v>
      </c>
      <c r="G905" s="140" t="s">
        <v>246</v>
      </c>
      <c r="H905" s="141">
        <v>810.15</v>
      </c>
      <c r="I905" s="142"/>
      <c r="J905" s="143">
        <f>ROUND(I905*H905,2)</f>
        <v>0</v>
      </c>
      <c r="K905" s="144"/>
      <c r="L905" s="32"/>
      <c r="M905" s="145" t="s">
        <v>1</v>
      </c>
      <c r="N905" s="146" t="s">
        <v>39</v>
      </c>
      <c r="P905" s="147">
        <f>O905*H905</f>
        <v>0</v>
      </c>
      <c r="Q905" s="147">
        <v>1.89E-2</v>
      </c>
      <c r="R905" s="147">
        <f>Q905*H905</f>
        <v>15.311835</v>
      </c>
      <c r="S905" s="147">
        <v>0</v>
      </c>
      <c r="T905" s="148">
        <f>S905*H905</f>
        <v>0</v>
      </c>
      <c r="AR905" s="149" t="s">
        <v>247</v>
      </c>
      <c r="AT905" s="149" t="s">
        <v>243</v>
      </c>
      <c r="AU905" s="149" t="s">
        <v>86</v>
      </c>
      <c r="AY905" s="17" t="s">
        <v>241</v>
      </c>
      <c r="BE905" s="150">
        <f>IF(N905="základní",J905,0)</f>
        <v>0</v>
      </c>
      <c r="BF905" s="150">
        <f>IF(N905="snížená",J905,0)</f>
        <v>0</v>
      </c>
      <c r="BG905" s="150">
        <f>IF(N905="zákl. přenesená",J905,0)</f>
        <v>0</v>
      </c>
      <c r="BH905" s="150">
        <f>IF(N905="sníž. přenesená",J905,0)</f>
        <v>0</v>
      </c>
      <c r="BI905" s="150">
        <f>IF(N905="nulová",J905,0)</f>
        <v>0</v>
      </c>
      <c r="BJ905" s="17" t="s">
        <v>86</v>
      </c>
      <c r="BK905" s="150">
        <f>ROUND(I905*H905,2)</f>
        <v>0</v>
      </c>
      <c r="BL905" s="17" t="s">
        <v>247</v>
      </c>
      <c r="BM905" s="149" t="s">
        <v>3972</v>
      </c>
    </row>
    <row r="906" spans="2:65" s="12" customFormat="1" ht="12">
      <c r="B906" s="151"/>
      <c r="D906" s="152" t="s">
        <v>249</v>
      </c>
      <c r="E906" s="153" t="s">
        <v>1</v>
      </c>
      <c r="F906" s="154" t="s">
        <v>893</v>
      </c>
      <c r="H906" s="155">
        <v>810.15</v>
      </c>
      <c r="I906" s="156"/>
      <c r="L906" s="151"/>
      <c r="M906" s="157"/>
      <c r="T906" s="158"/>
      <c r="AT906" s="153" t="s">
        <v>249</v>
      </c>
      <c r="AU906" s="153" t="s">
        <v>86</v>
      </c>
      <c r="AV906" s="12" t="s">
        <v>86</v>
      </c>
      <c r="AW906" s="12" t="s">
        <v>30</v>
      </c>
      <c r="AX906" s="12" t="s">
        <v>73</v>
      </c>
      <c r="AY906" s="153" t="s">
        <v>241</v>
      </c>
    </row>
    <row r="907" spans="2:65" s="13" customFormat="1" ht="12">
      <c r="B907" s="159"/>
      <c r="D907" s="152" t="s">
        <v>249</v>
      </c>
      <c r="E907" s="160" t="s">
        <v>1</v>
      </c>
      <c r="F907" s="161" t="s">
        <v>251</v>
      </c>
      <c r="H907" s="162">
        <v>810.15</v>
      </c>
      <c r="I907" s="163"/>
      <c r="L907" s="159"/>
      <c r="M907" s="164"/>
      <c r="T907" s="165"/>
      <c r="AT907" s="160" t="s">
        <v>249</v>
      </c>
      <c r="AU907" s="160" t="s">
        <v>86</v>
      </c>
      <c r="AV907" s="13" t="s">
        <v>247</v>
      </c>
      <c r="AW907" s="13" t="s">
        <v>30</v>
      </c>
      <c r="AX907" s="13" t="s">
        <v>80</v>
      </c>
      <c r="AY907" s="160" t="s">
        <v>241</v>
      </c>
    </row>
    <row r="908" spans="2:65" s="1" customFormat="1" ht="24.25" customHeight="1">
      <c r="B908" s="32"/>
      <c r="C908" s="137" t="s">
        <v>894</v>
      </c>
      <c r="D908" s="137" t="s">
        <v>243</v>
      </c>
      <c r="E908" s="138" t="s">
        <v>895</v>
      </c>
      <c r="F908" s="139" t="s">
        <v>896</v>
      </c>
      <c r="G908" s="140" t="s">
        <v>246</v>
      </c>
      <c r="H908" s="141">
        <v>2.4</v>
      </c>
      <c r="I908" s="142"/>
      <c r="J908" s="143">
        <f>ROUND(I908*H908,2)</f>
        <v>0</v>
      </c>
      <c r="K908" s="144"/>
      <c r="L908" s="32"/>
      <c r="M908" s="145" t="s">
        <v>1</v>
      </c>
      <c r="N908" s="146" t="s">
        <v>39</v>
      </c>
      <c r="P908" s="147">
        <f>O908*H908</f>
        <v>0</v>
      </c>
      <c r="Q908" s="147">
        <v>4.2000000000000003E-2</v>
      </c>
      <c r="R908" s="147">
        <f>Q908*H908</f>
        <v>0.1008</v>
      </c>
      <c r="S908" s="147">
        <v>0</v>
      </c>
      <c r="T908" s="148">
        <f>S908*H908</f>
        <v>0</v>
      </c>
      <c r="AR908" s="149" t="s">
        <v>247</v>
      </c>
      <c r="AT908" s="149" t="s">
        <v>243</v>
      </c>
      <c r="AU908" s="149" t="s">
        <v>86</v>
      </c>
      <c r="AY908" s="17" t="s">
        <v>241</v>
      </c>
      <c r="BE908" s="150">
        <f>IF(N908="základní",J908,0)</f>
        <v>0</v>
      </c>
      <c r="BF908" s="150">
        <f>IF(N908="snížená",J908,0)</f>
        <v>0</v>
      </c>
      <c r="BG908" s="150">
        <f>IF(N908="zákl. přenesená",J908,0)</f>
        <v>0</v>
      </c>
      <c r="BH908" s="150">
        <f>IF(N908="sníž. přenesená",J908,0)</f>
        <v>0</v>
      </c>
      <c r="BI908" s="150">
        <f>IF(N908="nulová",J908,0)</f>
        <v>0</v>
      </c>
      <c r="BJ908" s="17" t="s">
        <v>86</v>
      </c>
      <c r="BK908" s="150">
        <f>ROUND(I908*H908,2)</f>
        <v>0</v>
      </c>
      <c r="BL908" s="17" t="s">
        <v>247</v>
      </c>
      <c r="BM908" s="149" t="s">
        <v>3973</v>
      </c>
    </row>
    <row r="909" spans="2:65" s="12" customFormat="1" ht="12">
      <c r="B909" s="151"/>
      <c r="D909" s="152" t="s">
        <v>249</v>
      </c>
      <c r="E909" s="153" t="s">
        <v>1</v>
      </c>
      <c r="F909" s="154" t="s">
        <v>898</v>
      </c>
      <c r="H909" s="155">
        <v>2.4</v>
      </c>
      <c r="I909" s="156"/>
      <c r="L909" s="151"/>
      <c r="M909" s="157"/>
      <c r="T909" s="158"/>
      <c r="AT909" s="153" t="s">
        <v>249</v>
      </c>
      <c r="AU909" s="153" t="s">
        <v>86</v>
      </c>
      <c r="AV909" s="12" t="s">
        <v>86</v>
      </c>
      <c r="AW909" s="12" t="s">
        <v>30</v>
      </c>
      <c r="AX909" s="12" t="s">
        <v>73</v>
      </c>
      <c r="AY909" s="153" t="s">
        <v>241</v>
      </c>
    </row>
    <row r="910" spans="2:65" s="13" customFormat="1" ht="12">
      <c r="B910" s="159"/>
      <c r="D910" s="152" t="s">
        <v>249</v>
      </c>
      <c r="E910" s="160" t="s">
        <v>1</v>
      </c>
      <c r="F910" s="161" t="s">
        <v>899</v>
      </c>
      <c r="H910" s="162">
        <v>2.4</v>
      </c>
      <c r="I910" s="163"/>
      <c r="L910" s="159"/>
      <c r="M910" s="164"/>
      <c r="T910" s="165"/>
      <c r="AT910" s="160" t="s">
        <v>249</v>
      </c>
      <c r="AU910" s="160" t="s">
        <v>86</v>
      </c>
      <c r="AV910" s="13" t="s">
        <v>247</v>
      </c>
      <c r="AW910" s="13" t="s">
        <v>30</v>
      </c>
      <c r="AX910" s="13" t="s">
        <v>80</v>
      </c>
      <c r="AY910" s="160" t="s">
        <v>241</v>
      </c>
    </row>
    <row r="911" spans="2:65" s="1" customFormat="1" ht="21.75" customHeight="1">
      <c r="B911" s="32"/>
      <c r="C911" s="137" t="s">
        <v>900</v>
      </c>
      <c r="D911" s="137" t="s">
        <v>243</v>
      </c>
      <c r="E911" s="138" t="s">
        <v>901</v>
      </c>
      <c r="F911" s="139" t="s">
        <v>902</v>
      </c>
      <c r="G911" s="140" t="s">
        <v>327</v>
      </c>
      <c r="H911" s="141">
        <v>19</v>
      </c>
      <c r="I911" s="142"/>
      <c r="J911" s="143">
        <f t="shared" ref="J911:J916" si="0">ROUND(I911*H911,2)</f>
        <v>0</v>
      </c>
      <c r="K911" s="144"/>
      <c r="L911" s="32"/>
      <c r="M911" s="145" t="s">
        <v>1</v>
      </c>
      <c r="N911" s="146" t="s">
        <v>39</v>
      </c>
      <c r="P911" s="147">
        <f t="shared" ref="P911:P916" si="1">O911*H911</f>
        <v>0</v>
      </c>
      <c r="Q911" s="147">
        <v>4.684E-2</v>
      </c>
      <c r="R911" s="147">
        <f t="shared" ref="R911:R916" si="2">Q911*H911</f>
        <v>0.88995999999999997</v>
      </c>
      <c r="S911" s="147">
        <v>0</v>
      </c>
      <c r="T911" s="148">
        <f t="shared" ref="T911:T916" si="3">S911*H911</f>
        <v>0</v>
      </c>
      <c r="AR911" s="149" t="s">
        <v>247</v>
      </c>
      <c r="AT911" s="149" t="s">
        <v>243</v>
      </c>
      <c r="AU911" s="149" t="s">
        <v>86</v>
      </c>
      <c r="AY911" s="17" t="s">
        <v>241</v>
      </c>
      <c r="BE911" s="150">
        <f t="shared" ref="BE911:BE916" si="4">IF(N911="základní",J911,0)</f>
        <v>0</v>
      </c>
      <c r="BF911" s="150">
        <f t="shared" ref="BF911:BF916" si="5">IF(N911="snížená",J911,0)</f>
        <v>0</v>
      </c>
      <c r="BG911" s="150">
        <f t="shared" ref="BG911:BG916" si="6">IF(N911="zákl. přenesená",J911,0)</f>
        <v>0</v>
      </c>
      <c r="BH911" s="150">
        <f t="shared" ref="BH911:BH916" si="7">IF(N911="sníž. přenesená",J911,0)</f>
        <v>0</v>
      </c>
      <c r="BI911" s="150">
        <f t="shared" ref="BI911:BI916" si="8">IF(N911="nulová",J911,0)</f>
        <v>0</v>
      </c>
      <c r="BJ911" s="17" t="s">
        <v>86</v>
      </c>
      <c r="BK911" s="150">
        <f t="shared" ref="BK911:BK916" si="9">ROUND(I911*H911,2)</f>
        <v>0</v>
      </c>
      <c r="BL911" s="17" t="s">
        <v>247</v>
      </c>
      <c r="BM911" s="149" t="s">
        <v>3974</v>
      </c>
    </row>
    <row r="912" spans="2:65" s="1" customFormat="1" ht="33" customHeight="1">
      <c r="B912" s="32"/>
      <c r="C912" s="173" t="s">
        <v>904</v>
      </c>
      <c r="D912" s="173" t="s">
        <v>319</v>
      </c>
      <c r="E912" s="174" t="s">
        <v>905</v>
      </c>
      <c r="F912" s="175" t="s">
        <v>906</v>
      </c>
      <c r="G912" s="176" t="s">
        <v>327</v>
      </c>
      <c r="H912" s="177">
        <v>4</v>
      </c>
      <c r="I912" s="178"/>
      <c r="J912" s="179">
        <f t="shared" si="0"/>
        <v>0</v>
      </c>
      <c r="K912" s="180"/>
      <c r="L912" s="181"/>
      <c r="M912" s="182" t="s">
        <v>1</v>
      </c>
      <c r="N912" s="183" t="s">
        <v>39</v>
      </c>
      <c r="P912" s="147">
        <f t="shared" si="1"/>
        <v>0</v>
      </c>
      <c r="Q912" s="147">
        <v>1.753E-2</v>
      </c>
      <c r="R912" s="147">
        <f t="shared" si="2"/>
        <v>7.0120000000000002E-2</v>
      </c>
      <c r="S912" s="147">
        <v>0</v>
      </c>
      <c r="T912" s="148">
        <f t="shared" si="3"/>
        <v>0</v>
      </c>
      <c r="AR912" s="149" t="s">
        <v>285</v>
      </c>
      <c r="AT912" s="149" t="s">
        <v>319</v>
      </c>
      <c r="AU912" s="149" t="s">
        <v>86</v>
      </c>
      <c r="AY912" s="17" t="s">
        <v>241</v>
      </c>
      <c r="BE912" s="150">
        <f t="shared" si="4"/>
        <v>0</v>
      </c>
      <c r="BF912" s="150">
        <f t="shared" si="5"/>
        <v>0</v>
      </c>
      <c r="BG912" s="150">
        <f t="shared" si="6"/>
        <v>0</v>
      </c>
      <c r="BH912" s="150">
        <f t="shared" si="7"/>
        <v>0</v>
      </c>
      <c r="BI912" s="150">
        <f t="shared" si="8"/>
        <v>0</v>
      </c>
      <c r="BJ912" s="17" t="s">
        <v>86</v>
      </c>
      <c r="BK912" s="150">
        <f t="shared" si="9"/>
        <v>0</v>
      </c>
      <c r="BL912" s="17" t="s">
        <v>247</v>
      </c>
      <c r="BM912" s="149" t="s">
        <v>3975</v>
      </c>
    </row>
    <row r="913" spans="2:65" s="1" customFormat="1" ht="33" customHeight="1">
      <c r="B913" s="32"/>
      <c r="C913" s="173" t="s">
        <v>908</v>
      </c>
      <c r="D913" s="173" t="s">
        <v>319</v>
      </c>
      <c r="E913" s="174" t="s">
        <v>909</v>
      </c>
      <c r="F913" s="175" t="s">
        <v>910</v>
      </c>
      <c r="G913" s="176" t="s">
        <v>327</v>
      </c>
      <c r="H913" s="177">
        <v>1</v>
      </c>
      <c r="I913" s="178"/>
      <c r="J913" s="179">
        <f t="shared" si="0"/>
        <v>0</v>
      </c>
      <c r="K913" s="180"/>
      <c r="L913" s="181"/>
      <c r="M913" s="182" t="s">
        <v>1</v>
      </c>
      <c r="N913" s="183" t="s">
        <v>39</v>
      </c>
      <c r="P913" s="147">
        <f t="shared" si="1"/>
        <v>0</v>
      </c>
      <c r="Q913" s="147">
        <v>1.7930000000000001E-2</v>
      </c>
      <c r="R913" s="147">
        <f t="shared" si="2"/>
        <v>1.7930000000000001E-2</v>
      </c>
      <c r="S913" s="147">
        <v>0</v>
      </c>
      <c r="T913" s="148">
        <f t="shared" si="3"/>
        <v>0</v>
      </c>
      <c r="AR913" s="149" t="s">
        <v>285</v>
      </c>
      <c r="AT913" s="149" t="s">
        <v>319</v>
      </c>
      <c r="AU913" s="149" t="s">
        <v>86</v>
      </c>
      <c r="AY913" s="17" t="s">
        <v>241</v>
      </c>
      <c r="BE913" s="150">
        <f t="shared" si="4"/>
        <v>0</v>
      </c>
      <c r="BF913" s="150">
        <f t="shared" si="5"/>
        <v>0</v>
      </c>
      <c r="BG913" s="150">
        <f t="shared" si="6"/>
        <v>0</v>
      </c>
      <c r="BH913" s="150">
        <f t="shared" si="7"/>
        <v>0</v>
      </c>
      <c r="BI913" s="150">
        <f t="shared" si="8"/>
        <v>0</v>
      </c>
      <c r="BJ913" s="17" t="s">
        <v>86</v>
      </c>
      <c r="BK913" s="150">
        <f t="shared" si="9"/>
        <v>0</v>
      </c>
      <c r="BL913" s="17" t="s">
        <v>247</v>
      </c>
      <c r="BM913" s="149" t="s">
        <v>3976</v>
      </c>
    </row>
    <row r="914" spans="2:65" s="1" customFormat="1" ht="33" customHeight="1">
      <c r="B914" s="32"/>
      <c r="C914" s="173" t="s">
        <v>912</v>
      </c>
      <c r="D914" s="173" t="s">
        <v>319</v>
      </c>
      <c r="E914" s="174" t="s">
        <v>913</v>
      </c>
      <c r="F914" s="175" t="s">
        <v>914</v>
      </c>
      <c r="G914" s="176" t="s">
        <v>327</v>
      </c>
      <c r="H914" s="177">
        <v>6</v>
      </c>
      <c r="I914" s="178"/>
      <c r="J914" s="179">
        <f t="shared" si="0"/>
        <v>0</v>
      </c>
      <c r="K914" s="180"/>
      <c r="L914" s="181"/>
      <c r="M914" s="182" t="s">
        <v>1</v>
      </c>
      <c r="N914" s="183" t="s">
        <v>39</v>
      </c>
      <c r="P914" s="147">
        <f t="shared" si="1"/>
        <v>0</v>
      </c>
      <c r="Q914" s="147">
        <v>1.8339999999999999E-2</v>
      </c>
      <c r="R914" s="147">
        <f t="shared" si="2"/>
        <v>0.11004</v>
      </c>
      <c r="S914" s="147">
        <v>0</v>
      </c>
      <c r="T914" s="148">
        <f t="shared" si="3"/>
        <v>0</v>
      </c>
      <c r="AR914" s="149" t="s">
        <v>285</v>
      </c>
      <c r="AT914" s="149" t="s">
        <v>319</v>
      </c>
      <c r="AU914" s="149" t="s">
        <v>86</v>
      </c>
      <c r="AY914" s="17" t="s">
        <v>241</v>
      </c>
      <c r="BE914" s="150">
        <f t="shared" si="4"/>
        <v>0</v>
      </c>
      <c r="BF914" s="150">
        <f t="shared" si="5"/>
        <v>0</v>
      </c>
      <c r="BG914" s="150">
        <f t="shared" si="6"/>
        <v>0</v>
      </c>
      <c r="BH914" s="150">
        <f t="shared" si="7"/>
        <v>0</v>
      </c>
      <c r="BI914" s="150">
        <f t="shared" si="8"/>
        <v>0</v>
      </c>
      <c r="BJ914" s="17" t="s">
        <v>86</v>
      </c>
      <c r="BK914" s="150">
        <f t="shared" si="9"/>
        <v>0</v>
      </c>
      <c r="BL914" s="17" t="s">
        <v>247</v>
      </c>
      <c r="BM914" s="149" t="s">
        <v>3977</v>
      </c>
    </row>
    <row r="915" spans="2:65" s="1" customFormat="1" ht="33" customHeight="1">
      <c r="B915" s="32"/>
      <c r="C915" s="173" t="s">
        <v>916</v>
      </c>
      <c r="D915" s="173" t="s">
        <v>319</v>
      </c>
      <c r="E915" s="174" t="s">
        <v>917</v>
      </c>
      <c r="F915" s="175" t="s">
        <v>918</v>
      </c>
      <c r="G915" s="176" t="s">
        <v>327</v>
      </c>
      <c r="H915" s="177">
        <v>8</v>
      </c>
      <c r="I915" s="178"/>
      <c r="J915" s="179">
        <f t="shared" si="0"/>
        <v>0</v>
      </c>
      <c r="K915" s="180"/>
      <c r="L915" s="181"/>
      <c r="M915" s="182" t="s">
        <v>1</v>
      </c>
      <c r="N915" s="183" t="s">
        <v>39</v>
      </c>
      <c r="P915" s="147">
        <f t="shared" si="1"/>
        <v>0</v>
      </c>
      <c r="Q915" s="147">
        <v>1.9230000000000001E-2</v>
      </c>
      <c r="R915" s="147">
        <f t="shared" si="2"/>
        <v>0.15384</v>
      </c>
      <c r="S915" s="147">
        <v>0</v>
      </c>
      <c r="T915" s="148">
        <f t="shared" si="3"/>
        <v>0</v>
      </c>
      <c r="AR915" s="149" t="s">
        <v>285</v>
      </c>
      <c r="AT915" s="149" t="s">
        <v>319</v>
      </c>
      <c r="AU915" s="149" t="s">
        <v>86</v>
      </c>
      <c r="AY915" s="17" t="s">
        <v>241</v>
      </c>
      <c r="BE915" s="150">
        <f t="shared" si="4"/>
        <v>0</v>
      </c>
      <c r="BF915" s="150">
        <f t="shared" si="5"/>
        <v>0</v>
      </c>
      <c r="BG915" s="150">
        <f t="shared" si="6"/>
        <v>0</v>
      </c>
      <c r="BH915" s="150">
        <f t="shared" si="7"/>
        <v>0</v>
      </c>
      <c r="BI915" s="150">
        <f t="shared" si="8"/>
        <v>0</v>
      </c>
      <c r="BJ915" s="17" t="s">
        <v>86</v>
      </c>
      <c r="BK915" s="150">
        <f t="shared" si="9"/>
        <v>0</v>
      </c>
      <c r="BL915" s="17" t="s">
        <v>247</v>
      </c>
      <c r="BM915" s="149" t="s">
        <v>3978</v>
      </c>
    </row>
    <row r="916" spans="2:65" s="1" customFormat="1" ht="33" customHeight="1">
      <c r="B916" s="32"/>
      <c r="C916" s="137" t="s">
        <v>920</v>
      </c>
      <c r="D916" s="137" t="s">
        <v>243</v>
      </c>
      <c r="E916" s="138" t="s">
        <v>921</v>
      </c>
      <c r="F916" s="139" t="s">
        <v>922</v>
      </c>
      <c r="G916" s="140" t="s">
        <v>254</v>
      </c>
      <c r="H916" s="141">
        <v>3.34</v>
      </c>
      <c r="I916" s="142"/>
      <c r="J916" s="143">
        <f t="shared" si="0"/>
        <v>0</v>
      </c>
      <c r="K916" s="144"/>
      <c r="L916" s="32"/>
      <c r="M916" s="145" t="s">
        <v>1</v>
      </c>
      <c r="N916" s="146" t="s">
        <v>39</v>
      </c>
      <c r="P916" s="147">
        <f t="shared" si="1"/>
        <v>0</v>
      </c>
      <c r="Q916" s="147">
        <v>2.5018699999999998</v>
      </c>
      <c r="R916" s="147">
        <f t="shared" si="2"/>
        <v>8.3562457999999982</v>
      </c>
      <c r="S916" s="147">
        <v>0</v>
      </c>
      <c r="T916" s="148">
        <f t="shared" si="3"/>
        <v>0</v>
      </c>
      <c r="AR916" s="149" t="s">
        <v>247</v>
      </c>
      <c r="AT916" s="149" t="s">
        <v>243</v>
      </c>
      <c r="AU916" s="149" t="s">
        <v>86</v>
      </c>
      <c r="AY916" s="17" t="s">
        <v>241</v>
      </c>
      <c r="BE916" s="150">
        <f t="shared" si="4"/>
        <v>0</v>
      </c>
      <c r="BF916" s="150">
        <f t="shared" si="5"/>
        <v>0</v>
      </c>
      <c r="BG916" s="150">
        <f t="shared" si="6"/>
        <v>0</v>
      </c>
      <c r="BH916" s="150">
        <f t="shared" si="7"/>
        <v>0</v>
      </c>
      <c r="BI916" s="150">
        <f t="shared" si="8"/>
        <v>0</v>
      </c>
      <c r="BJ916" s="17" t="s">
        <v>86</v>
      </c>
      <c r="BK916" s="150">
        <f t="shared" si="9"/>
        <v>0</v>
      </c>
      <c r="BL916" s="17" t="s">
        <v>247</v>
      </c>
      <c r="BM916" s="149" t="s">
        <v>3979</v>
      </c>
    </row>
    <row r="917" spans="2:65" s="12" customFormat="1" ht="12">
      <c r="B917" s="151"/>
      <c r="D917" s="152" t="s">
        <v>249</v>
      </c>
      <c r="E917" s="153" t="s">
        <v>1</v>
      </c>
      <c r="F917" s="154" t="s">
        <v>924</v>
      </c>
      <c r="H917" s="155">
        <v>3.34</v>
      </c>
      <c r="I917" s="156"/>
      <c r="L917" s="151"/>
      <c r="M917" s="157"/>
      <c r="T917" s="158"/>
      <c r="AT917" s="153" t="s">
        <v>249</v>
      </c>
      <c r="AU917" s="153" t="s">
        <v>86</v>
      </c>
      <c r="AV917" s="12" t="s">
        <v>86</v>
      </c>
      <c r="AW917" s="12" t="s">
        <v>30</v>
      </c>
      <c r="AX917" s="12" t="s">
        <v>73</v>
      </c>
      <c r="AY917" s="153" t="s">
        <v>241</v>
      </c>
    </row>
    <row r="918" spans="2:65" s="13" customFormat="1" ht="12">
      <c r="B918" s="159"/>
      <c r="D918" s="152" t="s">
        <v>249</v>
      </c>
      <c r="E918" s="160" t="s">
        <v>1</v>
      </c>
      <c r="F918" s="161" t="s">
        <v>257</v>
      </c>
      <c r="H918" s="162">
        <v>3.34</v>
      </c>
      <c r="I918" s="163"/>
      <c r="L918" s="159"/>
      <c r="M918" s="164"/>
      <c r="T918" s="165"/>
      <c r="AT918" s="160" t="s">
        <v>249</v>
      </c>
      <c r="AU918" s="160" t="s">
        <v>86</v>
      </c>
      <c r="AV918" s="13" t="s">
        <v>247</v>
      </c>
      <c r="AW918" s="13" t="s">
        <v>30</v>
      </c>
      <c r="AX918" s="13" t="s">
        <v>80</v>
      </c>
      <c r="AY918" s="160" t="s">
        <v>241</v>
      </c>
    </row>
    <row r="919" spans="2:65" s="1" customFormat="1" ht="16.5" customHeight="1">
      <c r="B919" s="32"/>
      <c r="C919" s="137" t="s">
        <v>925</v>
      </c>
      <c r="D919" s="137" t="s">
        <v>243</v>
      </c>
      <c r="E919" s="138" t="s">
        <v>926</v>
      </c>
      <c r="F919" s="139" t="s">
        <v>927</v>
      </c>
      <c r="G919" s="140" t="s">
        <v>282</v>
      </c>
      <c r="H919" s="141">
        <v>0.434</v>
      </c>
      <c r="I919" s="142"/>
      <c r="J919" s="143">
        <f>ROUND(I919*H919,2)</f>
        <v>0</v>
      </c>
      <c r="K919" s="144"/>
      <c r="L919" s="32"/>
      <c r="M919" s="145" t="s">
        <v>1</v>
      </c>
      <c r="N919" s="146" t="s">
        <v>39</v>
      </c>
      <c r="P919" s="147">
        <f>O919*H919</f>
        <v>0</v>
      </c>
      <c r="Q919" s="147">
        <v>1.06277</v>
      </c>
      <c r="R919" s="147">
        <f>Q919*H919</f>
        <v>0.46124218</v>
      </c>
      <c r="S919" s="147">
        <v>0</v>
      </c>
      <c r="T919" s="148">
        <f>S919*H919</f>
        <v>0</v>
      </c>
      <c r="AR919" s="149" t="s">
        <v>247</v>
      </c>
      <c r="AT919" s="149" t="s">
        <v>243</v>
      </c>
      <c r="AU919" s="149" t="s">
        <v>86</v>
      </c>
      <c r="AY919" s="17" t="s">
        <v>241</v>
      </c>
      <c r="BE919" s="150">
        <f>IF(N919="základní",J919,0)</f>
        <v>0</v>
      </c>
      <c r="BF919" s="150">
        <f>IF(N919="snížená",J919,0)</f>
        <v>0</v>
      </c>
      <c r="BG919" s="150">
        <f>IF(N919="zákl. přenesená",J919,0)</f>
        <v>0</v>
      </c>
      <c r="BH919" s="150">
        <f>IF(N919="sníž. přenesená",J919,0)</f>
        <v>0</v>
      </c>
      <c r="BI919" s="150">
        <f>IF(N919="nulová",J919,0)</f>
        <v>0</v>
      </c>
      <c r="BJ919" s="17" t="s">
        <v>86</v>
      </c>
      <c r="BK919" s="150">
        <f>ROUND(I919*H919,2)</f>
        <v>0</v>
      </c>
      <c r="BL919" s="17" t="s">
        <v>247</v>
      </c>
      <c r="BM919" s="149" t="s">
        <v>3980</v>
      </c>
    </row>
    <row r="920" spans="2:65" s="11" customFormat="1" ht="22.75" customHeight="1">
      <c r="B920" s="125"/>
      <c r="D920" s="126" t="s">
        <v>72</v>
      </c>
      <c r="E920" s="135" t="s">
        <v>285</v>
      </c>
      <c r="F920" s="135" t="s">
        <v>929</v>
      </c>
      <c r="I920" s="128"/>
      <c r="J920" s="136">
        <f>BK920</f>
        <v>0</v>
      </c>
      <c r="L920" s="125"/>
      <c r="M920" s="130"/>
      <c r="P920" s="131">
        <f>P921</f>
        <v>0</v>
      </c>
      <c r="R920" s="131">
        <f>R921</f>
        <v>2.1910720000000001</v>
      </c>
      <c r="T920" s="132">
        <f>T921</f>
        <v>0</v>
      </c>
      <c r="AR920" s="126" t="s">
        <v>80</v>
      </c>
      <c r="AT920" s="133" t="s">
        <v>72</v>
      </c>
      <c r="AU920" s="133" t="s">
        <v>80</v>
      </c>
      <c r="AY920" s="126" t="s">
        <v>241</v>
      </c>
      <c r="BK920" s="134">
        <f>BK921</f>
        <v>0</v>
      </c>
    </row>
    <row r="921" spans="2:65" s="1" customFormat="1" ht="24.25" customHeight="1">
      <c r="B921" s="32"/>
      <c r="C921" s="137" t="s">
        <v>930</v>
      </c>
      <c r="D921" s="137" t="s">
        <v>243</v>
      </c>
      <c r="E921" s="138" t="s">
        <v>931</v>
      </c>
      <c r="F921" s="139" t="s">
        <v>932</v>
      </c>
      <c r="G921" s="140" t="s">
        <v>254</v>
      </c>
      <c r="H921" s="141">
        <v>1.3</v>
      </c>
      <c r="I921" s="142"/>
      <c r="J921" s="143">
        <f>ROUND(I921*H921,2)</f>
        <v>0</v>
      </c>
      <c r="K921" s="144"/>
      <c r="L921" s="32"/>
      <c r="M921" s="145" t="s">
        <v>1</v>
      </c>
      <c r="N921" s="146" t="s">
        <v>39</v>
      </c>
      <c r="P921" s="147">
        <f>O921*H921</f>
        <v>0</v>
      </c>
      <c r="Q921" s="147">
        <v>1.68544</v>
      </c>
      <c r="R921" s="147">
        <f>Q921*H921</f>
        <v>2.1910720000000001</v>
      </c>
      <c r="S921" s="147">
        <v>0</v>
      </c>
      <c r="T921" s="148">
        <f>S921*H921</f>
        <v>0</v>
      </c>
      <c r="AR921" s="149" t="s">
        <v>247</v>
      </c>
      <c r="AT921" s="149" t="s">
        <v>243</v>
      </c>
      <c r="AU921" s="149" t="s">
        <v>86</v>
      </c>
      <c r="AY921" s="17" t="s">
        <v>241</v>
      </c>
      <c r="BE921" s="150">
        <f>IF(N921="základní",J921,0)</f>
        <v>0</v>
      </c>
      <c r="BF921" s="150">
        <f>IF(N921="snížená",J921,0)</f>
        <v>0</v>
      </c>
      <c r="BG921" s="150">
        <f>IF(N921="zákl. přenesená",J921,0)</f>
        <v>0</v>
      </c>
      <c r="BH921" s="150">
        <f>IF(N921="sníž. přenesená",J921,0)</f>
        <v>0</v>
      </c>
      <c r="BI921" s="150">
        <f>IF(N921="nulová",J921,0)</f>
        <v>0</v>
      </c>
      <c r="BJ921" s="17" t="s">
        <v>86</v>
      </c>
      <c r="BK921" s="150">
        <f>ROUND(I921*H921,2)</f>
        <v>0</v>
      </c>
      <c r="BL921" s="17" t="s">
        <v>247</v>
      </c>
      <c r="BM921" s="149" t="s">
        <v>3981</v>
      </c>
    </row>
    <row r="922" spans="2:65" s="11" customFormat="1" ht="22.75" customHeight="1">
      <c r="B922" s="125"/>
      <c r="D922" s="126" t="s">
        <v>72</v>
      </c>
      <c r="E922" s="135" t="s">
        <v>290</v>
      </c>
      <c r="F922" s="135" t="s">
        <v>934</v>
      </c>
      <c r="I922" s="128"/>
      <c r="J922" s="136">
        <f>BK922</f>
        <v>0</v>
      </c>
      <c r="L922" s="125"/>
      <c r="M922" s="130"/>
      <c r="P922" s="131">
        <f>SUM(P923:P975)</f>
        <v>0</v>
      </c>
      <c r="R922" s="131">
        <f>SUM(R923:R975)</f>
        <v>11.814468000000002</v>
      </c>
      <c r="T922" s="132">
        <f>SUM(T923:T975)</f>
        <v>0</v>
      </c>
      <c r="AR922" s="126" t="s">
        <v>80</v>
      </c>
      <c r="AT922" s="133" t="s">
        <v>72</v>
      </c>
      <c r="AU922" s="133" t="s">
        <v>80</v>
      </c>
      <c r="AY922" s="126" t="s">
        <v>241</v>
      </c>
      <c r="BK922" s="134">
        <f>SUM(BK923:BK975)</f>
        <v>0</v>
      </c>
    </row>
    <row r="923" spans="2:65" s="1" customFormat="1" ht="33" customHeight="1">
      <c r="B923" s="32"/>
      <c r="C923" s="137" t="s">
        <v>935</v>
      </c>
      <c r="D923" s="137" t="s">
        <v>243</v>
      </c>
      <c r="E923" s="138" t="s">
        <v>936</v>
      </c>
      <c r="F923" s="139" t="s">
        <v>937</v>
      </c>
      <c r="G923" s="140" t="s">
        <v>299</v>
      </c>
      <c r="H923" s="141">
        <v>70.7</v>
      </c>
      <c r="I923" s="142"/>
      <c r="J923" s="143">
        <f>ROUND(I923*H923,2)</f>
        <v>0</v>
      </c>
      <c r="K923" s="144"/>
      <c r="L923" s="32"/>
      <c r="M923" s="145" t="s">
        <v>1</v>
      </c>
      <c r="N923" s="146" t="s">
        <v>39</v>
      </c>
      <c r="P923" s="147">
        <f>O923*H923</f>
        <v>0</v>
      </c>
      <c r="Q923" s="147">
        <v>0.1295</v>
      </c>
      <c r="R923" s="147">
        <f>Q923*H923</f>
        <v>9.1556500000000014</v>
      </c>
      <c r="S923" s="147">
        <v>0</v>
      </c>
      <c r="T923" s="148">
        <f>S923*H923</f>
        <v>0</v>
      </c>
      <c r="AR923" s="149" t="s">
        <v>247</v>
      </c>
      <c r="AT923" s="149" t="s">
        <v>243</v>
      </c>
      <c r="AU923" s="149" t="s">
        <v>86</v>
      </c>
      <c r="AY923" s="17" t="s">
        <v>241</v>
      </c>
      <c r="BE923" s="150">
        <f>IF(N923="základní",J923,0)</f>
        <v>0</v>
      </c>
      <c r="BF923" s="150">
        <f>IF(N923="snížená",J923,0)</f>
        <v>0</v>
      </c>
      <c r="BG923" s="150">
        <f>IF(N923="zákl. přenesená",J923,0)</f>
        <v>0</v>
      </c>
      <c r="BH923" s="150">
        <f>IF(N923="sníž. přenesená",J923,0)</f>
        <v>0</v>
      </c>
      <c r="BI923" s="150">
        <f>IF(N923="nulová",J923,0)</f>
        <v>0</v>
      </c>
      <c r="BJ923" s="17" t="s">
        <v>86</v>
      </c>
      <c r="BK923" s="150">
        <f>ROUND(I923*H923,2)</f>
        <v>0</v>
      </c>
      <c r="BL923" s="17" t="s">
        <v>247</v>
      </c>
      <c r="BM923" s="149" t="s">
        <v>3982</v>
      </c>
    </row>
    <row r="924" spans="2:65" s="12" customFormat="1" ht="12">
      <c r="B924" s="151"/>
      <c r="D924" s="152" t="s">
        <v>249</v>
      </c>
      <c r="E924" s="153" t="s">
        <v>1</v>
      </c>
      <c r="F924" s="154" t="s">
        <v>939</v>
      </c>
      <c r="H924" s="155">
        <v>70.7</v>
      </c>
      <c r="I924" s="156"/>
      <c r="L924" s="151"/>
      <c r="M924" s="157"/>
      <c r="T924" s="158"/>
      <c r="AT924" s="153" t="s">
        <v>249</v>
      </c>
      <c r="AU924" s="153" t="s">
        <v>86</v>
      </c>
      <c r="AV924" s="12" t="s">
        <v>86</v>
      </c>
      <c r="AW924" s="12" t="s">
        <v>30</v>
      </c>
      <c r="AX924" s="12" t="s">
        <v>73</v>
      </c>
      <c r="AY924" s="153" t="s">
        <v>241</v>
      </c>
    </row>
    <row r="925" spans="2:65" s="13" customFormat="1" ht="12">
      <c r="B925" s="159"/>
      <c r="D925" s="152" t="s">
        <v>249</v>
      </c>
      <c r="E925" s="160" t="s">
        <v>1</v>
      </c>
      <c r="F925" s="161" t="s">
        <v>317</v>
      </c>
      <c r="H925" s="162">
        <v>70.7</v>
      </c>
      <c r="I925" s="163"/>
      <c r="L925" s="159"/>
      <c r="M925" s="164"/>
      <c r="T925" s="165"/>
      <c r="AT925" s="160" t="s">
        <v>249</v>
      </c>
      <c r="AU925" s="160" t="s">
        <v>86</v>
      </c>
      <c r="AV925" s="13" t="s">
        <v>247</v>
      </c>
      <c r="AW925" s="13" t="s">
        <v>30</v>
      </c>
      <c r="AX925" s="13" t="s">
        <v>80</v>
      </c>
      <c r="AY925" s="160" t="s">
        <v>241</v>
      </c>
    </row>
    <row r="926" spans="2:65" s="1" customFormat="1" ht="16.5" customHeight="1">
      <c r="B926" s="32"/>
      <c r="C926" s="173" t="s">
        <v>940</v>
      </c>
      <c r="D926" s="173" t="s">
        <v>319</v>
      </c>
      <c r="E926" s="174" t="s">
        <v>941</v>
      </c>
      <c r="F926" s="175" t="s">
        <v>942</v>
      </c>
      <c r="G926" s="176" t="s">
        <v>299</v>
      </c>
      <c r="H926" s="177">
        <v>73.555999999999997</v>
      </c>
      <c r="I926" s="178"/>
      <c r="J926" s="179">
        <f>ROUND(I926*H926,2)</f>
        <v>0</v>
      </c>
      <c r="K926" s="180"/>
      <c r="L926" s="181"/>
      <c r="M926" s="182" t="s">
        <v>1</v>
      </c>
      <c r="N926" s="183" t="s">
        <v>39</v>
      </c>
      <c r="P926" s="147">
        <f>O926*H926</f>
        <v>0</v>
      </c>
      <c r="Q926" s="147">
        <v>3.5999999999999997E-2</v>
      </c>
      <c r="R926" s="147">
        <f>Q926*H926</f>
        <v>2.6480159999999997</v>
      </c>
      <c r="S926" s="147">
        <v>0</v>
      </c>
      <c r="T926" s="148">
        <f>S926*H926</f>
        <v>0</v>
      </c>
      <c r="AR926" s="149" t="s">
        <v>285</v>
      </c>
      <c r="AT926" s="149" t="s">
        <v>319</v>
      </c>
      <c r="AU926" s="149" t="s">
        <v>86</v>
      </c>
      <c r="AY926" s="17" t="s">
        <v>241</v>
      </c>
      <c r="BE926" s="150">
        <f>IF(N926="základní",J926,0)</f>
        <v>0</v>
      </c>
      <c r="BF926" s="150">
        <f>IF(N926="snížená",J926,0)</f>
        <v>0</v>
      </c>
      <c r="BG926" s="150">
        <f>IF(N926="zákl. přenesená",J926,0)</f>
        <v>0</v>
      </c>
      <c r="BH926" s="150">
        <f>IF(N926="sníž. přenesená",J926,0)</f>
        <v>0</v>
      </c>
      <c r="BI926" s="150">
        <f>IF(N926="nulová",J926,0)</f>
        <v>0</v>
      </c>
      <c r="BJ926" s="17" t="s">
        <v>86</v>
      </c>
      <c r="BK926" s="150">
        <f>ROUND(I926*H926,2)</f>
        <v>0</v>
      </c>
      <c r="BL926" s="17" t="s">
        <v>247</v>
      </c>
      <c r="BM926" s="149" t="s">
        <v>3983</v>
      </c>
    </row>
    <row r="927" spans="2:65" s="12" customFormat="1" ht="12">
      <c r="B927" s="151"/>
      <c r="D927" s="152" t="s">
        <v>249</v>
      </c>
      <c r="E927" s="153" t="s">
        <v>1</v>
      </c>
      <c r="F927" s="154" t="s">
        <v>944</v>
      </c>
      <c r="H927" s="155">
        <v>72.114000000000004</v>
      </c>
      <c r="I927" s="156"/>
      <c r="L927" s="151"/>
      <c r="M927" s="157"/>
      <c r="T927" s="158"/>
      <c r="AT927" s="153" t="s">
        <v>249</v>
      </c>
      <c r="AU927" s="153" t="s">
        <v>86</v>
      </c>
      <c r="AV927" s="12" t="s">
        <v>86</v>
      </c>
      <c r="AW927" s="12" t="s">
        <v>30</v>
      </c>
      <c r="AX927" s="12" t="s">
        <v>73</v>
      </c>
      <c r="AY927" s="153" t="s">
        <v>241</v>
      </c>
    </row>
    <row r="928" spans="2:65" s="13" customFormat="1" ht="12">
      <c r="B928" s="159"/>
      <c r="D928" s="152" t="s">
        <v>249</v>
      </c>
      <c r="E928" s="160" t="s">
        <v>1</v>
      </c>
      <c r="F928" s="161" t="s">
        <v>251</v>
      </c>
      <c r="H928" s="162">
        <v>72.114000000000004</v>
      </c>
      <c r="I928" s="163"/>
      <c r="L928" s="159"/>
      <c r="M928" s="164"/>
      <c r="T928" s="165"/>
      <c r="AT928" s="160" t="s">
        <v>249</v>
      </c>
      <c r="AU928" s="160" t="s">
        <v>86</v>
      </c>
      <c r="AV928" s="13" t="s">
        <v>247</v>
      </c>
      <c r="AW928" s="13" t="s">
        <v>30</v>
      </c>
      <c r="AX928" s="13" t="s">
        <v>73</v>
      </c>
      <c r="AY928" s="160" t="s">
        <v>241</v>
      </c>
    </row>
    <row r="929" spans="2:65" s="12" customFormat="1" ht="12">
      <c r="B929" s="151"/>
      <c r="D929" s="152" t="s">
        <v>249</v>
      </c>
      <c r="E929" s="153" t="s">
        <v>1</v>
      </c>
      <c r="F929" s="154" t="s">
        <v>945</v>
      </c>
      <c r="H929" s="155">
        <v>73.555999999999997</v>
      </c>
      <c r="I929" s="156"/>
      <c r="L929" s="151"/>
      <c r="M929" s="157"/>
      <c r="T929" s="158"/>
      <c r="AT929" s="153" t="s">
        <v>249</v>
      </c>
      <c r="AU929" s="153" t="s">
        <v>86</v>
      </c>
      <c r="AV929" s="12" t="s">
        <v>86</v>
      </c>
      <c r="AW929" s="12" t="s">
        <v>30</v>
      </c>
      <c r="AX929" s="12" t="s">
        <v>80</v>
      </c>
      <c r="AY929" s="153" t="s">
        <v>241</v>
      </c>
    </row>
    <row r="930" spans="2:65" s="1" customFormat="1" ht="33" customHeight="1">
      <c r="B930" s="32"/>
      <c r="C930" s="137" t="s">
        <v>946</v>
      </c>
      <c r="D930" s="137" t="s">
        <v>243</v>
      </c>
      <c r="E930" s="138" t="s">
        <v>947</v>
      </c>
      <c r="F930" s="139" t="s">
        <v>948</v>
      </c>
      <c r="G930" s="140" t="s">
        <v>246</v>
      </c>
      <c r="H930" s="141">
        <v>190</v>
      </c>
      <c r="I930" s="142"/>
      <c r="J930" s="143">
        <f>ROUND(I930*H930,2)</f>
        <v>0</v>
      </c>
      <c r="K930" s="144"/>
      <c r="L930" s="32"/>
      <c r="M930" s="145" t="s">
        <v>1</v>
      </c>
      <c r="N930" s="146" t="s">
        <v>39</v>
      </c>
      <c r="P930" s="147">
        <f>O930*H930</f>
        <v>0</v>
      </c>
      <c r="Q930" s="147">
        <v>0</v>
      </c>
      <c r="R930" s="147">
        <f>Q930*H930</f>
        <v>0</v>
      </c>
      <c r="S930" s="147">
        <v>0</v>
      </c>
      <c r="T930" s="148">
        <f>S930*H930</f>
        <v>0</v>
      </c>
      <c r="AR930" s="149" t="s">
        <v>247</v>
      </c>
      <c r="AT930" s="149" t="s">
        <v>243</v>
      </c>
      <c r="AU930" s="149" t="s">
        <v>86</v>
      </c>
      <c r="AY930" s="17" t="s">
        <v>241</v>
      </c>
      <c r="BE930" s="150">
        <f>IF(N930="základní",J930,0)</f>
        <v>0</v>
      </c>
      <c r="BF930" s="150">
        <f>IF(N930="snížená",J930,0)</f>
        <v>0</v>
      </c>
      <c r="BG930" s="150">
        <f>IF(N930="zákl. přenesená",J930,0)</f>
        <v>0</v>
      </c>
      <c r="BH930" s="150">
        <f>IF(N930="sníž. přenesená",J930,0)</f>
        <v>0</v>
      </c>
      <c r="BI930" s="150">
        <f>IF(N930="nulová",J930,0)</f>
        <v>0</v>
      </c>
      <c r="BJ930" s="17" t="s">
        <v>86</v>
      </c>
      <c r="BK930" s="150">
        <f>ROUND(I930*H930,2)</f>
        <v>0</v>
      </c>
      <c r="BL930" s="17" t="s">
        <v>247</v>
      </c>
      <c r="BM930" s="149" t="s">
        <v>3984</v>
      </c>
    </row>
    <row r="931" spans="2:65" s="12" customFormat="1" ht="12">
      <c r="B931" s="151"/>
      <c r="D931" s="152" t="s">
        <v>249</v>
      </c>
      <c r="E931" s="153" t="s">
        <v>1</v>
      </c>
      <c r="F931" s="154" t="s">
        <v>950</v>
      </c>
      <c r="H931" s="155">
        <v>74.400000000000006</v>
      </c>
      <c r="I931" s="156"/>
      <c r="L931" s="151"/>
      <c r="M931" s="157"/>
      <c r="T931" s="158"/>
      <c r="AT931" s="153" t="s">
        <v>249</v>
      </c>
      <c r="AU931" s="153" t="s">
        <v>86</v>
      </c>
      <c r="AV931" s="12" t="s">
        <v>86</v>
      </c>
      <c r="AW931" s="12" t="s">
        <v>30</v>
      </c>
      <c r="AX931" s="12" t="s">
        <v>73</v>
      </c>
      <c r="AY931" s="153" t="s">
        <v>241</v>
      </c>
    </row>
    <row r="932" spans="2:65" s="12" customFormat="1" ht="12">
      <c r="B932" s="151"/>
      <c r="D932" s="152" t="s">
        <v>249</v>
      </c>
      <c r="E932" s="153" t="s">
        <v>1</v>
      </c>
      <c r="F932" s="154" t="s">
        <v>951</v>
      </c>
      <c r="H932" s="155">
        <v>115.6</v>
      </c>
      <c r="I932" s="156"/>
      <c r="L932" s="151"/>
      <c r="M932" s="157"/>
      <c r="T932" s="158"/>
      <c r="AT932" s="153" t="s">
        <v>249</v>
      </c>
      <c r="AU932" s="153" t="s">
        <v>86</v>
      </c>
      <c r="AV932" s="12" t="s">
        <v>86</v>
      </c>
      <c r="AW932" s="12" t="s">
        <v>30</v>
      </c>
      <c r="AX932" s="12" t="s">
        <v>73</v>
      </c>
      <c r="AY932" s="153" t="s">
        <v>241</v>
      </c>
    </row>
    <row r="933" spans="2:65" s="13" customFormat="1" ht="12">
      <c r="B933" s="159"/>
      <c r="D933" s="152" t="s">
        <v>249</v>
      </c>
      <c r="E933" s="160" t="s">
        <v>1</v>
      </c>
      <c r="F933" s="161" t="s">
        <v>251</v>
      </c>
      <c r="H933" s="162">
        <v>190</v>
      </c>
      <c r="I933" s="163"/>
      <c r="L933" s="159"/>
      <c r="M933" s="164"/>
      <c r="T933" s="165"/>
      <c r="AT933" s="160" t="s">
        <v>249</v>
      </c>
      <c r="AU933" s="160" t="s">
        <v>86</v>
      </c>
      <c r="AV933" s="13" t="s">
        <v>247</v>
      </c>
      <c r="AW933" s="13" t="s">
        <v>30</v>
      </c>
      <c r="AX933" s="13" t="s">
        <v>80</v>
      </c>
      <c r="AY933" s="160" t="s">
        <v>241</v>
      </c>
    </row>
    <row r="934" spans="2:65" s="1" customFormat="1" ht="37.75" customHeight="1">
      <c r="B934" s="32"/>
      <c r="C934" s="137" t="s">
        <v>952</v>
      </c>
      <c r="D934" s="137" t="s">
        <v>243</v>
      </c>
      <c r="E934" s="138" t="s">
        <v>953</v>
      </c>
      <c r="F934" s="139" t="s">
        <v>954</v>
      </c>
      <c r="G934" s="140" t="s">
        <v>246</v>
      </c>
      <c r="H934" s="141">
        <v>8550</v>
      </c>
      <c r="I934" s="142"/>
      <c r="J934" s="143">
        <f>ROUND(I934*H934,2)</f>
        <v>0</v>
      </c>
      <c r="K934" s="144"/>
      <c r="L934" s="32"/>
      <c r="M934" s="145" t="s">
        <v>1</v>
      </c>
      <c r="N934" s="146" t="s">
        <v>39</v>
      </c>
      <c r="P934" s="147">
        <f>O934*H934</f>
        <v>0</v>
      </c>
      <c r="Q934" s="147">
        <v>0</v>
      </c>
      <c r="R934" s="147">
        <f>Q934*H934</f>
        <v>0</v>
      </c>
      <c r="S934" s="147">
        <v>0</v>
      </c>
      <c r="T934" s="148">
        <f>S934*H934</f>
        <v>0</v>
      </c>
      <c r="AR934" s="149" t="s">
        <v>247</v>
      </c>
      <c r="AT934" s="149" t="s">
        <v>243</v>
      </c>
      <c r="AU934" s="149" t="s">
        <v>86</v>
      </c>
      <c r="AY934" s="17" t="s">
        <v>241</v>
      </c>
      <c r="BE934" s="150">
        <f>IF(N934="základní",J934,0)</f>
        <v>0</v>
      </c>
      <c r="BF934" s="150">
        <f>IF(N934="snížená",J934,0)</f>
        <v>0</v>
      </c>
      <c r="BG934" s="150">
        <f>IF(N934="zákl. přenesená",J934,0)</f>
        <v>0</v>
      </c>
      <c r="BH934" s="150">
        <f>IF(N934="sníž. přenesená",J934,0)</f>
        <v>0</v>
      </c>
      <c r="BI934" s="150">
        <f>IF(N934="nulová",J934,0)</f>
        <v>0</v>
      </c>
      <c r="BJ934" s="17" t="s">
        <v>86</v>
      </c>
      <c r="BK934" s="150">
        <f>ROUND(I934*H934,2)</f>
        <v>0</v>
      </c>
      <c r="BL934" s="17" t="s">
        <v>247</v>
      </c>
      <c r="BM934" s="149" t="s">
        <v>3985</v>
      </c>
    </row>
    <row r="935" spans="2:65" s="12" customFormat="1" ht="12">
      <c r="B935" s="151"/>
      <c r="D935" s="152" t="s">
        <v>249</v>
      </c>
      <c r="E935" s="153" t="s">
        <v>1</v>
      </c>
      <c r="F935" s="154" t="s">
        <v>956</v>
      </c>
      <c r="H935" s="155">
        <v>8550</v>
      </c>
      <c r="I935" s="156"/>
      <c r="L935" s="151"/>
      <c r="M935" s="157"/>
      <c r="T935" s="158"/>
      <c r="AT935" s="153" t="s">
        <v>249</v>
      </c>
      <c r="AU935" s="153" t="s">
        <v>86</v>
      </c>
      <c r="AV935" s="12" t="s">
        <v>86</v>
      </c>
      <c r="AW935" s="12" t="s">
        <v>30</v>
      </c>
      <c r="AX935" s="12" t="s">
        <v>73</v>
      </c>
      <c r="AY935" s="153" t="s">
        <v>241</v>
      </c>
    </row>
    <row r="936" spans="2:65" s="13" customFormat="1" ht="12">
      <c r="B936" s="159"/>
      <c r="D936" s="152" t="s">
        <v>249</v>
      </c>
      <c r="E936" s="160" t="s">
        <v>1</v>
      </c>
      <c r="F936" s="161" t="s">
        <v>251</v>
      </c>
      <c r="H936" s="162">
        <v>8550</v>
      </c>
      <c r="I936" s="163"/>
      <c r="L936" s="159"/>
      <c r="M936" s="164"/>
      <c r="T936" s="165"/>
      <c r="AT936" s="160" t="s">
        <v>249</v>
      </c>
      <c r="AU936" s="160" t="s">
        <v>86</v>
      </c>
      <c r="AV936" s="13" t="s">
        <v>247</v>
      </c>
      <c r="AW936" s="13" t="s">
        <v>30</v>
      </c>
      <c r="AX936" s="13" t="s">
        <v>80</v>
      </c>
      <c r="AY936" s="160" t="s">
        <v>241</v>
      </c>
    </row>
    <row r="937" spans="2:65" s="1" customFormat="1" ht="33" customHeight="1">
      <c r="B937" s="32"/>
      <c r="C937" s="137" t="s">
        <v>957</v>
      </c>
      <c r="D937" s="137" t="s">
        <v>243</v>
      </c>
      <c r="E937" s="138" t="s">
        <v>958</v>
      </c>
      <c r="F937" s="139" t="s">
        <v>959</v>
      </c>
      <c r="G937" s="140" t="s">
        <v>246</v>
      </c>
      <c r="H937" s="141">
        <v>190</v>
      </c>
      <c r="I937" s="142"/>
      <c r="J937" s="143">
        <f>ROUND(I937*H937,2)</f>
        <v>0</v>
      </c>
      <c r="K937" s="144"/>
      <c r="L937" s="32"/>
      <c r="M937" s="145" t="s">
        <v>1</v>
      </c>
      <c r="N937" s="146" t="s">
        <v>39</v>
      </c>
      <c r="P937" s="147">
        <f>O937*H937</f>
        <v>0</v>
      </c>
      <c r="Q937" s="147">
        <v>0</v>
      </c>
      <c r="R937" s="147">
        <f>Q937*H937</f>
        <v>0</v>
      </c>
      <c r="S937" s="147">
        <v>0</v>
      </c>
      <c r="T937" s="148">
        <f>S937*H937</f>
        <v>0</v>
      </c>
      <c r="AR937" s="149" t="s">
        <v>247</v>
      </c>
      <c r="AT937" s="149" t="s">
        <v>243</v>
      </c>
      <c r="AU937" s="149" t="s">
        <v>86</v>
      </c>
      <c r="AY937" s="17" t="s">
        <v>241</v>
      </c>
      <c r="BE937" s="150">
        <f>IF(N937="základní",J937,0)</f>
        <v>0</v>
      </c>
      <c r="BF937" s="150">
        <f>IF(N937="snížená",J937,0)</f>
        <v>0</v>
      </c>
      <c r="BG937" s="150">
        <f>IF(N937="zákl. přenesená",J937,0)</f>
        <v>0</v>
      </c>
      <c r="BH937" s="150">
        <f>IF(N937="sníž. přenesená",J937,0)</f>
        <v>0</v>
      </c>
      <c r="BI937" s="150">
        <f>IF(N937="nulová",J937,0)</f>
        <v>0</v>
      </c>
      <c r="BJ937" s="17" t="s">
        <v>86</v>
      </c>
      <c r="BK937" s="150">
        <f>ROUND(I937*H937,2)</f>
        <v>0</v>
      </c>
      <c r="BL937" s="17" t="s">
        <v>247</v>
      </c>
      <c r="BM937" s="149" t="s">
        <v>3986</v>
      </c>
    </row>
    <row r="938" spans="2:65" s="1" customFormat="1" ht="16.5" customHeight="1">
      <c r="B938" s="32"/>
      <c r="C938" s="137" t="s">
        <v>961</v>
      </c>
      <c r="D938" s="137" t="s">
        <v>243</v>
      </c>
      <c r="E938" s="138" t="s">
        <v>962</v>
      </c>
      <c r="F938" s="139" t="s">
        <v>963</v>
      </c>
      <c r="G938" s="140" t="s">
        <v>246</v>
      </c>
      <c r="H938" s="141">
        <v>190</v>
      </c>
      <c r="I938" s="142"/>
      <c r="J938" s="143">
        <f>ROUND(I938*H938,2)</f>
        <v>0</v>
      </c>
      <c r="K938" s="144"/>
      <c r="L938" s="32"/>
      <c r="M938" s="145" t="s">
        <v>1</v>
      </c>
      <c r="N938" s="146" t="s">
        <v>39</v>
      </c>
      <c r="P938" s="147">
        <f>O938*H938</f>
        <v>0</v>
      </c>
      <c r="Q938" s="147">
        <v>0</v>
      </c>
      <c r="R938" s="147">
        <f>Q938*H938</f>
        <v>0</v>
      </c>
      <c r="S938" s="147">
        <v>0</v>
      </c>
      <c r="T938" s="148">
        <f>S938*H938</f>
        <v>0</v>
      </c>
      <c r="AR938" s="149" t="s">
        <v>247</v>
      </c>
      <c r="AT938" s="149" t="s">
        <v>243</v>
      </c>
      <c r="AU938" s="149" t="s">
        <v>86</v>
      </c>
      <c r="AY938" s="17" t="s">
        <v>241</v>
      </c>
      <c r="BE938" s="150">
        <f>IF(N938="základní",J938,0)</f>
        <v>0</v>
      </c>
      <c r="BF938" s="150">
        <f>IF(N938="snížená",J938,0)</f>
        <v>0</v>
      </c>
      <c r="BG938" s="150">
        <f>IF(N938="zákl. přenesená",J938,0)</f>
        <v>0</v>
      </c>
      <c r="BH938" s="150">
        <f>IF(N938="sníž. přenesená",J938,0)</f>
        <v>0</v>
      </c>
      <c r="BI938" s="150">
        <f>IF(N938="nulová",J938,0)</f>
        <v>0</v>
      </c>
      <c r="BJ938" s="17" t="s">
        <v>86</v>
      </c>
      <c r="BK938" s="150">
        <f>ROUND(I938*H938,2)</f>
        <v>0</v>
      </c>
      <c r="BL938" s="17" t="s">
        <v>247</v>
      </c>
      <c r="BM938" s="149" t="s">
        <v>3987</v>
      </c>
    </row>
    <row r="939" spans="2:65" s="12" customFormat="1" ht="12">
      <c r="B939" s="151"/>
      <c r="D939" s="152" t="s">
        <v>249</v>
      </c>
      <c r="E939" s="153" t="s">
        <v>1</v>
      </c>
      <c r="F939" s="154" t="s">
        <v>950</v>
      </c>
      <c r="H939" s="155">
        <v>74.400000000000006</v>
      </c>
      <c r="I939" s="156"/>
      <c r="L939" s="151"/>
      <c r="M939" s="157"/>
      <c r="T939" s="158"/>
      <c r="AT939" s="153" t="s">
        <v>249</v>
      </c>
      <c r="AU939" s="153" t="s">
        <v>86</v>
      </c>
      <c r="AV939" s="12" t="s">
        <v>86</v>
      </c>
      <c r="AW939" s="12" t="s">
        <v>30</v>
      </c>
      <c r="AX939" s="12" t="s">
        <v>73</v>
      </c>
      <c r="AY939" s="153" t="s">
        <v>241</v>
      </c>
    </row>
    <row r="940" spans="2:65" s="12" customFormat="1" ht="12">
      <c r="B940" s="151"/>
      <c r="D940" s="152" t="s">
        <v>249</v>
      </c>
      <c r="E940" s="153" t="s">
        <v>1</v>
      </c>
      <c r="F940" s="154" t="s">
        <v>951</v>
      </c>
      <c r="H940" s="155">
        <v>115.6</v>
      </c>
      <c r="I940" s="156"/>
      <c r="L940" s="151"/>
      <c r="M940" s="157"/>
      <c r="T940" s="158"/>
      <c r="AT940" s="153" t="s">
        <v>249</v>
      </c>
      <c r="AU940" s="153" t="s">
        <v>86</v>
      </c>
      <c r="AV940" s="12" t="s">
        <v>86</v>
      </c>
      <c r="AW940" s="12" t="s">
        <v>30</v>
      </c>
      <c r="AX940" s="12" t="s">
        <v>73</v>
      </c>
      <c r="AY940" s="153" t="s">
        <v>241</v>
      </c>
    </row>
    <row r="941" spans="2:65" s="13" customFormat="1" ht="12">
      <c r="B941" s="159"/>
      <c r="D941" s="152" t="s">
        <v>249</v>
      </c>
      <c r="E941" s="160" t="s">
        <v>1</v>
      </c>
      <c r="F941" s="161" t="s">
        <v>251</v>
      </c>
      <c r="H941" s="162">
        <v>190</v>
      </c>
      <c r="I941" s="163"/>
      <c r="L941" s="159"/>
      <c r="M941" s="164"/>
      <c r="T941" s="165"/>
      <c r="AT941" s="160" t="s">
        <v>249</v>
      </c>
      <c r="AU941" s="160" t="s">
        <v>86</v>
      </c>
      <c r="AV941" s="13" t="s">
        <v>247</v>
      </c>
      <c r="AW941" s="13" t="s">
        <v>30</v>
      </c>
      <c r="AX941" s="13" t="s">
        <v>80</v>
      </c>
      <c r="AY941" s="160" t="s">
        <v>241</v>
      </c>
    </row>
    <row r="942" spans="2:65" s="1" customFormat="1" ht="16.5" customHeight="1">
      <c r="B942" s="32"/>
      <c r="C942" s="137" t="s">
        <v>965</v>
      </c>
      <c r="D942" s="137" t="s">
        <v>243</v>
      </c>
      <c r="E942" s="138" t="s">
        <v>966</v>
      </c>
      <c r="F942" s="139" t="s">
        <v>967</v>
      </c>
      <c r="G942" s="140" t="s">
        <v>246</v>
      </c>
      <c r="H942" s="141">
        <v>8550</v>
      </c>
      <c r="I942" s="142"/>
      <c r="J942" s="143">
        <f>ROUND(I942*H942,2)</f>
        <v>0</v>
      </c>
      <c r="K942" s="144"/>
      <c r="L942" s="32"/>
      <c r="M942" s="145" t="s">
        <v>1</v>
      </c>
      <c r="N942" s="146" t="s">
        <v>39</v>
      </c>
      <c r="P942" s="147">
        <f>O942*H942</f>
        <v>0</v>
      </c>
      <c r="Q942" s="147">
        <v>0</v>
      </c>
      <c r="R942" s="147">
        <f>Q942*H942</f>
        <v>0</v>
      </c>
      <c r="S942" s="147">
        <v>0</v>
      </c>
      <c r="T942" s="148">
        <f>S942*H942</f>
        <v>0</v>
      </c>
      <c r="AR942" s="149" t="s">
        <v>247</v>
      </c>
      <c r="AT942" s="149" t="s">
        <v>243</v>
      </c>
      <c r="AU942" s="149" t="s">
        <v>86</v>
      </c>
      <c r="AY942" s="17" t="s">
        <v>241</v>
      </c>
      <c r="BE942" s="150">
        <f>IF(N942="základní",J942,0)</f>
        <v>0</v>
      </c>
      <c r="BF942" s="150">
        <f>IF(N942="snížená",J942,0)</f>
        <v>0</v>
      </c>
      <c r="BG942" s="150">
        <f>IF(N942="zákl. přenesená",J942,0)</f>
        <v>0</v>
      </c>
      <c r="BH942" s="150">
        <f>IF(N942="sníž. přenesená",J942,0)</f>
        <v>0</v>
      </c>
      <c r="BI942" s="150">
        <f>IF(N942="nulová",J942,0)</f>
        <v>0</v>
      </c>
      <c r="BJ942" s="17" t="s">
        <v>86</v>
      </c>
      <c r="BK942" s="150">
        <f>ROUND(I942*H942,2)</f>
        <v>0</v>
      </c>
      <c r="BL942" s="17" t="s">
        <v>247</v>
      </c>
      <c r="BM942" s="149" t="s">
        <v>3988</v>
      </c>
    </row>
    <row r="943" spans="2:65" s="12" customFormat="1" ht="12">
      <c r="B943" s="151"/>
      <c r="D943" s="152" t="s">
        <v>249</v>
      </c>
      <c r="E943" s="153" t="s">
        <v>1</v>
      </c>
      <c r="F943" s="154" t="s">
        <v>956</v>
      </c>
      <c r="H943" s="155">
        <v>8550</v>
      </c>
      <c r="I943" s="156"/>
      <c r="L943" s="151"/>
      <c r="M943" s="157"/>
      <c r="T943" s="158"/>
      <c r="AT943" s="153" t="s">
        <v>249</v>
      </c>
      <c r="AU943" s="153" t="s">
        <v>86</v>
      </c>
      <c r="AV943" s="12" t="s">
        <v>86</v>
      </c>
      <c r="AW943" s="12" t="s">
        <v>30</v>
      </c>
      <c r="AX943" s="12" t="s">
        <v>73</v>
      </c>
      <c r="AY943" s="153" t="s">
        <v>241</v>
      </c>
    </row>
    <row r="944" spans="2:65" s="13" customFormat="1" ht="12">
      <c r="B944" s="159"/>
      <c r="D944" s="152" t="s">
        <v>249</v>
      </c>
      <c r="E944" s="160" t="s">
        <v>1</v>
      </c>
      <c r="F944" s="161" t="s">
        <v>251</v>
      </c>
      <c r="H944" s="162">
        <v>8550</v>
      </c>
      <c r="I944" s="163"/>
      <c r="L944" s="159"/>
      <c r="M944" s="164"/>
      <c r="T944" s="165"/>
      <c r="AT944" s="160" t="s">
        <v>249</v>
      </c>
      <c r="AU944" s="160" t="s">
        <v>86</v>
      </c>
      <c r="AV944" s="13" t="s">
        <v>247</v>
      </c>
      <c r="AW944" s="13" t="s">
        <v>30</v>
      </c>
      <c r="AX944" s="13" t="s">
        <v>80</v>
      </c>
      <c r="AY944" s="160" t="s">
        <v>241</v>
      </c>
    </row>
    <row r="945" spans="2:65" s="1" customFormat="1" ht="21.75" customHeight="1">
      <c r="B945" s="32"/>
      <c r="C945" s="137" t="s">
        <v>969</v>
      </c>
      <c r="D945" s="137" t="s">
        <v>243</v>
      </c>
      <c r="E945" s="138" t="s">
        <v>970</v>
      </c>
      <c r="F945" s="139" t="s">
        <v>971</v>
      </c>
      <c r="G945" s="140" t="s">
        <v>246</v>
      </c>
      <c r="H945" s="141">
        <v>190</v>
      </c>
      <c r="I945" s="142"/>
      <c r="J945" s="143">
        <f>ROUND(I945*H945,2)</f>
        <v>0</v>
      </c>
      <c r="K945" s="144"/>
      <c r="L945" s="32"/>
      <c r="M945" s="145" t="s">
        <v>1</v>
      </c>
      <c r="N945" s="146" t="s">
        <v>39</v>
      </c>
      <c r="P945" s="147">
        <f>O945*H945</f>
        <v>0</v>
      </c>
      <c r="Q945" s="147">
        <v>0</v>
      </c>
      <c r="R945" s="147">
        <f>Q945*H945</f>
        <v>0</v>
      </c>
      <c r="S945" s="147">
        <v>0</v>
      </c>
      <c r="T945" s="148">
        <f>S945*H945</f>
        <v>0</v>
      </c>
      <c r="AR945" s="149" t="s">
        <v>247</v>
      </c>
      <c r="AT945" s="149" t="s">
        <v>243</v>
      </c>
      <c r="AU945" s="149" t="s">
        <v>86</v>
      </c>
      <c r="AY945" s="17" t="s">
        <v>241</v>
      </c>
      <c r="BE945" s="150">
        <f>IF(N945="základní",J945,0)</f>
        <v>0</v>
      </c>
      <c r="BF945" s="150">
        <f>IF(N945="snížená",J945,0)</f>
        <v>0</v>
      </c>
      <c r="BG945" s="150">
        <f>IF(N945="zákl. přenesená",J945,0)</f>
        <v>0</v>
      </c>
      <c r="BH945" s="150">
        <f>IF(N945="sníž. přenesená",J945,0)</f>
        <v>0</v>
      </c>
      <c r="BI945" s="150">
        <f>IF(N945="nulová",J945,0)</f>
        <v>0</v>
      </c>
      <c r="BJ945" s="17" t="s">
        <v>86</v>
      </c>
      <c r="BK945" s="150">
        <f>ROUND(I945*H945,2)</f>
        <v>0</v>
      </c>
      <c r="BL945" s="17" t="s">
        <v>247</v>
      </c>
      <c r="BM945" s="149" t="s">
        <v>3989</v>
      </c>
    </row>
    <row r="946" spans="2:65" s="1" customFormat="1" ht="24.25" customHeight="1">
      <c r="B946" s="32"/>
      <c r="C946" s="137" t="s">
        <v>973</v>
      </c>
      <c r="D946" s="137" t="s">
        <v>243</v>
      </c>
      <c r="E946" s="138" t="s">
        <v>974</v>
      </c>
      <c r="F946" s="139" t="s">
        <v>975</v>
      </c>
      <c r="G946" s="140" t="s">
        <v>327</v>
      </c>
      <c r="H946" s="141">
        <v>3</v>
      </c>
      <c r="I946" s="142"/>
      <c r="J946" s="143">
        <f>ROUND(I946*H946,2)</f>
        <v>0</v>
      </c>
      <c r="K946" s="144"/>
      <c r="L946" s="32"/>
      <c r="M946" s="145" t="s">
        <v>1</v>
      </c>
      <c r="N946" s="146" t="s">
        <v>39</v>
      </c>
      <c r="P946" s="147">
        <f>O946*H946</f>
        <v>0</v>
      </c>
      <c r="Q946" s="147">
        <v>0</v>
      </c>
      <c r="R946" s="147">
        <f>Q946*H946</f>
        <v>0</v>
      </c>
      <c r="S946" s="147">
        <v>0</v>
      </c>
      <c r="T946" s="148">
        <f>S946*H946</f>
        <v>0</v>
      </c>
      <c r="AR946" s="149" t="s">
        <v>247</v>
      </c>
      <c r="AT946" s="149" t="s">
        <v>243</v>
      </c>
      <c r="AU946" s="149" t="s">
        <v>86</v>
      </c>
      <c r="AY946" s="17" t="s">
        <v>241</v>
      </c>
      <c r="BE946" s="150">
        <f>IF(N946="základní",J946,0)</f>
        <v>0</v>
      </c>
      <c r="BF946" s="150">
        <f>IF(N946="snížená",J946,0)</f>
        <v>0</v>
      </c>
      <c r="BG946" s="150">
        <f>IF(N946="zákl. přenesená",J946,0)</f>
        <v>0</v>
      </c>
      <c r="BH946" s="150">
        <f>IF(N946="sníž. přenesená",J946,0)</f>
        <v>0</v>
      </c>
      <c r="BI946" s="150">
        <f>IF(N946="nulová",J946,0)</f>
        <v>0</v>
      </c>
      <c r="BJ946" s="17" t="s">
        <v>86</v>
      </c>
      <c r="BK946" s="150">
        <f>ROUND(I946*H946,2)</f>
        <v>0</v>
      </c>
      <c r="BL946" s="17" t="s">
        <v>247</v>
      </c>
      <c r="BM946" s="149" t="s">
        <v>3990</v>
      </c>
    </row>
    <row r="947" spans="2:65" s="1" customFormat="1" ht="33" customHeight="1">
      <c r="B947" s="32"/>
      <c r="C947" s="137" t="s">
        <v>977</v>
      </c>
      <c r="D947" s="137" t="s">
        <v>243</v>
      </c>
      <c r="E947" s="138" t="s">
        <v>978</v>
      </c>
      <c r="F947" s="139" t="s">
        <v>979</v>
      </c>
      <c r="G947" s="140" t="s">
        <v>327</v>
      </c>
      <c r="H947" s="141">
        <v>135</v>
      </c>
      <c r="I947" s="142"/>
      <c r="J947" s="143">
        <f>ROUND(I947*H947,2)</f>
        <v>0</v>
      </c>
      <c r="K947" s="144"/>
      <c r="L947" s="32"/>
      <c r="M947" s="145" t="s">
        <v>1</v>
      </c>
      <c r="N947" s="146" t="s">
        <v>39</v>
      </c>
      <c r="P947" s="147">
        <f>O947*H947</f>
        <v>0</v>
      </c>
      <c r="Q947" s="147">
        <v>0</v>
      </c>
      <c r="R947" s="147">
        <f>Q947*H947</f>
        <v>0</v>
      </c>
      <c r="S947" s="147">
        <v>0</v>
      </c>
      <c r="T947" s="148">
        <f>S947*H947</f>
        <v>0</v>
      </c>
      <c r="AR947" s="149" t="s">
        <v>247</v>
      </c>
      <c r="AT947" s="149" t="s">
        <v>243</v>
      </c>
      <c r="AU947" s="149" t="s">
        <v>86</v>
      </c>
      <c r="AY947" s="17" t="s">
        <v>241</v>
      </c>
      <c r="BE947" s="150">
        <f>IF(N947="základní",J947,0)</f>
        <v>0</v>
      </c>
      <c r="BF947" s="150">
        <f>IF(N947="snížená",J947,0)</f>
        <v>0</v>
      </c>
      <c r="BG947" s="150">
        <f>IF(N947="zákl. přenesená",J947,0)</f>
        <v>0</v>
      </c>
      <c r="BH947" s="150">
        <f>IF(N947="sníž. přenesená",J947,0)</f>
        <v>0</v>
      </c>
      <c r="BI947" s="150">
        <f>IF(N947="nulová",J947,0)</f>
        <v>0</v>
      </c>
      <c r="BJ947" s="17" t="s">
        <v>86</v>
      </c>
      <c r="BK947" s="150">
        <f>ROUND(I947*H947,2)</f>
        <v>0</v>
      </c>
      <c r="BL947" s="17" t="s">
        <v>247</v>
      </c>
      <c r="BM947" s="149" t="s">
        <v>3991</v>
      </c>
    </row>
    <row r="948" spans="2:65" s="12" customFormat="1" ht="12">
      <c r="B948" s="151"/>
      <c r="D948" s="152" t="s">
        <v>249</v>
      </c>
      <c r="E948" s="153" t="s">
        <v>1</v>
      </c>
      <c r="F948" s="154" t="s">
        <v>981</v>
      </c>
      <c r="H948" s="155">
        <v>135</v>
      </c>
      <c r="I948" s="156"/>
      <c r="L948" s="151"/>
      <c r="M948" s="157"/>
      <c r="T948" s="158"/>
      <c r="AT948" s="153" t="s">
        <v>249</v>
      </c>
      <c r="AU948" s="153" t="s">
        <v>86</v>
      </c>
      <c r="AV948" s="12" t="s">
        <v>86</v>
      </c>
      <c r="AW948" s="12" t="s">
        <v>30</v>
      </c>
      <c r="AX948" s="12" t="s">
        <v>73</v>
      </c>
      <c r="AY948" s="153" t="s">
        <v>241</v>
      </c>
    </row>
    <row r="949" spans="2:65" s="13" customFormat="1" ht="12">
      <c r="B949" s="159"/>
      <c r="D949" s="152" t="s">
        <v>249</v>
      </c>
      <c r="E949" s="160" t="s">
        <v>1</v>
      </c>
      <c r="F949" s="161" t="s">
        <v>251</v>
      </c>
      <c r="H949" s="162">
        <v>135</v>
      </c>
      <c r="I949" s="163"/>
      <c r="L949" s="159"/>
      <c r="M949" s="164"/>
      <c r="T949" s="165"/>
      <c r="AT949" s="160" t="s">
        <v>249</v>
      </c>
      <c r="AU949" s="160" t="s">
        <v>86</v>
      </c>
      <c r="AV949" s="13" t="s">
        <v>247</v>
      </c>
      <c r="AW949" s="13" t="s">
        <v>30</v>
      </c>
      <c r="AX949" s="13" t="s">
        <v>80</v>
      </c>
      <c r="AY949" s="160" t="s">
        <v>241</v>
      </c>
    </row>
    <row r="950" spans="2:65" s="1" customFormat="1" ht="24.25" customHeight="1">
      <c r="B950" s="32"/>
      <c r="C950" s="137" t="s">
        <v>982</v>
      </c>
      <c r="D950" s="137" t="s">
        <v>243</v>
      </c>
      <c r="E950" s="138" t="s">
        <v>983</v>
      </c>
      <c r="F950" s="139" t="s">
        <v>984</v>
      </c>
      <c r="G950" s="140" t="s">
        <v>327</v>
      </c>
      <c r="H950" s="141">
        <v>3</v>
      </c>
      <c r="I950" s="142"/>
      <c r="J950" s="143">
        <f>ROUND(I950*H950,2)</f>
        <v>0</v>
      </c>
      <c r="K950" s="144"/>
      <c r="L950" s="32"/>
      <c r="M950" s="145" t="s">
        <v>1</v>
      </c>
      <c r="N950" s="146" t="s">
        <v>39</v>
      </c>
      <c r="P950" s="147">
        <f>O950*H950</f>
        <v>0</v>
      </c>
      <c r="Q950" s="147">
        <v>0</v>
      </c>
      <c r="R950" s="147">
        <f>Q950*H950</f>
        <v>0</v>
      </c>
      <c r="S950" s="147">
        <v>0</v>
      </c>
      <c r="T950" s="148">
        <f>S950*H950</f>
        <v>0</v>
      </c>
      <c r="AR950" s="149" t="s">
        <v>247</v>
      </c>
      <c r="AT950" s="149" t="s">
        <v>243</v>
      </c>
      <c r="AU950" s="149" t="s">
        <v>86</v>
      </c>
      <c r="AY950" s="17" t="s">
        <v>241</v>
      </c>
      <c r="BE950" s="150">
        <f>IF(N950="základní",J950,0)</f>
        <v>0</v>
      </c>
      <c r="BF950" s="150">
        <f>IF(N950="snížená",J950,0)</f>
        <v>0</v>
      </c>
      <c r="BG950" s="150">
        <f>IF(N950="zákl. přenesená",J950,0)</f>
        <v>0</v>
      </c>
      <c r="BH950" s="150">
        <f>IF(N950="sníž. přenesená",J950,0)</f>
        <v>0</v>
      </c>
      <c r="BI950" s="150">
        <f>IF(N950="nulová",J950,0)</f>
        <v>0</v>
      </c>
      <c r="BJ950" s="17" t="s">
        <v>86</v>
      </c>
      <c r="BK950" s="150">
        <f>ROUND(I950*H950,2)</f>
        <v>0</v>
      </c>
      <c r="BL950" s="17" t="s">
        <v>247</v>
      </c>
      <c r="BM950" s="149" t="s">
        <v>3992</v>
      </c>
    </row>
    <row r="951" spans="2:65" s="1" customFormat="1" ht="24.25" customHeight="1">
      <c r="B951" s="32"/>
      <c r="C951" s="137" t="s">
        <v>986</v>
      </c>
      <c r="D951" s="137" t="s">
        <v>243</v>
      </c>
      <c r="E951" s="138" t="s">
        <v>987</v>
      </c>
      <c r="F951" s="139" t="s">
        <v>988</v>
      </c>
      <c r="G951" s="140" t="s">
        <v>246</v>
      </c>
      <c r="H951" s="141">
        <v>270.05</v>
      </c>
      <c r="I951" s="142"/>
      <c r="J951" s="143">
        <f>ROUND(I951*H951,2)</f>
        <v>0</v>
      </c>
      <c r="K951" s="144"/>
      <c r="L951" s="32"/>
      <c r="M951" s="145" t="s">
        <v>1</v>
      </c>
      <c r="N951" s="146" t="s">
        <v>39</v>
      </c>
      <c r="P951" s="147">
        <f>O951*H951</f>
        <v>0</v>
      </c>
      <c r="Q951" s="147">
        <v>4.0000000000000003E-5</v>
      </c>
      <c r="R951" s="147">
        <f>Q951*H951</f>
        <v>1.0802000000000001E-2</v>
      </c>
      <c r="S951" s="147">
        <v>0</v>
      </c>
      <c r="T951" s="148">
        <f>S951*H951</f>
        <v>0</v>
      </c>
      <c r="AR951" s="149" t="s">
        <v>247</v>
      </c>
      <c r="AT951" s="149" t="s">
        <v>243</v>
      </c>
      <c r="AU951" s="149" t="s">
        <v>86</v>
      </c>
      <c r="AY951" s="17" t="s">
        <v>241</v>
      </c>
      <c r="BE951" s="150">
        <f>IF(N951="základní",J951,0)</f>
        <v>0</v>
      </c>
      <c r="BF951" s="150">
        <f>IF(N951="snížená",J951,0)</f>
        <v>0</v>
      </c>
      <c r="BG951" s="150">
        <f>IF(N951="zákl. přenesená",J951,0)</f>
        <v>0</v>
      </c>
      <c r="BH951" s="150">
        <f>IF(N951="sníž. přenesená",J951,0)</f>
        <v>0</v>
      </c>
      <c r="BI951" s="150">
        <f>IF(N951="nulová",J951,0)</f>
        <v>0</v>
      </c>
      <c r="BJ951" s="17" t="s">
        <v>86</v>
      </c>
      <c r="BK951" s="150">
        <f>ROUND(I951*H951,2)</f>
        <v>0</v>
      </c>
      <c r="BL951" s="17" t="s">
        <v>247</v>
      </c>
      <c r="BM951" s="149" t="s">
        <v>3993</v>
      </c>
    </row>
    <row r="952" spans="2:65" s="12" customFormat="1" ht="12">
      <c r="B952" s="151"/>
      <c r="D952" s="152" t="s">
        <v>249</v>
      </c>
      <c r="E952" s="153" t="s">
        <v>1</v>
      </c>
      <c r="F952" s="154" t="s">
        <v>868</v>
      </c>
      <c r="H952" s="155">
        <v>13.77</v>
      </c>
      <c r="I952" s="156"/>
      <c r="L952" s="151"/>
      <c r="M952" s="157"/>
      <c r="T952" s="158"/>
      <c r="AT952" s="153" t="s">
        <v>249</v>
      </c>
      <c r="AU952" s="153" t="s">
        <v>86</v>
      </c>
      <c r="AV952" s="12" t="s">
        <v>86</v>
      </c>
      <c r="AW952" s="12" t="s">
        <v>30</v>
      </c>
      <c r="AX952" s="12" t="s">
        <v>73</v>
      </c>
      <c r="AY952" s="153" t="s">
        <v>241</v>
      </c>
    </row>
    <row r="953" spans="2:65" s="12" customFormat="1" ht="12">
      <c r="B953" s="151"/>
      <c r="D953" s="152" t="s">
        <v>249</v>
      </c>
      <c r="E953" s="153" t="s">
        <v>1</v>
      </c>
      <c r="F953" s="154" t="s">
        <v>869</v>
      </c>
      <c r="H953" s="155">
        <v>9.7200000000000006</v>
      </c>
      <c r="I953" s="156"/>
      <c r="L953" s="151"/>
      <c r="M953" s="157"/>
      <c r="T953" s="158"/>
      <c r="AT953" s="153" t="s">
        <v>249</v>
      </c>
      <c r="AU953" s="153" t="s">
        <v>86</v>
      </c>
      <c r="AV953" s="12" t="s">
        <v>86</v>
      </c>
      <c r="AW953" s="12" t="s">
        <v>30</v>
      </c>
      <c r="AX953" s="12" t="s">
        <v>73</v>
      </c>
      <c r="AY953" s="153" t="s">
        <v>241</v>
      </c>
    </row>
    <row r="954" spans="2:65" s="12" customFormat="1" ht="12">
      <c r="B954" s="151"/>
      <c r="D954" s="152" t="s">
        <v>249</v>
      </c>
      <c r="E954" s="153" t="s">
        <v>1</v>
      </c>
      <c r="F954" s="154" t="s">
        <v>870</v>
      </c>
      <c r="H954" s="155">
        <v>2.36</v>
      </c>
      <c r="I954" s="156"/>
      <c r="L954" s="151"/>
      <c r="M954" s="157"/>
      <c r="T954" s="158"/>
      <c r="AT954" s="153" t="s">
        <v>249</v>
      </c>
      <c r="AU954" s="153" t="s">
        <v>86</v>
      </c>
      <c r="AV954" s="12" t="s">
        <v>86</v>
      </c>
      <c r="AW954" s="12" t="s">
        <v>30</v>
      </c>
      <c r="AX954" s="12" t="s">
        <v>73</v>
      </c>
      <c r="AY954" s="153" t="s">
        <v>241</v>
      </c>
    </row>
    <row r="955" spans="2:65" s="12" customFormat="1" ht="12">
      <c r="B955" s="151"/>
      <c r="D955" s="152" t="s">
        <v>249</v>
      </c>
      <c r="E955" s="153" t="s">
        <v>1</v>
      </c>
      <c r="F955" s="154" t="s">
        <v>871</v>
      </c>
      <c r="H955" s="155">
        <v>8.4600000000000009</v>
      </c>
      <c r="I955" s="156"/>
      <c r="L955" s="151"/>
      <c r="M955" s="157"/>
      <c r="T955" s="158"/>
      <c r="AT955" s="153" t="s">
        <v>249</v>
      </c>
      <c r="AU955" s="153" t="s">
        <v>86</v>
      </c>
      <c r="AV955" s="12" t="s">
        <v>86</v>
      </c>
      <c r="AW955" s="12" t="s">
        <v>30</v>
      </c>
      <c r="AX955" s="12" t="s">
        <v>73</v>
      </c>
      <c r="AY955" s="153" t="s">
        <v>241</v>
      </c>
    </row>
    <row r="956" spans="2:65" s="12" customFormat="1" ht="12">
      <c r="B956" s="151"/>
      <c r="D956" s="152" t="s">
        <v>249</v>
      </c>
      <c r="E956" s="153" t="s">
        <v>1</v>
      </c>
      <c r="F956" s="154" t="s">
        <v>872</v>
      </c>
      <c r="H956" s="155">
        <v>56.34</v>
      </c>
      <c r="I956" s="156"/>
      <c r="L956" s="151"/>
      <c r="M956" s="157"/>
      <c r="T956" s="158"/>
      <c r="AT956" s="153" t="s">
        <v>249</v>
      </c>
      <c r="AU956" s="153" t="s">
        <v>86</v>
      </c>
      <c r="AV956" s="12" t="s">
        <v>86</v>
      </c>
      <c r="AW956" s="12" t="s">
        <v>30</v>
      </c>
      <c r="AX956" s="12" t="s">
        <v>73</v>
      </c>
      <c r="AY956" s="153" t="s">
        <v>241</v>
      </c>
    </row>
    <row r="957" spans="2:65" s="12" customFormat="1" ht="12">
      <c r="B957" s="151"/>
      <c r="D957" s="152" t="s">
        <v>249</v>
      </c>
      <c r="E957" s="153" t="s">
        <v>1</v>
      </c>
      <c r="F957" s="154" t="s">
        <v>873</v>
      </c>
      <c r="H957" s="155">
        <v>6.57</v>
      </c>
      <c r="I957" s="156"/>
      <c r="L957" s="151"/>
      <c r="M957" s="157"/>
      <c r="T957" s="158"/>
      <c r="AT957" s="153" t="s">
        <v>249</v>
      </c>
      <c r="AU957" s="153" t="s">
        <v>86</v>
      </c>
      <c r="AV957" s="12" t="s">
        <v>86</v>
      </c>
      <c r="AW957" s="12" t="s">
        <v>30</v>
      </c>
      <c r="AX957" s="12" t="s">
        <v>73</v>
      </c>
      <c r="AY957" s="153" t="s">
        <v>241</v>
      </c>
    </row>
    <row r="958" spans="2:65" s="12" customFormat="1" ht="12">
      <c r="B958" s="151"/>
      <c r="D958" s="152" t="s">
        <v>249</v>
      </c>
      <c r="E958" s="153" t="s">
        <v>1</v>
      </c>
      <c r="F958" s="154" t="s">
        <v>874</v>
      </c>
      <c r="H958" s="155">
        <v>6.74</v>
      </c>
      <c r="I958" s="156"/>
      <c r="L958" s="151"/>
      <c r="M958" s="157"/>
      <c r="T958" s="158"/>
      <c r="AT958" s="153" t="s">
        <v>249</v>
      </c>
      <c r="AU958" s="153" t="s">
        <v>86</v>
      </c>
      <c r="AV958" s="12" t="s">
        <v>86</v>
      </c>
      <c r="AW958" s="12" t="s">
        <v>30</v>
      </c>
      <c r="AX958" s="12" t="s">
        <v>73</v>
      </c>
      <c r="AY958" s="153" t="s">
        <v>241</v>
      </c>
    </row>
    <row r="959" spans="2:65" s="12" customFormat="1" ht="12">
      <c r="B959" s="151"/>
      <c r="D959" s="152" t="s">
        <v>249</v>
      </c>
      <c r="E959" s="153" t="s">
        <v>1</v>
      </c>
      <c r="F959" s="154" t="s">
        <v>875</v>
      </c>
      <c r="H959" s="155">
        <v>17.23</v>
      </c>
      <c r="I959" s="156"/>
      <c r="L959" s="151"/>
      <c r="M959" s="157"/>
      <c r="T959" s="158"/>
      <c r="AT959" s="153" t="s">
        <v>249</v>
      </c>
      <c r="AU959" s="153" t="s">
        <v>86</v>
      </c>
      <c r="AV959" s="12" t="s">
        <v>86</v>
      </c>
      <c r="AW959" s="12" t="s">
        <v>30</v>
      </c>
      <c r="AX959" s="12" t="s">
        <v>73</v>
      </c>
      <c r="AY959" s="153" t="s">
        <v>241</v>
      </c>
    </row>
    <row r="960" spans="2:65" s="12" customFormat="1" ht="12">
      <c r="B960" s="151"/>
      <c r="D960" s="152" t="s">
        <v>249</v>
      </c>
      <c r="E960" s="153" t="s">
        <v>1</v>
      </c>
      <c r="F960" s="154" t="s">
        <v>876</v>
      </c>
      <c r="H960" s="155">
        <v>17.23</v>
      </c>
      <c r="I960" s="156"/>
      <c r="L960" s="151"/>
      <c r="M960" s="157"/>
      <c r="T960" s="158"/>
      <c r="AT960" s="153" t="s">
        <v>249</v>
      </c>
      <c r="AU960" s="153" t="s">
        <v>86</v>
      </c>
      <c r="AV960" s="12" t="s">
        <v>86</v>
      </c>
      <c r="AW960" s="12" t="s">
        <v>30</v>
      </c>
      <c r="AX960" s="12" t="s">
        <v>73</v>
      </c>
      <c r="AY960" s="153" t="s">
        <v>241</v>
      </c>
    </row>
    <row r="961" spans="2:65" s="12" customFormat="1" ht="12">
      <c r="B961" s="151"/>
      <c r="D961" s="152" t="s">
        <v>249</v>
      </c>
      <c r="E961" s="153" t="s">
        <v>1</v>
      </c>
      <c r="F961" s="154" t="s">
        <v>877</v>
      </c>
      <c r="H961" s="155">
        <v>6.74</v>
      </c>
      <c r="I961" s="156"/>
      <c r="L961" s="151"/>
      <c r="M961" s="157"/>
      <c r="T961" s="158"/>
      <c r="AT961" s="153" t="s">
        <v>249</v>
      </c>
      <c r="AU961" s="153" t="s">
        <v>86</v>
      </c>
      <c r="AV961" s="12" t="s">
        <v>86</v>
      </c>
      <c r="AW961" s="12" t="s">
        <v>30</v>
      </c>
      <c r="AX961" s="12" t="s">
        <v>73</v>
      </c>
      <c r="AY961" s="153" t="s">
        <v>241</v>
      </c>
    </row>
    <row r="962" spans="2:65" s="12" customFormat="1" ht="12">
      <c r="B962" s="151"/>
      <c r="D962" s="152" t="s">
        <v>249</v>
      </c>
      <c r="E962" s="153" t="s">
        <v>1</v>
      </c>
      <c r="F962" s="154" t="s">
        <v>878</v>
      </c>
      <c r="H962" s="155">
        <v>6.74</v>
      </c>
      <c r="I962" s="156"/>
      <c r="L962" s="151"/>
      <c r="M962" s="157"/>
      <c r="T962" s="158"/>
      <c r="AT962" s="153" t="s">
        <v>249</v>
      </c>
      <c r="AU962" s="153" t="s">
        <v>86</v>
      </c>
      <c r="AV962" s="12" t="s">
        <v>86</v>
      </c>
      <c r="AW962" s="12" t="s">
        <v>30</v>
      </c>
      <c r="AX962" s="12" t="s">
        <v>73</v>
      </c>
      <c r="AY962" s="153" t="s">
        <v>241</v>
      </c>
    </row>
    <row r="963" spans="2:65" s="12" customFormat="1" ht="12">
      <c r="B963" s="151"/>
      <c r="D963" s="152" t="s">
        <v>249</v>
      </c>
      <c r="E963" s="153" t="s">
        <v>1</v>
      </c>
      <c r="F963" s="154" t="s">
        <v>879</v>
      </c>
      <c r="H963" s="155">
        <v>17.23</v>
      </c>
      <c r="I963" s="156"/>
      <c r="L963" s="151"/>
      <c r="M963" s="157"/>
      <c r="T963" s="158"/>
      <c r="AT963" s="153" t="s">
        <v>249</v>
      </c>
      <c r="AU963" s="153" t="s">
        <v>86</v>
      </c>
      <c r="AV963" s="12" t="s">
        <v>86</v>
      </c>
      <c r="AW963" s="12" t="s">
        <v>30</v>
      </c>
      <c r="AX963" s="12" t="s">
        <v>73</v>
      </c>
      <c r="AY963" s="153" t="s">
        <v>241</v>
      </c>
    </row>
    <row r="964" spans="2:65" s="12" customFormat="1" ht="12">
      <c r="B964" s="151"/>
      <c r="D964" s="152" t="s">
        <v>249</v>
      </c>
      <c r="E964" s="153" t="s">
        <v>1</v>
      </c>
      <c r="F964" s="154" t="s">
        <v>880</v>
      </c>
      <c r="H964" s="155">
        <v>19.84</v>
      </c>
      <c r="I964" s="156"/>
      <c r="L964" s="151"/>
      <c r="M964" s="157"/>
      <c r="T964" s="158"/>
      <c r="AT964" s="153" t="s">
        <v>249</v>
      </c>
      <c r="AU964" s="153" t="s">
        <v>86</v>
      </c>
      <c r="AV964" s="12" t="s">
        <v>86</v>
      </c>
      <c r="AW964" s="12" t="s">
        <v>30</v>
      </c>
      <c r="AX964" s="12" t="s">
        <v>73</v>
      </c>
      <c r="AY964" s="153" t="s">
        <v>241</v>
      </c>
    </row>
    <row r="965" spans="2:65" s="12" customFormat="1" ht="12">
      <c r="B965" s="151"/>
      <c r="D965" s="152" t="s">
        <v>249</v>
      </c>
      <c r="E965" s="153" t="s">
        <v>1</v>
      </c>
      <c r="F965" s="154" t="s">
        <v>881</v>
      </c>
      <c r="H965" s="155">
        <v>17.23</v>
      </c>
      <c r="I965" s="156"/>
      <c r="L965" s="151"/>
      <c r="M965" s="157"/>
      <c r="T965" s="158"/>
      <c r="AT965" s="153" t="s">
        <v>249</v>
      </c>
      <c r="AU965" s="153" t="s">
        <v>86</v>
      </c>
      <c r="AV965" s="12" t="s">
        <v>86</v>
      </c>
      <c r="AW965" s="12" t="s">
        <v>30</v>
      </c>
      <c r="AX965" s="12" t="s">
        <v>73</v>
      </c>
      <c r="AY965" s="153" t="s">
        <v>241</v>
      </c>
    </row>
    <row r="966" spans="2:65" s="12" customFormat="1" ht="12">
      <c r="B966" s="151"/>
      <c r="D966" s="152" t="s">
        <v>249</v>
      </c>
      <c r="E966" s="153" t="s">
        <v>1</v>
      </c>
      <c r="F966" s="154" t="s">
        <v>882</v>
      </c>
      <c r="H966" s="155">
        <v>6.74</v>
      </c>
      <c r="I966" s="156"/>
      <c r="L966" s="151"/>
      <c r="M966" s="157"/>
      <c r="T966" s="158"/>
      <c r="AT966" s="153" t="s">
        <v>249</v>
      </c>
      <c r="AU966" s="153" t="s">
        <v>86</v>
      </c>
      <c r="AV966" s="12" t="s">
        <v>86</v>
      </c>
      <c r="AW966" s="12" t="s">
        <v>30</v>
      </c>
      <c r="AX966" s="12" t="s">
        <v>73</v>
      </c>
      <c r="AY966" s="153" t="s">
        <v>241</v>
      </c>
    </row>
    <row r="967" spans="2:65" s="12" customFormat="1" ht="12">
      <c r="B967" s="151"/>
      <c r="D967" s="152" t="s">
        <v>249</v>
      </c>
      <c r="E967" s="153" t="s">
        <v>1</v>
      </c>
      <c r="F967" s="154" t="s">
        <v>883</v>
      </c>
      <c r="H967" s="155">
        <v>6.74</v>
      </c>
      <c r="I967" s="156"/>
      <c r="L967" s="151"/>
      <c r="M967" s="157"/>
      <c r="T967" s="158"/>
      <c r="AT967" s="153" t="s">
        <v>249</v>
      </c>
      <c r="AU967" s="153" t="s">
        <v>86</v>
      </c>
      <c r="AV967" s="12" t="s">
        <v>86</v>
      </c>
      <c r="AW967" s="12" t="s">
        <v>30</v>
      </c>
      <c r="AX967" s="12" t="s">
        <v>73</v>
      </c>
      <c r="AY967" s="153" t="s">
        <v>241</v>
      </c>
    </row>
    <row r="968" spans="2:65" s="12" customFormat="1" ht="12">
      <c r="B968" s="151"/>
      <c r="D968" s="152" t="s">
        <v>249</v>
      </c>
      <c r="E968" s="153" t="s">
        <v>1</v>
      </c>
      <c r="F968" s="154" t="s">
        <v>884</v>
      </c>
      <c r="H968" s="155">
        <v>17.23</v>
      </c>
      <c r="I968" s="156"/>
      <c r="L968" s="151"/>
      <c r="M968" s="157"/>
      <c r="T968" s="158"/>
      <c r="AT968" s="153" t="s">
        <v>249</v>
      </c>
      <c r="AU968" s="153" t="s">
        <v>86</v>
      </c>
      <c r="AV968" s="12" t="s">
        <v>86</v>
      </c>
      <c r="AW968" s="12" t="s">
        <v>30</v>
      </c>
      <c r="AX968" s="12" t="s">
        <v>73</v>
      </c>
      <c r="AY968" s="153" t="s">
        <v>241</v>
      </c>
    </row>
    <row r="969" spans="2:65" s="12" customFormat="1" ht="12">
      <c r="B969" s="151"/>
      <c r="D969" s="152" t="s">
        <v>249</v>
      </c>
      <c r="E969" s="153" t="s">
        <v>1</v>
      </c>
      <c r="F969" s="154" t="s">
        <v>885</v>
      </c>
      <c r="H969" s="155">
        <v>17.23</v>
      </c>
      <c r="I969" s="156"/>
      <c r="L969" s="151"/>
      <c r="M969" s="157"/>
      <c r="T969" s="158"/>
      <c r="AT969" s="153" t="s">
        <v>249</v>
      </c>
      <c r="AU969" s="153" t="s">
        <v>86</v>
      </c>
      <c r="AV969" s="12" t="s">
        <v>86</v>
      </c>
      <c r="AW969" s="12" t="s">
        <v>30</v>
      </c>
      <c r="AX969" s="12" t="s">
        <v>73</v>
      </c>
      <c r="AY969" s="153" t="s">
        <v>241</v>
      </c>
    </row>
    <row r="970" spans="2:65" s="12" customFormat="1" ht="12">
      <c r="B970" s="151"/>
      <c r="D970" s="152" t="s">
        <v>249</v>
      </c>
      <c r="E970" s="153" t="s">
        <v>1</v>
      </c>
      <c r="F970" s="154" t="s">
        <v>886</v>
      </c>
      <c r="H970" s="155">
        <v>7.83</v>
      </c>
      <c r="I970" s="156"/>
      <c r="L970" s="151"/>
      <c r="M970" s="157"/>
      <c r="T970" s="158"/>
      <c r="AT970" s="153" t="s">
        <v>249</v>
      </c>
      <c r="AU970" s="153" t="s">
        <v>86</v>
      </c>
      <c r="AV970" s="12" t="s">
        <v>86</v>
      </c>
      <c r="AW970" s="12" t="s">
        <v>30</v>
      </c>
      <c r="AX970" s="12" t="s">
        <v>73</v>
      </c>
      <c r="AY970" s="153" t="s">
        <v>241</v>
      </c>
    </row>
    <row r="971" spans="2:65" s="12" customFormat="1" ht="12">
      <c r="B971" s="151"/>
      <c r="D971" s="152" t="s">
        <v>249</v>
      </c>
      <c r="E971" s="153" t="s">
        <v>1</v>
      </c>
      <c r="F971" s="154" t="s">
        <v>887</v>
      </c>
      <c r="H971" s="155">
        <v>2.37</v>
      </c>
      <c r="I971" s="156"/>
      <c r="L971" s="151"/>
      <c r="M971" s="157"/>
      <c r="T971" s="158"/>
      <c r="AT971" s="153" t="s">
        <v>249</v>
      </c>
      <c r="AU971" s="153" t="s">
        <v>86</v>
      </c>
      <c r="AV971" s="12" t="s">
        <v>86</v>
      </c>
      <c r="AW971" s="12" t="s">
        <v>30</v>
      </c>
      <c r="AX971" s="12" t="s">
        <v>73</v>
      </c>
      <c r="AY971" s="153" t="s">
        <v>241</v>
      </c>
    </row>
    <row r="972" spans="2:65" s="12" customFormat="1" ht="12">
      <c r="B972" s="151"/>
      <c r="D972" s="152" t="s">
        <v>249</v>
      </c>
      <c r="E972" s="153" t="s">
        <v>1</v>
      </c>
      <c r="F972" s="154" t="s">
        <v>888</v>
      </c>
      <c r="H972" s="155">
        <v>5.71</v>
      </c>
      <c r="I972" s="156"/>
      <c r="L972" s="151"/>
      <c r="M972" s="157"/>
      <c r="T972" s="158"/>
      <c r="AT972" s="153" t="s">
        <v>249</v>
      </c>
      <c r="AU972" s="153" t="s">
        <v>86</v>
      </c>
      <c r="AV972" s="12" t="s">
        <v>86</v>
      </c>
      <c r="AW972" s="12" t="s">
        <v>30</v>
      </c>
      <c r="AX972" s="12" t="s">
        <v>73</v>
      </c>
      <c r="AY972" s="153" t="s">
        <v>241</v>
      </c>
    </row>
    <row r="973" spans="2:65" s="13" customFormat="1" ht="12">
      <c r="B973" s="159"/>
      <c r="D973" s="152" t="s">
        <v>249</v>
      </c>
      <c r="E973" s="160" t="s">
        <v>1</v>
      </c>
      <c r="F973" s="161" t="s">
        <v>251</v>
      </c>
      <c r="H973" s="162">
        <v>270.05</v>
      </c>
      <c r="I973" s="163"/>
      <c r="L973" s="159"/>
      <c r="M973" s="164"/>
      <c r="T973" s="165"/>
      <c r="AT973" s="160" t="s">
        <v>249</v>
      </c>
      <c r="AU973" s="160" t="s">
        <v>86</v>
      </c>
      <c r="AV973" s="13" t="s">
        <v>247</v>
      </c>
      <c r="AW973" s="13" t="s">
        <v>30</v>
      </c>
      <c r="AX973" s="13" t="s">
        <v>80</v>
      </c>
      <c r="AY973" s="160" t="s">
        <v>241</v>
      </c>
    </row>
    <row r="974" spans="2:65" s="1" customFormat="1" ht="24.25" customHeight="1">
      <c r="B974" s="32"/>
      <c r="C974" s="137" t="s">
        <v>990</v>
      </c>
      <c r="D974" s="137" t="s">
        <v>243</v>
      </c>
      <c r="E974" s="138" t="s">
        <v>991</v>
      </c>
      <c r="F974" s="139" t="s">
        <v>992</v>
      </c>
      <c r="G974" s="140" t="s">
        <v>246</v>
      </c>
      <c r="H974" s="141">
        <v>190</v>
      </c>
      <c r="I974" s="142"/>
      <c r="J974" s="143">
        <f>ROUND(I974*H974,2)</f>
        <v>0</v>
      </c>
      <c r="K974" s="144"/>
      <c r="L974" s="32"/>
      <c r="M974" s="145" t="s">
        <v>1</v>
      </c>
      <c r="N974" s="146" t="s">
        <v>39</v>
      </c>
      <c r="P974" s="147">
        <f>O974*H974</f>
        <v>0</v>
      </c>
      <c r="Q974" s="147">
        <v>0</v>
      </c>
      <c r="R974" s="147">
        <f>Q974*H974</f>
        <v>0</v>
      </c>
      <c r="S974" s="147">
        <v>0</v>
      </c>
      <c r="T974" s="148">
        <f>S974*H974</f>
        <v>0</v>
      </c>
      <c r="AR974" s="149" t="s">
        <v>247</v>
      </c>
      <c r="AT974" s="149" t="s">
        <v>243</v>
      </c>
      <c r="AU974" s="149" t="s">
        <v>86</v>
      </c>
      <c r="AY974" s="17" t="s">
        <v>241</v>
      </c>
      <c r="BE974" s="150">
        <f>IF(N974="základní",J974,0)</f>
        <v>0</v>
      </c>
      <c r="BF974" s="150">
        <f>IF(N974="snížená",J974,0)</f>
        <v>0</v>
      </c>
      <c r="BG974" s="150">
        <f>IF(N974="zákl. přenesená",J974,0)</f>
        <v>0</v>
      </c>
      <c r="BH974" s="150">
        <f>IF(N974="sníž. přenesená",J974,0)</f>
        <v>0</v>
      </c>
      <c r="BI974" s="150">
        <f>IF(N974="nulová",J974,0)</f>
        <v>0</v>
      </c>
      <c r="BJ974" s="17" t="s">
        <v>86</v>
      </c>
      <c r="BK974" s="150">
        <f>ROUND(I974*H974,2)</f>
        <v>0</v>
      </c>
      <c r="BL974" s="17" t="s">
        <v>247</v>
      </c>
      <c r="BM974" s="149" t="s">
        <v>3994</v>
      </c>
    </row>
    <row r="975" spans="2:65" s="1" customFormat="1" ht="24.25" customHeight="1">
      <c r="B975" s="32"/>
      <c r="C975" s="137" t="s">
        <v>994</v>
      </c>
      <c r="D975" s="137" t="s">
        <v>243</v>
      </c>
      <c r="E975" s="138" t="s">
        <v>995</v>
      </c>
      <c r="F975" s="139" t="s">
        <v>996</v>
      </c>
      <c r="G975" s="140" t="s">
        <v>246</v>
      </c>
      <c r="H975" s="141">
        <v>190</v>
      </c>
      <c r="I975" s="142"/>
      <c r="J975" s="143">
        <f>ROUND(I975*H975,2)</f>
        <v>0</v>
      </c>
      <c r="K975" s="144"/>
      <c r="L975" s="32"/>
      <c r="M975" s="145" t="s">
        <v>1</v>
      </c>
      <c r="N975" s="146" t="s">
        <v>39</v>
      </c>
      <c r="P975" s="147">
        <f>O975*H975</f>
        <v>0</v>
      </c>
      <c r="Q975" s="147">
        <v>0</v>
      </c>
      <c r="R975" s="147">
        <f>Q975*H975</f>
        <v>0</v>
      </c>
      <c r="S975" s="147">
        <v>0</v>
      </c>
      <c r="T975" s="148">
        <f>S975*H975</f>
        <v>0</v>
      </c>
      <c r="AR975" s="149" t="s">
        <v>247</v>
      </c>
      <c r="AT975" s="149" t="s">
        <v>243</v>
      </c>
      <c r="AU975" s="149" t="s">
        <v>86</v>
      </c>
      <c r="AY975" s="17" t="s">
        <v>241</v>
      </c>
      <c r="BE975" s="150">
        <f>IF(N975="základní",J975,0)</f>
        <v>0</v>
      </c>
      <c r="BF975" s="150">
        <f>IF(N975="snížená",J975,0)</f>
        <v>0</v>
      </c>
      <c r="BG975" s="150">
        <f>IF(N975="zákl. přenesená",J975,0)</f>
        <v>0</v>
      </c>
      <c r="BH975" s="150">
        <f>IF(N975="sníž. přenesená",J975,0)</f>
        <v>0</v>
      </c>
      <c r="BI975" s="150">
        <f>IF(N975="nulová",J975,0)</f>
        <v>0</v>
      </c>
      <c r="BJ975" s="17" t="s">
        <v>86</v>
      </c>
      <c r="BK975" s="150">
        <f>ROUND(I975*H975,2)</f>
        <v>0</v>
      </c>
      <c r="BL975" s="17" t="s">
        <v>247</v>
      </c>
      <c r="BM975" s="149" t="s">
        <v>3995</v>
      </c>
    </row>
    <row r="976" spans="2:65" s="11" customFormat="1" ht="22.75" customHeight="1">
      <c r="B976" s="125"/>
      <c r="D976" s="126" t="s">
        <v>72</v>
      </c>
      <c r="E976" s="135" t="s">
        <v>998</v>
      </c>
      <c r="F976" s="135" t="s">
        <v>999</v>
      </c>
      <c r="I976" s="128"/>
      <c r="J976" s="136">
        <f>BK976</f>
        <v>0</v>
      </c>
      <c r="L976" s="125"/>
      <c r="M976" s="130"/>
      <c r="P976" s="131">
        <f>P977</f>
        <v>0</v>
      </c>
      <c r="R976" s="131">
        <f>R977</f>
        <v>0</v>
      </c>
      <c r="T976" s="132">
        <f>T977</f>
        <v>0</v>
      </c>
      <c r="AR976" s="126" t="s">
        <v>80</v>
      </c>
      <c r="AT976" s="133" t="s">
        <v>72</v>
      </c>
      <c r="AU976" s="133" t="s">
        <v>80</v>
      </c>
      <c r="AY976" s="126" t="s">
        <v>241</v>
      </c>
      <c r="BK976" s="134">
        <f>BK977</f>
        <v>0</v>
      </c>
    </row>
    <row r="977" spans="2:65" s="1" customFormat="1" ht="16.5" customHeight="1">
      <c r="B977" s="32"/>
      <c r="C977" s="137" t="s">
        <v>1000</v>
      </c>
      <c r="D977" s="137" t="s">
        <v>243</v>
      </c>
      <c r="E977" s="138" t="s">
        <v>1001</v>
      </c>
      <c r="F977" s="139" t="s">
        <v>1002</v>
      </c>
      <c r="G977" s="140" t="s">
        <v>282</v>
      </c>
      <c r="H977" s="141">
        <v>1314.4870000000001</v>
      </c>
      <c r="I977" s="142"/>
      <c r="J977" s="143">
        <f>ROUND(I977*H977,2)</f>
        <v>0</v>
      </c>
      <c r="K977" s="144"/>
      <c r="L977" s="32"/>
      <c r="M977" s="145" t="s">
        <v>1</v>
      </c>
      <c r="N977" s="146" t="s">
        <v>39</v>
      </c>
      <c r="P977" s="147">
        <f>O977*H977</f>
        <v>0</v>
      </c>
      <c r="Q977" s="147">
        <v>0</v>
      </c>
      <c r="R977" s="147">
        <f>Q977*H977</f>
        <v>0</v>
      </c>
      <c r="S977" s="147">
        <v>0</v>
      </c>
      <c r="T977" s="148">
        <f>S977*H977</f>
        <v>0</v>
      </c>
      <c r="AR977" s="149" t="s">
        <v>247</v>
      </c>
      <c r="AT977" s="149" t="s">
        <v>243</v>
      </c>
      <c r="AU977" s="149" t="s">
        <v>86</v>
      </c>
      <c r="AY977" s="17" t="s">
        <v>241</v>
      </c>
      <c r="BE977" s="150">
        <f>IF(N977="základní",J977,0)</f>
        <v>0</v>
      </c>
      <c r="BF977" s="150">
        <f>IF(N977="snížená",J977,0)</f>
        <v>0</v>
      </c>
      <c r="BG977" s="150">
        <f>IF(N977="zákl. přenesená",J977,0)</f>
        <v>0</v>
      </c>
      <c r="BH977" s="150">
        <f>IF(N977="sníž. přenesená",J977,0)</f>
        <v>0</v>
      </c>
      <c r="BI977" s="150">
        <f>IF(N977="nulová",J977,0)</f>
        <v>0</v>
      </c>
      <c r="BJ977" s="17" t="s">
        <v>86</v>
      </c>
      <c r="BK977" s="150">
        <f>ROUND(I977*H977,2)</f>
        <v>0</v>
      </c>
      <c r="BL977" s="17" t="s">
        <v>247</v>
      </c>
      <c r="BM977" s="149" t="s">
        <v>3996</v>
      </c>
    </row>
    <row r="978" spans="2:65" s="11" customFormat="1" ht="26" customHeight="1">
      <c r="B978" s="125"/>
      <c r="D978" s="126" t="s">
        <v>72</v>
      </c>
      <c r="E978" s="127" t="s">
        <v>1004</v>
      </c>
      <c r="F978" s="127" t="s">
        <v>1005</v>
      </c>
      <c r="I978" s="128"/>
      <c r="J978" s="129">
        <f>BK978</f>
        <v>0</v>
      </c>
      <c r="L978" s="125"/>
      <c r="M978" s="130"/>
      <c r="P978" s="131">
        <f>P979+P1090+P1164+P1206+P1275+P1279+P1340+P1345+P1434+P1506+P1549+P1632+P1661+P1678+P1730+P1762+P1873+P1945+P2090+P2123+P2266</f>
        <v>0</v>
      </c>
      <c r="R978" s="131">
        <f>R979+R1090+R1164+R1206+R1275+R1279+R1340+R1345+R1434+R1506+R1549+R1632+R1661+R1678+R1730+R1762+R1873+R1945+R2090+R2123+R2266</f>
        <v>44.115839379999997</v>
      </c>
      <c r="T978" s="132">
        <f>T979+T1090+T1164+T1206+T1275+T1279+T1340+T1345+T1434+T1506+T1549+T1632+T1661+T1678+T1730+T1762+T1873+T1945+T2090+T2123+T2266</f>
        <v>6.0000000000000006E-4</v>
      </c>
      <c r="AR978" s="126" t="s">
        <v>86</v>
      </c>
      <c r="AT978" s="133" t="s">
        <v>72</v>
      </c>
      <c r="AU978" s="133" t="s">
        <v>73</v>
      </c>
      <c r="AY978" s="126" t="s">
        <v>241</v>
      </c>
      <c r="BK978" s="134">
        <f>BK979+BK1090+BK1164+BK1206+BK1275+BK1279+BK1340+BK1345+BK1434+BK1506+BK1549+BK1632+BK1661+BK1678+BK1730+BK1762+BK1873+BK1945+BK2090+BK2123+BK2266</f>
        <v>0</v>
      </c>
    </row>
    <row r="979" spans="2:65" s="11" customFormat="1" ht="22.75" customHeight="1">
      <c r="B979" s="125"/>
      <c r="D979" s="126" t="s">
        <v>72</v>
      </c>
      <c r="E979" s="135" t="s">
        <v>1006</v>
      </c>
      <c r="F979" s="135" t="s">
        <v>1007</v>
      </c>
      <c r="I979" s="128"/>
      <c r="J979" s="136">
        <f>BK979</f>
        <v>0</v>
      </c>
      <c r="L979" s="125"/>
      <c r="M979" s="130"/>
      <c r="P979" s="131">
        <f>SUM(P980:P1089)</f>
        <v>0</v>
      </c>
      <c r="R979" s="131">
        <f>SUM(R980:R1089)</f>
        <v>3.3837283199999999</v>
      </c>
      <c r="T979" s="132">
        <f>SUM(T980:T1089)</f>
        <v>0</v>
      </c>
      <c r="AR979" s="126" t="s">
        <v>86</v>
      </c>
      <c r="AT979" s="133" t="s">
        <v>72</v>
      </c>
      <c r="AU979" s="133" t="s">
        <v>80</v>
      </c>
      <c r="AY979" s="126" t="s">
        <v>241</v>
      </c>
      <c r="BK979" s="134">
        <f>SUM(BK980:BK1089)</f>
        <v>0</v>
      </c>
    </row>
    <row r="980" spans="2:65" s="1" customFormat="1" ht="24.25" customHeight="1">
      <c r="B980" s="32"/>
      <c r="C980" s="137" t="s">
        <v>1008</v>
      </c>
      <c r="D980" s="137" t="s">
        <v>243</v>
      </c>
      <c r="E980" s="138" t="s">
        <v>1009</v>
      </c>
      <c r="F980" s="139" t="s">
        <v>1010</v>
      </c>
      <c r="G980" s="140" t="s">
        <v>246</v>
      </c>
      <c r="H980" s="141">
        <v>270.05</v>
      </c>
      <c r="I980" s="142"/>
      <c r="J980" s="143">
        <f>ROUND(I980*H980,2)</f>
        <v>0</v>
      </c>
      <c r="K980" s="144"/>
      <c r="L980" s="32"/>
      <c r="M980" s="145" t="s">
        <v>1</v>
      </c>
      <c r="N980" s="146" t="s">
        <v>39</v>
      </c>
      <c r="P980" s="147">
        <f>O980*H980</f>
        <v>0</v>
      </c>
      <c r="Q980" s="147">
        <v>0</v>
      </c>
      <c r="R980" s="147">
        <f>Q980*H980</f>
        <v>0</v>
      </c>
      <c r="S980" s="147">
        <v>0</v>
      </c>
      <c r="T980" s="148">
        <f>S980*H980</f>
        <v>0</v>
      </c>
      <c r="AR980" s="149" t="s">
        <v>334</v>
      </c>
      <c r="AT980" s="149" t="s">
        <v>243</v>
      </c>
      <c r="AU980" s="149" t="s">
        <v>86</v>
      </c>
      <c r="AY980" s="17" t="s">
        <v>241</v>
      </c>
      <c r="BE980" s="150">
        <f>IF(N980="základní",J980,0)</f>
        <v>0</v>
      </c>
      <c r="BF980" s="150">
        <f>IF(N980="snížená",J980,0)</f>
        <v>0</v>
      </c>
      <c r="BG980" s="150">
        <f>IF(N980="zákl. přenesená",J980,0)</f>
        <v>0</v>
      </c>
      <c r="BH980" s="150">
        <f>IF(N980="sníž. přenesená",J980,0)</f>
        <v>0</v>
      </c>
      <c r="BI980" s="150">
        <f>IF(N980="nulová",J980,0)</f>
        <v>0</v>
      </c>
      <c r="BJ980" s="17" t="s">
        <v>86</v>
      </c>
      <c r="BK980" s="150">
        <f>ROUND(I980*H980,2)</f>
        <v>0</v>
      </c>
      <c r="BL980" s="17" t="s">
        <v>334</v>
      </c>
      <c r="BM980" s="149" t="s">
        <v>3997</v>
      </c>
    </row>
    <row r="981" spans="2:65" s="12" customFormat="1" ht="12">
      <c r="B981" s="151"/>
      <c r="D981" s="152" t="s">
        <v>249</v>
      </c>
      <c r="E981" s="153" t="s">
        <v>1</v>
      </c>
      <c r="F981" s="154" t="s">
        <v>868</v>
      </c>
      <c r="H981" s="155">
        <v>13.77</v>
      </c>
      <c r="I981" s="156"/>
      <c r="L981" s="151"/>
      <c r="M981" s="157"/>
      <c r="T981" s="158"/>
      <c r="AT981" s="153" t="s">
        <v>249</v>
      </c>
      <c r="AU981" s="153" t="s">
        <v>86</v>
      </c>
      <c r="AV981" s="12" t="s">
        <v>86</v>
      </c>
      <c r="AW981" s="12" t="s">
        <v>30</v>
      </c>
      <c r="AX981" s="12" t="s">
        <v>73</v>
      </c>
      <c r="AY981" s="153" t="s">
        <v>241</v>
      </c>
    </row>
    <row r="982" spans="2:65" s="12" customFormat="1" ht="12">
      <c r="B982" s="151"/>
      <c r="D982" s="152" t="s">
        <v>249</v>
      </c>
      <c r="E982" s="153" t="s">
        <v>1</v>
      </c>
      <c r="F982" s="154" t="s">
        <v>869</v>
      </c>
      <c r="H982" s="155">
        <v>9.7200000000000006</v>
      </c>
      <c r="I982" s="156"/>
      <c r="L982" s="151"/>
      <c r="M982" s="157"/>
      <c r="T982" s="158"/>
      <c r="AT982" s="153" t="s">
        <v>249</v>
      </c>
      <c r="AU982" s="153" t="s">
        <v>86</v>
      </c>
      <c r="AV982" s="12" t="s">
        <v>86</v>
      </c>
      <c r="AW982" s="12" t="s">
        <v>30</v>
      </c>
      <c r="AX982" s="12" t="s">
        <v>73</v>
      </c>
      <c r="AY982" s="153" t="s">
        <v>241</v>
      </c>
    </row>
    <row r="983" spans="2:65" s="12" customFormat="1" ht="12">
      <c r="B983" s="151"/>
      <c r="D983" s="152" t="s">
        <v>249</v>
      </c>
      <c r="E983" s="153" t="s">
        <v>1</v>
      </c>
      <c r="F983" s="154" t="s">
        <v>870</v>
      </c>
      <c r="H983" s="155">
        <v>2.36</v>
      </c>
      <c r="I983" s="156"/>
      <c r="L983" s="151"/>
      <c r="M983" s="157"/>
      <c r="T983" s="158"/>
      <c r="AT983" s="153" t="s">
        <v>249</v>
      </c>
      <c r="AU983" s="153" t="s">
        <v>86</v>
      </c>
      <c r="AV983" s="12" t="s">
        <v>86</v>
      </c>
      <c r="AW983" s="12" t="s">
        <v>30</v>
      </c>
      <c r="AX983" s="12" t="s">
        <v>73</v>
      </c>
      <c r="AY983" s="153" t="s">
        <v>241</v>
      </c>
    </row>
    <row r="984" spans="2:65" s="12" customFormat="1" ht="12">
      <c r="B984" s="151"/>
      <c r="D984" s="152" t="s">
        <v>249</v>
      </c>
      <c r="E984" s="153" t="s">
        <v>1</v>
      </c>
      <c r="F984" s="154" t="s">
        <v>871</v>
      </c>
      <c r="H984" s="155">
        <v>8.4600000000000009</v>
      </c>
      <c r="I984" s="156"/>
      <c r="L984" s="151"/>
      <c r="M984" s="157"/>
      <c r="T984" s="158"/>
      <c r="AT984" s="153" t="s">
        <v>249</v>
      </c>
      <c r="AU984" s="153" t="s">
        <v>86</v>
      </c>
      <c r="AV984" s="12" t="s">
        <v>86</v>
      </c>
      <c r="AW984" s="12" t="s">
        <v>30</v>
      </c>
      <c r="AX984" s="12" t="s">
        <v>73</v>
      </c>
      <c r="AY984" s="153" t="s">
        <v>241</v>
      </c>
    </row>
    <row r="985" spans="2:65" s="12" customFormat="1" ht="12">
      <c r="B985" s="151"/>
      <c r="D985" s="152" t="s">
        <v>249</v>
      </c>
      <c r="E985" s="153" t="s">
        <v>1</v>
      </c>
      <c r="F985" s="154" t="s">
        <v>872</v>
      </c>
      <c r="H985" s="155">
        <v>56.34</v>
      </c>
      <c r="I985" s="156"/>
      <c r="L985" s="151"/>
      <c r="M985" s="157"/>
      <c r="T985" s="158"/>
      <c r="AT985" s="153" t="s">
        <v>249</v>
      </c>
      <c r="AU985" s="153" t="s">
        <v>86</v>
      </c>
      <c r="AV985" s="12" t="s">
        <v>86</v>
      </c>
      <c r="AW985" s="12" t="s">
        <v>30</v>
      </c>
      <c r="AX985" s="12" t="s">
        <v>73</v>
      </c>
      <c r="AY985" s="153" t="s">
        <v>241</v>
      </c>
    </row>
    <row r="986" spans="2:65" s="12" customFormat="1" ht="12">
      <c r="B986" s="151"/>
      <c r="D986" s="152" t="s">
        <v>249</v>
      </c>
      <c r="E986" s="153" t="s">
        <v>1</v>
      </c>
      <c r="F986" s="154" t="s">
        <v>873</v>
      </c>
      <c r="H986" s="155">
        <v>6.57</v>
      </c>
      <c r="I986" s="156"/>
      <c r="L986" s="151"/>
      <c r="M986" s="157"/>
      <c r="T986" s="158"/>
      <c r="AT986" s="153" t="s">
        <v>249</v>
      </c>
      <c r="AU986" s="153" t="s">
        <v>86</v>
      </c>
      <c r="AV986" s="12" t="s">
        <v>86</v>
      </c>
      <c r="AW986" s="12" t="s">
        <v>30</v>
      </c>
      <c r="AX986" s="12" t="s">
        <v>73</v>
      </c>
      <c r="AY986" s="153" t="s">
        <v>241</v>
      </c>
    </row>
    <row r="987" spans="2:65" s="12" customFormat="1" ht="12">
      <c r="B987" s="151"/>
      <c r="D987" s="152" t="s">
        <v>249</v>
      </c>
      <c r="E987" s="153" t="s">
        <v>1</v>
      </c>
      <c r="F987" s="154" t="s">
        <v>874</v>
      </c>
      <c r="H987" s="155">
        <v>6.74</v>
      </c>
      <c r="I987" s="156"/>
      <c r="L987" s="151"/>
      <c r="M987" s="157"/>
      <c r="T987" s="158"/>
      <c r="AT987" s="153" t="s">
        <v>249</v>
      </c>
      <c r="AU987" s="153" t="s">
        <v>86</v>
      </c>
      <c r="AV987" s="12" t="s">
        <v>86</v>
      </c>
      <c r="AW987" s="12" t="s">
        <v>30</v>
      </c>
      <c r="AX987" s="12" t="s">
        <v>73</v>
      </c>
      <c r="AY987" s="153" t="s">
        <v>241</v>
      </c>
    </row>
    <row r="988" spans="2:65" s="12" customFormat="1" ht="12">
      <c r="B988" s="151"/>
      <c r="D988" s="152" t="s">
        <v>249</v>
      </c>
      <c r="E988" s="153" t="s">
        <v>1</v>
      </c>
      <c r="F988" s="154" t="s">
        <v>875</v>
      </c>
      <c r="H988" s="155">
        <v>17.23</v>
      </c>
      <c r="I988" s="156"/>
      <c r="L988" s="151"/>
      <c r="M988" s="157"/>
      <c r="T988" s="158"/>
      <c r="AT988" s="153" t="s">
        <v>249</v>
      </c>
      <c r="AU988" s="153" t="s">
        <v>86</v>
      </c>
      <c r="AV988" s="12" t="s">
        <v>86</v>
      </c>
      <c r="AW988" s="12" t="s">
        <v>30</v>
      </c>
      <c r="AX988" s="12" t="s">
        <v>73</v>
      </c>
      <c r="AY988" s="153" t="s">
        <v>241</v>
      </c>
    </row>
    <row r="989" spans="2:65" s="12" customFormat="1" ht="12">
      <c r="B989" s="151"/>
      <c r="D989" s="152" t="s">
        <v>249</v>
      </c>
      <c r="E989" s="153" t="s">
        <v>1</v>
      </c>
      <c r="F989" s="154" t="s">
        <v>876</v>
      </c>
      <c r="H989" s="155">
        <v>17.23</v>
      </c>
      <c r="I989" s="156"/>
      <c r="L989" s="151"/>
      <c r="M989" s="157"/>
      <c r="T989" s="158"/>
      <c r="AT989" s="153" t="s">
        <v>249</v>
      </c>
      <c r="AU989" s="153" t="s">
        <v>86</v>
      </c>
      <c r="AV989" s="12" t="s">
        <v>86</v>
      </c>
      <c r="AW989" s="12" t="s">
        <v>30</v>
      </c>
      <c r="AX989" s="12" t="s">
        <v>73</v>
      </c>
      <c r="AY989" s="153" t="s">
        <v>241</v>
      </c>
    </row>
    <row r="990" spans="2:65" s="12" customFormat="1" ht="12">
      <c r="B990" s="151"/>
      <c r="D990" s="152" t="s">
        <v>249</v>
      </c>
      <c r="E990" s="153" t="s">
        <v>1</v>
      </c>
      <c r="F990" s="154" t="s">
        <v>877</v>
      </c>
      <c r="H990" s="155">
        <v>6.74</v>
      </c>
      <c r="I990" s="156"/>
      <c r="L990" s="151"/>
      <c r="M990" s="157"/>
      <c r="T990" s="158"/>
      <c r="AT990" s="153" t="s">
        <v>249</v>
      </c>
      <c r="AU990" s="153" t="s">
        <v>86</v>
      </c>
      <c r="AV990" s="12" t="s">
        <v>86</v>
      </c>
      <c r="AW990" s="12" t="s">
        <v>30</v>
      </c>
      <c r="AX990" s="12" t="s">
        <v>73</v>
      </c>
      <c r="AY990" s="153" t="s">
        <v>241</v>
      </c>
    </row>
    <row r="991" spans="2:65" s="12" customFormat="1" ht="12">
      <c r="B991" s="151"/>
      <c r="D991" s="152" t="s">
        <v>249</v>
      </c>
      <c r="E991" s="153" t="s">
        <v>1</v>
      </c>
      <c r="F991" s="154" t="s">
        <v>878</v>
      </c>
      <c r="H991" s="155">
        <v>6.74</v>
      </c>
      <c r="I991" s="156"/>
      <c r="L991" s="151"/>
      <c r="M991" s="157"/>
      <c r="T991" s="158"/>
      <c r="AT991" s="153" t="s">
        <v>249</v>
      </c>
      <c r="AU991" s="153" t="s">
        <v>86</v>
      </c>
      <c r="AV991" s="12" t="s">
        <v>86</v>
      </c>
      <c r="AW991" s="12" t="s">
        <v>30</v>
      </c>
      <c r="AX991" s="12" t="s">
        <v>73</v>
      </c>
      <c r="AY991" s="153" t="s">
        <v>241</v>
      </c>
    </row>
    <row r="992" spans="2:65" s="12" customFormat="1" ht="12">
      <c r="B992" s="151"/>
      <c r="D992" s="152" t="s">
        <v>249</v>
      </c>
      <c r="E992" s="153" t="s">
        <v>1</v>
      </c>
      <c r="F992" s="154" t="s">
        <v>879</v>
      </c>
      <c r="H992" s="155">
        <v>17.23</v>
      </c>
      <c r="I992" s="156"/>
      <c r="L992" s="151"/>
      <c r="M992" s="157"/>
      <c r="T992" s="158"/>
      <c r="AT992" s="153" t="s">
        <v>249</v>
      </c>
      <c r="AU992" s="153" t="s">
        <v>86</v>
      </c>
      <c r="AV992" s="12" t="s">
        <v>86</v>
      </c>
      <c r="AW992" s="12" t="s">
        <v>30</v>
      </c>
      <c r="AX992" s="12" t="s">
        <v>73</v>
      </c>
      <c r="AY992" s="153" t="s">
        <v>241</v>
      </c>
    </row>
    <row r="993" spans="2:65" s="12" customFormat="1" ht="12">
      <c r="B993" s="151"/>
      <c r="D993" s="152" t="s">
        <v>249</v>
      </c>
      <c r="E993" s="153" t="s">
        <v>1</v>
      </c>
      <c r="F993" s="154" t="s">
        <v>880</v>
      </c>
      <c r="H993" s="155">
        <v>19.84</v>
      </c>
      <c r="I993" s="156"/>
      <c r="L993" s="151"/>
      <c r="M993" s="157"/>
      <c r="T993" s="158"/>
      <c r="AT993" s="153" t="s">
        <v>249</v>
      </c>
      <c r="AU993" s="153" t="s">
        <v>86</v>
      </c>
      <c r="AV993" s="12" t="s">
        <v>86</v>
      </c>
      <c r="AW993" s="12" t="s">
        <v>30</v>
      </c>
      <c r="AX993" s="12" t="s">
        <v>73</v>
      </c>
      <c r="AY993" s="153" t="s">
        <v>241</v>
      </c>
    </row>
    <row r="994" spans="2:65" s="12" customFormat="1" ht="12">
      <c r="B994" s="151"/>
      <c r="D994" s="152" t="s">
        <v>249</v>
      </c>
      <c r="E994" s="153" t="s">
        <v>1</v>
      </c>
      <c r="F994" s="154" t="s">
        <v>881</v>
      </c>
      <c r="H994" s="155">
        <v>17.23</v>
      </c>
      <c r="I994" s="156"/>
      <c r="L994" s="151"/>
      <c r="M994" s="157"/>
      <c r="T994" s="158"/>
      <c r="AT994" s="153" t="s">
        <v>249</v>
      </c>
      <c r="AU994" s="153" t="s">
        <v>86</v>
      </c>
      <c r="AV994" s="12" t="s">
        <v>86</v>
      </c>
      <c r="AW994" s="12" t="s">
        <v>30</v>
      </c>
      <c r="AX994" s="12" t="s">
        <v>73</v>
      </c>
      <c r="AY994" s="153" t="s">
        <v>241</v>
      </c>
    </row>
    <row r="995" spans="2:65" s="12" customFormat="1" ht="12">
      <c r="B995" s="151"/>
      <c r="D995" s="152" t="s">
        <v>249</v>
      </c>
      <c r="E995" s="153" t="s">
        <v>1</v>
      </c>
      <c r="F995" s="154" t="s">
        <v>882</v>
      </c>
      <c r="H995" s="155">
        <v>6.74</v>
      </c>
      <c r="I995" s="156"/>
      <c r="L995" s="151"/>
      <c r="M995" s="157"/>
      <c r="T995" s="158"/>
      <c r="AT995" s="153" t="s">
        <v>249</v>
      </c>
      <c r="AU995" s="153" t="s">
        <v>86</v>
      </c>
      <c r="AV995" s="12" t="s">
        <v>86</v>
      </c>
      <c r="AW995" s="12" t="s">
        <v>30</v>
      </c>
      <c r="AX995" s="12" t="s">
        <v>73</v>
      </c>
      <c r="AY995" s="153" t="s">
        <v>241</v>
      </c>
    </row>
    <row r="996" spans="2:65" s="12" customFormat="1" ht="12">
      <c r="B996" s="151"/>
      <c r="D996" s="152" t="s">
        <v>249</v>
      </c>
      <c r="E996" s="153" t="s">
        <v>1</v>
      </c>
      <c r="F996" s="154" t="s">
        <v>883</v>
      </c>
      <c r="H996" s="155">
        <v>6.74</v>
      </c>
      <c r="I996" s="156"/>
      <c r="L996" s="151"/>
      <c r="M996" s="157"/>
      <c r="T996" s="158"/>
      <c r="AT996" s="153" t="s">
        <v>249</v>
      </c>
      <c r="AU996" s="153" t="s">
        <v>86</v>
      </c>
      <c r="AV996" s="12" t="s">
        <v>86</v>
      </c>
      <c r="AW996" s="12" t="s">
        <v>30</v>
      </c>
      <c r="AX996" s="12" t="s">
        <v>73</v>
      </c>
      <c r="AY996" s="153" t="s">
        <v>241</v>
      </c>
    </row>
    <row r="997" spans="2:65" s="12" customFormat="1" ht="12">
      <c r="B997" s="151"/>
      <c r="D997" s="152" t="s">
        <v>249</v>
      </c>
      <c r="E997" s="153" t="s">
        <v>1</v>
      </c>
      <c r="F997" s="154" t="s">
        <v>884</v>
      </c>
      <c r="H997" s="155">
        <v>17.23</v>
      </c>
      <c r="I997" s="156"/>
      <c r="L997" s="151"/>
      <c r="M997" s="157"/>
      <c r="T997" s="158"/>
      <c r="AT997" s="153" t="s">
        <v>249</v>
      </c>
      <c r="AU997" s="153" t="s">
        <v>86</v>
      </c>
      <c r="AV997" s="12" t="s">
        <v>86</v>
      </c>
      <c r="AW997" s="12" t="s">
        <v>30</v>
      </c>
      <c r="AX997" s="12" t="s">
        <v>73</v>
      </c>
      <c r="AY997" s="153" t="s">
        <v>241</v>
      </c>
    </row>
    <row r="998" spans="2:65" s="12" customFormat="1" ht="12">
      <c r="B998" s="151"/>
      <c r="D998" s="152" t="s">
        <v>249</v>
      </c>
      <c r="E998" s="153" t="s">
        <v>1</v>
      </c>
      <c r="F998" s="154" t="s">
        <v>885</v>
      </c>
      <c r="H998" s="155">
        <v>17.23</v>
      </c>
      <c r="I998" s="156"/>
      <c r="L998" s="151"/>
      <c r="M998" s="157"/>
      <c r="T998" s="158"/>
      <c r="AT998" s="153" t="s">
        <v>249</v>
      </c>
      <c r="AU998" s="153" t="s">
        <v>86</v>
      </c>
      <c r="AV998" s="12" t="s">
        <v>86</v>
      </c>
      <c r="AW998" s="12" t="s">
        <v>30</v>
      </c>
      <c r="AX998" s="12" t="s">
        <v>73</v>
      </c>
      <c r="AY998" s="153" t="s">
        <v>241</v>
      </c>
    </row>
    <row r="999" spans="2:65" s="12" customFormat="1" ht="12">
      <c r="B999" s="151"/>
      <c r="D999" s="152" t="s">
        <v>249</v>
      </c>
      <c r="E999" s="153" t="s">
        <v>1</v>
      </c>
      <c r="F999" s="154" t="s">
        <v>886</v>
      </c>
      <c r="H999" s="155">
        <v>7.83</v>
      </c>
      <c r="I999" s="156"/>
      <c r="L999" s="151"/>
      <c r="M999" s="157"/>
      <c r="T999" s="158"/>
      <c r="AT999" s="153" t="s">
        <v>249</v>
      </c>
      <c r="AU999" s="153" t="s">
        <v>86</v>
      </c>
      <c r="AV999" s="12" t="s">
        <v>86</v>
      </c>
      <c r="AW999" s="12" t="s">
        <v>30</v>
      </c>
      <c r="AX999" s="12" t="s">
        <v>73</v>
      </c>
      <c r="AY999" s="153" t="s">
        <v>241</v>
      </c>
    </row>
    <row r="1000" spans="2:65" s="12" customFormat="1" ht="12">
      <c r="B1000" s="151"/>
      <c r="D1000" s="152" t="s">
        <v>249</v>
      </c>
      <c r="E1000" s="153" t="s">
        <v>1</v>
      </c>
      <c r="F1000" s="154" t="s">
        <v>887</v>
      </c>
      <c r="H1000" s="155">
        <v>2.37</v>
      </c>
      <c r="I1000" s="156"/>
      <c r="L1000" s="151"/>
      <c r="M1000" s="157"/>
      <c r="T1000" s="158"/>
      <c r="AT1000" s="153" t="s">
        <v>249</v>
      </c>
      <c r="AU1000" s="153" t="s">
        <v>86</v>
      </c>
      <c r="AV1000" s="12" t="s">
        <v>86</v>
      </c>
      <c r="AW1000" s="12" t="s">
        <v>30</v>
      </c>
      <c r="AX1000" s="12" t="s">
        <v>73</v>
      </c>
      <c r="AY1000" s="153" t="s">
        <v>241</v>
      </c>
    </row>
    <row r="1001" spans="2:65" s="12" customFormat="1" ht="12">
      <c r="B1001" s="151"/>
      <c r="D1001" s="152" t="s">
        <v>249</v>
      </c>
      <c r="E1001" s="153" t="s">
        <v>1</v>
      </c>
      <c r="F1001" s="154" t="s">
        <v>888</v>
      </c>
      <c r="H1001" s="155">
        <v>5.71</v>
      </c>
      <c r="I1001" s="156"/>
      <c r="L1001" s="151"/>
      <c r="M1001" s="157"/>
      <c r="T1001" s="158"/>
      <c r="AT1001" s="153" t="s">
        <v>249</v>
      </c>
      <c r="AU1001" s="153" t="s">
        <v>86</v>
      </c>
      <c r="AV1001" s="12" t="s">
        <v>86</v>
      </c>
      <c r="AW1001" s="12" t="s">
        <v>30</v>
      </c>
      <c r="AX1001" s="12" t="s">
        <v>73</v>
      </c>
      <c r="AY1001" s="153" t="s">
        <v>241</v>
      </c>
    </row>
    <row r="1002" spans="2:65" s="13" customFormat="1" ht="12">
      <c r="B1002" s="159"/>
      <c r="D1002" s="152" t="s">
        <v>249</v>
      </c>
      <c r="E1002" s="160" t="s">
        <v>1</v>
      </c>
      <c r="F1002" s="161" t="s">
        <v>251</v>
      </c>
      <c r="H1002" s="162">
        <v>270.05</v>
      </c>
      <c r="I1002" s="163"/>
      <c r="L1002" s="159"/>
      <c r="M1002" s="164"/>
      <c r="T1002" s="165"/>
      <c r="AT1002" s="160" t="s">
        <v>249</v>
      </c>
      <c r="AU1002" s="160" t="s">
        <v>86</v>
      </c>
      <c r="AV1002" s="13" t="s">
        <v>247</v>
      </c>
      <c r="AW1002" s="13" t="s">
        <v>30</v>
      </c>
      <c r="AX1002" s="13" t="s">
        <v>80</v>
      </c>
      <c r="AY1002" s="160" t="s">
        <v>241</v>
      </c>
    </row>
    <row r="1003" spans="2:65" s="1" customFormat="1" ht="16.5" customHeight="1">
      <c r="B1003" s="32"/>
      <c r="C1003" s="173" t="s">
        <v>1012</v>
      </c>
      <c r="D1003" s="173" t="s">
        <v>319</v>
      </c>
      <c r="E1003" s="174" t="s">
        <v>1013</v>
      </c>
      <c r="F1003" s="175" t="s">
        <v>1014</v>
      </c>
      <c r="G1003" s="176" t="s">
        <v>282</v>
      </c>
      <c r="H1003" s="177">
        <v>8.1000000000000003E-2</v>
      </c>
      <c r="I1003" s="178"/>
      <c r="J1003" s="179">
        <f>ROUND(I1003*H1003,2)</f>
        <v>0</v>
      </c>
      <c r="K1003" s="180"/>
      <c r="L1003" s="181"/>
      <c r="M1003" s="182" t="s">
        <v>1</v>
      </c>
      <c r="N1003" s="183" t="s">
        <v>39</v>
      </c>
      <c r="P1003" s="147">
        <f>O1003*H1003</f>
        <v>0</v>
      </c>
      <c r="Q1003" s="147">
        <v>1</v>
      </c>
      <c r="R1003" s="147">
        <f>Q1003*H1003</f>
        <v>8.1000000000000003E-2</v>
      </c>
      <c r="S1003" s="147">
        <v>0</v>
      </c>
      <c r="T1003" s="148">
        <f>S1003*H1003</f>
        <v>0</v>
      </c>
      <c r="AR1003" s="149" t="s">
        <v>420</v>
      </c>
      <c r="AT1003" s="149" t="s">
        <v>319</v>
      </c>
      <c r="AU1003" s="149" t="s">
        <v>86</v>
      </c>
      <c r="AY1003" s="17" t="s">
        <v>241</v>
      </c>
      <c r="BE1003" s="150">
        <f>IF(N1003="základní",J1003,0)</f>
        <v>0</v>
      </c>
      <c r="BF1003" s="150">
        <f>IF(N1003="snížená",J1003,0)</f>
        <v>0</v>
      </c>
      <c r="BG1003" s="150">
        <f>IF(N1003="zákl. přenesená",J1003,0)</f>
        <v>0</v>
      </c>
      <c r="BH1003" s="150">
        <f>IF(N1003="sníž. přenesená",J1003,0)</f>
        <v>0</v>
      </c>
      <c r="BI1003" s="150">
        <f>IF(N1003="nulová",J1003,0)</f>
        <v>0</v>
      </c>
      <c r="BJ1003" s="17" t="s">
        <v>86</v>
      </c>
      <c r="BK1003" s="150">
        <f>ROUND(I1003*H1003,2)</f>
        <v>0</v>
      </c>
      <c r="BL1003" s="17" t="s">
        <v>334</v>
      </c>
      <c r="BM1003" s="149" t="s">
        <v>3998</v>
      </c>
    </row>
    <row r="1004" spans="2:65" s="12" customFormat="1" ht="12">
      <c r="B1004" s="151"/>
      <c r="D1004" s="152" t="s">
        <v>249</v>
      </c>
      <c r="E1004" s="153" t="s">
        <v>1</v>
      </c>
      <c r="F1004" s="154" t="s">
        <v>1016</v>
      </c>
      <c r="H1004" s="155">
        <v>8.1000000000000003E-2</v>
      </c>
      <c r="I1004" s="156"/>
      <c r="L1004" s="151"/>
      <c r="M1004" s="157"/>
      <c r="T1004" s="158"/>
      <c r="AT1004" s="153" t="s">
        <v>249</v>
      </c>
      <c r="AU1004" s="153" t="s">
        <v>86</v>
      </c>
      <c r="AV1004" s="12" t="s">
        <v>86</v>
      </c>
      <c r="AW1004" s="12" t="s">
        <v>30</v>
      </c>
      <c r="AX1004" s="12" t="s">
        <v>80</v>
      </c>
      <c r="AY1004" s="153" t="s">
        <v>241</v>
      </c>
    </row>
    <row r="1005" spans="2:65" s="1" customFormat="1" ht="24.25" customHeight="1">
      <c r="B1005" s="32"/>
      <c r="C1005" s="137" t="s">
        <v>1017</v>
      </c>
      <c r="D1005" s="137" t="s">
        <v>243</v>
      </c>
      <c r="E1005" s="138" t="s">
        <v>1018</v>
      </c>
      <c r="F1005" s="139" t="s">
        <v>1019</v>
      </c>
      <c r="G1005" s="140" t="s">
        <v>246</v>
      </c>
      <c r="H1005" s="141">
        <v>540.1</v>
      </c>
      <c r="I1005" s="142"/>
      <c r="J1005" s="143">
        <f>ROUND(I1005*H1005,2)</f>
        <v>0</v>
      </c>
      <c r="K1005" s="144"/>
      <c r="L1005" s="32"/>
      <c r="M1005" s="145" t="s">
        <v>1</v>
      </c>
      <c r="N1005" s="146" t="s">
        <v>39</v>
      </c>
      <c r="P1005" s="147">
        <f>O1005*H1005</f>
        <v>0</v>
      </c>
      <c r="Q1005" s="147">
        <v>4.0000000000000002E-4</v>
      </c>
      <c r="R1005" s="147">
        <f>Q1005*H1005</f>
        <v>0.21604000000000001</v>
      </c>
      <c r="S1005" s="147">
        <v>0</v>
      </c>
      <c r="T1005" s="148">
        <f>S1005*H1005</f>
        <v>0</v>
      </c>
      <c r="AR1005" s="149" t="s">
        <v>334</v>
      </c>
      <c r="AT1005" s="149" t="s">
        <v>243</v>
      </c>
      <c r="AU1005" s="149" t="s">
        <v>86</v>
      </c>
      <c r="AY1005" s="17" t="s">
        <v>241</v>
      </c>
      <c r="BE1005" s="150">
        <f>IF(N1005="základní",J1005,0)</f>
        <v>0</v>
      </c>
      <c r="BF1005" s="150">
        <f>IF(N1005="snížená",J1005,0)</f>
        <v>0</v>
      </c>
      <c r="BG1005" s="150">
        <f>IF(N1005="zákl. přenesená",J1005,0)</f>
        <v>0</v>
      </c>
      <c r="BH1005" s="150">
        <f>IF(N1005="sníž. přenesená",J1005,0)</f>
        <v>0</v>
      </c>
      <c r="BI1005" s="150">
        <f>IF(N1005="nulová",J1005,0)</f>
        <v>0</v>
      </c>
      <c r="BJ1005" s="17" t="s">
        <v>86</v>
      </c>
      <c r="BK1005" s="150">
        <f>ROUND(I1005*H1005,2)</f>
        <v>0</v>
      </c>
      <c r="BL1005" s="17" t="s">
        <v>334</v>
      </c>
      <c r="BM1005" s="149" t="s">
        <v>3999</v>
      </c>
    </row>
    <row r="1006" spans="2:65" s="12" customFormat="1" ht="12">
      <c r="B1006" s="151"/>
      <c r="D1006" s="152" t="s">
        <v>249</v>
      </c>
      <c r="E1006" s="153" t="s">
        <v>1</v>
      </c>
      <c r="F1006" s="154" t="s">
        <v>868</v>
      </c>
      <c r="H1006" s="155">
        <v>13.77</v>
      </c>
      <c r="I1006" s="156"/>
      <c r="L1006" s="151"/>
      <c r="M1006" s="157"/>
      <c r="T1006" s="158"/>
      <c r="AT1006" s="153" t="s">
        <v>249</v>
      </c>
      <c r="AU1006" s="153" t="s">
        <v>86</v>
      </c>
      <c r="AV1006" s="12" t="s">
        <v>86</v>
      </c>
      <c r="AW1006" s="12" t="s">
        <v>30</v>
      </c>
      <c r="AX1006" s="12" t="s">
        <v>73</v>
      </c>
      <c r="AY1006" s="153" t="s">
        <v>241</v>
      </c>
    </row>
    <row r="1007" spans="2:65" s="12" customFormat="1" ht="12">
      <c r="B1007" s="151"/>
      <c r="D1007" s="152" t="s">
        <v>249</v>
      </c>
      <c r="E1007" s="153" t="s">
        <v>1</v>
      </c>
      <c r="F1007" s="154" t="s">
        <v>869</v>
      </c>
      <c r="H1007" s="155">
        <v>9.7200000000000006</v>
      </c>
      <c r="I1007" s="156"/>
      <c r="L1007" s="151"/>
      <c r="M1007" s="157"/>
      <c r="T1007" s="158"/>
      <c r="AT1007" s="153" t="s">
        <v>249</v>
      </c>
      <c r="AU1007" s="153" t="s">
        <v>86</v>
      </c>
      <c r="AV1007" s="12" t="s">
        <v>86</v>
      </c>
      <c r="AW1007" s="12" t="s">
        <v>30</v>
      </c>
      <c r="AX1007" s="12" t="s">
        <v>73</v>
      </c>
      <c r="AY1007" s="153" t="s">
        <v>241</v>
      </c>
    </row>
    <row r="1008" spans="2:65" s="12" customFormat="1" ht="12">
      <c r="B1008" s="151"/>
      <c r="D1008" s="152" t="s">
        <v>249</v>
      </c>
      <c r="E1008" s="153" t="s">
        <v>1</v>
      </c>
      <c r="F1008" s="154" t="s">
        <v>870</v>
      </c>
      <c r="H1008" s="155">
        <v>2.36</v>
      </c>
      <c r="I1008" s="156"/>
      <c r="L1008" s="151"/>
      <c r="M1008" s="157"/>
      <c r="T1008" s="158"/>
      <c r="AT1008" s="153" t="s">
        <v>249</v>
      </c>
      <c r="AU1008" s="153" t="s">
        <v>86</v>
      </c>
      <c r="AV1008" s="12" t="s">
        <v>86</v>
      </c>
      <c r="AW1008" s="12" t="s">
        <v>30</v>
      </c>
      <c r="AX1008" s="12" t="s">
        <v>73</v>
      </c>
      <c r="AY1008" s="153" t="s">
        <v>241</v>
      </c>
    </row>
    <row r="1009" spans="2:51" s="12" customFormat="1" ht="12">
      <c r="B1009" s="151"/>
      <c r="D1009" s="152" t="s">
        <v>249</v>
      </c>
      <c r="E1009" s="153" t="s">
        <v>1</v>
      </c>
      <c r="F1009" s="154" t="s">
        <v>871</v>
      </c>
      <c r="H1009" s="155">
        <v>8.4600000000000009</v>
      </c>
      <c r="I1009" s="156"/>
      <c r="L1009" s="151"/>
      <c r="M1009" s="157"/>
      <c r="T1009" s="158"/>
      <c r="AT1009" s="153" t="s">
        <v>249</v>
      </c>
      <c r="AU1009" s="153" t="s">
        <v>86</v>
      </c>
      <c r="AV1009" s="12" t="s">
        <v>86</v>
      </c>
      <c r="AW1009" s="12" t="s">
        <v>30</v>
      </c>
      <c r="AX1009" s="12" t="s">
        <v>73</v>
      </c>
      <c r="AY1009" s="153" t="s">
        <v>241</v>
      </c>
    </row>
    <row r="1010" spans="2:51" s="12" customFormat="1" ht="12">
      <c r="B1010" s="151"/>
      <c r="D1010" s="152" t="s">
        <v>249</v>
      </c>
      <c r="E1010" s="153" t="s">
        <v>1</v>
      </c>
      <c r="F1010" s="154" t="s">
        <v>872</v>
      </c>
      <c r="H1010" s="155">
        <v>56.34</v>
      </c>
      <c r="I1010" s="156"/>
      <c r="L1010" s="151"/>
      <c r="M1010" s="157"/>
      <c r="T1010" s="158"/>
      <c r="AT1010" s="153" t="s">
        <v>249</v>
      </c>
      <c r="AU1010" s="153" t="s">
        <v>86</v>
      </c>
      <c r="AV1010" s="12" t="s">
        <v>86</v>
      </c>
      <c r="AW1010" s="12" t="s">
        <v>30</v>
      </c>
      <c r="AX1010" s="12" t="s">
        <v>73</v>
      </c>
      <c r="AY1010" s="153" t="s">
        <v>241</v>
      </c>
    </row>
    <row r="1011" spans="2:51" s="12" customFormat="1" ht="12">
      <c r="B1011" s="151"/>
      <c r="D1011" s="152" t="s">
        <v>249</v>
      </c>
      <c r="E1011" s="153" t="s">
        <v>1</v>
      </c>
      <c r="F1011" s="154" t="s">
        <v>873</v>
      </c>
      <c r="H1011" s="155">
        <v>6.57</v>
      </c>
      <c r="I1011" s="156"/>
      <c r="L1011" s="151"/>
      <c r="M1011" s="157"/>
      <c r="T1011" s="158"/>
      <c r="AT1011" s="153" t="s">
        <v>249</v>
      </c>
      <c r="AU1011" s="153" t="s">
        <v>86</v>
      </c>
      <c r="AV1011" s="12" t="s">
        <v>86</v>
      </c>
      <c r="AW1011" s="12" t="s">
        <v>30</v>
      </c>
      <c r="AX1011" s="12" t="s">
        <v>73</v>
      </c>
      <c r="AY1011" s="153" t="s">
        <v>241</v>
      </c>
    </row>
    <row r="1012" spans="2:51" s="12" customFormat="1" ht="12">
      <c r="B1012" s="151"/>
      <c r="D1012" s="152" t="s">
        <v>249</v>
      </c>
      <c r="E1012" s="153" t="s">
        <v>1</v>
      </c>
      <c r="F1012" s="154" t="s">
        <v>874</v>
      </c>
      <c r="H1012" s="155">
        <v>6.74</v>
      </c>
      <c r="I1012" s="156"/>
      <c r="L1012" s="151"/>
      <c r="M1012" s="157"/>
      <c r="T1012" s="158"/>
      <c r="AT1012" s="153" t="s">
        <v>249</v>
      </c>
      <c r="AU1012" s="153" t="s">
        <v>86</v>
      </c>
      <c r="AV1012" s="12" t="s">
        <v>86</v>
      </c>
      <c r="AW1012" s="12" t="s">
        <v>30</v>
      </c>
      <c r="AX1012" s="12" t="s">
        <v>73</v>
      </c>
      <c r="AY1012" s="153" t="s">
        <v>241</v>
      </c>
    </row>
    <row r="1013" spans="2:51" s="12" customFormat="1" ht="12">
      <c r="B1013" s="151"/>
      <c r="D1013" s="152" t="s">
        <v>249</v>
      </c>
      <c r="E1013" s="153" t="s">
        <v>1</v>
      </c>
      <c r="F1013" s="154" t="s">
        <v>875</v>
      </c>
      <c r="H1013" s="155">
        <v>17.23</v>
      </c>
      <c r="I1013" s="156"/>
      <c r="L1013" s="151"/>
      <c r="M1013" s="157"/>
      <c r="T1013" s="158"/>
      <c r="AT1013" s="153" t="s">
        <v>249</v>
      </c>
      <c r="AU1013" s="153" t="s">
        <v>86</v>
      </c>
      <c r="AV1013" s="12" t="s">
        <v>86</v>
      </c>
      <c r="AW1013" s="12" t="s">
        <v>30</v>
      </c>
      <c r="AX1013" s="12" t="s">
        <v>73</v>
      </c>
      <c r="AY1013" s="153" t="s">
        <v>241</v>
      </c>
    </row>
    <row r="1014" spans="2:51" s="12" customFormat="1" ht="12">
      <c r="B1014" s="151"/>
      <c r="D1014" s="152" t="s">
        <v>249</v>
      </c>
      <c r="E1014" s="153" t="s">
        <v>1</v>
      </c>
      <c r="F1014" s="154" t="s">
        <v>876</v>
      </c>
      <c r="H1014" s="155">
        <v>17.23</v>
      </c>
      <c r="I1014" s="156"/>
      <c r="L1014" s="151"/>
      <c r="M1014" s="157"/>
      <c r="T1014" s="158"/>
      <c r="AT1014" s="153" t="s">
        <v>249</v>
      </c>
      <c r="AU1014" s="153" t="s">
        <v>86</v>
      </c>
      <c r="AV1014" s="12" t="s">
        <v>86</v>
      </c>
      <c r="AW1014" s="12" t="s">
        <v>30</v>
      </c>
      <c r="AX1014" s="12" t="s">
        <v>73</v>
      </c>
      <c r="AY1014" s="153" t="s">
        <v>241</v>
      </c>
    </row>
    <row r="1015" spans="2:51" s="12" customFormat="1" ht="12">
      <c r="B1015" s="151"/>
      <c r="D1015" s="152" t="s">
        <v>249</v>
      </c>
      <c r="E1015" s="153" t="s">
        <v>1</v>
      </c>
      <c r="F1015" s="154" t="s">
        <v>877</v>
      </c>
      <c r="H1015" s="155">
        <v>6.74</v>
      </c>
      <c r="I1015" s="156"/>
      <c r="L1015" s="151"/>
      <c r="M1015" s="157"/>
      <c r="T1015" s="158"/>
      <c r="AT1015" s="153" t="s">
        <v>249</v>
      </c>
      <c r="AU1015" s="153" t="s">
        <v>86</v>
      </c>
      <c r="AV1015" s="12" t="s">
        <v>86</v>
      </c>
      <c r="AW1015" s="12" t="s">
        <v>30</v>
      </c>
      <c r="AX1015" s="12" t="s">
        <v>73</v>
      </c>
      <c r="AY1015" s="153" t="s">
        <v>241</v>
      </c>
    </row>
    <row r="1016" spans="2:51" s="12" customFormat="1" ht="12">
      <c r="B1016" s="151"/>
      <c r="D1016" s="152" t="s">
        <v>249</v>
      </c>
      <c r="E1016" s="153" t="s">
        <v>1</v>
      </c>
      <c r="F1016" s="154" t="s">
        <v>878</v>
      </c>
      <c r="H1016" s="155">
        <v>6.74</v>
      </c>
      <c r="I1016" s="156"/>
      <c r="L1016" s="151"/>
      <c r="M1016" s="157"/>
      <c r="T1016" s="158"/>
      <c r="AT1016" s="153" t="s">
        <v>249</v>
      </c>
      <c r="AU1016" s="153" t="s">
        <v>86</v>
      </c>
      <c r="AV1016" s="12" t="s">
        <v>86</v>
      </c>
      <c r="AW1016" s="12" t="s">
        <v>30</v>
      </c>
      <c r="AX1016" s="12" t="s">
        <v>73</v>
      </c>
      <c r="AY1016" s="153" t="s">
        <v>241</v>
      </c>
    </row>
    <row r="1017" spans="2:51" s="12" customFormat="1" ht="12">
      <c r="B1017" s="151"/>
      <c r="D1017" s="152" t="s">
        <v>249</v>
      </c>
      <c r="E1017" s="153" t="s">
        <v>1</v>
      </c>
      <c r="F1017" s="154" t="s">
        <v>879</v>
      </c>
      <c r="H1017" s="155">
        <v>17.23</v>
      </c>
      <c r="I1017" s="156"/>
      <c r="L1017" s="151"/>
      <c r="M1017" s="157"/>
      <c r="T1017" s="158"/>
      <c r="AT1017" s="153" t="s">
        <v>249</v>
      </c>
      <c r="AU1017" s="153" t="s">
        <v>86</v>
      </c>
      <c r="AV1017" s="12" t="s">
        <v>86</v>
      </c>
      <c r="AW1017" s="12" t="s">
        <v>30</v>
      </c>
      <c r="AX1017" s="12" t="s">
        <v>73</v>
      </c>
      <c r="AY1017" s="153" t="s">
        <v>241</v>
      </c>
    </row>
    <row r="1018" spans="2:51" s="12" customFormat="1" ht="12">
      <c r="B1018" s="151"/>
      <c r="D1018" s="152" t="s">
        <v>249</v>
      </c>
      <c r="E1018" s="153" t="s">
        <v>1</v>
      </c>
      <c r="F1018" s="154" t="s">
        <v>880</v>
      </c>
      <c r="H1018" s="155">
        <v>19.84</v>
      </c>
      <c r="I1018" s="156"/>
      <c r="L1018" s="151"/>
      <c r="M1018" s="157"/>
      <c r="T1018" s="158"/>
      <c r="AT1018" s="153" t="s">
        <v>249</v>
      </c>
      <c r="AU1018" s="153" t="s">
        <v>86</v>
      </c>
      <c r="AV1018" s="12" t="s">
        <v>86</v>
      </c>
      <c r="AW1018" s="12" t="s">
        <v>30</v>
      </c>
      <c r="AX1018" s="12" t="s">
        <v>73</v>
      </c>
      <c r="AY1018" s="153" t="s">
        <v>241</v>
      </c>
    </row>
    <row r="1019" spans="2:51" s="12" customFormat="1" ht="12">
      <c r="B1019" s="151"/>
      <c r="D1019" s="152" t="s">
        <v>249</v>
      </c>
      <c r="E1019" s="153" t="s">
        <v>1</v>
      </c>
      <c r="F1019" s="154" t="s">
        <v>881</v>
      </c>
      <c r="H1019" s="155">
        <v>17.23</v>
      </c>
      <c r="I1019" s="156"/>
      <c r="L1019" s="151"/>
      <c r="M1019" s="157"/>
      <c r="T1019" s="158"/>
      <c r="AT1019" s="153" t="s">
        <v>249</v>
      </c>
      <c r="AU1019" s="153" t="s">
        <v>86</v>
      </c>
      <c r="AV1019" s="12" t="s">
        <v>86</v>
      </c>
      <c r="AW1019" s="12" t="s">
        <v>30</v>
      </c>
      <c r="AX1019" s="12" t="s">
        <v>73</v>
      </c>
      <c r="AY1019" s="153" t="s">
        <v>241</v>
      </c>
    </row>
    <row r="1020" spans="2:51" s="12" customFormat="1" ht="12">
      <c r="B1020" s="151"/>
      <c r="D1020" s="152" t="s">
        <v>249</v>
      </c>
      <c r="E1020" s="153" t="s">
        <v>1</v>
      </c>
      <c r="F1020" s="154" t="s">
        <v>882</v>
      </c>
      <c r="H1020" s="155">
        <v>6.74</v>
      </c>
      <c r="I1020" s="156"/>
      <c r="L1020" s="151"/>
      <c r="M1020" s="157"/>
      <c r="T1020" s="158"/>
      <c r="AT1020" s="153" t="s">
        <v>249</v>
      </c>
      <c r="AU1020" s="153" t="s">
        <v>86</v>
      </c>
      <c r="AV1020" s="12" t="s">
        <v>86</v>
      </c>
      <c r="AW1020" s="12" t="s">
        <v>30</v>
      </c>
      <c r="AX1020" s="12" t="s">
        <v>73</v>
      </c>
      <c r="AY1020" s="153" t="s">
        <v>241</v>
      </c>
    </row>
    <row r="1021" spans="2:51" s="12" customFormat="1" ht="12">
      <c r="B1021" s="151"/>
      <c r="D1021" s="152" t="s">
        <v>249</v>
      </c>
      <c r="E1021" s="153" t="s">
        <v>1</v>
      </c>
      <c r="F1021" s="154" t="s">
        <v>883</v>
      </c>
      <c r="H1021" s="155">
        <v>6.74</v>
      </c>
      <c r="I1021" s="156"/>
      <c r="L1021" s="151"/>
      <c r="M1021" s="157"/>
      <c r="T1021" s="158"/>
      <c r="AT1021" s="153" t="s">
        <v>249</v>
      </c>
      <c r="AU1021" s="153" t="s">
        <v>86</v>
      </c>
      <c r="AV1021" s="12" t="s">
        <v>86</v>
      </c>
      <c r="AW1021" s="12" t="s">
        <v>30</v>
      </c>
      <c r="AX1021" s="12" t="s">
        <v>73</v>
      </c>
      <c r="AY1021" s="153" t="s">
        <v>241</v>
      </c>
    </row>
    <row r="1022" spans="2:51" s="12" customFormat="1" ht="12">
      <c r="B1022" s="151"/>
      <c r="D1022" s="152" t="s">
        <v>249</v>
      </c>
      <c r="E1022" s="153" t="s">
        <v>1</v>
      </c>
      <c r="F1022" s="154" t="s">
        <v>884</v>
      </c>
      <c r="H1022" s="155">
        <v>17.23</v>
      </c>
      <c r="I1022" s="156"/>
      <c r="L1022" s="151"/>
      <c r="M1022" s="157"/>
      <c r="T1022" s="158"/>
      <c r="AT1022" s="153" t="s">
        <v>249</v>
      </c>
      <c r="AU1022" s="153" t="s">
        <v>86</v>
      </c>
      <c r="AV1022" s="12" t="s">
        <v>86</v>
      </c>
      <c r="AW1022" s="12" t="s">
        <v>30</v>
      </c>
      <c r="AX1022" s="12" t="s">
        <v>73</v>
      </c>
      <c r="AY1022" s="153" t="s">
        <v>241</v>
      </c>
    </row>
    <row r="1023" spans="2:51" s="12" customFormat="1" ht="12">
      <c r="B1023" s="151"/>
      <c r="D1023" s="152" t="s">
        <v>249</v>
      </c>
      <c r="E1023" s="153" t="s">
        <v>1</v>
      </c>
      <c r="F1023" s="154" t="s">
        <v>885</v>
      </c>
      <c r="H1023" s="155">
        <v>17.23</v>
      </c>
      <c r="I1023" s="156"/>
      <c r="L1023" s="151"/>
      <c r="M1023" s="157"/>
      <c r="T1023" s="158"/>
      <c r="AT1023" s="153" t="s">
        <v>249</v>
      </c>
      <c r="AU1023" s="153" t="s">
        <v>86</v>
      </c>
      <c r="AV1023" s="12" t="s">
        <v>86</v>
      </c>
      <c r="AW1023" s="12" t="s">
        <v>30</v>
      </c>
      <c r="AX1023" s="12" t="s">
        <v>73</v>
      </c>
      <c r="AY1023" s="153" t="s">
        <v>241</v>
      </c>
    </row>
    <row r="1024" spans="2:51" s="12" customFormat="1" ht="12">
      <c r="B1024" s="151"/>
      <c r="D1024" s="152" t="s">
        <v>249</v>
      </c>
      <c r="E1024" s="153" t="s">
        <v>1</v>
      </c>
      <c r="F1024" s="154" t="s">
        <v>886</v>
      </c>
      <c r="H1024" s="155">
        <v>7.83</v>
      </c>
      <c r="I1024" s="156"/>
      <c r="L1024" s="151"/>
      <c r="M1024" s="157"/>
      <c r="T1024" s="158"/>
      <c r="AT1024" s="153" t="s">
        <v>249</v>
      </c>
      <c r="AU1024" s="153" t="s">
        <v>86</v>
      </c>
      <c r="AV1024" s="12" t="s">
        <v>86</v>
      </c>
      <c r="AW1024" s="12" t="s">
        <v>30</v>
      </c>
      <c r="AX1024" s="12" t="s">
        <v>73</v>
      </c>
      <c r="AY1024" s="153" t="s">
        <v>241</v>
      </c>
    </row>
    <row r="1025" spans="2:51" s="12" customFormat="1" ht="12">
      <c r="B1025" s="151"/>
      <c r="D1025" s="152" t="s">
        <v>249</v>
      </c>
      <c r="E1025" s="153" t="s">
        <v>1</v>
      </c>
      <c r="F1025" s="154" t="s">
        <v>887</v>
      </c>
      <c r="H1025" s="155">
        <v>2.37</v>
      </c>
      <c r="I1025" s="156"/>
      <c r="L1025" s="151"/>
      <c r="M1025" s="157"/>
      <c r="T1025" s="158"/>
      <c r="AT1025" s="153" t="s">
        <v>249</v>
      </c>
      <c r="AU1025" s="153" t="s">
        <v>86</v>
      </c>
      <c r="AV1025" s="12" t="s">
        <v>86</v>
      </c>
      <c r="AW1025" s="12" t="s">
        <v>30</v>
      </c>
      <c r="AX1025" s="12" t="s">
        <v>73</v>
      </c>
      <c r="AY1025" s="153" t="s">
        <v>241</v>
      </c>
    </row>
    <row r="1026" spans="2:51" s="12" customFormat="1" ht="12">
      <c r="B1026" s="151"/>
      <c r="D1026" s="152" t="s">
        <v>249</v>
      </c>
      <c r="E1026" s="153" t="s">
        <v>1</v>
      </c>
      <c r="F1026" s="154" t="s">
        <v>888</v>
      </c>
      <c r="H1026" s="155">
        <v>5.71</v>
      </c>
      <c r="I1026" s="156"/>
      <c r="L1026" s="151"/>
      <c r="M1026" s="157"/>
      <c r="T1026" s="158"/>
      <c r="AT1026" s="153" t="s">
        <v>249</v>
      </c>
      <c r="AU1026" s="153" t="s">
        <v>86</v>
      </c>
      <c r="AV1026" s="12" t="s">
        <v>86</v>
      </c>
      <c r="AW1026" s="12" t="s">
        <v>30</v>
      </c>
      <c r="AX1026" s="12" t="s">
        <v>73</v>
      </c>
      <c r="AY1026" s="153" t="s">
        <v>241</v>
      </c>
    </row>
    <row r="1027" spans="2:51" s="14" customFormat="1" ht="12">
      <c r="B1027" s="166"/>
      <c r="D1027" s="152" t="s">
        <v>249</v>
      </c>
      <c r="E1027" s="167" t="s">
        <v>1</v>
      </c>
      <c r="F1027" s="168" t="s">
        <v>1021</v>
      </c>
      <c r="H1027" s="169">
        <v>270.05</v>
      </c>
      <c r="I1027" s="170"/>
      <c r="L1027" s="166"/>
      <c r="M1027" s="171"/>
      <c r="T1027" s="172"/>
      <c r="AT1027" s="167" t="s">
        <v>249</v>
      </c>
      <c r="AU1027" s="167" t="s">
        <v>86</v>
      </c>
      <c r="AV1027" s="14" t="s">
        <v>258</v>
      </c>
      <c r="AW1027" s="14" t="s">
        <v>30</v>
      </c>
      <c r="AX1027" s="14" t="s">
        <v>73</v>
      </c>
      <c r="AY1027" s="167" t="s">
        <v>241</v>
      </c>
    </row>
    <row r="1028" spans="2:51" s="12" customFormat="1" ht="12">
      <c r="B1028" s="151"/>
      <c r="D1028" s="152" t="s">
        <v>249</v>
      </c>
      <c r="E1028" s="153" t="s">
        <v>1</v>
      </c>
      <c r="F1028" s="154" t="s">
        <v>868</v>
      </c>
      <c r="H1028" s="155">
        <v>13.77</v>
      </c>
      <c r="I1028" s="156"/>
      <c r="L1028" s="151"/>
      <c r="M1028" s="157"/>
      <c r="T1028" s="158"/>
      <c r="AT1028" s="153" t="s">
        <v>249</v>
      </c>
      <c r="AU1028" s="153" t="s">
        <v>86</v>
      </c>
      <c r="AV1028" s="12" t="s">
        <v>86</v>
      </c>
      <c r="AW1028" s="12" t="s">
        <v>30</v>
      </c>
      <c r="AX1028" s="12" t="s">
        <v>73</v>
      </c>
      <c r="AY1028" s="153" t="s">
        <v>241</v>
      </c>
    </row>
    <row r="1029" spans="2:51" s="12" customFormat="1" ht="12">
      <c r="B1029" s="151"/>
      <c r="D1029" s="152" t="s">
        <v>249</v>
      </c>
      <c r="E1029" s="153" t="s">
        <v>1</v>
      </c>
      <c r="F1029" s="154" t="s">
        <v>869</v>
      </c>
      <c r="H1029" s="155">
        <v>9.7200000000000006</v>
      </c>
      <c r="I1029" s="156"/>
      <c r="L1029" s="151"/>
      <c r="M1029" s="157"/>
      <c r="T1029" s="158"/>
      <c r="AT1029" s="153" t="s">
        <v>249</v>
      </c>
      <c r="AU1029" s="153" t="s">
        <v>86</v>
      </c>
      <c r="AV1029" s="12" t="s">
        <v>86</v>
      </c>
      <c r="AW1029" s="12" t="s">
        <v>30</v>
      </c>
      <c r="AX1029" s="12" t="s">
        <v>73</v>
      </c>
      <c r="AY1029" s="153" t="s">
        <v>241</v>
      </c>
    </row>
    <row r="1030" spans="2:51" s="12" customFormat="1" ht="12">
      <c r="B1030" s="151"/>
      <c r="D1030" s="152" t="s">
        <v>249</v>
      </c>
      <c r="E1030" s="153" t="s">
        <v>1</v>
      </c>
      <c r="F1030" s="154" t="s">
        <v>870</v>
      </c>
      <c r="H1030" s="155">
        <v>2.36</v>
      </c>
      <c r="I1030" s="156"/>
      <c r="L1030" s="151"/>
      <c r="M1030" s="157"/>
      <c r="T1030" s="158"/>
      <c r="AT1030" s="153" t="s">
        <v>249</v>
      </c>
      <c r="AU1030" s="153" t="s">
        <v>86</v>
      </c>
      <c r="AV1030" s="12" t="s">
        <v>86</v>
      </c>
      <c r="AW1030" s="12" t="s">
        <v>30</v>
      </c>
      <c r="AX1030" s="12" t="s">
        <v>73</v>
      </c>
      <c r="AY1030" s="153" t="s">
        <v>241</v>
      </c>
    </row>
    <row r="1031" spans="2:51" s="12" customFormat="1" ht="12">
      <c r="B1031" s="151"/>
      <c r="D1031" s="152" t="s">
        <v>249</v>
      </c>
      <c r="E1031" s="153" t="s">
        <v>1</v>
      </c>
      <c r="F1031" s="154" t="s">
        <v>871</v>
      </c>
      <c r="H1031" s="155">
        <v>8.4600000000000009</v>
      </c>
      <c r="I1031" s="156"/>
      <c r="L1031" s="151"/>
      <c r="M1031" s="157"/>
      <c r="T1031" s="158"/>
      <c r="AT1031" s="153" t="s">
        <v>249</v>
      </c>
      <c r="AU1031" s="153" t="s">
        <v>86</v>
      </c>
      <c r="AV1031" s="12" t="s">
        <v>86</v>
      </c>
      <c r="AW1031" s="12" t="s">
        <v>30</v>
      </c>
      <c r="AX1031" s="12" t="s">
        <v>73</v>
      </c>
      <c r="AY1031" s="153" t="s">
        <v>241</v>
      </c>
    </row>
    <row r="1032" spans="2:51" s="12" customFormat="1" ht="12">
      <c r="B1032" s="151"/>
      <c r="D1032" s="152" t="s">
        <v>249</v>
      </c>
      <c r="E1032" s="153" t="s">
        <v>1</v>
      </c>
      <c r="F1032" s="154" t="s">
        <v>872</v>
      </c>
      <c r="H1032" s="155">
        <v>56.34</v>
      </c>
      <c r="I1032" s="156"/>
      <c r="L1032" s="151"/>
      <c r="M1032" s="157"/>
      <c r="T1032" s="158"/>
      <c r="AT1032" s="153" t="s">
        <v>249</v>
      </c>
      <c r="AU1032" s="153" t="s">
        <v>86</v>
      </c>
      <c r="AV1032" s="12" t="s">
        <v>86</v>
      </c>
      <c r="AW1032" s="12" t="s">
        <v>30</v>
      </c>
      <c r="AX1032" s="12" t="s">
        <v>73</v>
      </c>
      <c r="AY1032" s="153" t="s">
        <v>241</v>
      </c>
    </row>
    <row r="1033" spans="2:51" s="12" customFormat="1" ht="12">
      <c r="B1033" s="151"/>
      <c r="D1033" s="152" t="s">
        <v>249</v>
      </c>
      <c r="E1033" s="153" t="s">
        <v>1</v>
      </c>
      <c r="F1033" s="154" t="s">
        <v>873</v>
      </c>
      <c r="H1033" s="155">
        <v>6.57</v>
      </c>
      <c r="I1033" s="156"/>
      <c r="L1033" s="151"/>
      <c r="M1033" s="157"/>
      <c r="T1033" s="158"/>
      <c r="AT1033" s="153" t="s">
        <v>249</v>
      </c>
      <c r="AU1033" s="153" t="s">
        <v>86</v>
      </c>
      <c r="AV1033" s="12" t="s">
        <v>86</v>
      </c>
      <c r="AW1033" s="12" t="s">
        <v>30</v>
      </c>
      <c r="AX1033" s="12" t="s">
        <v>73</v>
      </c>
      <c r="AY1033" s="153" t="s">
        <v>241</v>
      </c>
    </row>
    <row r="1034" spans="2:51" s="12" customFormat="1" ht="12">
      <c r="B1034" s="151"/>
      <c r="D1034" s="152" t="s">
        <v>249</v>
      </c>
      <c r="E1034" s="153" t="s">
        <v>1</v>
      </c>
      <c r="F1034" s="154" t="s">
        <v>874</v>
      </c>
      <c r="H1034" s="155">
        <v>6.74</v>
      </c>
      <c r="I1034" s="156"/>
      <c r="L1034" s="151"/>
      <c r="M1034" s="157"/>
      <c r="T1034" s="158"/>
      <c r="AT1034" s="153" t="s">
        <v>249</v>
      </c>
      <c r="AU1034" s="153" t="s">
        <v>86</v>
      </c>
      <c r="AV1034" s="12" t="s">
        <v>86</v>
      </c>
      <c r="AW1034" s="12" t="s">
        <v>30</v>
      </c>
      <c r="AX1034" s="12" t="s">
        <v>73</v>
      </c>
      <c r="AY1034" s="153" t="s">
        <v>241</v>
      </c>
    </row>
    <row r="1035" spans="2:51" s="12" customFormat="1" ht="12">
      <c r="B1035" s="151"/>
      <c r="D1035" s="152" t="s">
        <v>249</v>
      </c>
      <c r="E1035" s="153" t="s">
        <v>1</v>
      </c>
      <c r="F1035" s="154" t="s">
        <v>875</v>
      </c>
      <c r="H1035" s="155">
        <v>17.23</v>
      </c>
      <c r="I1035" s="156"/>
      <c r="L1035" s="151"/>
      <c r="M1035" s="157"/>
      <c r="T1035" s="158"/>
      <c r="AT1035" s="153" t="s">
        <v>249</v>
      </c>
      <c r="AU1035" s="153" t="s">
        <v>86</v>
      </c>
      <c r="AV1035" s="12" t="s">
        <v>86</v>
      </c>
      <c r="AW1035" s="12" t="s">
        <v>30</v>
      </c>
      <c r="AX1035" s="12" t="s">
        <v>73</v>
      </c>
      <c r="AY1035" s="153" t="s">
        <v>241</v>
      </c>
    </row>
    <row r="1036" spans="2:51" s="12" customFormat="1" ht="12">
      <c r="B1036" s="151"/>
      <c r="D1036" s="152" t="s">
        <v>249</v>
      </c>
      <c r="E1036" s="153" t="s">
        <v>1</v>
      </c>
      <c r="F1036" s="154" t="s">
        <v>876</v>
      </c>
      <c r="H1036" s="155">
        <v>17.23</v>
      </c>
      <c r="I1036" s="156"/>
      <c r="L1036" s="151"/>
      <c r="M1036" s="157"/>
      <c r="T1036" s="158"/>
      <c r="AT1036" s="153" t="s">
        <v>249</v>
      </c>
      <c r="AU1036" s="153" t="s">
        <v>86</v>
      </c>
      <c r="AV1036" s="12" t="s">
        <v>86</v>
      </c>
      <c r="AW1036" s="12" t="s">
        <v>30</v>
      </c>
      <c r="AX1036" s="12" t="s">
        <v>73</v>
      </c>
      <c r="AY1036" s="153" t="s">
        <v>241</v>
      </c>
    </row>
    <row r="1037" spans="2:51" s="12" customFormat="1" ht="12">
      <c r="B1037" s="151"/>
      <c r="D1037" s="152" t="s">
        <v>249</v>
      </c>
      <c r="E1037" s="153" t="s">
        <v>1</v>
      </c>
      <c r="F1037" s="154" t="s">
        <v>877</v>
      </c>
      <c r="H1037" s="155">
        <v>6.74</v>
      </c>
      <c r="I1037" s="156"/>
      <c r="L1037" s="151"/>
      <c r="M1037" s="157"/>
      <c r="T1037" s="158"/>
      <c r="AT1037" s="153" t="s">
        <v>249</v>
      </c>
      <c r="AU1037" s="153" t="s">
        <v>86</v>
      </c>
      <c r="AV1037" s="12" t="s">
        <v>86</v>
      </c>
      <c r="AW1037" s="12" t="s">
        <v>30</v>
      </c>
      <c r="AX1037" s="12" t="s">
        <v>73</v>
      </c>
      <c r="AY1037" s="153" t="s">
        <v>241</v>
      </c>
    </row>
    <row r="1038" spans="2:51" s="12" customFormat="1" ht="12">
      <c r="B1038" s="151"/>
      <c r="D1038" s="152" t="s">
        <v>249</v>
      </c>
      <c r="E1038" s="153" t="s">
        <v>1</v>
      </c>
      <c r="F1038" s="154" t="s">
        <v>878</v>
      </c>
      <c r="H1038" s="155">
        <v>6.74</v>
      </c>
      <c r="I1038" s="156"/>
      <c r="L1038" s="151"/>
      <c r="M1038" s="157"/>
      <c r="T1038" s="158"/>
      <c r="AT1038" s="153" t="s">
        <v>249</v>
      </c>
      <c r="AU1038" s="153" t="s">
        <v>86</v>
      </c>
      <c r="AV1038" s="12" t="s">
        <v>86</v>
      </c>
      <c r="AW1038" s="12" t="s">
        <v>30</v>
      </c>
      <c r="AX1038" s="12" t="s">
        <v>73</v>
      </c>
      <c r="AY1038" s="153" t="s">
        <v>241</v>
      </c>
    </row>
    <row r="1039" spans="2:51" s="12" customFormat="1" ht="12">
      <c r="B1039" s="151"/>
      <c r="D1039" s="152" t="s">
        <v>249</v>
      </c>
      <c r="E1039" s="153" t="s">
        <v>1</v>
      </c>
      <c r="F1039" s="154" t="s">
        <v>879</v>
      </c>
      <c r="H1039" s="155">
        <v>17.23</v>
      </c>
      <c r="I1039" s="156"/>
      <c r="L1039" s="151"/>
      <c r="M1039" s="157"/>
      <c r="T1039" s="158"/>
      <c r="AT1039" s="153" t="s">
        <v>249</v>
      </c>
      <c r="AU1039" s="153" t="s">
        <v>86</v>
      </c>
      <c r="AV1039" s="12" t="s">
        <v>86</v>
      </c>
      <c r="AW1039" s="12" t="s">
        <v>30</v>
      </c>
      <c r="AX1039" s="12" t="s">
        <v>73</v>
      </c>
      <c r="AY1039" s="153" t="s">
        <v>241</v>
      </c>
    </row>
    <row r="1040" spans="2:51" s="12" customFormat="1" ht="12">
      <c r="B1040" s="151"/>
      <c r="D1040" s="152" t="s">
        <v>249</v>
      </c>
      <c r="E1040" s="153" t="s">
        <v>1</v>
      </c>
      <c r="F1040" s="154" t="s">
        <v>880</v>
      </c>
      <c r="H1040" s="155">
        <v>19.84</v>
      </c>
      <c r="I1040" s="156"/>
      <c r="L1040" s="151"/>
      <c r="M1040" s="157"/>
      <c r="T1040" s="158"/>
      <c r="AT1040" s="153" t="s">
        <v>249</v>
      </c>
      <c r="AU1040" s="153" t="s">
        <v>86</v>
      </c>
      <c r="AV1040" s="12" t="s">
        <v>86</v>
      </c>
      <c r="AW1040" s="12" t="s">
        <v>30</v>
      </c>
      <c r="AX1040" s="12" t="s">
        <v>73</v>
      </c>
      <c r="AY1040" s="153" t="s">
        <v>241</v>
      </c>
    </row>
    <row r="1041" spans="2:65" s="12" customFormat="1" ht="12">
      <c r="B1041" s="151"/>
      <c r="D1041" s="152" t="s">
        <v>249</v>
      </c>
      <c r="E1041" s="153" t="s">
        <v>1</v>
      </c>
      <c r="F1041" s="154" t="s">
        <v>881</v>
      </c>
      <c r="H1041" s="155">
        <v>17.23</v>
      </c>
      <c r="I1041" s="156"/>
      <c r="L1041" s="151"/>
      <c r="M1041" s="157"/>
      <c r="T1041" s="158"/>
      <c r="AT1041" s="153" t="s">
        <v>249</v>
      </c>
      <c r="AU1041" s="153" t="s">
        <v>86</v>
      </c>
      <c r="AV1041" s="12" t="s">
        <v>86</v>
      </c>
      <c r="AW1041" s="12" t="s">
        <v>30</v>
      </c>
      <c r="AX1041" s="12" t="s">
        <v>73</v>
      </c>
      <c r="AY1041" s="153" t="s">
        <v>241</v>
      </c>
    </row>
    <row r="1042" spans="2:65" s="12" customFormat="1" ht="12">
      <c r="B1042" s="151"/>
      <c r="D1042" s="152" t="s">
        <v>249</v>
      </c>
      <c r="E1042" s="153" t="s">
        <v>1</v>
      </c>
      <c r="F1042" s="154" t="s">
        <v>882</v>
      </c>
      <c r="H1042" s="155">
        <v>6.74</v>
      </c>
      <c r="I1042" s="156"/>
      <c r="L1042" s="151"/>
      <c r="M1042" s="157"/>
      <c r="T1042" s="158"/>
      <c r="AT1042" s="153" t="s">
        <v>249</v>
      </c>
      <c r="AU1042" s="153" t="s">
        <v>86</v>
      </c>
      <c r="AV1042" s="12" t="s">
        <v>86</v>
      </c>
      <c r="AW1042" s="12" t="s">
        <v>30</v>
      </c>
      <c r="AX1042" s="12" t="s">
        <v>73</v>
      </c>
      <c r="AY1042" s="153" t="s">
        <v>241</v>
      </c>
    </row>
    <row r="1043" spans="2:65" s="12" customFormat="1" ht="12">
      <c r="B1043" s="151"/>
      <c r="D1043" s="152" t="s">
        <v>249</v>
      </c>
      <c r="E1043" s="153" t="s">
        <v>1</v>
      </c>
      <c r="F1043" s="154" t="s">
        <v>883</v>
      </c>
      <c r="H1043" s="155">
        <v>6.74</v>
      </c>
      <c r="I1043" s="156"/>
      <c r="L1043" s="151"/>
      <c r="M1043" s="157"/>
      <c r="T1043" s="158"/>
      <c r="AT1043" s="153" t="s">
        <v>249</v>
      </c>
      <c r="AU1043" s="153" t="s">
        <v>86</v>
      </c>
      <c r="AV1043" s="12" t="s">
        <v>86</v>
      </c>
      <c r="AW1043" s="12" t="s">
        <v>30</v>
      </c>
      <c r="AX1043" s="12" t="s">
        <v>73</v>
      </c>
      <c r="AY1043" s="153" t="s">
        <v>241</v>
      </c>
    </row>
    <row r="1044" spans="2:65" s="12" customFormat="1" ht="12">
      <c r="B1044" s="151"/>
      <c r="D1044" s="152" t="s">
        <v>249</v>
      </c>
      <c r="E1044" s="153" t="s">
        <v>1</v>
      </c>
      <c r="F1044" s="154" t="s">
        <v>884</v>
      </c>
      <c r="H1044" s="155">
        <v>17.23</v>
      </c>
      <c r="I1044" s="156"/>
      <c r="L1044" s="151"/>
      <c r="M1044" s="157"/>
      <c r="T1044" s="158"/>
      <c r="AT1044" s="153" t="s">
        <v>249</v>
      </c>
      <c r="AU1044" s="153" t="s">
        <v>86</v>
      </c>
      <c r="AV1044" s="12" t="s">
        <v>86</v>
      </c>
      <c r="AW1044" s="12" t="s">
        <v>30</v>
      </c>
      <c r="AX1044" s="12" t="s">
        <v>73</v>
      </c>
      <c r="AY1044" s="153" t="s">
        <v>241</v>
      </c>
    </row>
    <row r="1045" spans="2:65" s="12" customFormat="1" ht="12">
      <c r="B1045" s="151"/>
      <c r="D1045" s="152" t="s">
        <v>249</v>
      </c>
      <c r="E1045" s="153" t="s">
        <v>1</v>
      </c>
      <c r="F1045" s="154" t="s">
        <v>885</v>
      </c>
      <c r="H1045" s="155">
        <v>17.23</v>
      </c>
      <c r="I1045" s="156"/>
      <c r="L1045" s="151"/>
      <c r="M1045" s="157"/>
      <c r="T1045" s="158"/>
      <c r="AT1045" s="153" t="s">
        <v>249</v>
      </c>
      <c r="AU1045" s="153" t="s">
        <v>86</v>
      </c>
      <c r="AV1045" s="12" t="s">
        <v>86</v>
      </c>
      <c r="AW1045" s="12" t="s">
        <v>30</v>
      </c>
      <c r="AX1045" s="12" t="s">
        <v>73</v>
      </c>
      <c r="AY1045" s="153" t="s">
        <v>241</v>
      </c>
    </row>
    <row r="1046" spans="2:65" s="12" customFormat="1" ht="12">
      <c r="B1046" s="151"/>
      <c r="D1046" s="152" t="s">
        <v>249</v>
      </c>
      <c r="E1046" s="153" t="s">
        <v>1</v>
      </c>
      <c r="F1046" s="154" t="s">
        <v>886</v>
      </c>
      <c r="H1046" s="155">
        <v>7.83</v>
      </c>
      <c r="I1046" s="156"/>
      <c r="L1046" s="151"/>
      <c r="M1046" s="157"/>
      <c r="T1046" s="158"/>
      <c r="AT1046" s="153" t="s">
        <v>249</v>
      </c>
      <c r="AU1046" s="153" t="s">
        <v>86</v>
      </c>
      <c r="AV1046" s="12" t="s">
        <v>86</v>
      </c>
      <c r="AW1046" s="12" t="s">
        <v>30</v>
      </c>
      <c r="AX1046" s="12" t="s">
        <v>73</v>
      </c>
      <c r="AY1046" s="153" t="s">
        <v>241</v>
      </c>
    </row>
    <row r="1047" spans="2:65" s="12" customFormat="1" ht="12">
      <c r="B1047" s="151"/>
      <c r="D1047" s="152" t="s">
        <v>249</v>
      </c>
      <c r="E1047" s="153" t="s">
        <v>1</v>
      </c>
      <c r="F1047" s="154" t="s">
        <v>887</v>
      </c>
      <c r="H1047" s="155">
        <v>2.37</v>
      </c>
      <c r="I1047" s="156"/>
      <c r="L1047" s="151"/>
      <c r="M1047" s="157"/>
      <c r="T1047" s="158"/>
      <c r="AT1047" s="153" t="s">
        <v>249</v>
      </c>
      <c r="AU1047" s="153" t="s">
        <v>86</v>
      </c>
      <c r="AV1047" s="12" t="s">
        <v>86</v>
      </c>
      <c r="AW1047" s="12" t="s">
        <v>30</v>
      </c>
      <c r="AX1047" s="12" t="s">
        <v>73</v>
      </c>
      <c r="AY1047" s="153" t="s">
        <v>241</v>
      </c>
    </row>
    <row r="1048" spans="2:65" s="12" customFormat="1" ht="12">
      <c r="B1048" s="151"/>
      <c r="D1048" s="152" t="s">
        <v>249</v>
      </c>
      <c r="E1048" s="153" t="s">
        <v>1</v>
      </c>
      <c r="F1048" s="154" t="s">
        <v>888</v>
      </c>
      <c r="H1048" s="155">
        <v>5.71</v>
      </c>
      <c r="I1048" s="156"/>
      <c r="L1048" s="151"/>
      <c r="M1048" s="157"/>
      <c r="T1048" s="158"/>
      <c r="AT1048" s="153" t="s">
        <v>249</v>
      </c>
      <c r="AU1048" s="153" t="s">
        <v>86</v>
      </c>
      <c r="AV1048" s="12" t="s">
        <v>86</v>
      </c>
      <c r="AW1048" s="12" t="s">
        <v>30</v>
      </c>
      <c r="AX1048" s="12" t="s">
        <v>73</v>
      </c>
      <c r="AY1048" s="153" t="s">
        <v>241</v>
      </c>
    </row>
    <row r="1049" spans="2:65" s="14" customFormat="1" ht="12">
      <c r="B1049" s="166"/>
      <c r="D1049" s="152" t="s">
        <v>249</v>
      </c>
      <c r="E1049" s="167" t="s">
        <v>1</v>
      </c>
      <c r="F1049" s="168" t="s">
        <v>1022</v>
      </c>
      <c r="H1049" s="169">
        <v>270.05</v>
      </c>
      <c r="I1049" s="170"/>
      <c r="L1049" s="166"/>
      <c r="M1049" s="171"/>
      <c r="T1049" s="172"/>
      <c r="AT1049" s="167" t="s">
        <v>249</v>
      </c>
      <c r="AU1049" s="167" t="s">
        <v>86</v>
      </c>
      <c r="AV1049" s="14" t="s">
        <v>258</v>
      </c>
      <c r="AW1049" s="14" t="s">
        <v>30</v>
      </c>
      <c r="AX1049" s="14" t="s">
        <v>73</v>
      </c>
      <c r="AY1049" s="167" t="s">
        <v>241</v>
      </c>
    </row>
    <row r="1050" spans="2:65" s="13" customFormat="1" ht="12">
      <c r="B1050" s="159"/>
      <c r="D1050" s="152" t="s">
        <v>249</v>
      </c>
      <c r="E1050" s="160" t="s">
        <v>1</v>
      </c>
      <c r="F1050" s="161" t="s">
        <v>251</v>
      </c>
      <c r="H1050" s="162">
        <v>540.1</v>
      </c>
      <c r="I1050" s="163"/>
      <c r="L1050" s="159"/>
      <c r="M1050" s="164"/>
      <c r="T1050" s="165"/>
      <c r="AT1050" s="160" t="s">
        <v>249</v>
      </c>
      <c r="AU1050" s="160" t="s">
        <v>86</v>
      </c>
      <c r="AV1050" s="13" t="s">
        <v>247</v>
      </c>
      <c r="AW1050" s="13" t="s">
        <v>30</v>
      </c>
      <c r="AX1050" s="13" t="s">
        <v>80</v>
      </c>
      <c r="AY1050" s="160" t="s">
        <v>241</v>
      </c>
    </row>
    <row r="1051" spans="2:65" s="1" customFormat="1" ht="16.5" customHeight="1">
      <c r="B1051" s="32"/>
      <c r="C1051" s="173" t="s">
        <v>1023</v>
      </c>
      <c r="D1051" s="173" t="s">
        <v>319</v>
      </c>
      <c r="E1051" s="174" t="s">
        <v>1024</v>
      </c>
      <c r="F1051" s="175" t="s">
        <v>1025</v>
      </c>
      <c r="G1051" s="176" t="s">
        <v>246</v>
      </c>
      <c r="H1051" s="177">
        <v>310.55799999999999</v>
      </c>
      <c r="I1051" s="178"/>
      <c r="J1051" s="179">
        <f>ROUND(I1051*H1051,2)</f>
        <v>0</v>
      </c>
      <c r="K1051" s="180"/>
      <c r="L1051" s="181"/>
      <c r="M1051" s="182" t="s">
        <v>1</v>
      </c>
      <c r="N1051" s="183" t="s">
        <v>39</v>
      </c>
      <c r="P1051" s="147">
        <f>O1051*H1051</f>
        <v>0</v>
      </c>
      <c r="Q1051" s="147">
        <v>4.4999999999999997E-3</v>
      </c>
      <c r="R1051" s="147">
        <f>Q1051*H1051</f>
        <v>1.3975109999999999</v>
      </c>
      <c r="S1051" s="147">
        <v>0</v>
      </c>
      <c r="T1051" s="148">
        <f>S1051*H1051</f>
        <v>0</v>
      </c>
      <c r="AR1051" s="149" t="s">
        <v>420</v>
      </c>
      <c r="AT1051" s="149" t="s">
        <v>319</v>
      </c>
      <c r="AU1051" s="149" t="s">
        <v>86</v>
      </c>
      <c r="AY1051" s="17" t="s">
        <v>241</v>
      </c>
      <c r="BE1051" s="150">
        <f>IF(N1051="základní",J1051,0)</f>
        <v>0</v>
      </c>
      <c r="BF1051" s="150">
        <f>IF(N1051="snížená",J1051,0)</f>
        <v>0</v>
      </c>
      <c r="BG1051" s="150">
        <f>IF(N1051="zákl. přenesená",J1051,0)</f>
        <v>0</v>
      </c>
      <c r="BH1051" s="150">
        <f>IF(N1051="sníž. přenesená",J1051,0)</f>
        <v>0</v>
      </c>
      <c r="BI1051" s="150">
        <f>IF(N1051="nulová",J1051,0)</f>
        <v>0</v>
      </c>
      <c r="BJ1051" s="17" t="s">
        <v>86</v>
      </c>
      <c r="BK1051" s="150">
        <f>ROUND(I1051*H1051,2)</f>
        <v>0</v>
      </c>
      <c r="BL1051" s="17" t="s">
        <v>334</v>
      </c>
      <c r="BM1051" s="149" t="s">
        <v>4000</v>
      </c>
    </row>
    <row r="1052" spans="2:65" s="12" customFormat="1" ht="12">
      <c r="B1052" s="151"/>
      <c r="D1052" s="152" t="s">
        <v>249</v>
      </c>
      <c r="E1052" s="153" t="s">
        <v>1</v>
      </c>
      <c r="F1052" s="154" t="s">
        <v>1027</v>
      </c>
      <c r="H1052" s="155">
        <v>310.55799999999999</v>
      </c>
      <c r="I1052" s="156"/>
      <c r="L1052" s="151"/>
      <c r="M1052" s="157"/>
      <c r="T1052" s="158"/>
      <c r="AT1052" s="153" t="s">
        <v>249</v>
      </c>
      <c r="AU1052" s="153" t="s">
        <v>86</v>
      </c>
      <c r="AV1052" s="12" t="s">
        <v>86</v>
      </c>
      <c r="AW1052" s="12" t="s">
        <v>30</v>
      </c>
      <c r="AX1052" s="12" t="s">
        <v>73</v>
      </c>
      <c r="AY1052" s="153" t="s">
        <v>241</v>
      </c>
    </row>
    <row r="1053" spans="2:65" s="13" customFormat="1" ht="12">
      <c r="B1053" s="159"/>
      <c r="D1053" s="152" t="s">
        <v>249</v>
      </c>
      <c r="E1053" s="160" t="s">
        <v>1</v>
      </c>
      <c r="F1053" s="161" t="s">
        <v>251</v>
      </c>
      <c r="H1053" s="162">
        <v>310.55799999999999</v>
      </c>
      <c r="I1053" s="163"/>
      <c r="L1053" s="159"/>
      <c r="M1053" s="164"/>
      <c r="T1053" s="165"/>
      <c r="AT1053" s="160" t="s">
        <v>249</v>
      </c>
      <c r="AU1053" s="160" t="s">
        <v>86</v>
      </c>
      <c r="AV1053" s="13" t="s">
        <v>247</v>
      </c>
      <c r="AW1053" s="13" t="s">
        <v>30</v>
      </c>
      <c r="AX1053" s="13" t="s">
        <v>80</v>
      </c>
      <c r="AY1053" s="160" t="s">
        <v>241</v>
      </c>
    </row>
    <row r="1054" spans="2:65" s="1" customFormat="1" ht="16.5" customHeight="1">
      <c r="B1054" s="32"/>
      <c r="C1054" s="173" t="s">
        <v>1028</v>
      </c>
      <c r="D1054" s="173" t="s">
        <v>319</v>
      </c>
      <c r="E1054" s="174" t="s">
        <v>1029</v>
      </c>
      <c r="F1054" s="175" t="s">
        <v>1030</v>
      </c>
      <c r="G1054" s="176" t="s">
        <v>246</v>
      </c>
      <c r="H1054" s="177">
        <v>310.55799999999999</v>
      </c>
      <c r="I1054" s="178"/>
      <c r="J1054" s="179">
        <f>ROUND(I1054*H1054,2)</f>
        <v>0</v>
      </c>
      <c r="K1054" s="180"/>
      <c r="L1054" s="181"/>
      <c r="M1054" s="182" t="s">
        <v>1</v>
      </c>
      <c r="N1054" s="183" t="s">
        <v>39</v>
      </c>
      <c r="P1054" s="147">
        <f>O1054*H1054</f>
        <v>0</v>
      </c>
      <c r="Q1054" s="147">
        <v>4.7000000000000002E-3</v>
      </c>
      <c r="R1054" s="147">
        <f>Q1054*H1054</f>
        <v>1.4596226000000001</v>
      </c>
      <c r="S1054" s="147">
        <v>0</v>
      </c>
      <c r="T1054" s="148">
        <f>S1054*H1054</f>
        <v>0</v>
      </c>
      <c r="AR1054" s="149" t="s">
        <v>420</v>
      </c>
      <c r="AT1054" s="149" t="s">
        <v>319</v>
      </c>
      <c r="AU1054" s="149" t="s">
        <v>86</v>
      </c>
      <c r="AY1054" s="17" t="s">
        <v>241</v>
      </c>
      <c r="BE1054" s="150">
        <f>IF(N1054="základní",J1054,0)</f>
        <v>0</v>
      </c>
      <c r="BF1054" s="150">
        <f>IF(N1054="snížená",J1054,0)</f>
        <v>0</v>
      </c>
      <c r="BG1054" s="150">
        <f>IF(N1054="zákl. přenesená",J1054,0)</f>
        <v>0</v>
      </c>
      <c r="BH1054" s="150">
        <f>IF(N1054="sníž. přenesená",J1054,0)</f>
        <v>0</v>
      </c>
      <c r="BI1054" s="150">
        <f>IF(N1054="nulová",J1054,0)</f>
        <v>0</v>
      </c>
      <c r="BJ1054" s="17" t="s">
        <v>86</v>
      </c>
      <c r="BK1054" s="150">
        <f>ROUND(I1054*H1054,2)</f>
        <v>0</v>
      </c>
      <c r="BL1054" s="17" t="s">
        <v>334</v>
      </c>
      <c r="BM1054" s="149" t="s">
        <v>4001</v>
      </c>
    </row>
    <row r="1055" spans="2:65" s="12" customFormat="1" ht="12">
      <c r="B1055" s="151"/>
      <c r="D1055" s="152" t="s">
        <v>249</v>
      </c>
      <c r="E1055" s="153" t="s">
        <v>1</v>
      </c>
      <c r="F1055" s="154" t="s">
        <v>1027</v>
      </c>
      <c r="H1055" s="155">
        <v>310.55799999999999</v>
      </c>
      <c r="I1055" s="156"/>
      <c r="L1055" s="151"/>
      <c r="M1055" s="157"/>
      <c r="T1055" s="158"/>
      <c r="AT1055" s="153" t="s">
        <v>249</v>
      </c>
      <c r="AU1055" s="153" t="s">
        <v>86</v>
      </c>
      <c r="AV1055" s="12" t="s">
        <v>86</v>
      </c>
      <c r="AW1055" s="12" t="s">
        <v>30</v>
      </c>
      <c r="AX1055" s="12" t="s">
        <v>73</v>
      </c>
      <c r="AY1055" s="153" t="s">
        <v>241</v>
      </c>
    </row>
    <row r="1056" spans="2:65" s="13" customFormat="1" ht="12">
      <c r="B1056" s="159"/>
      <c r="D1056" s="152" t="s">
        <v>249</v>
      </c>
      <c r="E1056" s="160" t="s">
        <v>1</v>
      </c>
      <c r="F1056" s="161" t="s">
        <v>251</v>
      </c>
      <c r="H1056" s="162">
        <v>310.55799999999999</v>
      </c>
      <c r="I1056" s="163"/>
      <c r="L1056" s="159"/>
      <c r="M1056" s="164"/>
      <c r="T1056" s="165"/>
      <c r="AT1056" s="160" t="s">
        <v>249</v>
      </c>
      <c r="AU1056" s="160" t="s">
        <v>86</v>
      </c>
      <c r="AV1056" s="13" t="s">
        <v>247</v>
      </c>
      <c r="AW1056" s="13" t="s">
        <v>30</v>
      </c>
      <c r="AX1056" s="13" t="s">
        <v>80</v>
      </c>
      <c r="AY1056" s="160" t="s">
        <v>241</v>
      </c>
    </row>
    <row r="1057" spans="2:65" s="1" customFormat="1" ht="24.25" customHeight="1">
      <c r="B1057" s="32"/>
      <c r="C1057" s="137" t="s">
        <v>1032</v>
      </c>
      <c r="D1057" s="137" t="s">
        <v>243</v>
      </c>
      <c r="E1057" s="138" t="s">
        <v>1033</v>
      </c>
      <c r="F1057" s="139" t="s">
        <v>1034</v>
      </c>
      <c r="G1057" s="140" t="s">
        <v>246</v>
      </c>
      <c r="H1057" s="141">
        <v>270.05</v>
      </c>
      <c r="I1057" s="142"/>
      <c r="J1057" s="143">
        <f>ROUND(I1057*H1057,2)</f>
        <v>0</v>
      </c>
      <c r="K1057" s="144"/>
      <c r="L1057" s="32"/>
      <c r="M1057" s="145" t="s">
        <v>1</v>
      </c>
      <c r="N1057" s="146" t="s">
        <v>39</v>
      </c>
      <c r="P1057" s="147">
        <f>O1057*H1057</f>
        <v>0</v>
      </c>
      <c r="Q1057" s="147">
        <v>0</v>
      </c>
      <c r="R1057" s="147">
        <f>Q1057*H1057</f>
        <v>0</v>
      </c>
      <c r="S1057" s="147">
        <v>0</v>
      </c>
      <c r="T1057" s="148">
        <f>S1057*H1057</f>
        <v>0</v>
      </c>
      <c r="AR1057" s="149" t="s">
        <v>334</v>
      </c>
      <c r="AT1057" s="149" t="s">
        <v>243</v>
      </c>
      <c r="AU1057" s="149" t="s">
        <v>86</v>
      </c>
      <c r="AY1057" s="17" t="s">
        <v>241</v>
      </c>
      <c r="BE1057" s="150">
        <f>IF(N1057="základní",J1057,0)</f>
        <v>0</v>
      </c>
      <c r="BF1057" s="150">
        <f>IF(N1057="snížená",J1057,0)</f>
        <v>0</v>
      </c>
      <c r="BG1057" s="150">
        <f>IF(N1057="zákl. přenesená",J1057,0)</f>
        <v>0</v>
      </c>
      <c r="BH1057" s="150">
        <f>IF(N1057="sníž. přenesená",J1057,0)</f>
        <v>0</v>
      </c>
      <c r="BI1057" s="150">
        <f>IF(N1057="nulová",J1057,0)</f>
        <v>0</v>
      </c>
      <c r="BJ1057" s="17" t="s">
        <v>86</v>
      </c>
      <c r="BK1057" s="150">
        <f>ROUND(I1057*H1057,2)</f>
        <v>0</v>
      </c>
      <c r="BL1057" s="17" t="s">
        <v>334</v>
      </c>
      <c r="BM1057" s="149" t="s">
        <v>4002</v>
      </c>
    </row>
    <row r="1058" spans="2:65" s="12" customFormat="1" ht="12">
      <c r="B1058" s="151"/>
      <c r="D1058" s="152" t="s">
        <v>249</v>
      </c>
      <c r="E1058" s="153" t="s">
        <v>1</v>
      </c>
      <c r="F1058" s="154" t="s">
        <v>868</v>
      </c>
      <c r="H1058" s="155">
        <v>13.77</v>
      </c>
      <c r="I1058" s="156"/>
      <c r="L1058" s="151"/>
      <c r="M1058" s="157"/>
      <c r="T1058" s="158"/>
      <c r="AT1058" s="153" t="s">
        <v>249</v>
      </c>
      <c r="AU1058" s="153" t="s">
        <v>86</v>
      </c>
      <c r="AV1058" s="12" t="s">
        <v>86</v>
      </c>
      <c r="AW1058" s="12" t="s">
        <v>30</v>
      </c>
      <c r="AX1058" s="12" t="s">
        <v>73</v>
      </c>
      <c r="AY1058" s="153" t="s">
        <v>241</v>
      </c>
    </row>
    <row r="1059" spans="2:65" s="12" customFormat="1" ht="12">
      <c r="B1059" s="151"/>
      <c r="D1059" s="152" t="s">
        <v>249</v>
      </c>
      <c r="E1059" s="153" t="s">
        <v>1</v>
      </c>
      <c r="F1059" s="154" t="s">
        <v>869</v>
      </c>
      <c r="H1059" s="155">
        <v>9.7200000000000006</v>
      </c>
      <c r="I1059" s="156"/>
      <c r="L1059" s="151"/>
      <c r="M1059" s="157"/>
      <c r="T1059" s="158"/>
      <c r="AT1059" s="153" t="s">
        <v>249</v>
      </c>
      <c r="AU1059" s="153" t="s">
        <v>86</v>
      </c>
      <c r="AV1059" s="12" t="s">
        <v>86</v>
      </c>
      <c r="AW1059" s="12" t="s">
        <v>30</v>
      </c>
      <c r="AX1059" s="12" t="s">
        <v>73</v>
      </c>
      <c r="AY1059" s="153" t="s">
        <v>241</v>
      </c>
    </row>
    <row r="1060" spans="2:65" s="12" customFormat="1" ht="12">
      <c r="B1060" s="151"/>
      <c r="D1060" s="152" t="s">
        <v>249</v>
      </c>
      <c r="E1060" s="153" t="s">
        <v>1</v>
      </c>
      <c r="F1060" s="154" t="s">
        <v>870</v>
      </c>
      <c r="H1060" s="155">
        <v>2.36</v>
      </c>
      <c r="I1060" s="156"/>
      <c r="L1060" s="151"/>
      <c r="M1060" s="157"/>
      <c r="T1060" s="158"/>
      <c r="AT1060" s="153" t="s">
        <v>249</v>
      </c>
      <c r="AU1060" s="153" t="s">
        <v>86</v>
      </c>
      <c r="AV1060" s="12" t="s">
        <v>86</v>
      </c>
      <c r="AW1060" s="12" t="s">
        <v>30</v>
      </c>
      <c r="AX1060" s="12" t="s">
        <v>73</v>
      </c>
      <c r="AY1060" s="153" t="s">
        <v>241</v>
      </c>
    </row>
    <row r="1061" spans="2:65" s="12" customFormat="1" ht="12">
      <c r="B1061" s="151"/>
      <c r="D1061" s="152" t="s">
        <v>249</v>
      </c>
      <c r="E1061" s="153" t="s">
        <v>1</v>
      </c>
      <c r="F1061" s="154" t="s">
        <v>871</v>
      </c>
      <c r="H1061" s="155">
        <v>8.4600000000000009</v>
      </c>
      <c r="I1061" s="156"/>
      <c r="L1061" s="151"/>
      <c r="M1061" s="157"/>
      <c r="T1061" s="158"/>
      <c r="AT1061" s="153" t="s">
        <v>249</v>
      </c>
      <c r="AU1061" s="153" t="s">
        <v>86</v>
      </c>
      <c r="AV1061" s="12" t="s">
        <v>86</v>
      </c>
      <c r="AW1061" s="12" t="s">
        <v>30</v>
      </c>
      <c r="AX1061" s="12" t="s">
        <v>73</v>
      </c>
      <c r="AY1061" s="153" t="s">
        <v>241</v>
      </c>
    </row>
    <row r="1062" spans="2:65" s="12" customFormat="1" ht="12">
      <c r="B1062" s="151"/>
      <c r="D1062" s="152" t="s">
        <v>249</v>
      </c>
      <c r="E1062" s="153" t="s">
        <v>1</v>
      </c>
      <c r="F1062" s="154" t="s">
        <v>872</v>
      </c>
      <c r="H1062" s="155">
        <v>56.34</v>
      </c>
      <c r="I1062" s="156"/>
      <c r="L1062" s="151"/>
      <c r="M1062" s="157"/>
      <c r="T1062" s="158"/>
      <c r="AT1062" s="153" t="s">
        <v>249</v>
      </c>
      <c r="AU1062" s="153" t="s">
        <v>86</v>
      </c>
      <c r="AV1062" s="12" t="s">
        <v>86</v>
      </c>
      <c r="AW1062" s="12" t="s">
        <v>30</v>
      </c>
      <c r="AX1062" s="12" t="s">
        <v>73</v>
      </c>
      <c r="AY1062" s="153" t="s">
        <v>241</v>
      </c>
    </row>
    <row r="1063" spans="2:65" s="12" customFormat="1" ht="12">
      <c r="B1063" s="151"/>
      <c r="D1063" s="152" t="s">
        <v>249</v>
      </c>
      <c r="E1063" s="153" t="s">
        <v>1</v>
      </c>
      <c r="F1063" s="154" t="s">
        <v>873</v>
      </c>
      <c r="H1063" s="155">
        <v>6.57</v>
      </c>
      <c r="I1063" s="156"/>
      <c r="L1063" s="151"/>
      <c r="M1063" s="157"/>
      <c r="T1063" s="158"/>
      <c r="AT1063" s="153" t="s">
        <v>249</v>
      </c>
      <c r="AU1063" s="153" t="s">
        <v>86</v>
      </c>
      <c r="AV1063" s="12" t="s">
        <v>86</v>
      </c>
      <c r="AW1063" s="12" t="s">
        <v>30</v>
      </c>
      <c r="AX1063" s="12" t="s">
        <v>73</v>
      </c>
      <c r="AY1063" s="153" t="s">
        <v>241</v>
      </c>
    </row>
    <row r="1064" spans="2:65" s="12" customFormat="1" ht="12">
      <c r="B1064" s="151"/>
      <c r="D1064" s="152" t="s">
        <v>249</v>
      </c>
      <c r="E1064" s="153" t="s">
        <v>1</v>
      </c>
      <c r="F1064" s="154" t="s">
        <v>874</v>
      </c>
      <c r="H1064" s="155">
        <v>6.74</v>
      </c>
      <c r="I1064" s="156"/>
      <c r="L1064" s="151"/>
      <c r="M1064" s="157"/>
      <c r="T1064" s="158"/>
      <c r="AT1064" s="153" t="s">
        <v>249</v>
      </c>
      <c r="AU1064" s="153" t="s">
        <v>86</v>
      </c>
      <c r="AV1064" s="12" t="s">
        <v>86</v>
      </c>
      <c r="AW1064" s="12" t="s">
        <v>30</v>
      </c>
      <c r="AX1064" s="12" t="s">
        <v>73</v>
      </c>
      <c r="AY1064" s="153" t="s">
        <v>241</v>
      </c>
    </row>
    <row r="1065" spans="2:65" s="12" customFormat="1" ht="12">
      <c r="B1065" s="151"/>
      <c r="D1065" s="152" t="s">
        <v>249</v>
      </c>
      <c r="E1065" s="153" t="s">
        <v>1</v>
      </c>
      <c r="F1065" s="154" t="s">
        <v>875</v>
      </c>
      <c r="H1065" s="155">
        <v>17.23</v>
      </c>
      <c r="I1065" s="156"/>
      <c r="L1065" s="151"/>
      <c r="M1065" s="157"/>
      <c r="T1065" s="158"/>
      <c r="AT1065" s="153" t="s">
        <v>249</v>
      </c>
      <c r="AU1065" s="153" t="s">
        <v>86</v>
      </c>
      <c r="AV1065" s="12" t="s">
        <v>86</v>
      </c>
      <c r="AW1065" s="12" t="s">
        <v>30</v>
      </c>
      <c r="AX1065" s="12" t="s">
        <v>73</v>
      </c>
      <c r="AY1065" s="153" t="s">
        <v>241</v>
      </c>
    </row>
    <row r="1066" spans="2:65" s="12" customFormat="1" ht="12">
      <c r="B1066" s="151"/>
      <c r="D1066" s="152" t="s">
        <v>249</v>
      </c>
      <c r="E1066" s="153" t="s">
        <v>1</v>
      </c>
      <c r="F1066" s="154" t="s">
        <v>876</v>
      </c>
      <c r="H1066" s="155">
        <v>17.23</v>
      </c>
      <c r="I1066" s="156"/>
      <c r="L1066" s="151"/>
      <c r="M1066" s="157"/>
      <c r="T1066" s="158"/>
      <c r="AT1066" s="153" t="s">
        <v>249</v>
      </c>
      <c r="AU1066" s="153" t="s">
        <v>86</v>
      </c>
      <c r="AV1066" s="12" t="s">
        <v>86</v>
      </c>
      <c r="AW1066" s="12" t="s">
        <v>30</v>
      </c>
      <c r="AX1066" s="12" t="s">
        <v>73</v>
      </c>
      <c r="AY1066" s="153" t="s">
        <v>241</v>
      </c>
    </row>
    <row r="1067" spans="2:65" s="12" customFormat="1" ht="12">
      <c r="B1067" s="151"/>
      <c r="D1067" s="152" t="s">
        <v>249</v>
      </c>
      <c r="E1067" s="153" t="s">
        <v>1</v>
      </c>
      <c r="F1067" s="154" t="s">
        <v>877</v>
      </c>
      <c r="H1067" s="155">
        <v>6.74</v>
      </c>
      <c r="I1067" s="156"/>
      <c r="L1067" s="151"/>
      <c r="M1067" s="157"/>
      <c r="T1067" s="158"/>
      <c r="AT1067" s="153" t="s">
        <v>249</v>
      </c>
      <c r="AU1067" s="153" t="s">
        <v>86</v>
      </c>
      <c r="AV1067" s="12" t="s">
        <v>86</v>
      </c>
      <c r="AW1067" s="12" t="s">
        <v>30</v>
      </c>
      <c r="AX1067" s="12" t="s">
        <v>73</v>
      </c>
      <c r="AY1067" s="153" t="s">
        <v>241</v>
      </c>
    </row>
    <row r="1068" spans="2:65" s="12" customFormat="1" ht="12">
      <c r="B1068" s="151"/>
      <c r="D1068" s="152" t="s">
        <v>249</v>
      </c>
      <c r="E1068" s="153" t="s">
        <v>1</v>
      </c>
      <c r="F1068" s="154" t="s">
        <v>878</v>
      </c>
      <c r="H1068" s="155">
        <v>6.74</v>
      </c>
      <c r="I1068" s="156"/>
      <c r="L1068" s="151"/>
      <c r="M1068" s="157"/>
      <c r="T1068" s="158"/>
      <c r="AT1068" s="153" t="s">
        <v>249</v>
      </c>
      <c r="AU1068" s="153" t="s">
        <v>86</v>
      </c>
      <c r="AV1068" s="12" t="s">
        <v>86</v>
      </c>
      <c r="AW1068" s="12" t="s">
        <v>30</v>
      </c>
      <c r="AX1068" s="12" t="s">
        <v>73</v>
      </c>
      <c r="AY1068" s="153" t="s">
        <v>241</v>
      </c>
    </row>
    <row r="1069" spans="2:65" s="12" customFormat="1" ht="12">
      <c r="B1069" s="151"/>
      <c r="D1069" s="152" t="s">
        <v>249</v>
      </c>
      <c r="E1069" s="153" t="s">
        <v>1</v>
      </c>
      <c r="F1069" s="154" t="s">
        <v>879</v>
      </c>
      <c r="H1069" s="155">
        <v>17.23</v>
      </c>
      <c r="I1069" s="156"/>
      <c r="L1069" s="151"/>
      <c r="M1069" s="157"/>
      <c r="T1069" s="158"/>
      <c r="AT1069" s="153" t="s">
        <v>249</v>
      </c>
      <c r="AU1069" s="153" t="s">
        <v>86</v>
      </c>
      <c r="AV1069" s="12" t="s">
        <v>86</v>
      </c>
      <c r="AW1069" s="12" t="s">
        <v>30</v>
      </c>
      <c r="AX1069" s="12" t="s">
        <v>73</v>
      </c>
      <c r="AY1069" s="153" t="s">
        <v>241</v>
      </c>
    </row>
    <row r="1070" spans="2:65" s="12" customFormat="1" ht="12">
      <c r="B1070" s="151"/>
      <c r="D1070" s="152" t="s">
        <v>249</v>
      </c>
      <c r="E1070" s="153" t="s">
        <v>1</v>
      </c>
      <c r="F1070" s="154" t="s">
        <v>880</v>
      </c>
      <c r="H1070" s="155">
        <v>19.84</v>
      </c>
      <c r="I1070" s="156"/>
      <c r="L1070" s="151"/>
      <c r="M1070" s="157"/>
      <c r="T1070" s="158"/>
      <c r="AT1070" s="153" t="s">
        <v>249</v>
      </c>
      <c r="AU1070" s="153" t="s">
        <v>86</v>
      </c>
      <c r="AV1070" s="12" t="s">
        <v>86</v>
      </c>
      <c r="AW1070" s="12" t="s">
        <v>30</v>
      </c>
      <c r="AX1070" s="12" t="s">
        <v>73</v>
      </c>
      <c r="AY1070" s="153" t="s">
        <v>241</v>
      </c>
    </row>
    <row r="1071" spans="2:65" s="12" customFormat="1" ht="12">
      <c r="B1071" s="151"/>
      <c r="D1071" s="152" t="s">
        <v>249</v>
      </c>
      <c r="E1071" s="153" t="s">
        <v>1</v>
      </c>
      <c r="F1071" s="154" t="s">
        <v>881</v>
      </c>
      <c r="H1071" s="155">
        <v>17.23</v>
      </c>
      <c r="I1071" s="156"/>
      <c r="L1071" s="151"/>
      <c r="M1071" s="157"/>
      <c r="T1071" s="158"/>
      <c r="AT1071" s="153" t="s">
        <v>249</v>
      </c>
      <c r="AU1071" s="153" t="s">
        <v>86</v>
      </c>
      <c r="AV1071" s="12" t="s">
        <v>86</v>
      </c>
      <c r="AW1071" s="12" t="s">
        <v>30</v>
      </c>
      <c r="AX1071" s="12" t="s">
        <v>73</v>
      </c>
      <c r="AY1071" s="153" t="s">
        <v>241</v>
      </c>
    </row>
    <row r="1072" spans="2:65" s="12" customFormat="1" ht="12">
      <c r="B1072" s="151"/>
      <c r="D1072" s="152" t="s">
        <v>249</v>
      </c>
      <c r="E1072" s="153" t="s">
        <v>1</v>
      </c>
      <c r="F1072" s="154" t="s">
        <v>882</v>
      </c>
      <c r="H1072" s="155">
        <v>6.74</v>
      </c>
      <c r="I1072" s="156"/>
      <c r="L1072" s="151"/>
      <c r="M1072" s="157"/>
      <c r="T1072" s="158"/>
      <c r="AT1072" s="153" t="s">
        <v>249</v>
      </c>
      <c r="AU1072" s="153" t="s">
        <v>86</v>
      </c>
      <c r="AV1072" s="12" t="s">
        <v>86</v>
      </c>
      <c r="AW1072" s="12" t="s">
        <v>30</v>
      </c>
      <c r="AX1072" s="12" t="s">
        <v>73</v>
      </c>
      <c r="AY1072" s="153" t="s">
        <v>241</v>
      </c>
    </row>
    <row r="1073" spans="2:65" s="12" customFormat="1" ht="12">
      <c r="B1073" s="151"/>
      <c r="D1073" s="152" t="s">
        <v>249</v>
      </c>
      <c r="E1073" s="153" t="s">
        <v>1</v>
      </c>
      <c r="F1073" s="154" t="s">
        <v>883</v>
      </c>
      <c r="H1073" s="155">
        <v>6.74</v>
      </c>
      <c r="I1073" s="156"/>
      <c r="L1073" s="151"/>
      <c r="M1073" s="157"/>
      <c r="T1073" s="158"/>
      <c r="AT1073" s="153" t="s">
        <v>249</v>
      </c>
      <c r="AU1073" s="153" t="s">
        <v>86</v>
      </c>
      <c r="AV1073" s="12" t="s">
        <v>86</v>
      </c>
      <c r="AW1073" s="12" t="s">
        <v>30</v>
      </c>
      <c r="AX1073" s="12" t="s">
        <v>73</v>
      </c>
      <c r="AY1073" s="153" t="s">
        <v>241</v>
      </c>
    </row>
    <row r="1074" spans="2:65" s="12" customFormat="1" ht="12">
      <c r="B1074" s="151"/>
      <c r="D1074" s="152" t="s">
        <v>249</v>
      </c>
      <c r="E1074" s="153" t="s">
        <v>1</v>
      </c>
      <c r="F1074" s="154" t="s">
        <v>884</v>
      </c>
      <c r="H1074" s="155">
        <v>17.23</v>
      </c>
      <c r="I1074" s="156"/>
      <c r="L1074" s="151"/>
      <c r="M1074" s="157"/>
      <c r="T1074" s="158"/>
      <c r="AT1074" s="153" t="s">
        <v>249</v>
      </c>
      <c r="AU1074" s="153" t="s">
        <v>86</v>
      </c>
      <c r="AV1074" s="12" t="s">
        <v>86</v>
      </c>
      <c r="AW1074" s="12" t="s">
        <v>30</v>
      </c>
      <c r="AX1074" s="12" t="s">
        <v>73</v>
      </c>
      <c r="AY1074" s="153" t="s">
        <v>241</v>
      </c>
    </row>
    <row r="1075" spans="2:65" s="12" customFormat="1" ht="12">
      <c r="B1075" s="151"/>
      <c r="D1075" s="152" t="s">
        <v>249</v>
      </c>
      <c r="E1075" s="153" t="s">
        <v>1</v>
      </c>
      <c r="F1075" s="154" t="s">
        <v>885</v>
      </c>
      <c r="H1075" s="155">
        <v>17.23</v>
      </c>
      <c r="I1075" s="156"/>
      <c r="L1075" s="151"/>
      <c r="M1075" s="157"/>
      <c r="T1075" s="158"/>
      <c r="AT1075" s="153" t="s">
        <v>249</v>
      </c>
      <c r="AU1075" s="153" t="s">
        <v>86</v>
      </c>
      <c r="AV1075" s="12" t="s">
        <v>86</v>
      </c>
      <c r="AW1075" s="12" t="s">
        <v>30</v>
      </c>
      <c r="AX1075" s="12" t="s">
        <v>73</v>
      </c>
      <c r="AY1075" s="153" t="s">
        <v>241</v>
      </c>
    </row>
    <row r="1076" spans="2:65" s="12" customFormat="1" ht="12">
      <c r="B1076" s="151"/>
      <c r="D1076" s="152" t="s">
        <v>249</v>
      </c>
      <c r="E1076" s="153" t="s">
        <v>1</v>
      </c>
      <c r="F1076" s="154" t="s">
        <v>886</v>
      </c>
      <c r="H1076" s="155">
        <v>7.83</v>
      </c>
      <c r="I1076" s="156"/>
      <c r="L1076" s="151"/>
      <c r="M1076" s="157"/>
      <c r="T1076" s="158"/>
      <c r="AT1076" s="153" t="s">
        <v>249</v>
      </c>
      <c r="AU1076" s="153" t="s">
        <v>86</v>
      </c>
      <c r="AV1076" s="12" t="s">
        <v>86</v>
      </c>
      <c r="AW1076" s="12" t="s">
        <v>30</v>
      </c>
      <c r="AX1076" s="12" t="s">
        <v>73</v>
      </c>
      <c r="AY1076" s="153" t="s">
        <v>241</v>
      </c>
    </row>
    <row r="1077" spans="2:65" s="12" customFormat="1" ht="12">
      <c r="B1077" s="151"/>
      <c r="D1077" s="152" t="s">
        <v>249</v>
      </c>
      <c r="E1077" s="153" t="s">
        <v>1</v>
      </c>
      <c r="F1077" s="154" t="s">
        <v>887</v>
      </c>
      <c r="H1077" s="155">
        <v>2.37</v>
      </c>
      <c r="I1077" s="156"/>
      <c r="L1077" s="151"/>
      <c r="M1077" s="157"/>
      <c r="T1077" s="158"/>
      <c r="AT1077" s="153" t="s">
        <v>249</v>
      </c>
      <c r="AU1077" s="153" t="s">
        <v>86</v>
      </c>
      <c r="AV1077" s="12" t="s">
        <v>86</v>
      </c>
      <c r="AW1077" s="12" t="s">
        <v>30</v>
      </c>
      <c r="AX1077" s="12" t="s">
        <v>73</v>
      </c>
      <c r="AY1077" s="153" t="s">
        <v>241</v>
      </c>
    </row>
    <row r="1078" spans="2:65" s="12" customFormat="1" ht="12">
      <c r="B1078" s="151"/>
      <c r="D1078" s="152" t="s">
        <v>249</v>
      </c>
      <c r="E1078" s="153" t="s">
        <v>1</v>
      </c>
      <c r="F1078" s="154" t="s">
        <v>888</v>
      </c>
      <c r="H1078" s="155">
        <v>5.71</v>
      </c>
      <c r="I1078" s="156"/>
      <c r="L1078" s="151"/>
      <c r="M1078" s="157"/>
      <c r="T1078" s="158"/>
      <c r="AT1078" s="153" t="s">
        <v>249</v>
      </c>
      <c r="AU1078" s="153" t="s">
        <v>86</v>
      </c>
      <c r="AV1078" s="12" t="s">
        <v>86</v>
      </c>
      <c r="AW1078" s="12" t="s">
        <v>30</v>
      </c>
      <c r="AX1078" s="12" t="s">
        <v>73</v>
      </c>
      <c r="AY1078" s="153" t="s">
        <v>241</v>
      </c>
    </row>
    <row r="1079" spans="2:65" s="13" customFormat="1" ht="12">
      <c r="B1079" s="159"/>
      <c r="D1079" s="152" t="s">
        <v>249</v>
      </c>
      <c r="E1079" s="160" t="s">
        <v>1</v>
      </c>
      <c r="F1079" s="161" t="s">
        <v>251</v>
      </c>
      <c r="H1079" s="162">
        <v>270.05</v>
      </c>
      <c r="I1079" s="163"/>
      <c r="L1079" s="159"/>
      <c r="M1079" s="164"/>
      <c r="T1079" s="165"/>
      <c r="AT1079" s="160" t="s">
        <v>249</v>
      </c>
      <c r="AU1079" s="160" t="s">
        <v>86</v>
      </c>
      <c r="AV1079" s="13" t="s">
        <v>247</v>
      </c>
      <c r="AW1079" s="13" t="s">
        <v>30</v>
      </c>
      <c r="AX1079" s="13" t="s">
        <v>80</v>
      </c>
      <c r="AY1079" s="160" t="s">
        <v>241</v>
      </c>
    </row>
    <row r="1080" spans="2:65" s="1" customFormat="1" ht="16.5" customHeight="1">
      <c r="B1080" s="32"/>
      <c r="C1080" s="173" t="s">
        <v>1036</v>
      </c>
      <c r="D1080" s="173" t="s">
        <v>319</v>
      </c>
      <c r="E1080" s="174" t="s">
        <v>1037</v>
      </c>
      <c r="F1080" s="175" t="s">
        <v>1038</v>
      </c>
      <c r="G1080" s="176" t="s">
        <v>246</v>
      </c>
      <c r="H1080" s="177">
        <v>310.55799999999999</v>
      </c>
      <c r="I1080" s="178"/>
      <c r="J1080" s="179">
        <f>ROUND(I1080*H1080,2)</f>
        <v>0</v>
      </c>
      <c r="K1080" s="180"/>
      <c r="L1080" s="181"/>
      <c r="M1080" s="182" t="s">
        <v>1</v>
      </c>
      <c r="N1080" s="183" t="s">
        <v>39</v>
      </c>
      <c r="P1080" s="147">
        <f>O1080*H1080</f>
        <v>0</v>
      </c>
      <c r="Q1080" s="147">
        <v>6.4000000000000005E-4</v>
      </c>
      <c r="R1080" s="147">
        <f>Q1080*H1080</f>
        <v>0.19875712000000001</v>
      </c>
      <c r="S1080" s="147">
        <v>0</v>
      </c>
      <c r="T1080" s="148">
        <f>S1080*H1080</f>
        <v>0</v>
      </c>
      <c r="AR1080" s="149" t="s">
        <v>420</v>
      </c>
      <c r="AT1080" s="149" t="s">
        <v>319</v>
      </c>
      <c r="AU1080" s="149" t="s">
        <v>86</v>
      </c>
      <c r="AY1080" s="17" t="s">
        <v>241</v>
      </c>
      <c r="BE1080" s="150">
        <f>IF(N1080="základní",J1080,0)</f>
        <v>0</v>
      </c>
      <c r="BF1080" s="150">
        <f>IF(N1080="snížená",J1080,0)</f>
        <v>0</v>
      </c>
      <c r="BG1080" s="150">
        <f>IF(N1080="zákl. přenesená",J1080,0)</f>
        <v>0</v>
      </c>
      <c r="BH1080" s="150">
        <f>IF(N1080="sníž. přenesená",J1080,0)</f>
        <v>0</v>
      </c>
      <c r="BI1080" s="150">
        <f>IF(N1080="nulová",J1080,0)</f>
        <v>0</v>
      </c>
      <c r="BJ1080" s="17" t="s">
        <v>86</v>
      </c>
      <c r="BK1080" s="150">
        <f>ROUND(I1080*H1080,2)</f>
        <v>0</v>
      </c>
      <c r="BL1080" s="17" t="s">
        <v>334</v>
      </c>
      <c r="BM1080" s="149" t="s">
        <v>4003</v>
      </c>
    </row>
    <row r="1081" spans="2:65" s="12" customFormat="1" ht="12">
      <c r="B1081" s="151"/>
      <c r="D1081" s="152" t="s">
        <v>249</v>
      </c>
      <c r="E1081" s="153" t="s">
        <v>1</v>
      </c>
      <c r="F1081" s="154" t="s">
        <v>1027</v>
      </c>
      <c r="H1081" s="155">
        <v>310.55799999999999</v>
      </c>
      <c r="I1081" s="156"/>
      <c r="L1081" s="151"/>
      <c r="M1081" s="157"/>
      <c r="T1081" s="158"/>
      <c r="AT1081" s="153" t="s">
        <v>249</v>
      </c>
      <c r="AU1081" s="153" t="s">
        <v>86</v>
      </c>
      <c r="AV1081" s="12" t="s">
        <v>86</v>
      </c>
      <c r="AW1081" s="12" t="s">
        <v>30</v>
      </c>
      <c r="AX1081" s="12" t="s">
        <v>73</v>
      </c>
      <c r="AY1081" s="153" t="s">
        <v>241</v>
      </c>
    </row>
    <row r="1082" spans="2:65" s="13" customFormat="1" ht="12">
      <c r="B1082" s="159"/>
      <c r="D1082" s="152" t="s">
        <v>249</v>
      </c>
      <c r="E1082" s="160" t="s">
        <v>1</v>
      </c>
      <c r="F1082" s="161" t="s">
        <v>251</v>
      </c>
      <c r="H1082" s="162">
        <v>310.55799999999999</v>
      </c>
      <c r="I1082" s="163"/>
      <c r="L1082" s="159"/>
      <c r="M1082" s="164"/>
      <c r="T1082" s="165"/>
      <c r="AT1082" s="160" t="s">
        <v>249</v>
      </c>
      <c r="AU1082" s="160" t="s">
        <v>86</v>
      </c>
      <c r="AV1082" s="13" t="s">
        <v>247</v>
      </c>
      <c r="AW1082" s="13" t="s">
        <v>30</v>
      </c>
      <c r="AX1082" s="13" t="s">
        <v>80</v>
      </c>
      <c r="AY1082" s="160" t="s">
        <v>241</v>
      </c>
    </row>
    <row r="1083" spans="2:65" s="1" customFormat="1" ht="24.25" customHeight="1">
      <c r="B1083" s="32"/>
      <c r="C1083" s="137" t="s">
        <v>1040</v>
      </c>
      <c r="D1083" s="137" t="s">
        <v>243</v>
      </c>
      <c r="E1083" s="138" t="s">
        <v>1041</v>
      </c>
      <c r="F1083" s="139" t="s">
        <v>1042</v>
      </c>
      <c r="G1083" s="140" t="s">
        <v>246</v>
      </c>
      <c r="H1083" s="141">
        <v>75.8</v>
      </c>
      <c r="I1083" s="142"/>
      <c r="J1083" s="143">
        <f>ROUND(I1083*H1083,2)</f>
        <v>0</v>
      </c>
      <c r="K1083" s="144"/>
      <c r="L1083" s="32"/>
      <c r="M1083" s="145" t="s">
        <v>1</v>
      </c>
      <c r="N1083" s="146" t="s">
        <v>39</v>
      </c>
      <c r="P1083" s="147">
        <f>O1083*H1083</f>
        <v>0</v>
      </c>
      <c r="Q1083" s="147">
        <v>4.0000000000000003E-5</v>
      </c>
      <c r="R1083" s="147">
        <f>Q1083*H1083</f>
        <v>3.032E-3</v>
      </c>
      <c r="S1083" s="147">
        <v>0</v>
      </c>
      <c r="T1083" s="148">
        <f>S1083*H1083</f>
        <v>0</v>
      </c>
      <c r="AR1083" s="149" t="s">
        <v>334</v>
      </c>
      <c r="AT1083" s="149" t="s">
        <v>243</v>
      </c>
      <c r="AU1083" s="149" t="s">
        <v>86</v>
      </c>
      <c r="AY1083" s="17" t="s">
        <v>241</v>
      </c>
      <c r="BE1083" s="150">
        <f>IF(N1083="základní",J1083,0)</f>
        <v>0</v>
      </c>
      <c r="BF1083" s="150">
        <f>IF(N1083="snížená",J1083,0)</f>
        <v>0</v>
      </c>
      <c r="BG1083" s="150">
        <f>IF(N1083="zákl. přenesená",J1083,0)</f>
        <v>0</v>
      </c>
      <c r="BH1083" s="150">
        <f>IF(N1083="sníž. přenesená",J1083,0)</f>
        <v>0</v>
      </c>
      <c r="BI1083" s="150">
        <f>IF(N1083="nulová",J1083,0)</f>
        <v>0</v>
      </c>
      <c r="BJ1083" s="17" t="s">
        <v>86</v>
      </c>
      <c r="BK1083" s="150">
        <f>ROUND(I1083*H1083,2)</f>
        <v>0</v>
      </c>
      <c r="BL1083" s="17" t="s">
        <v>334</v>
      </c>
      <c r="BM1083" s="149" t="s">
        <v>4004</v>
      </c>
    </row>
    <row r="1084" spans="2:65" s="12" customFormat="1" ht="12">
      <c r="B1084" s="151"/>
      <c r="D1084" s="152" t="s">
        <v>249</v>
      </c>
      <c r="E1084" s="153" t="s">
        <v>1</v>
      </c>
      <c r="F1084" s="154" t="s">
        <v>1044</v>
      </c>
      <c r="H1084" s="155">
        <v>73.7</v>
      </c>
      <c r="I1084" s="156"/>
      <c r="L1084" s="151"/>
      <c r="M1084" s="157"/>
      <c r="T1084" s="158"/>
      <c r="AT1084" s="153" t="s">
        <v>249</v>
      </c>
      <c r="AU1084" s="153" t="s">
        <v>86</v>
      </c>
      <c r="AV1084" s="12" t="s">
        <v>86</v>
      </c>
      <c r="AW1084" s="12" t="s">
        <v>30</v>
      </c>
      <c r="AX1084" s="12" t="s">
        <v>73</v>
      </c>
      <c r="AY1084" s="153" t="s">
        <v>241</v>
      </c>
    </row>
    <row r="1085" spans="2:65" s="12" customFormat="1" ht="12">
      <c r="B1085" s="151"/>
      <c r="D1085" s="152" t="s">
        <v>249</v>
      </c>
      <c r="E1085" s="153" t="s">
        <v>1</v>
      </c>
      <c r="F1085" s="154" t="s">
        <v>1045</v>
      </c>
      <c r="H1085" s="155">
        <v>2.1</v>
      </c>
      <c r="I1085" s="156"/>
      <c r="L1085" s="151"/>
      <c r="M1085" s="157"/>
      <c r="T1085" s="158"/>
      <c r="AT1085" s="153" t="s">
        <v>249</v>
      </c>
      <c r="AU1085" s="153" t="s">
        <v>86</v>
      </c>
      <c r="AV1085" s="12" t="s">
        <v>86</v>
      </c>
      <c r="AW1085" s="12" t="s">
        <v>30</v>
      </c>
      <c r="AX1085" s="12" t="s">
        <v>73</v>
      </c>
      <c r="AY1085" s="153" t="s">
        <v>241</v>
      </c>
    </row>
    <row r="1086" spans="2:65" s="13" customFormat="1" ht="12">
      <c r="B1086" s="159"/>
      <c r="D1086" s="152" t="s">
        <v>249</v>
      </c>
      <c r="E1086" s="160" t="s">
        <v>1</v>
      </c>
      <c r="F1086" s="161" t="s">
        <v>1046</v>
      </c>
      <c r="H1086" s="162">
        <v>75.8</v>
      </c>
      <c r="I1086" s="163"/>
      <c r="L1086" s="159"/>
      <c r="M1086" s="164"/>
      <c r="T1086" s="165"/>
      <c r="AT1086" s="160" t="s">
        <v>249</v>
      </c>
      <c r="AU1086" s="160" t="s">
        <v>86</v>
      </c>
      <c r="AV1086" s="13" t="s">
        <v>247</v>
      </c>
      <c r="AW1086" s="13" t="s">
        <v>30</v>
      </c>
      <c r="AX1086" s="13" t="s">
        <v>80</v>
      </c>
      <c r="AY1086" s="160" t="s">
        <v>241</v>
      </c>
    </row>
    <row r="1087" spans="2:65" s="1" customFormat="1" ht="24.25" customHeight="1">
      <c r="B1087" s="32"/>
      <c r="C1087" s="173" t="s">
        <v>1047</v>
      </c>
      <c r="D1087" s="173" t="s">
        <v>319</v>
      </c>
      <c r="E1087" s="174" t="s">
        <v>1048</v>
      </c>
      <c r="F1087" s="175" t="s">
        <v>1049</v>
      </c>
      <c r="G1087" s="176" t="s">
        <v>246</v>
      </c>
      <c r="H1087" s="177">
        <v>92.552000000000007</v>
      </c>
      <c r="I1087" s="178"/>
      <c r="J1087" s="179">
        <f>ROUND(I1087*H1087,2)</f>
        <v>0</v>
      </c>
      <c r="K1087" s="180"/>
      <c r="L1087" s="181"/>
      <c r="M1087" s="182" t="s">
        <v>1</v>
      </c>
      <c r="N1087" s="183" t="s">
        <v>39</v>
      </c>
      <c r="P1087" s="147">
        <f>O1087*H1087</f>
        <v>0</v>
      </c>
      <c r="Q1087" s="147">
        <v>2.9999999999999997E-4</v>
      </c>
      <c r="R1087" s="147">
        <f>Q1087*H1087</f>
        <v>2.7765599999999998E-2</v>
      </c>
      <c r="S1087" s="147">
        <v>0</v>
      </c>
      <c r="T1087" s="148">
        <f>S1087*H1087</f>
        <v>0</v>
      </c>
      <c r="AR1087" s="149" t="s">
        <v>420</v>
      </c>
      <c r="AT1087" s="149" t="s">
        <v>319</v>
      </c>
      <c r="AU1087" s="149" t="s">
        <v>86</v>
      </c>
      <c r="AY1087" s="17" t="s">
        <v>241</v>
      </c>
      <c r="BE1087" s="150">
        <f>IF(N1087="základní",J1087,0)</f>
        <v>0</v>
      </c>
      <c r="BF1087" s="150">
        <f>IF(N1087="snížená",J1087,0)</f>
        <v>0</v>
      </c>
      <c r="BG1087" s="150">
        <f>IF(N1087="zákl. přenesená",J1087,0)</f>
        <v>0</v>
      </c>
      <c r="BH1087" s="150">
        <f>IF(N1087="sníž. přenesená",J1087,0)</f>
        <v>0</v>
      </c>
      <c r="BI1087" s="150">
        <f>IF(N1087="nulová",J1087,0)</f>
        <v>0</v>
      </c>
      <c r="BJ1087" s="17" t="s">
        <v>86</v>
      </c>
      <c r="BK1087" s="150">
        <f>ROUND(I1087*H1087,2)</f>
        <v>0</v>
      </c>
      <c r="BL1087" s="17" t="s">
        <v>334</v>
      </c>
      <c r="BM1087" s="149" t="s">
        <v>4005</v>
      </c>
    </row>
    <row r="1088" spans="2:65" s="12" customFormat="1" ht="12">
      <c r="B1088" s="151"/>
      <c r="D1088" s="152" t="s">
        <v>249</v>
      </c>
      <c r="E1088" s="153" t="s">
        <v>1</v>
      </c>
      <c r="F1088" s="154" t="s">
        <v>1051</v>
      </c>
      <c r="H1088" s="155">
        <v>92.552000000000007</v>
      </c>
      <c r="I1088" s="156"/>
      <c r="L1088" s="151"/>
      <c r="M1088" s="157"/>
      <c r="T1088" s="158"/>
      <c r="AT1088" s="153" t="s">
        <v>249</v>
      </c>
      <c r="AU1088" s="153" t="s">
        <v>86</v>
      </c>
      <c r="AV1088" s="12" t="s">
        <v>86</v>
      </c>
      <c r="AW1088" s="12" t="s">
        <v>30</v>
      </c>
      <c r="AX1088" s="12" t="s">
        <v>80</v>
      </c>
      <c r="AY1088" s="153" t="s">
        <v>241</v>
      </c>
    </row>
    <row r="1089" spans="2:65" s="1" customFormat="1" ht="24.25" customHeight="1">
      <c r="B1089" s="32"/>
      <c r="C1089" s="137" t="s">
        <v>1052</v>
      </c>
      <c r="D1089" s="137" t="s">
        <v>243</v>
      </c>
      <c r="E1089" s="138" t="s">
        <v>1053</v>
      </c>
      <c r="F1089" s="139" t="s">
        <v>1054</v>
      </c>
      <c r="G1089" s="140" t="s">
        <v>282</v>
      </c>
      <c r="H1089" s="141">
        <v>3.3839999999999999</v>
      </c>
      <c r="I1089" s="142"/>
      <c r="J1089" s="143">
        <f>ROUND(I1089*H1089,2)</f>
        <v>0</v>
      </c>
      <c r="K1089" s="144"/>
      <c r="L1089" s="32"/>
      <c r="M1089" s="145" t="s">
        <v>1</v>
      </c>
      <c r="N1089" s="146" t="s">
        <v>39</v>
      </c>
      <c r="P1089" s="147">
        <f>O1089*H1089</f>
        <v>0</v>
      </c>
      <c r="Q1089" s="147">
        <v>0</v>
      </c>
      <c r="R1089" s="147">
        <f>Q1089*H1089</f>
        <v>0</v>
      </c>
      <c r="S1089" s="147">
        <v>0</v>
      </c>
      <c r="T1089" s="148">
        <f>S1089*H1089</f>
        <v>0</v>
      </c>
      <c r="AR1089" s="149" t="s">
        <v>334</v>
      </c>
      <c r="AT1089" s="149" t="s">
        <v>243</v>
      </c>
      <c r="AU1089" s="149" t="s">
        <v>86</v>
      </c>
      <c r="AY1089" s="17" t="s">
        <v>241</v>
      </c>
      <c r="BE1089" s="150">
        <f>IF(N1089="základní",J1089,0)</f>
        <v>0</v>
      </c>
      <c r="BF1089" s="150">
        <f>IF(N1089="snížená",J1089,0)</f>
        <v>0</v>
      </c>
      <c r="BG1089" s="150">
        <f>IF(N1089="zákl. přenesená",J1089,0)</f>
        <v>0</v>
      </c>
      <c r="BH1089" s="150">
        <f>IF(N1089="sníž. přenesená",J1089,0)</f>
        <v>0</v>
      </c>
      <c r="BI1089" s="150">
        <f>IF(N1089="nulová",J1089,0)</f>
        <v>0</v>
      </c>
      <c r="BJ1089" s="17" t="s">
        <v>86</v>
      </c>
      <c r="BK1089" s="150">
        <f>ROUND(I1089*H1089,2)</f>
        <v>0</v>
      </c>
      <c r="BL1089" s="17" t="s">
        <v>334</v>
      </c>
      <c r="BM1089" s="149" t="s">
        <v>4006</v>
      </c>
    </row>
    <row r="1090" spans="2:65" s="11" customFormat="1" ht="22.75" customHeight="1">
      <c r="B1090" s="125"/>
      <c r="D1090" s="126" t="s">
        <v>72</v>
      </c>
      <c r="E1090" s="135" t="s">
        <v>1056</v>
      </c>
      <c r="F1090" s="135" t="s">
        <v>1057</v>
      </c>
      <c r="I1090" s="128"/>
      <c r="J1090" s="136">
        <f>BK1090</f>
        <v>0</v>
      </c>
      <c r="L1090" s="125"/>
      <c r="M1090" s="130"/>
      <c r="P1090" s="131">
        <f>SUM(P1091:P1163)</f>
        <v>0</v>
      </c>
      <c r="R1090" s="131">
        <f>SUM(R1091:R1163)</f>
        <v>6.0388822800000002</v>
      </c>
      <c r="T1090" s="132">
        <f>SUM(T1091:T1163)</f>
        <v>0</v>
      </c>
      <c r="AR1090" s="126" t="s">
        <v>86</v>
      </c>
      <c r="AT1090" s="133" t="s">
        <v>72</v>
      </c>
      <c r="AU1090" s="133" t="s">
        <v>80</v>
      </c>
      <c r="AY1090" s="126" t="s">
        <v>241</v>
      </c>
      <c r="BK1090" s="134">
        <f>SUM(BK1091:BK1163)</f>
        <v>0</v>
      </c>
    </row>
    <row r="1091" spans="2:65" s="1" customFormat="1" ht="24.25" customHeight="1">
      <c r="B1091" s="32"/>
      <c r="C1091" s="137" t="s">
        <v>1058</v>
      </c>
      <c r="D1091" s="137" t="s">
        <v>243</v>
      </c>
      <c r="E1091" s="138" t="s">
        <v>1059</v>
      </c>
      <c r="F1091" s="139" t="s">
        <v>1060</v>
      </c>
      <c r="G1091" s="140" t="s">
        <v>246</v>
      </c>
      <c r="H1091" s="141">
        <v>567.44000000000005</v>
      </c>
      <c r="I1091" s="142"/>
      <c r="J1091" s="143">
        <f>ROUND(I1091*H1091,2)</f>
        <v>0</v>
      </c>
      <c r="K1091" s="144"/>
      <c r="L1091" s="32"/>
      <c r="M1091" s="145" t="s">
        <v>1</v>
      </c>
      <c r="N1091" s="146" t="s">
        <v>39</v>
      </c>
      <c r="P1091" s="147">
        <f>O1091*H1091</f>
        <v>0</v>
      </c>
      <c r="Q1091" s="147">
        <v>2.9999999999999997E-4</v>
      </c>
      <c r="R1091" s="147">
        <f>Q1091*H1091</f>
        <v>0.17023199999999999</v>
      </c>
      <c r="S1091" s="147">
        <v>0</v>
      </c>
      <c r="T1091" s="148">
        <f>S1091*H1091</f>
        <v>0</v>
      </c>
      <c r="AR1091" s="149" t="s">
        <v>334</v>
      </c>
      <c r="AT1091" s="149" t="s">
        <v>243</v>
      </c>
      <c r="AU1091" s="149" t="s">
        <v>86</v>
      </c>
      <c r="AY1091" s="17" t="s">
        <v>241</v>
      </c>
      <c r="BE1091" s="150">
        <f>IF(N1091="základní",J1091,0)</f>
        <v>0</v>
      </c>
      <c r="BF1091" s="150">
        <f>IF(N1091="snížená",J1091,0)</f>
        <v>0</v>
      </c>
      <c r="BG1091" s="150">
        <f>IF(N1091="zákl. přenesená",J1091,0)</f>
        <v>0</v>
      </c>
      <c r="BH1091" s="150">
        <f>IF(N1091="sníž. přenesená",J1091,0)</f>
        <v>0</v>
      </c>
      <c r="BI1091" s="150">
        <f>IF(N1091="nulová",J1091,0)</f>
        <v>0</v>
      </c>
      <c r="BJ1091" s="17" t="s">
        <v>86</v>
      </c>
      <c r="BK1091" s="150">
        <f>ROUND(I1091*H1091,2)</f>
        <v>0</v>
      </c>
      <c r="BL1091" s="17" t="s">
        <v>334</v>
      </c>
      <c r="BM1091" s="149" t="s">
        <v>4007</v>
      </c>
    </row>
    <row r="1092" spans="2:65" s="12" customFormat="1" ht="12">
      <c r="B1092" s="151"/>
      <c r="D1092" s="152" t="s">
        <v>249</v>
      </c>
      <c r="E1092" s="153" t="s">
        <v>1</v>
      </c>
      <c r="F1092" s="154" t="s">
        <v>1062</v>
      </c>
      <c r="H1092" s="155">
        <v>574.79</v>
      </c>
      <c r="I1092" s="156"/>
      <c r="L1092" s="151"/>
      <c r="M1092" s="157"/>
      <c r="T1092" s="158"/>
      <c r="AT1092" s="153" t="s">
        <v>249</v>
      </c>
      <c r="AU1092" s="153" t="s">
        <v>86</v>
      </c>
      <c r="AV1092" s="12" t="s">
        <v>86</v>
      </c>
      <c r="AW1092" s="12" t="s">
        <v>30</v>
      </c>
      <c r="AX1092" s="12" t="s">
        <v>73</v>
      </c>
      <c r="AY1092" s="153" t="s">
        <v>241</v>
      </c>
    </row>
    <row r="1093" spans="2:65" s="12" customFormat="1" ht="12">
      <c r="B1093" s="151"/>
      <c r="D1093" s="152" t="s">
        <v>249</v>
      </c>
      <c r="E1093" s="153" t="s">
        <v>1</v>
      </c>
      <c r="F1093" s="154" t="s">
        <v>1063</v>
      </c>
      <c r="H1093" s="155">
        <v>-7.35</v>
      </c>
      <c r="I1093" s="156"/>
      <c r="L1093" s="151"/>
      <c r="M1093" s="157"/>
      <c r="T1093" s="158"/>
      <c r="AT1093" s="153" t="s">
        <v>249</v>
      </c>
      <c r="AU1093" s="153" t="s">
        <v>86</v>
      </c>
      <c r="AV1093" s="12" t="s">
        <v>86</v>
      </c>
      <c r="AW1093" s="12" t="s">
        <v>30</v>
      </c>
      <c r="AX1093" s="12" t="s">
        <v>73</v>
      </c>
      <c r="AY1093" s="153" t="s">
        <v>241</v>
      </c>
    </row>
    <row r="1094" spans="2:65" s="13" customFormat="1" ht="12">
      <c r="B1094" s="159"/>
      <c r="D1094" s="152" t="s">
        <v>249</v>
      </c>
      <c r="E1094" s="160" t="s">
        <v>1</v>
      </c>
      <c r="F1094" s="161" t="s">
        <v>251</v>
      </c>
      <c r="H1094" s="162">
        <v>567.44000000000005</v>
      </c>
      <c r="I1094" s="163"/>
      <c r="L1094" s="159"/>
      <c r="M1094" s="164"/>
      <c r="T1094" s="165"/>
      <c r="AT1094" s="160" t="s">
        <v>249</v>
      </c>
      <c r="AU1094" s="160" t="s">
        <v>86</v>
      </c>
      <c r="AV1094" s="13" t="s">
        <v>247</v>
      </c>
      <c r="AW1094" s="13" t="s">
        <v>30</v>
      </c>
      <c r="AX1094" s="13" t="s">
        <v>80</v>
      </c>
      <c r="AY1094" s="160" t="s">
        <v>241</v>
      </c>
    </row>
    <row r="1095" spans="2:65" s="1" customFormat="1" ht="24.25" customHeight="1">
      <c r="B1095" s="32"/>
      <c r="C1095" s="173" t="s">
        <v>1064</v>
      </c>
      <c r="D1095" s="173" t="s">
        <v>319</v>
      </c>
      <c r="E1095" s="174" t="s">
        <v>1065</v>
      </c>
      <c r="F1095" s="175" t="s">
        <v>1066</v>
      </c>
      <c r="G1095" s="176" t="s">
        <v>246</v>
      </c>
      <c r="H1095" s="177">
        <v>603.553</v>
      </c>
      <c r="I1095" s="178"/>
      <c r="J1095" s="179">
        <f>ROUND(I1095*H1095,2)</f>
        <v>0</v>
      </c>
      <c r="K1095" s="180"/>
      <c r="L1095" s="181"/>
      <c r="M1095" s="182" t="s">
        <v>1</v>
      </c>
      <c r="N1095" s="183" t="s">
        <v>39</v>
      </c>
      <c r="P1095" s="147">
        <f>O1095*H1095</f>
        <v>0</v>
      </c>
      <c r="Q1095" s="147">
        <v>6.0000000000000001E-3</v>
      </c>
      <c r="R1095" s="147">
        <f>Q1095*H1095</f>
        <v>3.621318</v>
      </c>
      <c r="S1095" s="147">
        <v>0</v>
      </c>
      <c r="T1095" s="148">
        <f>S1095*H1095</f>
        <v>0</v>
      </c>
      <c r="AR1095" s="149" t="s">
        <v>420</v>
      </c>
      <c r="AT1095" s="149" t="s">
        <v>319</v>
      </c>
      <c r="AU1095" s="149" t="s">
        <v>86</v>
      </c>
      <c r="AY1095" s="17" t="s">
        <v>241</v>
      </c>
      <c r="BE1095" s="150">
        <f>IF(N1095="základní",J1095,0)</f>
        <v>0</v>
      </c>
      <c r="BF1095" s="150">
        <f>IF(N1095="snížená",J1095,0)</f>
        <v>0</v>
      </c>
      <c r="BG1095" s="150">
        <f>IF(N1095="zákl. přenesená",J1095,0)</f>
        <v>0</v>
      </c>
      <c r="BH1095" s="150">
        <f>IF(N1095="sníž. přenesená",J1095,0)</f>
        <v>0</v>
      </c>
      <c r="BI1095" s="150">
        <f>IF(N1095="nulová",J1095,0)</f>
        <v>0</v>
      </c>
      <c r="BJ1095" s="17" t="s">
        <v>86</v>
      </c>
      <c r="BK1095" s="150">
        <f>ROUND(I1095*H1095,2)</f>
        <v>0</v>
      </c>
      <c r="BL1095" s="17" t="s">
        <v>334</v>
      </c>
      <c r="BM1095" s="149" t="s">
        <v>4008</v>
      </c>
    </row>
    <row r="1096" spans="2:65" s="12" customFormat="1" ht="12">
      <c r="B1096" s="151"/>
      <c r="D1096" s="152" t="s">
        <v>249</v>
      </c>
      <c r="E1096" s="153" t="s">
        <v>1</v>
      </c>
      <c r="F1096" s="154" t="s">
        <v>1068</v>
      </c>
      <c r="H1096" s="155">
        <v>574.81200000000001</v>
      </c>
      <c r="I1096" s="156"/>
      <c r="L1096" s="151"/>
      <c r="M1096" s="157"/>
      <c r="T1096" s="158"/>
      <c r="AT1096" s="153" t="s">
        <v>249</v>
      </c>
      <c r="AU1096" s="153" t="s">
        <v>86</v>
      </c>
      <c r="AV1096" s="12" t="s">
        <v>86</v>
      </c>
      <c r="AW1096" s="12" t="s">
        <v>30</v>
      </c>
      <c r="AX1096" s="12" t="s">
        <v>73</v>
      </c>
      <c r="AY1096" s="153" t="s">
        <v>241</v>
      </c>
    </row>
    <row r="1097" spans="2:65" s="13" customFormat="1" ht="12">
      <c r="B1097" s="159"/>
      <c r="D1097" s="152" t="s">
        <v>249</v>
      </c>
      <c r="E1097" s="160" t="s">
        <v>1</v>
      </c>
      <c r="F1097" s="161" t="s">
        <v>251</v>
      </c>
      <c r="H1097" s="162">
        <v>574.81200000000001</v>
      </c>
      <c r="I1097" s="163"/>
      <c r="L1097" s="159"/>
      <c r="M1097" s="164"/>
      <c r="T1097" s="165"/>
      <c r="AT1097" s="160" t="s">
        <v>249</v>
      </c>
      <c r="AU1097" s="160" t="s">
        <v>86</v>
      </c>
      <c r="AV1097" s="13" t="s">
        <v>247</v>
      </c>
      <c r="AW1097" s="13" t="s">
        <v>30</v>
      </c>
      <c r="AX1097" s="13" t="s">
        <v>73</v>
      </c>
      <c r="AY1097" s="160" t="s">
        <v>241</v>
      </c>
    </row>
    <row r="1098" spans="2:65" s="12" customFormat="1" ht="12">
      <c r="B1098" s="151"/>
      <c r="D1098" s="152" t="s">
        <v>249</v>
      </c>
      <c r="E1098" s="153" t="s">
        <v>1</v>
      </c>
      <c r="F1098" s="154" t="s">
        <v>1069</v>
      </c>
      <c r="H1098" s="155">
        <v>603.553</v>
      </c>
      <c r="I1098" s="156"/>
      <c r="L1098" s="151"/>
      <c r="M1098" s="157"/>
      <c r="T1098" s="158"/>
      <c r="AT1098" s="153" t="s">
        <v>249</v>
      </c>
      <c r="AU1098" s="153" t="s">
        <v>86</v>
      </c>
      <c r="AV1098" s="12" t="s">
        <v>86</v>
      </c>
      <c r="AW1098" s="12" t="s">
        <v>30</v>
      </c>
      <c r="AX1098" s="12" t="s">
        <v>80</v>
      </c>
      <c r="AY1098" s="153" t="s">
        <v>241</v>
      </c>
    </row>
    <row r="1099" spans="2:65" s="1" customFormat="1" ht="37.75" customHeight="1">
      <c r="B1099" s="32"/>
      <c r="C1099" s="137" t="s">
        <v>1070</v>
      </c>
      <c r="D1099" s="137" t="s">
        <v>243</v>
      </c>
      <c r="E1099" s="138" t="s">
        <v>1071</v>
      </c>
      <c r="F1099" s="139" t="s">
        <v>1072</v>
      </c>
      <c r="G1099" s="140" t="s">
        <v>246</v>
      </c>
      <c r="H1099" s="141">
        <v>75.8</v>
      </c>
      <c r="I1099" s="142"/>
      <c r="J1099" s="143">
        <f>ROUND(I1099*H1099,2)</f>
        <v>0</v>
      </c>
      <c r="K1099" s="144"/>
      <c r="L1099" s="32"/>
      <c r="M1099" s="145" t="s">
        <v>1</v>
      </c>
      <c r="N1099" s="146" t="s">
        <v>39</v>
      </c>
      <c r="P1099" s="147">
        <f>O1099*H1099</f>
        <v>0</v>
      </c>
      <c r="Q1099" s="147">
        <v>6.3E-3</v>
      </c>
      <c r="R1099" s="147">
        <f>Q1099*H1099</f>
        <v>0.47753999999999996</v>
      </c>
      <c r="S1099" s="147">
        <v>0</v>
      </c>
      <c r="T1099" s="148">
        <f>S1099*H1099</f>
        <v>0</v>
      </c>
      <c r="AR1099" s="149" t="s">
        <v>334</v>
      </c>
      <c r="AT1099" s="149" t="s">
        <v>243</v>
      </c>
      <c r="AU1099" s="149" t="s">
        <v>86</v>
      </c>
      <c r="AY1099" s="17" t="s">
        <v>241</v>
      </c>
      <c r="BE1099" s="150">
        <f>IF(N1099="základní",J1099,0)</f>
        <v>0</v>
      </c>
      <c r="BF1099" s="150">
        <f>IF(N1099="snížená",J1099,0)</f>
        <v>0</v>
      </c>
      <c r="BG1099" s="150">
        <f>IF(N1099="zákl. přenesená",J1099,0)</f>
        <v>0</v>
      </c>
      <c r="BH1099" s="150">
        <f>IF(N1099="sníž. přenesená",J1099,0)</f>
        <v>0</v>
      </c>
      <c r="BI1099" s="150">
        <f>IF(N1099="nulová",J1099,0)</f>
        <v>0</v>
      </c>
      <c r="BJ1099" s="17" t="s">
        <v>86</v>
      </c>
      <c r="BK1099" s="150">
        <f>ROUND(I1099*H1099,2)</f>
        <v>0</v>
      </c>
      <c r="BL1099" s="17" t="s">
        <v>334</v>
      </c>
      <c r="BM1099" s="149" t="s">
        <v>4009</v>
      </c>
    </row>
    <row r="1100" spans="2:65" s="12" customFormat="1" ht="12">
      <c r="B1100" s="151"/>
      <c r="D1100" s="152" t="s">
        <v>249</v>
      </c>
      <c r="E1100" s="153" t="s">
        <v>1</v>
      </c>
      <c r="F1100" s="154" t="s">
        <v>1044</v>
      </c>
      <c r="H1100" s="155">
        <v>73.7</v>
      </c>
      <c r="I1100" s="156"/>
      <c r="L1100" s="151"/>
      <c r="M1100" s="157"/>
      <c r="T1100" s="158"/>
      <c r="AT1100" s="153" t="s">
        <v>249</v>
      </c>
      <c r="AU1100" s="153" t="s">
        <v>86</v>
      </c>
      <c r="AV1100" s="12" t="s">
        <v>86</v>
      </c>
      <c r="AW1100" s="12" t="s">
        <v>30</v>
      </c>
      <c r="AX1100" s="12" t="s">
        <v>73</v>
      </c>
      <c r="AY1100" s="153" t="s">
        <v>241</v>
      </c>
    </row>
    <row r="1101" spans="2:65" s="12" customFormat="1" ht="12">
      <c r="B1101" s="151"/>
      <c r="D1101" s="152" t="s">
        <v>249</v>
      </c>
      <c r="E1101" s="153" t="s">
        <v>1</v>
      </c>
      <c r="F1101" s="154" t="s">
        <v>1045</v>
      </c>
      <c r="H1101" s="155">
        <v>2.1</v>
      </c>
      <c r="I1101" s="156"/>
      <c r="L1101" s="151"/>
      <c r="M1101" s="157"/>
      <c r="T1101" s="158"/>
      <c r="AT1101" s="153" t="s">
        <v>249</v>
      </c>
      <c r="AU1101" s="153" t="s">
        <v>86</v>
      </c>
      <c r="AV1101" s="12" t="s">
        <v>86</v>
      </c>
      <c r="AW1101" s="12" t="s">
        <v>30</v>
      </c>
      <c r="AX1101" s="12" t="s">
        <v>73</v>
      </c>
      <c r="AY1101" s="153" t="s">
        <v>241</v>
      </c>
    </row>
    <row r="1102" spans="2:65" s="13" customFormat="1" ht="12">
      <c r="B1102" s="159"/>
      <c r="D1102" s="152" t="s">
        <v>249</v>
      </c>
      <c r="E1102" s="160" t="s">
        <v>1</v>
      </c>
      <c r="F1102" s="161" t="s">
        <v>1074</v>
      </c>
      <c r="H1102" s="162">
        <v>75.8</v>
      </c>
      <c r="I1102" s="163"/>
      <c r="L1102" s="159"/>
      <c r="M1102" s="164"/>
      <c r="T1102" s="165"/>
      <c r="AT1102" s="160" t="s">
        <v>249</v>
      </c>
      <c r="AU1102" s="160" t="s">
        <v>86</v>
      </c>
      <c r="AV1102" s="13" t="s">
        <v>247</v>
      </c>
      <c r="AW1102" s="13" t="s">
        <v>30</v>
      </c>
      <c r="AX1102" s="13" t="s">
        <v>80</v>
      </c>
      <c r="AY1102" s="160" t="s">
        <v>241</v>
      </c>
    </row>
    <row r="1103" spans="2:65" s="1" customFormat="1" ht="24.25" customHeight="1">
      <c r="B1103" s="32"/>
      <c r="C1103" s="173" t="s">
        <v>1075</v>
      </c>
      <c r="D1103" s="173" t="s">
        <v>319</v>
      </c>
      <c r="E1103" s="174" t="s">
        <v>1076</v>
      </c>
      <c r="F1103" s="175" t="s">
        <v>1077</v>
      </c>
      <c r="G1103" s="176" t="s">
        <v>246</v>
      </c>
      <c r="H1103" s="177">
        <v>79.59</v>
      </c>
      <c r="I1103" s="178"/>
      <c r="J1103" s="179">
        <f>ROUND(I1103*H1103,2)</f>
        <v>0</v>
      </c>
      <c r="K1103" s="180"/>
      <c r="L1103" s="181"/>
      <c r="M1103" s="182" t="s">
        <v>1</v>
      </c>
      <c r="N1103" s="183" t="s">
        <v>39</v>
      </c>
      <c r="P1103" s="147">
        <f>O1103*H1103</f>
        <v>0</v>
      </c>
      <c r="Q1103" s="147">
        <v>7.0000000000000001E-3</v>
      </c>
      <c r="R1103" s="147">
        <f>Q1103*H1103</f>
        <v>0.55713000000000001</v>
      </c>
      <c r="S1103" s="147">
        <v>0</v>
      </c>
      <c r="T1103" s="148">
        <f>S1103*H1103</f>
        <v>0</v>
      </c>
      <c r="AR1103" s="149" t="s">
        <v>420</v>
      </c>
      <c r="AT1103" s="149" t="s">
        <v>319</v>
      </c>
      <c r="AU1103" s="149" t="s">
        <v>86</v>
      </c>
      <c r="AY1103" s="17" t="s">
        <v>241</v>
      </c>
      <c r="BE1103" s="150">
        <f>IF(N1103="základní",J1103,0)</f>
        <v>0</v>
      </c>
      <c r="BF1103" s="150">
        <f>IF(N1103="snížená",J1103,0)</f>
        <v>0</v>
      </c>
      <c r="BG1103" s="150">
        <f>IF(N1103="zákl. přenesená",J1103,0)</f>
        <v>0</v>
      </c>
      <c r="BH1103" s="150">
        <f>IF(N1103="sníž. přenesená",J1103,0)</f>
        <v>0</v>
      </c>
      <c r="BI1103" s="150">
        <f>IF(N1103="nulová",J1103,0)</f>
        <v>0</v>
      </c>
      <c r="BJ1103" s="17" t="s">
        <v>86</v>
      </c>
      <c r="BK1103" s="150">
        <f>ROUND(I1103*H1103,2)</f>
        <v>0</v>
      </c>
      <c r="BL1103" s="17" t="s">
        <v>334</v>
      </c>
      <c r="BM1103" s="149" t="s">
        <v>4010</v>
      </c>
    </row>
    <row r="1104" spans="2:65" s="12" customFormat="1" ht="12">
      <c r="B1104" s="151"/>
      <c r="D1104" s="152" t="s">
        <v>249</v>
      </c>
      <c r="E1104" s="153" t="s">
        <v>1</v>
      </c>
      <c r="F1104" s="154" t="s">
        <v>1079</v>
      </c>
      <c r="H1104" s="155">
        <v>79.59</v>
      </c>
      <c r="I1104" s="156"/>
      <c r="L1104" s="151"/>
      <c r="M1104" s="157"/>
      <c r="T1104" s="158"/>
      <c r="AT1104" s="153" t="s">
        <v>249</v>
      </c>
      <c r="AU1104" s="153" t="s">
        <v>86</v>
      </c>
      <c r="AV1104" s="12" t="s">
        <v>86</v>
      </c>
      <c r="AW1104" s="12" t="s">
        <v>30</v>
      </c>
      <c r="AX1104" s="12" t="s">
        <v>80</v>
      </c>
      <c r="AY1104" s="153" t="s">
        <v>241</v>
      </c>
    </row>
    <row r="1105" spans="2:65" s="1" customFormat="1" ht="24.25" customHeight="1">
      <c r="B1105" s="32"/>
      <c r="C1105" s="137" t="s">
        <v>1080</v>
      </c>
      <c r="D1105" s="137" t="s">
        <v>243</v>
      </c>
      <c r="E1105" s="138" t="s">
        <v>1081</v>
      </c>
      <c r="F1105" s="139" t="s">
        <v>1082</v>
      </c>
      <c r="G1105" s="140" t="s">
        <v>246</v>
      </c>
      <c r="H1105" s="141">
        <v>283.72000000000003</v>
      </c>
      <c r="I1105" s="142"/>
      <c r="J1105" s="143">
        <f>ROUND(I1105*H1105,2)</f>
        <v>0</v>
      </c>
      <c r="K1105" s="144"/>
      <c r="L1105" s="32"/>
      <c r="M1105" s="145" t="s">
        <v>1</v>
      </c>
      <c r="N1105" s="146" t="s">
        <v>39</v>
      </c>
      <c r="P1105" s="147">
        <f>O1105*H1105</f>
        <v>0</v>
      </c>
      <c r="Q1105" s="147">
        <v>1.0000000000000001E-5</v>
      </c>
      <c r="R1105" s="147">
        <f>Q1105*H1105</f>
        <v>2.8372000000000007E-3</v>
      </c>
      <c r="S1105" s="147">
        <v>0</v>
      </c>
      <c r="T1105" s="148">
        <f>S1105*H1105</f>
        <v>0</v>
      </c>
      <c r="AR1105" s="149" t="s">
        <v>334</v>
      </c>
      <c r="AT1105" s="149" t="s">
        <v>243</v>
      </c>
      <c r="AU1105" s="149" t="s">
        <v>86</v>
      </c>
      <c r="AY1105" s="17" t="s">
        <v>241</v>
      </c>
      <c r="BE1105" s="150">
        <f>IF(N1105="základní",J1105,0)</f>
        <v>0</v>
      </c>
      <c r="BF1105" s="150">
        <f>IF(N1105="snížená",J1105,0)</f>
        <v>0</v>
      </c>
      <c r="BG1105" s="150">
        <f>IF(N1105="zákl. přenesená",J1105,0)</f>
        <v>0</v>
      </c>
      <c r="BH1105" s="150">
        <f>IF(N1105="sníž. přenesená",J1105,0)</f>
        <v>0</v>
      </c>
      <c r="BI1105" s="150">
        <f>IF(N1105="nulová",J1105,0)</f>
        <v>0</v>
      </c>
      <c r="BJ1105" s="17" t="s">
        <v>86</v>
      </c>
      <c r="BK1105" s="150">
        <f>ROUND(I1105*H1105,2)</f>
        <v>0</v>
      </c>
      <c r="BL1105" s="17" t="s">
        <v>334</v>
      </c>
      <c r="BM1105" s="149" t="s">
        <v>4011</v>
      </c>
    </row>
    <row r="1106" spans="2:65" s="12" customFormat="1" ht="12">
      <c r="B1106" s="151"/>
      <c r="D1106" s="152" t="s">
        <v>249</v>
      </c>
      <c r="E1106" s="153" t="s">
        <v>1</v>
      </c>
      <c r="F1106" s="154" t="s">
        <v>1084</v>
      </c>
      <c r="H1106" s="155">
        <v>287.39499999999998</v>
      </c>
      <c r="I1106" s="156"/>
      <c r="L1106" s="151"/>
      <c r="M1106" s="157"/>
      <c r="T1106" s="158"/>
      <c r="AT1106" s="153" t="s">
        <v>249</v>
      </c>
      <c r="AU1106" s="153" t="s">
        <v>86</v>
      </c>
      <c r="AV1106" s="12" t="s">
        <v>86</v>
      </c>
      <c r="AW1106" s="12" t="s">
        <v>30</v>
      </c>
      <c r="AX1106" s="12" t="s">
        <v>73</v>
      </c>
      <c r="AY1106" s="153" t="s">
        <v>241</v>
      </c>
    </row>
    <row r="1107" spans="2:65" s="12" customFormat="1" ht="12">
      <c r="B1107" s="151"/>
      <c r="D1107" s="152" t="s">
        <v>249</v>
      </c>
      <c r="E1107" s="153" t="s">
        <v>1</v>
      </c>
      <c r="F1107" s="154" t="s">
        <v>1085</v>
      </c>
      <c r="H1107" s="155">
        <v>-3.6749999999999998</v>
      </c>
      <c r="I1107" s="156"/>
      <c r="L1107" s="151"/>
      <c r="M1107" s="157"/>
      <c r="T1107" s="158"/>
      <c r="AT1107" s="153" t="s">
        <v>249</v>
      </c>
      <c r="AU1107" s="153" t="s">
        <v>86</v>
      </c>
      <c r="AV1107" s="12" t="s">
        <v>86</v>
      </c>
      <c r="AW1107" s="12" t="s">
        <v>30</v>
      </c>
      <c r="AX1107" s="12" t="s">
        <v>73</v>
      </c>
      <c r="AY1107" s="153" t="s">
        <v>241</v>
      </c>
    </row>
    <row r="1108" spans="2:65" s="13" customFormat="1" ht="12">
      <c r="B1108" s="159"/>
      <c r="D1108" s="152" t="s">
        <v>249</v>
      </c>
      <c r="E1108" s="160" t="s">
        <v>1</v>
      </c>
      <c r="F1108" s="161" t="s">
        <v>251</v>
      </c>
      <c r="H1108" s="162">
        <v>283.72000000000003</v>
      </c>
      <c r="I1108" s="163"/>
      <c r="L1108" s="159"/>
      <c r="M1108" s="164"/>
      <c r="T1108" s="165"/>
      <c r="AT1108" s="160" t="s">
        <v>249</v>
      </c>
      <c r="AU1108" s="160" t="s">
        <v>86</v>
      </c>
      <c r="AV1108" s="13" t="s">
        <v>247</v>
      </c>
      <c r="AW1108" s="13" t="s">
        <v>30</v>
      </c>
      <c r="AX1108" s="13" t="s">
        <v>80</v>
      </c>
      <c r="AY1108" s="160" t="s">
        <v>241</v>
      </c>
    </row>
    <row r="1109" spans="2:65" s="1" customFormat="1" ht="24.25" customHeight="1">
      <c r="B1109" s="32"/>
      <c r="C1109" s="173" t="s">
        <v>1086</v>
      </c>
      <c r="D1109" s="173" t="s">
        <v>319</v>
      </c>
      <c r="E1109" s="174" t="s">
        <v>1087</v>
      </c>
      <c r="F1109" s="175" t="s">
        <v>1088</v>
      </c>
      <c r="G1109" s="176" t="s">
        <v>246</v>
      </c>
      <c r="H1109" s="177">
        <v>330.81799999999998</v>
      </c>
      <c r="I1109" s="178"/>
      <c r="J1109" s="179">
        <f>ROUND(I1109*H1109,2)</f>
        <v>0</v>
      </c>
      <c r="K1109" s="180"/>
      <c r="L1109" s="181"/>
      <c r="M1109" s="182" t="s">
        <v>1</v>
      </c>
      <c r="N1109" s="183" t="s">
        <v>39</v>
      </c>
      <c r="P1109" s="147">
        <f>O1109*H1109</f>
        <v>0</v>
      </c>
      <c r="Q1109" s="147">
        <v>1.6000000000000001E-4</v>
      </c>
      <c r="R1109" s="147">
        <f>Q1109*H1109</f>
        <v>5.293088E-2</v>
      </c>
      <c r="S1109" s="147">
        <v>0</v>
      </c>
      <c r="T1109" s="148">
        <f>S1109*H1109</f>
        <v>0</v>
      </c>
      <c r="AR1109" s="149" t="s">
        <v>420</v>
      </c>
      <c r="AT1109" s="149" t="s">
        <v>319</v>
      </c>
      <c r="AU1109" s="149" t="s">
        <v>86</v>
      </c>
      <c r="AY1109" s="17" t="s">
        <v>241</v>
      </c>
      <c r="BE1109" s="150">
        <f>IF(N1109="základní",J1109,0)</f>
        <v>0</v>
      </c>
      <c r="BF1109" s="150">
        <f>IF(N1109="snížená",J1109,0)</f>
        <v>0</v>
      </c>
      <c r="BG1109" s="150">
        <f>IF(N1109="zákl. přenesená",J1109,0)</f>
        <v>0</v>
      </c>
      <c r="BH1109" s="150">
        <f>IF(N1109="sníž. přenesená",J1109,0)</f>
        <v>0</v>
      </c>
      <c r="BI1109" s="150">
        <f>IF(N1109="nulová",J1109,0)</f>
        <v>0</v>
      </c>
      <c r="BJ1109" s="17" t="s">
        <v>86</v>
      </c>
      <c r="BK1109" s="150">
        <f>ROUND(I1109*H1109,2)</f>
        <v>0</v>
      </c>
      <c r="BL1109" s="17" t="s">
        <v>334</v>
      </c>
      <c r="BM1109" s="149" t="s">
        <v>4012</v>
      </c>
    </row>
    <row r="1110" spans="2:65" s="12" customFormat="1" ht="12">
      <c r="B1110" s="151"/>
      <c r="D1110" s="152" t="s">
        <v>249</v>
      </c>
      <c r="E1110" s="153" t="s">
        <v>1</v>
      </c>
      <c r="F1110" s="154" t="s">
        <v>1090</v>
      </c>
      <c r="H1110" s="155">
        <v>330.81799999999998</v>
      </c>
      <c r="I1110" s="156"/>
      <c r="L1110" s="151"/>
      <c r="M1110" s="157"/>
      <c r="T1110" s="158"/>
      <c r="AT1110" s="153" t="s">
        <v>249</v>
      </c>
      <c r="AU1110" s="153" t="s">
        <v>86</v>
      </c>
      <c r="AV1110" s="12" t="s">
        <v>86</v>
      </c>
      <c r="AW1110" s="12" t="s">
        <v>30</v>
      </c>
      <c r="AX1110" s="12" t="s">
        <v>80</v>
      </c>
      <c r="AY1110" s="153" t="s">
        <v>241</v>
      </c>
    </row>
    <row r="1111" spans="2:65" s="1" customFormat="1" ht="24.25" customHeight="1">
      <c r="B1111" s="32"/>
      <c r="C1111" s="137" t="s">
        <v>1091</v>
      </c>
      <c r="D1111" s="137" t="s">
        <v>243</v>
      </c>
      <c r="E1111" s="138" t="s">
        <v>1092</v>
      </c>
      <c r="F1111" s="139" t="s">
        <v>1093</v>
      </c>
      <c r="G1111" s="140" t="s">
        <v>246</v>
      </c>
      <c r="H1111" s="141">
        <v>270.05</v>
      </c>
      <c r="I1111" s="142"/>
      <c r="J1111" s="143">
        <f>ROUND(I1111*H1111,2)</f>
        <v>0</v>
      </c>
      <c r="K1111" s="144"/>
      <c r="L1111" s="32"/>
      <c r="M1111" s="145" t="s">
        <v>1</v>
      </c>
      <c r="N1111" s="146" t="s">
        <v>39</v>
      </c>
      <c r="P1111" s="147">
        <f>O1111*H1111</f>
        <v>0</v>
      </c>
      <c r="Q1111" s="147">
        <v>0</v>
      </c>
      <c r="R1111" s="147">
        <f>Q1111*H1111</f>
        <v>0</v>
      </c>
      <c r="S1111" s="147">
        <v>0</v>
      </c>
      <c r="T1111" s="148">
        <f>S1111*H1111</f>
        <v>0</v>
      </c>
      <c r="AR1111" s="149" t="s">
        <v>334</v>
      </c>
      <c r="AT1111" s="149" t="s">
        <v>243</v>
      </c>
      <c r="AU1111" s="149" t="s">
        <v>86</v>
      </c>
      <c r="AY1111" s="17" t="s">
        <v>241</v>
      </c>
      <c r="BE1111" s="150">
        <f>IF(N1111="základní",J1111,0)</f>
        <v>0</v>
      </c>
      <c r="BF1111" s="150">
        <f>IF(N1111="snížená",J1111,0)</f>
        <v>0</v>
      </c>
      <c r="BG1111" s="150">
        <f>IF(N1111="zákl. přenesená",J1111,0)</f>
        <v>0</v>
      </c>
      <c r="BH1111" s="150">
        <f>IF(N1111="sníž. přenesená",J1111,0)</f>
        <v>0</v>
      </c>
      <c r="BI1111" s="150">
        <f>IF(N1111="nulová",J1111,0)</f>
        <v>0</v>
      </c>
      <c r="BJ1111" s="17" t="s">
        <v>86</v>
      </c>
      <c r="BK1111" s="150">
        <f>ROUND(I1111*H1111,2)</f>
        <v>0</v>
      </c>
      <c r="BL1111" s="17" t="s">
        <v>334</v>
      </c>
      <c r="BM1111" s="149" t="s">
        <v>4013</v>
      </c>
    </row>
    <row r="1112" spans="2:65" s="12" customFormat="1" ht="12">
      <c r="B1112" s="151"/>
      <c r="D1112" s="152" t="s">
        <v>249</v>
      </c>
      <c r="E1112" s="153" t="s">
        <v>1</v>
      </c>
      <c r="F1112" s="154" t="s">
        <v>868</v>
      </c>
      <c r="H1112" s="155">
        <v>13.77</v>
      </c>
      <c r="I1112" s="156"/>
      <c r="L1112" s="151"/>
      <c r="M1112" s="157"/>
      <c r="T1112" s="158"/>
      <c r="AT1112" s="153" t="s">
        <v>249</v>
      </c>
      <c r="AU1112" s="153" t="s">
        <v>86</v>
      </c>
      <c r="AV1112" s="12" t="s">
        <v>86</v>
      </c>
      <c r="AW1112" s="12" t="s">
        <v>30</v>
      </c>
      <c r="AX1112" s="12" t="s">
        <v>73</v>
      </c>
      <c r="AY1112" s="153" t="s">
        <v>241</v>
      </c>
    </row>
    <row r="1113" spans="2:65" s="12" customFormat="1" ht="12">
      <c r="B1113" s="151"/>
      <c r="D1113" s="152" t="s">
        <v>249</v>
      </c>
      <c r="E1113" s="153" t="s">
        <v>1</v>
      </c>
      <c r="F1113" s="154" t="s">
        <v>869</v>
      </c>
      <c r="H1113" s="155">
        <v>9.7200000000000006</v>
      </c>
      <c r="I1113" s="156"/>
      <c r="L1113" s="151"/>
      <c r="M1113" s="157"/>
      <c r="T1113" s="158"/>
      <c r="AT1113" s="153" t="s">
        <v>249</v>
      </c>
      <c r="AU1113" s="153" t="s">
        <v>86</v>
      </c>
      <c r="AV1113" s="12" t="s">
        <v>86</v>
      </c>
      <c r="AW1113" s="12" t="s">
        <v>30</v>
      </c>
      <c r="AX1113" s="12" t="s">
        <v>73</v>
      </c>
      <c r="AY1113" s="153" t="s">
        <v>241</v>
      </c>
    </row>
    <row r="1114" spans="2:65" s="12" customFormat="1" ht="12">
      <c r="B1114" s="151"/>
      <c r="D1114" s="152" t="s">
        <v>249</v>
      </c>
      <c r="E1114" s="153" t="s">
        <v>1</v>
      </c>
      <c r="F1114" s="154" t="s">
        <v>870</v>
      </c>
      <c r="H1114" s="155">
        <v>2.36</v>
      </c>
      <c r="I1114" s="156"/>
      <c r="L1114" s="151"/>
      <c r="M1114" s="157"/>
      <c r="T1114" s="158"/>
      <c r="AT1114" s="153" t="s">
        <v>249</v>
      </c>
      <c r="AU1114" s="153" t="s">
        <v>86</v>
      </c>
      <c r="AV1114" s="12" t="s">
        <v>86</v>
      </c>
      <c r="AW1114" s="12" t="s">
        <v>30</v>
      </c>
      <c r="AX1114" s="12" t="s">
        <v>73</v>
      </c>
      <c r="AY1114" s="153" t="s">
        <v>241</v>
      </c>
    </row>
    <row r="1115" spans="2:65" s="12" customFormat="1" ht="12">
      <c r="B1115" s="151"/>
      <c r="D1115" s="152" t="s">
        <v>249</v>
      </c>
      <c r="E1115" s="153" t="s">
        <v>1</v>
      </c>
      <c r="F1115" s="154" t="s">
        <v>871</v>
      </c>
      <c r="H1115" s="155">
        <v>8.4600000000000009</v>
      </c>
      <c r="I1115" s="156"/>
      <c r="L1115" s="151"/>
      <c r="M1115" s="157"/>
      <c r="T1115" s="158"/>
      <c r="AT1115" s="153" t="s">
        <v>249</v>
      </c>
      <c r="AU1115" s="153" t="s">
        <v>86</v>
      </c>
      <c r="AV1115" s="12" t="s">
        <v>86</v>
      </c>
      <c r="AW1115" s="12" t="s">
        <v>30</v>
      </c>
      <c r="AX1115" s="12" t="s">
        <v>73</v>
      </c>
      <c r="AY1115" s="153" t="s">
        <v>241</v>
      </c>
    </row>
    <row r="1116" spans="2:65" s="12" customFormat="1" ht="12">
      <c r="B1116" s="151"/>
      <c r="D1116" s="152" t="s">
        <v>249</v>
      </c>
      <c r="E1116" s="153" t="s">
        <v>1</v>
      </c>
      <c r="F1116" s="154" t="s">
        <v>872</v>
      </c>
      <c r="H1116" s="155">
        <v>56.34</v>
      </c>
      <c r="I1116" s="156"/>
      <c r="L1116" s="151"/>
      <c r="M1116" s="157"/>
      <c r="T1116" s="158"/>
      <c r="AT1116" s="153" t="s">
        <v>249</v>
      </c>
      <c r="AU1116" s="153" t="s">
        <v>86</v>
      </c>
      <c r="AV1116" s="12" t="s">
        <v>86</v>
      </c>
      <c r="AW1116" s="12" t="s">
        <v>30</v>
      </c>
      <c r="AX1116" s="12" t="s">
        <v>73</v>
      </c>
      <c r="AY1116" s="153" t="s">
        <v>241</v>
      </c>
    </row>
    <row r="1117" spans="2:65" s="12" customFormat="1" ht="12">
      <c r="B1117" s="151"/>
      <c r="D1117" s="152" t="s">
        <v>249</v>
      </c>
      <c r="E1117" s="153" t="s">
        <v>1</v>
      </c>
      <c r="F1117" s="154" t="s">
        <v>873</v>
      </c>
      <c r="H1117" s="155">
        <v>6.57</v>
      </c>
      <c r="I1117" s="156"/>
      <c r="L1117" s="151"/>
      <c r="M1117" s="157"/>
      <c r="T1117" s="158"/>
      <c r="AT1117" s="153" t="s">
        <v>249</v>
      </c>
      <c r="AU1117" s="153" t="s">
        <v>86</v>
      </c>
      <c r="AV1117" s="12" t="s">
        <v>86</v>
      </c>
      <c r="AW1117" s="12" t="s">
        <v>30</v>
      </c>
      <c r="AX1117" s="12" t="s">
        <v>73</v>
      </c>
      <c r="AY1117" s="153" t="s">
        <v>241</v>
      </c>
    </row>
    <row r="1118" spans="2:65" s="12" customFormat="1" ht="12">
      <c r="B1118" s="151"/>
      <c r="D1118" s="152" t="s">
        <v>249</v>
      </c>
      <c r="E1118" s="153" t="s">
        <v>1</v>
      </c>
      <c r="F1118" s="154" t="s">
        <v>874</v>
      </c>
      <c r="H1118" s="155">
        <v>6.74</v>
      </c>
      <c r="I1118" s="156"/>
      <c r="L1118" s="151"/>
      <c r="M1118" s="157"/>
      <c r="T1118" s="158"/>
      <c r="AT1118" s="153" t="s">
        <v>249</v>
      </c>
      <c r="AU1118" s="153" t="s">
        <v>86</v>
      </c>
      <c r="AV1118" s="12" t="s">
        <v>86</v>
      </c>
      <c r="AW1118" s="12" t="s">
        <v>30</v>
      </c>
      <c r="AX1118" s="12" t="s">
        <v>73</v>
      </c>
      <c r="AY1118" s="153" t="s">
        <v>241</v>
      </c>
    </row>
    <row r="1119" spans="2:65" s="12" customFormat="1" ht="12">
      <c r="B1119" s="151"/>
      <c r="D1119" s="152" t="s">
        <v>249</v>
      </c>
      <c r="E1119" s="153" t="s">
        <v>1</v>
      </c>
      <c r="F1119" s="154" t="s">
        <v>875</v>
      </c>
      <c r="H1119" s="155">
        <v>17.23</v>
      </c>
      <c r="I1119" s="156"/>
      <c r="L1119" s="151"/>
      <c r="M1119" s="157"/>
      <c r="T1119" s="158"/>
      <c r="AT1119" s="153" t="s">
        <v>249</v>
      </c>
      <c r="AU1119" s="153" t="s">
        <v>86</v>
      </c>
      <c r="AV1119" s="12" t="s">
        <v>86</v>
      </c>
      <c r="AW1119" s="12" t="s">
        <v>30</v>
      </c>
      <c r="AX1119" s="12" t="s">
        <v>73</v>
      </c>
      <c r="AY1119" s="153" t="s">
        <v>241</v>
      </c>
    </row>
    <row r="1120" spans="2:65" s="12" customFormat="1" ht="12">
      <c r="B1120" s="151"/>
      <c r="D1120" s="152" t="s">
        <v>249</v>
      </c>
      <c r="E1120" s="153" t="s">
        <v>1</v>
      </c>
      <c r="F1120" s="154" t="s">
        <v>876</v>
      </c>
      <c r="H1120" s="155">
        <v>17.23</v>
      </c>
      <c r="I1120" s="156"/>
      <c r="L1120" s="151"/>
      <c r="M1120" s="157"/>
      <c r="T1120" s="158"/>
      <c r="AT1120" s="153" t="s">
        <v>249</v>
      </c>
      <c r="AU1120" s="153" t="s">
        <v>86</v>
      </c>
      <c r="AV1120" s="12" t="s">
        <v>86</v>
      </c>
      <c r="AW1120" s="12" t="s">
        <v>30</v>
      </c>
      <c r="AX1120" s="12" t="s">
        <v>73</v>
      </c>
      <c r="AY1120" s="153" t="s">
        <v>241</v>
      </c>
    </row>
    <row r="1121" spans="2:65" s="12" customFormat="1" ht="12">
      <c r="B1121" s="151"/>
      <c r="D1121" s="152" t="s">
        <v>249</v>
      </c>
      <c r="E1121" s="153" t="s">
        <v>1</v>
      </c>
      <c r="F1121" s="154" t="s">
        <v>877</v>
      </c>
      <c r="H1121" s="155">
        <v>6.74</v>
      </c>
      <c r="I1121" s="156"/>
      <c r="L1121" s="151"/>
      <c r="M1121" s="157"/>
      <c r="T1121" s="158"/>
      <c r="AT1121" s="153" t="s">
        <v>249</v>
      </c>
      <c r="AU1121" s="153" t="s">
        <v>86</v>
      </c>
      <c r="AV1121" s="12" t="s">
        <v>86</v>
      </c>
      <c r="AW1121" s="12" t="s">
        <v>30</v>
      </c>
      <c r="AX1121" s="12" t="s">
        <v>73</v>
      </c>
      <c r="AY1121" s="153" t="s">
        <v>241</v>
      </c>
    </row>
    <row r="1122" spans="2:65" s="12" customFormat="1" ht="12">
      <c r="B1122" s="151"/>
      <c r="D1122" s="152" t="s">
        <v>249</v>
      </c>
      <c r="E1122" s="153" t="s">
        <v>1</v>
      </c>
      <c r="F1122" s="154" t="s">
        <v>878</v>
      </c>
      <c r="H1122" s="155">
        <v>6.74</v>
      </c>
      <c r="I1122" s="156"/>
      <c r="L1122" s="151"/>
      <c r="M1122" s="157"/>
      <c r="T1122" s="158"/>
      <c r="AT1122" s="153" t="s">
        <v>249</v>
      </c>
      <c r="AU1122" s="153" t="s">
        <v>86</v>
      </c>
      <c r="AV1122" s="12" t="s">
        <v>86</v>
      </c>
      <c r="AW1122" s="12" t="s">
        <v>30</v>
      </c>
      <c r="AX1122" s="12" t="s">
        <v>73</v>
      </c>
      <c r="AY1122" s="153" t="s">
        <v>241</v>
      </c>
    </row>
    <row r="1123" spans="2:65" s="12" customFormat="1" ht="12">
      <c r="B1123" s="151"/>
      <c r="D1123" s="152" t="s">
        <v>249</v>
      </c>
      <c r="E1123" s="153" t="s">
        <v>1</v>
      </c>
      <c r="F1123" s="154" t="s">
        <v>879</v>
      </c>
      <c r="H1123" s="155">
        <v>17.23</v>
      </c>
      <c r="I1123" s="156"/>
      <c r="L1123" s="151"/>
      <c r="M1123" s="157"/>
      <c r="T1123" s="158"/>
      <c r="AT1123" s="153" t="s">
        <v>249</v>
      </c>
      <c r="AU1123" s="153" t="s">
        <v>86</v>
      </c>
      <c r="AV1123" s="12" t="s">
        <v>86</v>
      </c>
      <c r="AW1123" s="12" t="s">
        <v>30</v>
      </c>
      <c r="AX1123" s="12" t="s">
        <v>73</v>
      </c>
      <c r="AY1123" s="153" t="s">
        <v>241</v>
      </c>
    </row>
    <row r="1124" spans="2:65" s="12" customFormat="1" ht="12">
      <c r="B1124" s="151"/>
      <c r="D1124" s="152" t="s">
        <v>249</v>
      </c>
      <c r="E1124" s="153" t="s">
        <v>1</v>
      </c>
      <c r="F1124" s="154" t="s">
        <v>880</v>
      </c>
      <c r="H1124" s="155">
        <v>19.84</v>
      </c>
      <c r="I1124" s="156"/>
      <c r="L1124" s="151"/>
      <c r="M1124" s="157"/>
      <c r="T1124" s="158"/>
      <c r="AT1124" s="153" t="s">
        <v>249</v>
      </c>
      <c r="AU1124" s="153" t="s">
        <v>86</v>
      </c>
      <c r="AV1124" s="12" t="s">
        <v>86</v>
      </c>
      <c r="AW1124" s="12" t="s">
        <v>30</v>
      </c>
      <c r="AX1124" s="12" t="s">
        <v>73</v>
      </c>
      <c r="AY1124" s="153" t="s">
        <v>241</v>
      </c>
    </row>
    <row r="1125" spans="2:65" s="12" customFormat="1" ht="12">
      <c r="B1125" s="151"/>
      <c r="D1125" s="152" t="s">
        <v>249</v>
      </c>
      <c r="E1125" s="153" t="s">
        <v>1</v>
      </c>
      <c r="F1125" s="154" t="s">
        <v>881</v>
      </c>
      <c r="H1125" s="155">
        <v>17.23</v>
      </c>
      <c r="I1125" s="156"/>
      <c r="L1125" s="151"/>
      <c r="M1125" s="157"/>
      <c r="T1125" s="158"/>
      <c r="AT1125" s="153" t="s">
        <v>249</v>
      </c>
      <c r="AU1125" s="153" t="s">
        <v>86</v>
      </c>
      <c r="AV1125" s="12" t="s">
        <v>86</v>
      </c>
      <c r="AW1125" s="12" t="s">
        <v>30</v>
      </c>
      <c r="AX1125" s="12" t="s">
        <v>73</v>
      </c>
      <c r="AY1125" s="153" t="s">
        <v>241</v>
      </c>
    </row>
    <row r="1126" spans="2:65" s="12" customFormat="1" ht="12">
      <c r="B1126" s="151"/>
      <c r="D1126" s="152" t="s">
        <v>249</v>
      </c>
      <c r="E1126" s="153" t="s">
        <v>1</v>
      </c>
      <c r="F1126" s="154" t="s">
        <v>882</v>
      </c>
      <c r="H1126" s="155">
        <v>6.74</v>
      </c>
      <c r="I1126" s="156"/>
      <c r="L1126" s="151"/>
      <c r="M1126" s="157"/>
      <c r="T1126" s="158"/>
      <c r="AT1126" s="153" t="s">
        <v>249</v>
      </c>
      <c r="AU1126" s="153" t="s">
        <v>86</v>
      </c>
      <c r="AV1126" s="12" t="s">
        <v>86</v>
      </c>
      <c r="AW1126" s="12" t="s">
        <v>30</v>
      </c>
      <c r="AX1126" s="12" t="s">
        <v>73</v>
      </c>
      <c r="AY1126" s="153" t="s">
        <v>241</v>
      </c>
    </row>
    <row r="1127" spans="2:65" s="12" customFormat="1" ht="12">
      <c r="B1127" s="151"/>
      <c r="D1127" s="152" t="s">
        <v>249</v>
      </c>
      <c r="E1127" s="153" t="s">
        <v>1</v>
      </c>
      <c r="F1127" s="154" t="s">
        <v>883</v>
      </c>
      <c r="H1127" s="155">
        <v>6.74</v>
      </c>
      <c r="I1127" s="156"/>
      <c r="L1127" s="151"/>
      <c r="M1127" s="157"/>
      <c r="T1127" s="158"/>
      <c r="AT1127" s="153" t="s">
        <v>249</v>
      </c>
      <c r="AU1127" s="153" t="s">
        <v>86</v>
      </c>
      <c r="AV1127" s="12" t="s">
        <v>86</v>
      </c>
      <c r="AW1127" s="12" t="s">
        <v>30</v>
      </c>
      <c r="AX1127" s="12" t="s">
        <v>73</v>
      </c>
      <c r="AY1127" s="153" t="s">
        <v>241</v>
      </c>
    </row>
    <row r="1128" spans="2:65" s="12" customFormat="1" ht="12">
      <c r="B1128" s="151"/>
      <c r="D1128" s="152" t="s">
        <v>249</v>
      </c>
      <c r="E1128" s="153" t="s">
        <v>1</v>
      </c>
      <c r="F1128" s="154" t="s">
        <v>884</v>
      </c>
      <c r="H1128" s="155">
        <v>17.23</v>
      </c>
      <c r="I1128" s="156"/>
      <c r="L1128" s="151"/>
      <c r="M1128" s="157"/>
      <c r="T1128" s="158"/>
      <c r="AT1128" s="153" t="s">
        <v>249</v>
      </c>
      <c r="AU1128" s="153" t="s">
        <v>86</v>
      </c>
      <c r="AV1128" s="12" t="s">
        <v>86</v>
      </c>
      <c r="AW1128" s="12" t="s">
        <v>30</v>
      </c>
      <c r="AX1128" s="12" t="s">
        <v>73</v>
      </c>
      <c r="AY1128" s="153" t="s">
        <v>241</v>
      </c>
    </row>
    <row r="1129" spans="2:65" s="12" customFormat="1" ht="12">
      <c r="B1129" s="151"/>
      <c r="D1129" s="152" t="s">
        <v>249</v>
      </c>
      <c r="E1129" s="153" t="s">
        <v>1</v>
      </c>
      <c r="F1129" s="154" t="s">
        <v>885</v>
      </c>
      <c r="H1129" s="155">
        <v>17.23</v>
      </c>
      <c r="I1129" s="156"/>
      <c r="L1129" s="151"/>
      <c r="M1129" s="157"/>
      <c r="T1129" s="158"/>
      <c r="AT1129" s="153" t="s">
        <v>249</v>
      </c>
      <c r="AU1129" s="153" t="s">
        <v>86</v>
      </c>
      <c r="AV1129" s="12" t="s">
        <v>86</v>
      </c>
      <c r="AW1129" s="12" t="s">
        <v>30</v>
      </c>
      <c r="AX1129" s="12" t="s">
        <v>73</v>
      </c>
      <c r="AY1129" s="153" t="s">
        <v>241</v>
      </c>
    </row>
    <row r="1130" spans="2:65" s="12" customFormat="1" ht="12">
      <c r="B1130" s="151"/>
      <c r="D1130" s="152" t="s">
        <v>249</v>
      </c>
      <c r="E1130" s="153" t="s">
        <v>1</v>
      </c>
      <c r="F1130" s="154" t="s">
        <v>886</v>
      </c>
      <c r="H1130" s="155">
        <v>7.83</v>
      </c>
      <c r="I1130" s="156"/>
      <c r="L1130" s="151"/>
      <c r="M1130" s="157"/>
      <c r="T1130" s="158"/>
      <c r="AT1130" s="153" t="s">
        <v>249</v>
      </c>
      <c r="AU1130" s="153" t="s">
        <v>86</v>
      </c>
      <c r="AV1130" s="12" t="s">
        <v>86</v>
      </c>
      <c r="AW1130" s="12" t="s">
        <v>30</v>
      </c>
      <c r="AX1130" s="12" t="s">
        <v>73</v>
      </c>
      <c r="AY1130" s="153" t="s">
        <v>241</v>
      </c>
    </row>
    <row r="1131" spans="2:65" s="12" customFormat="1" ht="12">
      <c r="B1131" s="151"/>
      <c r="D1131" s="152" t="s">
        <v>249</v>
      </c>
      <c r="E1131" s="153" t="s">
        <v>1</v>
      </c>
      <c r="F1131" s="154" t="s">
        <v>887</v>
      </c>
      <c r="H1131" s="155">
        <v>2.37</v>
      </c>
      <c r="I1131" s="156"/>
      <c r="L1131" s="151"/>
      <c r="M1131" s="157"/>
      <c r="T1131" s="158"/>
      <c r="AT1131" s="153" t="s">
        <v>249</v>
      </c>
      <c r="AU1131" s="153" t="s">
        <v>86</v>
      </c>
      <c r="AV1131" s="12" t="s">
        <v>86</v>
      </c>
      <c r="AW1131" s="12" t="s">
        <v>30</v>
      </c>
      <c r="AX1131" s="12" t="s">
        <v>73</v>
      </c>
      <c r="AY1131" s="153" t="s">
        <v>241</v>
      </c>
    </row>
    <row r="1132" spans="2:65" s="12" customFormat="1" ht="12">
      <c r="B1132" s="151"/>
      <c r="D1132" s="152" t="s">
        <v>249</v>
      </c>
      <c r="E1132" s="153" t="s">
        <v>1</v>
      </c>
      <c r="F1132" s="154" t="s">
        <v>888</v>
      </c>
      <c r="H1132" s="155">
        <v>5.71</v>
      </c>
      <c r="I1132" s="156"/>
      <c r="L1132" s="151"/>
      <c r="M1132" s="157"/>
      <c r="T1132" s="158"/>
      <c r="AT1132" s="153" t="s">
        <v>249</v>
      </c>
      <c r="AU1132" s="153" t="s">
        <v>86</v>
      </c>
      <c r="AV1132" s="12" t="s">
        <v>86</v>
      </c>
      <c r="AW1132" s="12" t="s">
        <v>30</v>
      </c>
      <c r="AX1132" s="12" t="s">
        <v>73</v>
      </c>
      <c r="AY1132" s="153" t="s">
        <v>241</v>
      </c>
    </row>
    <row r="1133" spans="2:65" s="13" customFormat="1" ht="12">
      <c r="B1133" s="159"/>
      <c r="D1133" s="152" t="s">
        <v>249</v>
      </c>
      <c r="E1133" s="160" t="s">
        <v>1</v>
      </c>
      <c r="F1133" s="161" t="s">
        <v>251</v>
      </c>
      <c r="H1133" s="162">
        <v>270.05</v>
      </c>
      <c r="I1133" s="163"/>
      <c r="L1133" s="159"/>
      <c r="M1133" s="164"/>
      <c r="T1133" s="165"/>
      <c r="AT1133" s="160" t="s">
        <v>249</v>
      </c>
      <c r="AU1133" s="160" t="s">
        <v>86</v>
      </c>
      <c r="AV1133" s="13" t="s">
        <v>247</v>
      </c>
      <c r="AW1133" s="13" t="s">
        <v>30</v>
      </c>
      <c r="AX1133" s="13" t="s">
        <v>80</v>
      </c>
      <c r="AY1133" s="160" t="s">
        <v>241</v>
      </c>
    </row>
    <row r="1134" spans="2:65" s="1" customFormat="1" ht="24.25" customHeight="1">
      <c r="B1134" s="32"/>
      <c r="C1134" s="173" t="s">
        <v>1095</v>
      </c>
      <c r="D1134" s="173" t="s">
        <v>319</v>
      </c>
      <c r="E1134" s="174" t="s">
        <v>1096</v>
      </c>
      <c r="F1134" s="175" t="s">
        <v>1097</v>
      </c>
      <c r="G1134" s="176" t="s">
        <v>246</v>
      </c>
      <c r="H1134" s="177">
        <v>550.90200000000004</v>
      </c>
      <c r="I1134" s="178"/>
      <c r="J1134" s="179">
        <f>ROUND(I1134*H1134,2)</f>
        <v>0</v>
      </c>
      <c r="K1134" s="180"/>
      <c r="L1134" s="181"/>
      <c r="M1134" s="182" t="s">
        <v>1</v>
      </c>
      <c r="N1134" s="183" t="s">
        <v>39</v>
      </c>
      <c r="P1134" s="147">
        <f>O1134*H1134</f>
        <v>0</v>
      </c>
      <c r="Q1134" s="147">
        <v>1.4E-3</v>
      </c>
      <c r="R1134" s="147">
        <f>Q1134*H1134</f>
        <v>0.77126280000000003</v>
      </c>
      <c r="S1134" s="147">
        <v>0</v>
      </c>
      <c r="T1134" s="148">
        <f>S1134*H1134</f>
        <v>0</v>
      </c>
      <c r="AR1134" s="149" t="s">
        <v>420</v>
      </c>
      <c r="AT1134" s="149" t="s">
        <v>319</v>
      </c>
      <c r="AU1134" s="149" t="s">
        <v>86</v>
      </c>
      <c r="AY1134" s="17" t="s">
        <v>241</v>
      </c>
      <c r="BE1134" s="150">
        <f>IF(N1134="základní",J1134,0)</f>
        <v>0</v>
      </c>
      <c r="BF1134" s="150">
        <f>IF(N1134="snížená",J1134,0)</f>
        <v>0</v>
      </c>
      <c r="BG1134" s="150">
        <f>IF(N1134="zákl. přenesená",J1134,0)</f>
        <v>0</v>
      </c>
      <c r="BH1134" s="150">
        <f>IF(N1134="sníž. přenesená",J1134,0)</f>
        <v>0</v>
      </c>
      <c r="BI1134" s="150">
        <f>IF(N1134="nulová",J1134,0)</f>
        <v>0</v>
      </c>
      <c r="BJ1134" s="17" t="s">
        <v>86</v>
      </c>
      <c r="BK1134" s="150">
        <f>ROUND(I1134*H1134,2)</f>
        <v>0</v>
      </c>
      <c r="BL1134" s="17" t="s">
        <v>334</v>
      </c>
      <c r="BM1134" s="149" t="s">
        <v>4014</v>
      </c>
    </row>
    <row r="1135" spans="2:65" s="12" customFormat="1" ht="12">
      <c r="B1135" s="151"/>
      <c r="D1135" s="152" t="s">
        <v>249</v>
      </c>
      <c r="E1135" s="153" t="s">
        <v>1</v>
      </c>
      <c r="F1135" s="154" t="s">
        <v>1099</v>
      </c>
      <c r="H1135" s="155">
        <v>550.90200000000004</v>
      </c>
      <c r="I1135" s="156"/>
      <c r="L1135" s="151"/>
      <c r="M1135" s="157"/>
      <c r="T1135" s="158"/>
      <c r="AT1135" s="153" t="s">
        <v>249</v>
      </c>
      <c r="AU1135" s="153" t="s">
        <v>86</v>
      </c>
      <c r="AV1135" s="12" t="s">
        <v>86</v>
      </c>
      <c r="AW1135" s="12" t="s">
        <v>30</v>
      </c>
      <c r="AX1135" s="12" t="s">
        <v>73</v>
      </c>
      <c r="AY1135" s="153" t="s">
        <v>241</v>
      </c>
    </row>
    <row r="1136" spans="2:65" s="13" customFormat="1" ht="12">
      <c r="B1136" s="159"/>
      <c r="D1136" s="152" t="s">
        <v>249</v>
      </c>
      <c r="E1136" s="160" t="s">
        <v>1</v>
      </c>
      <c r="F1136" s="161" t="s">
        <v>251</v>
      </c>
      <c r="H1136" s="162">
        <v>550.90200000000004</v>
      </c>
      <c r="I1136" s="163"/>
      <c r="L1136" s="159"/>
      <c r="M1136" s="164"/>
      <c r="T1136" s="165"/>
      <c r="AT1136" s="160" t="s">
        <v>249</v>
      </c>
      <c r="AU1136" s="160" t="s">
        <v>86</v>
      </c>
      <c r="AV1136" s="13" t="s">
        <v>247</v>
      </c>
      <c r="AW1136" s="13" t="s">
        <v>30</v>
      </c>
      <c r="AX1136" s="13" t="s">
        <v>80</v>
      </c>
      <c r="AY1136" s="160" t="s">
        <v>241</v>
      </c>
    </row>
    <row r="1137" spans="2:65" s="1" customFormat="1" ht="24.25" customHeight="1">
      <c r="B1137" s="32"/>
      <c r="C1137" s="137" t="s">
        <v>1100</v>
      </c>
      <c r="D1137" s="137" t="s">
        <v>243</v>
      </c>
      <c r="E1137" s="138" t="s">
        <v>1101</v>
      </c>
      <c r="F1137" s="139" t="s">
        <v>1102</v>
      </c>
      <c r="G1137" s="140" t="s">
        <v>246</v>
      </c>
      <c r="H1137" s="141">
        <v>270.05</v>
      </c>
      <c r="I1137" s="142"/>
      <c r="J1137" s="143">
        <f>ROUND(I1137*H1137,2)</f>
        <v>0</v>
      </c>
      <c r="K1137" s="144"/>
      <c r="L1137" s="32"/>
      <c r="M1137" s="145" t="s">
        <v>1</v>
      </c>
      <c r="N1137" s="146" t="s">
        <v>39</v>
      </c>
      <c r="P1137" s="147">
        <f>O1137*H1137</f>
        <v>0</v>
      </c>
      <c r="Q1137" s="147">
        <v>0</v>
      </c>
      <c r="R1137" s="147">
        <f>Q1137*H1137</f>
        <v>0</v>
      </c>
      <c r="S1137" s="147">
        <v>0</v>
      </c>
      <c r="T1137" s="148">
        <f>S1137*H1137</f>
        <v>0</v>
      </c>
      <c r="AR1137" s="149" t="s">
        <v>334</v>
      </c>
      <c r="AT1137" s="149" t="s">
        <v>243</v>
      </c>
      <c r="AU1137" s="149" t="s">
        <v>86</v>
      </c>
      <c r="AY1137" s="17" t="s">
        <v>241</v>
      </c>
      <c r="BE1137" s="150">
        <f>IF(N1137="základní",J1137,0)</f>
        <v>0</v>
      </c>
      <c r="BF1137" s="150">
        <f>IF(N1137="snížená",J1137,0)</f>
        <v>0</v>
      </c>
      <c r="BG1137" s="150">
        <f>IF(N1137="zákl. přenesená",J1137,0)</f>
        <v>0</v>
      </c>
      <c r="BH1137" s="150">
        <f>IF(N1137="sníž. přenesená",J1137,0)</f>
        <v>0</v>
      </c>
      <c r="BI1137" s="150">
        <f>IF(N1137="nulová",J1137,0)</f>
        <v>0</v>
      </c>
      <c r="BJ1137" s="17" t="s">
        <v>86</v>
      </c>
      <c r="BK1137" s="150">
        <f>ROUND(I1137*H1137,2)</f>
        <v>0</v>
      </c>
      <c r="BL1137" s="17" t="s">
        <v>334</v>
      </c>
      <c r="BM1137" s="149" t="s">
        <v>4015</v>
      </c>
    </row>
    <row r="1138" spans="2:65" s="12" customFormat="1" ht="12">
      <c r="B1138" s="151"/>
      <c r="D1138" s="152" t="s">
        <v>249</v>
      </c>
      <c r="E1138" s="153" t="s">
        <v>1</v>
      </c>
      <c r="F1138" s="154" t="s">
        <v>868</v>
      </c>
      <c r="H1138" s="155">
        <v>13.77</v>
      </c>
      <c r="I1138" s="156"/>
      <c r="L1138" s="151"/>
      <c r="M1138" s="157"/>
      <c r="T1138" s="158"/>
      <c r="AT1138" s="153" t="s">
        <v>249</v>
      </c>
      <c r="AU1138" s="153" t="s">
        <v>86</v>
      </c>
      <c r="AV1138" s="12" t="s">
        <v>86</v>
      </c>
      <c r="AW1138" s="12" t="s">
        <v>30</v>
      </c>
      <c r="AX1138" s="12" t="s">
        <v>73</v>
      </c>
      <c r="AY1138" s="153" t="s">
        <v>241</v>
      </c>
    </row>
    <row r="1139" spans="2:65" s="12" customFormat="1" ht="12">
      <c r="B1139" s="151"/>
      <c r="D1139" s="152" t="s">
        <v>249</v>
      </c>
      <c r="E1139" s="153" t="s">
        <v>1</v>
      </c>
      <c r="F1139" s="154" t="s">
        <v>869</v>
      </c>
      <c r="H1139" s="155">
        <v>9.7200000000000006</v>
      </c>
      <c r="I1139" s="156"/>
      <c r="L1139" s="151"/>
      <c r="M1139" s="157"/>
      <c r="T1139" s="158"/>
      <c r="AT1139" s="153" t="s">
        <v>249</v>
      </c>
      <c r="AU1139" s="153" t="s">
        <v>86</v>
      </c>
      <c r="AV1139" s="12" t="s">
        <v>86</v>
      </c>
      <c r="AW1139" s="12" t="s">
        <v>30</v>
      </c>
      <c r="AX1139" s="12" t="s">
        <v>73</v>
      </c>
      <c r="AY1139" s="153" t="s">
        <v>241</v>
      </c>
    </row>
    <row r="1140" spans="2:65" s="12" customFormat="1" ht="12">
      <c r="B1140" s="151"/>
      <c r="D1140" s="152" t="s">
        <v>249</v>
      </c>
      <c r="E1140" s="153" t="s">
        <v>1</v>
      </c>
      <c r="F1140" s="154" t="s">
        <v>870</v>
      </c>
      <c r="H1140" s="155">
        <v>2.36</v>
      </c>
      <c r="I1140" s="156"/>
      <c r="L1140" s="151"/>
      <c r="M1140" s="157"/>
      <c r="T1140" s="158"/>
      <c r="AT1140" s="153" t="s">
        <v>249</v>
      </c>
      <c r="AU1140" s="153" t="s">
        <v>86</v>
      </c>
      <c r="AV1140" s="12" t="s">
        <v>86</v>
      </c>
      <c r="AW1140" s="12" t="s">
        <v>30</v>
      </c>
      <c r="AX1140" s="12" t="s">
        <v>73</v>
      </c>
      <c r="AY1140" s="153" t="s">
        <v>241</v>
      </c>
    </row>
    <row r="1141" spans="2:65" s="12" customFormat="1" ht="12">
      <c r="B1141" s="151"/>
      <c r="D1141" s="152" t="s">
        <v>249</v>
      </c>
      <c r="E1141" s="153" t="s">
        <v>1</v>
      </c>
      <c r="F1141" s="154" t="s">
        <v>871</v>
      </c>
      <c r="H1141" s="155">
        <v>8.4600000000000009</v>
      </c>
      <c r="I1141" s="156"/>
      <c r="L1141" s="151"/>
      <c r="M1141" s="157"/>
      <c r="T1141" s="158"/>
      <c r="AT1141" s="153" t="s">
        <v>249</v>
      </c>
      <c r="AU1141" s="153" t="s">
        <v>86</v>
      </c>
      <c r="AV1141" s="12" t="s">
        <v>86</v>
      </c>
      <c r="AW1141" s="12" t="s">
        <v>30</v>
      </c>
      <c r="AX1141" s="12" t="s">
        <v>73</v>
      </c>
      <c r="AY1141" s="153" t="s">
        <v>241</v>
      </c>
    </row>
    <row r="1142" spans="2:65" s="12" customFormat="1" ht="12">
      <c r="B1142" s="151"/>
      <c r="D1142" s="152" t="s">
        <v>249</v>
      </c>
      <c r="E1142" s="153" t="s">
        <v>1</v>
      </c>
      <c r="F1142" s="154" t="s">
        <v>872</v>
      </c>
      <c r="H1142" s="155">
        <v>56.34</v>
      </c>
      <c r="I1142" s="156"/>
      <c r="L1142" s="151"/>
      <c r="M1142" s="157"/>
      <c r="T1142" s="158"/>
      <c r="AT1142" s="153" t="s">
        <v>249</v>
      </c>
      <c r="AU1142" s="153" t="s">
        <v>86</v>
      </c>
      <c r="AV1142" s="12" t="s">
        <v>86</v>
      </c>
      <c r="AW1142" s="12" t="s">
        <v>30</v>
      </c>
      <c r="AX1142" s="12" t="s">
        <v>73</v>
      </c>
      <c r="AY1142" s="153" t="s">
        <v>241</v>
      </c>
    </row>
    <row r="1143" spans="2:65" s="12" customFormat="1" ht="12">
      <c r="B1143" s="151"/>
      <c r="D1143" s="152" t="s">
        <v>249</v>
      </c>
      <c r="E1143" s="153" t="s">
        <v>1</v>
      </c>
      <c r="F1143" s="154" t="s">
        <v>873</v>
      </c>
      <c r="H1143" s="155">
        <v>6.57</v>
      </c>
      <c r="I1143" s="156"/>
      <c r="L1143" s="151"/>
      <c r="M1143" s="157"/>
      <c r="T1143" s="158"/>
      <c r="AT1143" s="153" t="s">
        <v>249</v>
      </c>
      <c r="AU1143" s="153" t="s">
        <v>86</v>
      </c>
      <c r="AV1143" s="12" t="s">
        <v>86</v>
      </c>
      <c r="AW1143" s="12" t="s">
        <v>30</v>
      </c>
      <c r="AX1143" s="12" t="s">
        <v>73</v>
      </c>
      <c r="AY1143" s="153" t="s">
        <v>241</v>
      </c>
    </row>
    <row r="1144" spans="2:65" s="12" customFormat="1" ht="12">
      <c r="B1144" s="151"/>
      <c r="D1144" s="152" t="s">
        <v>249</v>
      </c>
      <c r="E1144" s="153" t="s">
        <v>1</v>
      </c>
      <c r="F1144" s="154" t="s">
        <v>874</v>
      </c>
      <c r="H1144" s="155">
        <v>6.74</v>
      </c>
      <c r="I1144" s="156"/>
      <c r="L1144" s="151"/>
      <c r="M1144" s="157"/>
      <c r="T1144" s="158"/>
      <c r="AT1144" s="153" t="s">
        <v>249</v>
      </c>
      <c r="AU1144" s="153" t="s">
        <v>86</v>
      </c>
      <c r="AV1144" s="12" t="s">
        <v>86</v>
      </c>
      <c r="AW1144" s="12" t="s">
        <v>30</v>
      </c>
      <c r="AX1144" s="12" t="s">
        <v>73</v>
      </c>
      <c r="AY1144" s="153" t="s">
        <v>241</v>
      </c>
    </row>
    <row r="1145" spans="2:65" s="12" customFormat="1" ht="12">
      <c r="B1145" s="151"/>
      <c r="D1145" s="152" t="s">
        <v>249</v>
      </c>
      <c r="E1145" s="153" t="s">
        <v>1</v>
      </c>
      <c r="F1145" s="154" t="s">
        <v>875</v>
      </c>
      <c r="H1145" s="155">
        <v>17.23</v>
      </c>
      <c r="I1145" s="156"/>
      <c r="L1145" s="151"/>
      <c r="M1145" s="157"/>
      <c r="T1145" s="158"/>
      <c r="AT1145" s="153" t="s">
        <v>249</v>
      </c>
      <c r="AU1145" s="153" t="s">
        <v>86</v>
      </c>
      <c r="AV1145" s="12" t="s">
        <v>86</v>
      </c>
      <c r="AW1145" s="12" t="s">
        <v>30</v>
      </c>
      <c r="AX1145" s="12" t="s">
        <v>73</v>
      </c>
      <c r="AY1145" s="153" t="s">
        <v>241</v>
      </c>
    </row>
    <row r="1146" spans="2:65" s="12" customFormat="1" ht="12">
      <c r="B1146" s="151"/>
      <c r="D1146" s="152" t="s">
        <v>249</v>
      </c>
      <c r="E1146" s="153" t="s">
        <v>1</v>
      </c>
      <c r="F1146" s="154" t="s">
        <v>876</v>
      </c>
      <c r="H1146" s="155">
        <v>17.23</v>
      </c>
      <c r="I1146" s="156"/>
      <c r="L1146" s="151"/>
      <c r="M1146" s="157"/>
      <c r="T1146" s="158"/>
      <c r="AT1146" s="153" t="s">
        <v>249</v>
      </c>
      <c r="AU1146" s="153" t="s">
        <v>86</v>
      </c>
      <c r="AV1146" s="12" t="s">
        <v>86</v>
      </c>
      <c r="AW1146" s="12" t="s">
        <v>30</v>
      </c>
      <c r="AX1146" s="12" t="s">
        <v>73</v>
      </c>
      <c r="AY1146" s="153" t="s">
        <v>241</v>
      </c>
    </row>
    <row r="1147" spans="2:65" s="12" customFormat="1" ht="12">
      <c r="B1147" s="151"/>
      <c r="D1147" s="152" t="s">
        <v>249</v>
      </c>
      <c r="E1147" s="153" t="s">
        <v>1</v>
      </c>
      <c r="F1147" s="154" t="s">
        <v>877</v>
      </c>
      <c r="H1147" s="155">
        <v>6.74</v>
      </c>
      <c r="I1147" s="156"/>
      <c r="L1147" s="151"/>
      <c r="M1147" s="157"/>
      <c r="T1147" s="158"/>
      <c r="AT1147" s="153" t="s">
        <v>249</v>
      </c>
      <c r="AU1147" s="153" t="s">
        <v>86</v>
      </c>
      <c r="AV1147" s="12" t="s">
        <v>86</v>
      </c>
      <c r="AW1147" s="12" t="s">
        <v>30</v>
      </c>
      <c r="AX1147" s="12" t="s">
        <v>73</v>
      </c>
      <c r="AY1147" s="153" t="s">
        <v>241</v>
      </c>
    </row>
    <row r="1148" spans="2:65" s="12" customFormat="1" ht="12">
      <c r="B1148" s="151"/>
      <c r="D1148" s="152" t="s">
        <v>249</v>
      </c>
      <c r="E1148" s="153" t="s">
        <v>1</v>
      </c>
      <c r="F1148" s="154" t="s">
        <v>878</v>
      </c>
      <c r="H1148" s="155">
        <v>6.74</v>
      </c>
      <c r="I1148" s="156"/>
      <c r="L1148" s="151"/>
      <c r="M1148" s="157"/>
      <c r="T1148" s="158"/>
      <c r="AT1148" s="153" t="s">
        <v>249</v>
      </c>
      <c r="AU1148" s="153" t="s">
        <v>86</v>
      </c>
      <c r="AV1148" s="12" t="s">
        <v>86</v>
      </c>
      <c r="AW1148" s="12" t="s">
        <v>30</v>
      </c>
      <c r="AX1148" s="12" t="s">
        <v>73</v>
      </c>
      <c r="AY1148" s="153" t="s">
        <v>241</v>
      </c>
    </row>
    <row r="1149" spans="2:65" s="12" customFormat="1" ht="12">
      <c r="B1149" s="151"/>
      <c r="D1149" s="152" t="s">
        <v>249</v>
      </c>
      <c r="E1149" s="153" t="s">
        <v>1</v>
      </c>
      <c r="F1149" s="154" t="s">
        <v>879</v>
      </c>
      <c r="H1149" s="155">
        <v>17.23</v>
      </c>
      <c r="I1149" s="156"/>
      <c r="L1149" s="151"/>
      <c r="M1149" s="157"/>
      <c r="T1149" s="158"/>
      <c r="AT1149" s="153" t="s">
        <v>249</v>
      </c>
      <c r="AU1149" s="153" t="s">
        <v>86</v>
      </c>
      <c r="AV1149" s="12" t="s">
        <v>86</v>
      </c>
      <c r="AW1149" s="12" t="s">
        <v>30</v>
      </c>
      <c r="AX1149" s="12" t="s">
        <v>73</v>
      </c>
      <c r="AY1149" s="153" t="s">
        <v>241</v>
      </c>
    </row>
    <row r="1150" spans="2:65" s="12" customFormat="1" ht="12">
      <c r="B1150" s="151"/>
      <c r="D1150" s="152" t="s">
        <v>249</v>
      </c>
      <c r="E1150" s="153" t="s">
        <v>1</v>
      </c>
      <c r="F1150" s="154" t="s">
        <v>880</v>
      </c>
      <c r="H1150" s="155">
        <v>19.84</v>
      </c>
      <c r="I1150" s="156"/>
      <c r="L1150" s="151"/>
      <c r="M1150" s="157"/>
      <c r="T1150" s="158"/>
      <c r="AT1150" s="153" t="s">
        <v>249</v>
      </c>
      <c r="AU1150" s="153" t="s">
        <v>86</v>
      </c>
      <c r="AV1150" s="12" t="s">
        <v>86</v>
      </c>
      <c r="AW1150" s="12" t="s">
        <v>30</v>
      </c>
      <c r="AX1150" s="12" t="s">
        <v>73</v>
      </c>
      <c r="AY1150" s="153" t="s">
        <v>241</v>
      </c>
    </row>
    <row r="1151" spans="2:65" s="12" customFormat="1" ht="12">
      <c r="B1151" s="151"/>
      <c r="D1151" s="152" t="s">
        <v>249</v>
      </c>
      <c r="E1151" s="153" t="s">
        <v>1</v>
      </c>
      <c r="F1151" s="154" t="s">
        <v>881</v>
      </c>
      <c r="H1151" s="155">
        <v>17.23</v>
      </c>
      <c r="I1151" s="156"/>
      <c r="L1151" s="151"/>
      <c r="M1151" s="157"/>
      <c r="T1151" s="158"/>
      <c r="AT1151" s="153" t="s">
        <v>249</v>
      </c>
      <c r="AU1151" s="153" t="s">
        <v>86</v>
      </c>
      <c r="AV1151" s="12" t="s">
        <v>86</v>
      </c>
      <c r="AW1151" s="12" t="s">
        <v>30</v>
      </c>
      <c r="AX1151" s="12" t="s">
        <v>73</v>
      </c>
      <c r="AY1151" s="153" t="s">
        <v>241</v>
      </c>
    </row>
    <row r="1152" spans="2:65" s="12" customFormat="1" ht="12">
      <c r="B1152" s="151"/>
      <c r="D1152" s="152" t="s">
        <v>249</v>
      </c>
      <c r="E1152" s="153" t="s">
        <v>1</v>
      </c>
      <c r="F1152" s="154" t="s">
        <v>882</v>
      </c>
      <c r="H1152" s="155">
        <v>6.74</v>
      </c>
      <c r="I1152" s="156"/>
      <c r="L1152" s="151"/>
      <c r="M1152" s="157"/>
      <c r="T1152" s="158"/>
      <c r="AT1152" s="153" t="s">
        <v>249</v>
      </c>
      <c r="AU1152" s="153" t="s">
        <v>86</v>
      </c>
      <c r="AV1152" s="12" t="s">
        <v>86</v>
      </c>
      <c r="AW1152" s="12" t="s">
        <v>30</v>
      </c>
      <c r="AX1152" s="12" t="s">
        <v>73</v>
      </c>
      <c r="AY1152" s="153" t="s">
        <v>241</v>
      </c>
    </row>
    <row r="1153" spans="2:65" s="12" customFormat="1" ht="12">
      <c r="B1153" s="151"/>
      <c r="D1153" s="152" t="s">
        <v>249</v>
      </c>
      <c r="E1153" s="153" t="s">
        <v>1</v>
      </c>
      <c r="F1153" s="154" t="s">
        <v>883</v>
      </c>
      <c r="H1153" s="155">
        <v>6.74</v>
      </c>
      <c r="I1153" s="156"/>
      <c r="L1153" s="151"/>
      <c r="M1153" s="157"/>
      <c r="T1153" s="158"/>
      <c r="AT1153" s="153" t="s">
        <v>249</v>
      </c>
      <c r="AU1153" s="153" t="s">
        <v>86</v>
      </c>
      <c r="AV1153" s="12" t="s">
        <v>86</v>
      </c>
      <c r="AW1153" s="12" t="s">
        <v>30</v>
      </c>
      <c r="AX1153" s="12" t="s">
        <v>73</v>
      </c>
      <c r="AY1153" s="153" t="s">
        <v>241</v>
      </c>
    </row>
    <row r="1154" spans="2:65" s="12" customFormat="1" ht="12">
      <c r="B1154" s="151"/>
      <c r="D1154" s="152" t="s">
        <v>249</v>
      </c>
      <c r="E1154" s="153" t="s">
        <v>1</v>
      </c>
      <c r="F1154" s="154" t="s">
        <v>884</v>
      </c>
      <c r="H1154" s="155">
        <v>17.23</v>
      </c>
      <c r="I1154" s="156"/>
      <c r="L1154" s="151"/>
      <c r="M1154" s="157"/>
      <c r="T1154" s="158"/>
      <c r="AT1154" s="153" t="s">
        <v>249</v>
      </c>
      <c r="AU1154" s="153" t="s">
        <v>86</v>
      </c>
      <c r="AV1154" s="12" t="s">
        <v>86</v>
      </c>
      <c r="AW1154" s="12" t="s">
        <v>30</v>
      </c>
      <c r="AX1154" s="12" t="s">
        <v>73</v>
      </c>
      <c r="AY1154" s="153" t="s">
        <v>241</v>
      </c>
    </row>
    <row r="1155" spans="2:65" s="12" customFormat="1" ht="12">
      <c r="B1155" s="151"/>
      <c r="D1155" s="152" t="s">
        <v>249</v>
      </c>
      <c r="E1155" s="153" t="s">
        <v>1</v>
      </c>
      <c r="F1155" s="154" t="s">
        <v>885</v>
      </c>
      <c r="H1155" s="155">
        <v>17.23</v>
      </c>
      <c r="I1155" s="156"/>
      <c r="L1155" s="151"/>
      <c r="M1155" s="157"/>
      <c r="T1155" s="158"/>
      <c r="AT1155" s="153" t="s">
        <v>249</v>
      </c>
      <c r="AU1155" s="153" t="s">
        <v>86</v>
      </c>
      <c r="AV1155" s="12" t="s">
        <v>86</v>
      </c>
      <c r="AW1155" s="12" t="s">
        <v>30</v>
      </c>
      <c r="AX1155" s="12" t="s">
        <v>73</v>
      </c>
      <c r="AY1155" s="153" t="s">
        <v>241</v>
      </c>
    </row>
    <row r="1156" spans="2:65" s="12" customFormat="1" ht="12">
      <c r="B1156" s="151"/>
      <c r="D1156" s="152" t="s">
        <v>249</v>
      </c>
      <c r="E1156" s="153" t="s">
        <v>1</v>
      </c>
      <c r="F1156" s="154" t="s">
        <v>886</v>
      </c>
      <c r="H1156" s="155">
        <v>7.83</v>
      </c>
      <c r="I1156" s="156"/>
      <c r="L1156" s="151"/>
      <c r="M1156" s="157"/>
      <c r="T1156" s="158"/>
      <c r="AT1156" s="153" t="s">
        <v>249</v>
      </c>
      <c r="AU1156" s="153" t="s">
        <v>86</v>
      </c>
      <c r="AV1156" s="12" t="s">
        <v>86</v>
      </c>
      <c r="AW1156" s="12" t="s">
        <v>30</v>
      </c>
      <c r="AX1156" s="12" t="s">
        <v>73</v>
      </c>
      <c r="AY1156" s="153" t="s">
        <v>241</v>
      </c>
    </row>
    <row r="1157" spans="2:65" s="12" customFormat="1" ht="12">
      <c r="B1157" s="151"/>
      <c r="D1157" s="152" t="s">
        <v>249</v>
      </c>
      <c r="E1157" s="153" t="s">
        <v>1</v>
      </c>
      <c r="F1157" s="154" t="s">
        <v>887</v>
      </c>
      <c r="H1157" s="155">
        <v>2.37</v>
      </c>
      <c r="I1157" s="156"/>
      <c r="L1157" s="151"/>
      <c r="M1157" s="157"/>
      <c r="T1157" s="158"/>
      <c r="AT1157" s="153" t="s">
        <v>249</v>
      </c>
      <c r="AU1157" s="153" t="s">
        <v>86</v>
      </c>
      <c r="AV1157" s="12" t="s">
        <v>86</v>
      </c>
      <c r="AW1157" s="12" t="s">
        <v>30</v>
      </c>
      <c r="AX1157" s="12" t="s">
        <v>73</v>
      </c>
      <c r="AY1157" s="153" t="s">
        <v>241</v>
      </c>
    </row>
    <row r="1158" spans="2:65" s="12" customFormat="1" ht="12">
      <c r="B1158" s="151"/>
      <c r="D1158" s="152" t="s">
        <v>249</v>
      </c>
      <c r="E1158" s="153" t="s">
        <v>1</v>
      </c>
      <c r="F1158" s="154" t="s">
        <v>888</v>
      </c>
      <c r="H1158" s="155">
        <v>5.71</v>
      </c>
      <c r="I1158" s="156"/>
      <c r="L1158" s="151"/>
      <c r="M1158" s="157"/>
      <c r="T1158" s="158"/>
      <c r="AT1158" s="153" t="s">
        <v>249</v>
      </c>
      <c r="AU1158" s="153" t="s">
        <v>86</v>
      </c>
      <c r="AV1158" s="12" t="s">
        <v>86</v>
      </c>
      <c r="AW1158" s="12" t="s">
        <v>30</v>
      </c>
      <c r="AX1158" s="12" t="s">
        <v>73</v>
      </c>
      <c r="AY1158" s="153" t="s">
        <v>241</v>
      </c>
    </row>
    <row r="1159" spans="2:65" s="13" customFormat="1" ht="12">
      <c r="B1159" s="159"/>
      <c r="D1159" s="152" t="s">
        <v>249</v>
      </c>
      <c r="E1159" s="160" t="s">
        <v>1</v>
      </c>
      <c r="F1159" s="161" t="s">
        <v>251</v>
      </c>
      <c r="H1159" s="162">
        <v>270.05</v>
      </c>
      <c r="I1159" s="163"/>
      <c r="L1159" s="159"/>
      <c r="M1159" s="164"/>
      <c r="T1159" s="165"/>
      <c r="AT1159" s="160" t="s">
        <v>249</v>
      </c>
      <c r="AU1159" s="160" t="s">
        <v>86</v>
      </c>
      <c r="AV1159" s="13" t="s">
        <v>247</v>
      </c>
      <c r="AW1159" s="13" t="s">
        <v>30</v>
      </c>
      <c r="AX1159" s="13" t="s">
        <v>80</v>
      </c>
      <c r="AY1159" s="160" t="s">
        <v>241</v>
      </c>
    </row>
    <row r="1160" spans="2:65" s="1" customFormat="1" ht="24.25" customHeight="1">
      <c r="B1160" s="32"/>
      <c r="C1160" s="173" t="s">
        <v>1104</v>
      </c>
      <c r="D1160" s="173" t="s">
        <v>319</v>
      </c>
      <c r="E1160" s="174" t="s">
        <v>1096</v>
      </c>
      <c r="F1160" s="175" t="s">
        <v>1097</v>
      </c>
      <c r="G1160" s="176" t="s">
        <v>246</v>
      </c>
      <c r="H1160" s="177">
        <v>275.45100000000002</v>
      </c>
      <c r="I1160" s="178"/>
      <c r="J1160" s="179">
        <f>ROUND(I1160*H1160,2)</f>
        <v>0</v>
      </c>
      <c r="K1160" s="180"/>
      <c r="L1160" s="181"/>
      <c r="M1160" s="182" t="s">
        <v>1</v>
      </c>
      <c r="N1160" s="183" t="s">
        <v>39</v>
      </c>
      <c r="P1160" s="147">
        <f>O1160*H1160</f>
        <v>0</v>
      </c>
      <c r="Q1160" s="147">
        <v>1.4E-3</v>
      </c>
      <c r="R1160" s="147">
        <f>Q1160*H1160</f>
        <v>0.38563140000000001</v>
      </c>
      <c r="S1160" s="147">
        <v>0</v>
      </c>
      <c r="T1160" s="148">
        <f>S1160*H1160</f>
        <v>0</v>
      </c>
      <c r="AR1160" s="149" t="s">
        <v>420</v>
      </c>
      <c r="AT1160" s="149" t="s">
        <v>319</v>
      </c>
      <c r="AU1160" s="149" t="s">
        <v>86</v>
      </c>
      <c r="AY1160" s="17" t="s">
        <v>241</v>
      </c>
      <c r="BE1160" s="150">
        <f>IF(N1160="základní",J1160,0)</f>
        <v>0</v>
      </c>
      <c r="BF1160" s="150">
        <f>IF(N1160="snížená",J1160,0)</f>
        <v>0</v>
      </c>
      <c r="BG1160" s="150">
        <f>IF(N1160="zákl. přenesená",J1160,0)</f>
        <v>0</v>
      </c>
      <c r="BH1160" s="150">
        <f>IF(N1160="sníž. přenesená",J1160,0)</f>
        <v>0</v>
      </c>
      <c r="BI1160" s="150">
        <f>IF(N1160="nulová",J1160,0)</f>
        <v>0</v>
      </c>
      <c r="BJ1160" s="17" t="s">
        <v>86</v>
      </c>
      <c r="BK1160" s="150">
        <f>ROUND(I1160*H1160,2)</f>
        <v>0</v>
      </c>
      <c r="BL1160" s="17" t="s">
        <v>334</v>
      </c>
      <c r="BM1160" s="149" t="s">
        <v>4016</v>
      </c>
    </row>
    <row r="1161" spans="2:65" s="12" customFormat="1" ht="12">
      <c r="B1161" s="151"/>
      <c r="D1161" s="152" t="s">
        <v>249</v>
      </c>
      <c r="E1161" s="153" t="s">
        <v>1</v>
      </c>
      <c r="F1161" s="154" t="s">
        <v>1106</v>
      </c>
      <c r="H1161" s="155">
        <v>275.45100000000002</v>
      </c>
      <c r="I1161" s="156"/>
      <c r="L1161" s="151"/>
      <c r="M1161" s="157"/>
      <c r="T1161" s="158"/>
      <c r="AT1161" s="153" t="s">
        <v>249</v>
      </c>
      <c r="AU1161" s="153" t="s">
        <v>86</v>
      </c>
      <c r="AV1161" s="12" t="s">
        <v>86</v>
      </c>
      <c r="AW1161" s="12" t="s">
        <v>30</v>
      </c>
      <c r="AX1161" s="12" t="s">
        <v>73</v>
      </c>
      <c r="AY1161" s="153" t="s">
        <v>241</v>
      </c>
    </row>
    <row r="1162" spans="2:65" s="13" customFormat="1" ht="12">
      <c r="B1162" s="159"/>
      <c r="D1162" s="152" t="s">
        <v>249</v>
      </c>
      <c r="E1162" s="160" t="s">
        <v>1</v>
      </c>
      <c r="F1162" s="161" t="s">
        <v>251</v>
      </c>
      <c r="H1162" s="162">
        <v>275.45100000000002</v>
      </c>
      <c r="I1162" s="163"/>
      <c r="L1162" s="159"/>
      <c r="M1162" s="164"/>
      <c r="T1162" s="165"/>
      <c r="AT1162" s="160" t="s">
        <v>249</v>
      </c>
      <c r="AU1162" s="160" t="s">
        <v>86</v>
      </c>
      <c r="AV1162" s="13" t="s">
        <v>247</v>
      </c>
      <c r="AW1162" s="13" t="s">
        <v>30</v>
      </c>
      <c r="AX1162" s="13" t="s">
        <v>80</v>
      </c>
      <c r="AY1162" s="160" t="s">
        <v>241</v>
      </c>
    </row>
    <row r="1163" spans="2:65" s="1" customFormat="1" ht="24.25" customHeight="1">
      <c r="B1163" s="32"/>
      <c r="C1163" s="137" t="s">
        <v>1107</v>
      </c>
      <c r="D1163" s="137" t="s">
        <v>243</v>
      </c>
      <c r="E1163" s="138" t="s">
        <v>1108</v>
      </c>
      <c r="F1163" s="139" t="s">
        <v>1109</v>
      </c>
      <c r="G1163" s="140" t="s">
        <v>282</v>
      </c>
      <c r="H1163" s="141">
        <v>6.0389999999999997</v>
      </c>
      <c r="I1163" s="142"/>
      <c r="J1163" s="143">
        <f>ROUND(I1163*H1163,2)</f>
        <v>0</v>
      </c>
      <c r="K1163" s="144"/>
      <c r="L1163" s="32"/>
      <c r="M1163" s="145" t="s">
        <v>1</v>
      </c>
      <c r="N1163" s="146" t="s">
        <v>39</v>
      </c>
      <c r="P1163" s="147">
        <f>O1163*H1163</f>
        <v>0</v>
      </c>
      <c r="Q1163" s="147">
        <v>0</v>
      </c>
      <c r="R1163" s="147">
        <f>Q1163*H1163</f>
        <v>0</v>
      </c>
      <c r="S1163" s="147">
        <v>0</v>
      </c>
      <c r="T1163" s="148">
        <f>S1163*H1163</f>
        <v>0</v>
      </c>
      <c r="AR1163" s="149" t="s">
        <v>334</v>
      </c>
      <c r="AT1163" s="149" t="s">
        <v>243</v>
      </c>
      <c r="AU1163" s="149" t="s">
        <v>86</v>
      </c>
      <c r="AY1163" s="17" t="s">
        <v>241</v>
      </c>
      <c r="BE1163" s="150">
        <f>IF(N1163="základní",J1163,0)</f>
        <v>0</v>
      </c>
      <c r="BF1163" s="150">
        <f>IF(N1163="snížená",J1163,0)</f>
        <v>0</v>
      </c>
      <c r="BG1163" s="150">
        <f>IF(N1163="zákl. přenesená",J1163,0)</f>
        <v>0</v>
      </c>
      <c r="BH1163" s="150">
        <f>IF(N1163="sníž. přenesená",J1163,0)</f>
        <v>0</v>
      </c>
      <c r="BI1163" s="150">
        <f>IF(N1163="nulová",J1163,0)</f>
        <v>0</v>
      </c>
      <c r="BJ1163" s="17" t="s">
        <v>86</v>
      </c>
      <c r="BK1163" s="150">
        <f>ROUND(I1163*H1163,2)</f>
        <v>0</v>
      </c>
      <c r="BL1163" s="17" t="s">
        <v>334</v>
      </c>
      <c r="BM1163" s="149" t="s">
        <v>4017</v>
      </c>
    </row>
    <row r="1164" spans="2:65" s="11" customFormat="1" ht="22.75" customHeight="1">
      <c r="B1164" s="125"/>
      <c r="D1164" s="126" t="s">
        <v>72</v>
      </c>
      <c r="E1164" s="135" t="s">
        <v>1111</v>
      </c>
      <c r="F1164" s="135" t="s">
        <v>1112</v>
      </c>
      <c r="I1164" s="128"/>
      <c r="J1164" s="136">
        <f>BK1164</f>
        <v>0</v>
      </c>
      <c r="L1164" s="125"/>
      <c r="M1164" s="130"/>
      <c r="P1164" s="131">
        <f>SUM(P1165:P1205)</f>
        <v>0</v>
      </c>
      <c r="R1164" s="131">
        <f>SUM(R1165:R1205)</f>
        <v>0.23452000000000001</v>
      </c>
      <c r="T1164" s="132">
        <f>SUM(T1165:T1205)</f>
        <v>0</v>
      </c>
      <c r="AR1164" s="126" t="s">
        <v>86</v>
      </c>
      <c r="AT1164" s="133" t="s">
        <v>72</v>
      </c>
      <c r="AU1164" s="133" t="s">
        <v>80</v>
      </c>
      <c r="AY1164" s="126" t="s">
        <v>241</v>
      </c>
      <c r="BK1164" s="134">
        <f>SUM(BK1165:BK1205)</f>
        <v>0</v>
      </c>
    </row>
    <row r="1165" spans="2:65" s="1" customFormat="1" ht="16.5" customHeight="1">
      <c r="B1165" s="32"/>
      <c r="C1165" s="137" t="s">
        <v>1113</v>
      </c>
      <c r="D1165" s="137" t="s">
        <v>243</v>
      </c>
      <c r="E1165" s="138" t="s">
        <v>1114</v>
      </c>
      <c r="F1165" s="139" t="s">
        <v>1115</v>
      </c>
      <c r="G1165" s="140" t="s">
        <v>299</v>
      </c>
      <c r="H1165" s="141">
        <v>43</v>
      </c>
      <c r="I1165" s="142"/>
      <c r="J1165" s="143">
        <f>ROUND(I1165*H1165,2)</f>
        <v>0</v>
      </c>
      <c r="K1165" s="144"/>
      <c r="L1165" s="32"/>
      <c r="M1165" s="145" t="s">
        <v>1</v>
      </c>
      <c r="N1165" s="146" t="s">
        <v>39</v>
      </c>
      <c r="P1165" s="147">
        <f>O1165*H1165</f>
        <v>0</v>
      </c>
      <c r="Q1165" s="147">
        <v>1.5499999999999999E-3</v>
      </c>
      <c r="R1165" s="147">
        <f>Q1165*H1165</f>
        <v>6.6650000000000001E-2</v>
      </c>
      <c r="S1165" s="147">
        <v>0</v>
      </c>
      <c r="T1165" s="148">
        <f>S1165*H1165</f>
        <v>0</v>
      </c>
      <c r="AR1165" s="149" t="s">
        <v>334</v>
      </c>
      <c r="AT1165" s="149" t="s">
        <v>243</v>
      </c>
      <c r="AU1165" s="149" t="s">
        <v>86</v>
      </c>
      <c r="AY1165" s="17" t="s">
        <v>241</v>
      </c>
      <c r="BE1165" s="150">
        <f>IF(N1165="základní",J1165,0)</f>
        <v>0</v>
      </c>
      <c r="BF1165" s="150">
        <f>IF(N1165="snížená",J1165,0)</f>
        <v>0</v>
      </c>
      <c r="BG1165" s="150">
        <f>IF(N1165="zákl. přenesená",J1165,0)</f>
        <v>0</v>
      </c>
      <c r="BH1165" s="150">
        <f>IF(N1165="sníž. přenesená",J1165,0)</f>
        <v>0</v>
      </c>
      <c r="BI1165" s="150">
        <f>IF(N1165="nulová",J1165,0)</f>
        <v>0</v>
      </c>
      <c r="BJ1165" s="17" t="s">
        <v>86</v>
      </c>
      <c r="BK1165" s="150">
        <f>ROUND(I1165*H1165,2)</f>
        <v>0</v>
      </c>
      <c r="BL1165" s="17" t="s">
        <v>334</v>
      </c>
      <c r="BM1165" s="149" t="s">
        <v>4018</v>
      </c>
    </row>
    <row r="1166" spans="2:65" s="12" customFormat="1" ht="12">
      <c r="B1166" s="151"/>
      <c r="D1166" s="152" t="s">
        <v>249</v>
      </c>
      <c r="E1166" s="153" t="s">
        <v>1</v>
      </c>
      <c r="F1166" s="154" t="s">
        <v>1117</v>
      </c>
      <c r="H1166" s="155">
        <v>43</v>
      </c>
      <c r="I1166" s="156"/>
      <c r="L1166" s="151"/>
      <c r="M1166" s="157"/>
      <c r="T1166" s="158"/>
      <c r="AT1166" s="153" t="s">
        <v>249</v>
      </c>
      <c r="AU1166" s="153" t="s">
        <v>86</v>
      </c>
      <c r="AV1166" s="12" t="s">
        <v>86</v>
      </c>
      <c r="AW1166" s="12" t="s">
        <v>30</v>
      </c>
      <c r="AX1166" s="12" t="s">
        <v>73</v>
      </c>
      <c r="AY1166" s="153" t="s">
        <v>241</v>
      </c>
    </row>
    <row r="1167" spans="2:65" s="13" customFormat="1" ht="12">
      <c r="B1167" s="159"/>
      <c r="D1167" s="152" t="s">
        <v>249</v>
      </c>
      <c r="E1167" s="160" t="s">
        <v>1</v>
      </c>
      <c r="F1167" s="161" t="s">
        <v>251</v>
      </c>
      <c r="H1167" s="162">
        <v>43</v>
      </c>
      <c r="I1167" s="163"/>
      <c r="L1167" s="159"/>
      <c r="M1167" s="164"/>
      <c r="T1167" s="165"/>
      <c r="AT1167" s="160" t="s">
        <v>249</v>
      </c>
      <c r="AU1167" s="160" t="s">
        <v>86</v>
      </c>
      <c r="AV1167" s="13" t="s">
        <v>247</v>
      </c>
      <c r="AW1167" s="13" t="s">
        <v>30</v>
      </c>
      <c r="AX1167" s="13" t="s">
        <v>80</v>
      </c>
      <c r="AY1167" s="160" t="s">
        <v>241</v>
      </c>
    </row>
    <row r="1168" spans="2:65" s="1" customFormat="1" ht="16.5" customHeight="1">
      <c r="B1168" s="32"/>
      <c r="C1168" s="137" t="s">
        <v>1119</v>
      </c>
      <c r="D1168" s="137" t="s">
        <v>243</v>
      </c>
      <c r="E1168" s="138" t="s">
        <v>1120</v>
      </c>
      <c r="F1168" s="139" t="s">
        <v>1121</v>
      </c>
      <c r="G1168" s="140" t="s">
        <v>299</v>
      </c>
      <c r="H1168" s="141">
        <v>14</v>
      </c>
      <c r="I1168" s="142"/>
      <c r="J1168" s="143">
        <f>ROUND(I1168*H1168,2)</f>
        <v>0</v>
      </c>
      <c r="K1168" s="144"/>
      <c r="L1168" s="32"/>
      <c r="M1168" s="145" t="s">
        <v>1</v>
      </c>
      <c r="N1168" s="146" t="s">
        <v>39</v>
      </c>
      <c r="P1168" s="147">
        <f>O1168*H1168</f>
        <v>0</v>
      </c>
      <c r="Q1168" s="147">
        <v>4.8000000000000001E-4</v>
      </c>
      <c r="R1168" s="147">
        <f>Q1168*H1168</f>
        <v>6.7200000000000003E-3</v>
      </c>
      <c r="S1168" s="147">
        <v>0</v>
      </c>
      <c r="T1168" s="148">
        <f>S1168*H1168</f>
        <v>0</v>
      </c>
      <c r="AR1168" s="149" t="s">
        <v>334</v>
      </c>
      <c r="AT1168" s="149" t="s">
        <v>243</v>
      </c>
      <c r="AU1168" s="149" t="s">
        <v>86</v>
      </c>
      <c r="AY1168" s="17" t="s">
        <v>241</v>
      </c>
      <c r="BE1168" s="150">
        <f>IF(N1168="základní",J1168,0)</f>
        <v>0</v>
      </c>
      <c r="BF1168" s="150">
        <f>IF(N1168="snížená",J1168,0)</f>
        <v>0</v>
      </c>
      <c r="BG1168" s="150">
        <f>IF(N1168="zákl. přenesená",J1168,0)</f>
        <v>0</v>
      </c>
      <c r="BH1168" s="150">
        <f>IF(N1168="sníž. přenesená",J1168,0)</f>
        <v>0</v>
      </c>
      <c r="BI1168" s="150">
        <f>IF(N1168="nulová",J1168,0)</f>
        <v>0</v>
      </c>
      <c r="BJ1168" s="17" t="s">
        <v>86</v>
      </c>
      <c r="BK1168" s="150">
        <f>ROUND(I1168*H1168,2)</f>
        <v>0</v>
      </c>
      <c r="BL1168" s="17" t="s">
        <v>334</v>
      </c>
      <c r="BM1168" s="149" t="s">
        <v>4019</v>
      </c>
    </row>
    <row r="1169" spans="2:65" s="12" customFormat="1" ht="12">
      <c r="B1169" s="151"/>
      <c r="D1169" s="152" t="s">
        <v>249</v>
      </c>
      <c r="E1169" s="153" t="s">
        <v>1</v>
      </c>
      <c r="F1169" s="154" t="s">
        <v>1123</v>
      </c>
      <c r="H1169" s="155">
        <v>14</v>
      </c>
      <c r="I1169" s="156"/>
      <c r="L1169" s="151"/>
      <c r="M1169" s="157"/>
      <c r="T1169" s="158"/>
      <c r="AT1169" s="153" t="s">
        <v>249</v>
      </c>
      <c r="AU1169" s="153" t="s">
        <v>86</v>
      </c>
      <c r="AV1169" s="12" t="s">
        <v>86</v>
      </c>
      <c r="AW1169" s="12" t="s">
        <v>30</v>
      </c>
      <c r="AX1169" s="12" t="s">
        <v>73</v>
      </c>
      <c r="AY1169" s="153" t="s">
        <v>241</v>
      </c>
    </row>
    <row r="1170" spans="2:65" s="13" customFormat="1" ht="12">
      <c r="B1170" s="159"/>
      <c r="D1170" s="152" t="s">
        <v>249</v>
      </c>
      <c r="E1170" s="160" t="s">
        <v>1</v>
      </c>
      <c r="F1170" s="161" t="s">
        <v>251</v>
      </c>
      <c r="H1170" s="162">
        <v>14</v>
      </c>
      <c r="I1170" s="163"/>
      <c r="L1170" s="159"/>
      <c r="M1170" s="164"/>
      <c r="T1170" s="165"/>
      <c r="AT1170" s="160" t="s">
        <v>249</v>
      </c>
      <c r="AU1170" s="160" t="s">
        <v>86</v>
      </c>
      <c r="AV1170" s="13" t="s">
        <v>247</v>
      </c>
      <c r="AW1170" s="13" t="s">
        <v>30</v>
      </c>
      <c r="AX1170" s="13" t="s">
        <v>80</v>
      </c>
      <c r="AY1170" s="160" t="s">
        <v>241</v>
      </c>
    </row>
    <row r="1171" spans="2:65" s="1" customFormat="1" ht="16.5" customHeight="1">
      <c r="B1171" s="32"/>
      <c r="C1171" s="137" t="s">
        <v>1124</v>
      </c>
      <c r="D1171" s="137" t="s">
        <v>243</v>
      </c>
      <c r="E1171" s="138" t="s">
        <v>1125</v>
      </c>
      <c r="F1171" s="139" t="s">
        <v>1126</v>
      </c>
      <c r="G1171" s="140" t="s">
        <v>299</v>
      </c>
      <c r="H1171" s="141">
        <v>28</v>
      </c>
      <c r="I1171" s="142"/>
      <c r="J1171" s="143">
        <f>ROUND(I1171*H1171,2)</f>
        <v>0</v>
      </c>
      <c r="K1171" s="144"/>
      <c r="L1171" s="32"/>
      <c r="M1171" s="145" t="s">
        <v>1</v>
      </c>
      <c r="N1171" s="146" t="s">
        <v>39</v>
      </c>
      <c r="P1171" s="147">
        <f>O1171*H1171</f>
        <v>0</v>
      </c>
      <c r="Q1171" s="147">
        <v>7.1000000000000002E-4</v>
      </c>
      <c r="R1171" s="147">
        <f>Q1171*H1171</f>
        <v>1.9880000000000002E-2</v>
      </c>
      <c r="S1171" s="147">
        <v>0</v>
      </c>
      <c r="T1171" s="148">
        <f>S1171*H1171</f>
        <v>0</v>
      </c>
      <c r="AR1171" s="149" t="s">
        <v>334</v>
      </c>
      <c r="AT1171" s="149" t="s">
        <v>243</v>
      </c>
      <c r="AU1171" s="149" t="s">
        <v>86</v>
      </c>
      <c r="AY1171" s="17" t="s">
        <v>241</v>
      </c>
      <c r="BE1171" s="150">
        <f>IF(N1171="základní",J1171,0)</f>
        <v>0</v>
      </c>
      <c r="BF1171" s="150">
        <f>IF(N1171="snížená",J1171,0)</f>
        <v>0</v>
      </c>
      <c r="BG1171" s="150">
        <f>IF(N1171="zákl. přenesená",J1171,0)</f>
        <v>0</v>
      </c>
      <c r="BH1171" s="150">
        <f>IF(N1171="sníž. přenesená",J1171,0)</f>
        <v>0</v>
      </c>
      <c r="BI1171" s="150">
        <f>IF(N1171="nulová",J1171,0)</f>
        <v>0</v>
      </c>
      <c r="BJ1171" s="17" t="s">
        <v>86</v>
      </c>
      <c r="BK1171" s="150">
        <f>ROUND(I1171*H1171,2)</f>
        <v>0</v>
      </c>
      <c r="BL1171" s="17" t="s">
        <v>334</v>
      </c>
      <c r="BM1171" s="149" t="s">
        <v>4020</v>
      </c>
    </row>
    <row r="1172" spans="2:65" s="12" customFormat="1" ht="12">
      <c r="B1172" s="151"/>
      <c r="D1172" s="152" t="s">
        <v>249</v>
      </c>
      <c r="E1172" s="153" t="s">
        <v>1</v>
      </c>
      <c r="F1172" s="154" t="s">
        <v>1128</v>
      </c>
      <c r="H1172" s="155">
        <v>28</v>
      </c>
      <c r="I1172" s="156"/>
      <c r="L1172" s="151"/>
      <c r="M1172" s="157"/>
      <c r="T1172" s="158"/>
      <c r="AT1172" s="153" t="s">
        <v>249</v>
      </c>
      <c r="AU1172" s="153" t="s">
        <v>86</v>
      </c>
      <c r="AV1172" s="12" t="s">
        <v>86</v>
      </c>
      <c r="AW1172" s="12" t="s">
        <v>30</v>
      </c>
      <c r="AX1172" s="12" t="s">
        <v>73</v>
      </c>
      <c r="AY1172" s="153" t="s">
        <v>241</v>
      </c>
    </row>
    <row r="1173" spans="2:65" s="13" customFormat="1" ht="12">
      <c r="B1173" s="159"/>
      <c r="D1173" s="152" t="s">
        <v>249</v>
      </c>
      <c r="E1173" s="160" t="s">
        <v>1</v>
      </c>
      <c r="F1173" s="161" t="s">
        <v>251</v>
      </c>
      <c r="H1173" s="162">
        <v>28</v>
      </c>
      <c r="I1173" s="163"/>
      <c r="L1173" s="159"/>
      <c r="M1173" s="164"/>
      <c r="T1173" s="165"/>
      <c r="AT1173" s="160" t="s">
        <v>249</v>
      </c>
      <c r="AU1173" s="160" t="s">
        <v>86</v>
      </c>
      <c r="AV1173" s="13" t="s">
        <v>247</v>
      </c>
      <c r="AW1173" s="13" t="s">
        <v>30</v>
      </c>
      <c r="AX1173" s="13" t="s">
        <v>80</v>
      </c>
      <c r="AY1173" s="160" t="s">
        <v>241</v>
      </c>
    </row>
    <row r="1174" spans="2:65" s="1" customFormat="1" ht="16.5" customHeight="1">
      <c r="B1174" s="32"/>
      <c r="C1174" s="137" t="s">
        <v>1129</v>
      </c>
      <c r="D1174" s="137" t="s">
        <v>243</v>
      </c>
      <c r="E1174" s="138" t="s">
        <v>1130</v>
      </c>
      <c r="F1174" s="139" t="s">
        <v>1131</v>
      </c>
      <c r="G1174" s="140" t="s">
        <v>299</v>
      </c>
      <c r="H1174" s="141">
        <v>11</v>
      </c>
      <c r="I1174" s="142"/>
      <c r="J1174" s="143">
        <f>ROUND(I1174*H1174,2)</f>
        <v>0</v>
      </c>
      <c r="K1174" s="144"/>
      <c r="L1174" s="32"/>
      <c r="M1174" s="145" t="s">
        <v>1</v>
      </c>
      <c r="N1174" s="146" t="s">
        <v>39</v>
      </c>
      <c r="P1174" s="147">
        <f>O1174*H1174</f>
        <v>0</v>
      </c>
      <c r="Q1174" s="147">
        <v>2.2399999999999998E-3</v>
      </c>
      <c r="R1174" s="147">
        <f>Q1174*H1174</f>
        <v>2.4639999999999999E-2</v>
      </c>
      <c r="S1174" s="147">
        <v>0</v>
      </c>
      <c r="T1174" s="148">
        <f>S1174*H1174</f>
        <v>0</v>
      </c>
      <c r="AR1174" s="149" t="s">
        <v>334</v>
      </c>
      <c r="AT1174" s="149" t="s">
        <v>243</v>
      </c>
      <c r="AU1174" s="149" t="s">
        <v>86</v>
      </c>
      <c r="AY1174" s="17" t="s">
        <v>241</v>
      </c>
      <c r="BE1174" s="150">
        <f>IF(N1174="základní",J1174,0)</f>
        <v>0</v>
      </c>
      <c r="BF1174" s="150">
        <f>IF(N1174="snížená",J1174,0)</f>
        <v>0</v>
      </c>
      <c r="BG1174" s="150">
        <f>IF(N1174="zákl. přenesená",J1174,0)</f>
        <v>0</v>
      </c>
      <c r="BH1174" s="150">
        <f>IF(N1174="sníž. přenesená",J1174,0)</f>
        <v>0</v>
      </c>
      <c r="BI1174" s="150">
        <f>IF(N1174="nulová",J1174,0)</f>
        <v>0</v>
      </c>
      <c r="BJ1174" s="17" t="s">
        <v>86</v>
      </c>
      <c r="BK1174" s="150">
        <f>ROUND(I1174*H1174,2)</f>
        <v>0</v>
      </c>
      <c r="BL1174" s="17" t="s">
        <v>334</v>
      </c>
      <c r="BM1174" s="149" t="s">
        <v>4021</v>
      </c>
    </row>
    <row r="1175" spans="2:65" s="12" customFormat="1" ht="12">
      <c r="B1175" s="151"/>
      <c r="D1175" s="152" t="s">
        <v>249</v>
      </c>
      <c r="E1175" s="153" t="s">
        <v>1</v>
      </c>
      <c r="F1175" s="154" t="s">
        <v>1133</v>
      </c>
      <c r="H1175" s="155">
        <v>11</v>
      </c>
      <c r="I1175" s="156"/>
      <c r="L1175" s="151"/>
      <c r="M1175" s="157"/>
      <c r="T1175" s="158"/>
      <c r="AT1175" s="153" t="s">
        <v>249</v>
      </c>
      <c r="AU1175" s="153" t="s">
        <v>86</v>
      </c>
      <c r="AV1175" s="12" t="s">
        <v>86</v>
      </c>
      <c r="AW1175" s="12" t="s">
        <v>30</v>
      </c>
      <c r="AX1175" s="12" t="s">
        <v>73</v>
      </c>
      <c r="AY1175" s="153" t="s">
        <v>241</v>
      </c>
    </row>
    <row r="1176" spans="2:65" s="13" customFormat="1" ht="12">
      <c r="B1176" s="159"/>
      <c r="D1176" s="152" t="s">
        <v>249</v>
      </c>
      <c r="E1176" s="160" t="s">
        <v>1</v>
      </c>
      <c r="F1176" s="161" t="s">
        <v>251</v>
      </c>
      <c r="H1176" s="162">
        <v>11</v>
      </c>
      <c r="I1176" s="163"/>
      <c r="L1176" s="159"/>
      <c r="M1176" s="164"/>
      <c r="T1176" s="165"/>
      <c r="AT1176" s="160" t="s">
        <v>249</v>
      </c>
      <c r="AU1176" s="160" t="s">
        <v>86</v>
      </c>
      <c r="AV1176" s="13" t="s">
        <v>247</v>
      </c>
      <c r="AW1176" s="13" t="s">
        <v>30</v>
      </c>
      <c r="AX1176" s="13" t="s">
        <v>80</v>
      </c>
      <c r="AY1176" s="160" t="s">
        <v>241</v>
      </c>
    </row>
    <row r="1177" spans="2:65" s="1" customFormat="1" ht="24.25" customHeight="1">
      <c r="B1177" s="32"/>
      <c r="C1177" s="137" t="s">
        <v>1134</v>
      </c>
      <c r="D1177" s="137" t="s">
        <v>243</v>
      </c>
      <c r="E1177" s="138" t="s">
        <v>1135</v>
      </c>
      <c r="F1177" s="139" t="s">
        <v>1136</v>
      </c>
      <c r="G1177" s="140" t="s">
        <v>299</v>
      </c>
      <c r="H1177" s="141">
        <v>6</v>
      </c>
      <c r="I1177" s="142"/>
      <c r="J1177" s="143">
        <f>ROUND(I1177*H1177,2)</f>
        <v>0</v>
      </c>
      <c r="K1177" s="144"/>
      <c r="L1177" s="32"/>
      <c r="M1177" s="145" t="s">
        <v>1</v>
      </c>
      <c r="N1177" s="146" t="s">
        <v>39</v>
      </c>
      <c r="P1177" s="147">
        <f>O1177*H1177</f>
        <v>0</v>
      </c>
      <c r="Q1177" s="147">
        <v>9.3000000000000005E-4</v>
      </c>
      <c r="R1177" s="147">
        <f>Q1177*H1177</f>
        <v>5.5799999999999999E-3</v>
      </c>
      <c r="S1177" s="147">
        <v>0</v>
      </c>
      <c r="T1177" s="148">
        <f>S1177*H1177</f>
        <v>0</v>
      </c>
      <c r="AR1177" s="149" t="s">
        <v>334</v>
      </c>
      <c r="AT1177" s="149" t="s">
        <v>243</v>
      </c>
      <c r="AU1177" s="149" t="s">
        <v>86</v>
      </c>
      <c r="AY1177" s="17" t="s">
        <v>241</v>
      </c>
      <c r="BE1177" s="150">
        <f>IF(N1177="základní",J1177,0)</f>
        <v>0</v>
      </c>
      <c r="BF1177" s="150">
        <f>IF(N1177="snížená",J1177,0)</f>
        <v>0</v>
      </c>
      <c r="BG1177" s="150">
        <f>IF(N1177="zákl. přenesená",J1177,0)</f>
        <v>0</v>
      </c>
      <c r="BH1177" s="150">
        <f>IF(N1177="sníž. přenesená",J1177,0)</f>
        <v>0</v>
      </c>
      <c r="BI1177" s="150">
        <f>IF(N1177="nulová",J1177,0)</f>
        <v>0</v>
      </c>
      <c r="BJ1177" s="17" t="s">
        <v>86</v>
      </c>
      <c r="BK1177" s="150">
        <f>ROUND(I1177*H1177,2)</f>
        <v>0</v>
      </c>
      <c r="BL1177" s="17" t="s">
        <v>334</v>
      </c>
      <c r="BM1177" s="149" t="s">
        <v>4022</v>
      </c>
    </row>
    <row r="1178" spans="2:65" s="12" customFormat="1" ht="12">
      <c r="B1178" s="151"/>
      <c r="D1178" s="152" t="s">
        <v>249</v>
      </c>
      <c r="E1178" s="153" t="s">
        <v>1</v>
      </c>
      <c r="F1178" s="154" t="s">
        <v>1138</v>
      </c>
      <c r="H1178" s="155">
        <v>6</v>
      </c>
      <c r="I1178" s="156"/>
      <c r="L1178" s="151"/>
      <c r="M1178" s="157"/>
      <c r="T1178" s="158"/>
      <c r="AT1178" s="153" t="s">
        <v>249</v>
      </c>
      <c r="AU1178" s="153" t="s">
        <v>86</v>
      </c>
      <c r="AV1178" s="12" t="s">
        <v>86</v>
      </c>
      <c r="AW1178" s="12" t="s">
        <v>30</v>
      </c>
      <c r="AX1178" s="12" t="s">
        <v>73</v>
      </c>
      <c r="AY1178" s="153" t="s">
        <v>241</v>
      </c>
    </row>
    <row r="1179" spans="2:65" s="13" customFormat="1" ht="12">
      <c r="B1179" s="159"/>
      <c r="D1179" s="152" t="s">
        <v>249</v>
      </c>
      <c r="E1179" s="160" t="s">
        <v>1</v>
      </c>
      <c r="F1179" s="161" t="s">
        <v>251</v>
      </c>
      <c r="H1179" s="162">
        <v>6</v>
      </c>
      <c r="I1179" s="163"/>
      <c r="L1179" s="159"/>
      <c r="M1179" s="164"/>
      <c r="T1179" s="165"/>
      <c r="AT1179" s="160" t="s">
        <v>249</v>
      </c>
      <c r="AU1179" s="160" t="s">
        <v>86</v>
      </c>
      <c r="AV1179" s="13" t="s">
        <v>247</v>
      </c>
      <c r="AW1179" s="13" t="s">
        <v>30</v>
      </c>
      <c r="AX1179" s="13" t="s">
        <v>80</v>
      </c>
      <c r="AY1179" s="160" t="s">
        <v>241</v>
      </c>
    </row>
    <row r="1180" spans="2:65" s="1" customFormat="1" ht="24.25" customHeight="1">
      <c r="B1180" s="32"/>
      <c r="C1180" s="137" t="s">
        <v>1140</v>
      </c>
      <c r="D1180" s="137" t="s">
        <v>243</v>
      </c>
      <c r="E1180" s="138" t="s">
        <v>1141</v>
      </c>
      <c r="F1180" s="139" t="s">
        <v>1142</v>
      </c>
      <c r="G1180" s="140" t="s">
        <v>299</v>
      </c>
      <c r="H1180" s="141">
        <v>42</v>
      </c>
      <c r="I1180" s="142"/>
      <c r="J1180" s="143">
        <f>ROUND(I1180*H1180,2)</f>
        <v>0</v>
      </c>
      <c r="K1180" s="144"/>
      <c r="L1180" s="32"/>
      <c r="M1180" s="145" t="s">
        <v>1</v>
      </c>
      <c r="N1180" s="146" t="s">
        <v>39</v>
      </c>
      <c r="P1180" s="147">
        <f>O1180*H1180</f>
        <v>0</v>
      </c>
      <c r="Q1180" s="147">
        <v>1.7700000000000001E-3</v>
      </c>
      <c r="R1180" s="147">
        <f>Q1180*H1180</f>
        <v>7.4340000000000003E-2</v>
      </c>
      <c r="S1180" s="147">
        <v>0</v>
      </c>
      <c r="T1180" s="148">
        <f>S1180*H1180</f>
        <v>0</v>
      </c>
      <c r="AR1180" s="149" t="s">
        <v>334</v>
      </c>
      <c r="AT1180" s="149" t="s">
        <v>243</v>
      </c>
      <c r="AU1180" s="149" t="s">
        <v>86</v>
      </c>
      <c r="AY1180" s="17" t="s">
        <v>241</v>
      </c>
      <c r="BE1180" s="150">
        <f>IF(N1180="základní",J1180,0)</f>
        <v>0</v>
      </c>
      <c r="BF1180" s="150">
        <f>IF(N1180="snížená",J1180,0)</f>
        <v>0</v>
      </c>
      <c r="BG1180" s="150">
        <f>IF(N1180="zákl. přenesená",J1180,0)</f>
        <v>0</v>
      </c>
      <c r="BH1180" s="150">
        <f>IF(N1180="sníž. přenesená",J1180,0)</f>
        <v>0</v>
      </c>
      <c r="BI1180" s="150">
        <f>IF(N1180="nulová",J1180,0)</f>
        <v>0</v>
      </c>
      <c r="BJ1180" s="17" t="s">
        <v>86</v>
      </c>
      <c r="BK1180" s="150">
        <f>ROUND(I1180*H1180,2)</f>
        <v>0</v>
      </c>
      <c r="BL1180" s="17" t="s">
        <v>334</v>
      </c>
      <c r="BM1180" s="149" t="s">
        <v>4023</v>
      </c>
    </row>
    <row r="1181" spans="2:65" s="12" customFormat="1" ht="12">
      <c r="B1181" s="151"/>
      <c r="D1181" s="152" t="s">
        <v>249</v>
      </c>
      <c r="E1181" s="153" t="s">
        <v>1</v>
      </c>
      <c r="F1181" s="154" t="s">
        <v>4024</v>
      </c>
      <c r="H1181" s="155">
        <v>42</v>
      </c>
      <c r="I1181" s="156"/>
      <c r="L1181" s="151"/>
      <c r="M1181" s="157"/>
      <c r="T1181" s="158"/>
      <c r="AT1181" s="153" t="s">
        <v>249</v>
      </c>
      <c r="AU1181" s="153" t="s">
        <v>86</v>
      </c>
      <c r="AV1181" s="12" t="s">
        <v>86</v>
      </c>
      <c r="AW1181" s="12" t="s">
        <v>30</v>
      </c>
      <c r="AX1181" s="12" t="s">
        <v>73</v>
      </c>
      <c r="AY1181" s="153" t="s">
        <v>241</v>
      </c>
    </row>
    <row r="1182" spans="2:65" s="13" customFormat="1" ht="12">
      <c r="B1182" s="159"/>
      <c r="D1182" s="152" t="s">
        <v>249</v>
      </c>
      <c r="E1182" s="160" t="s">
        <v>1</v>
      </c>
      <c r="F1182" s="161" t="s">
        <v>251</v>
      </c>
      <c r="H1182" s="162">
        <v>42</v>
      </c>
      <c r="I1182" s="163"/>
      <c r="L1182" s="159"/>
      <c r="M1182" s="164"/>
      <c r="T1182" s="165"/>
      <c r="AT1182" s="160" t="s">
        <v>249</v>
      </c>
      <c r="AU1182" s="160" t="s">
        <v>86</v>
      </c>
      <c r="AV1182" s="13" t="s">
        <v>247</v>
      </c>
      <c r="AW1182" s="13" t="s">
        <v>30</v>
      </c>
      <c r="AX1182" s="13" t="s">
        <v>80</v>
      </c>
      <c r="AY1182" s="160" t="s">
        <v>241</v>
      </c>
    </row>
    <row r="1183" spans="2:65" s="1" customFormat="1" ht="16.5" customHeight="1">
      <c r="B1183" s="32"/>
      <c r="C1183" s="137" t="s">
        <v>1145</v>
      </c>
      <c r="D1183" s="137" t="s">
        <v>243</v>
      </c>
      <c r="E1183" s="138" t="s">
        <v>1146</v>
      </c>
      <c r="F1183" s="139" t="s">
        <v>1147</v>
      </c>
      <c r="G1183" s="140" t="s">
        <v>327</v>
      </c>
      <c r="H1183" s="141">
        <v>11</v>
      </c>
      <c r="I1183" s="142"/>
      <c r="J1183" s="143">
        <f>ROUND(I1183*H1183,2)</f>
        <v>0</v>
      </c>
      <c r="K1183" s="144"/>
      <c r="L1183" s="32"/>
      <c r="M1183" s="145" t="s">
        <v>1</v>
      </c>
      <c r="N1183" s="146" t="s">
        <v>39</v>
      </c>
      <c r="P1183" s="147">
        <f>O1183*H1183</f>
        <v>0</v>
      </c>
      <c r="Q1183" s="147">
        <v>0</v>
      </c>
      <c r="R1183" s="147">
        <f>Q1183*H1183</f>
        <v>0</v>
      </c>
      <c r="S1183" s="147">
        <v>0</v>
      </c>
      <c r="T1183" s="148">
        <f>S1183*H1183</f>
        <v>0</v>
      </c>
      <c r="AR1183" s="149" t="s">
        <v>334</v>
      </c>
      <c r="AT1183" s="149" t="s">
        <v>243</v>
      </c>
      <c r="AU1183" s="149" t="s">
        <v>86</v>
      </c>
      <c r="AY1183" s="17" t="s">
        <v>241</v>
      </c>
      <c r="BE1183" s="150">
        <f>IF(N1183="základní",J1183,0)</f>
        <v>0</v>
      </c>
      <c r="BF1183" s="150">
        <f>IF(N1183="snížená",J1183,0)</f>
        <v>0</v>
      </c>
      <c r="BG1183" s="150">
        <f>IF(N1183="zákl. přenesená",J1183,0)</f>
        <v>0</v>
      </c>
      <c r="BH1183" s="150">
        <f>IF(N1183="sníž. přenesená",J1183,0)</f>
        <v>0</v>
      </c>
      <c r="BI1183" s="150">
        <f>IF(N1183="nulová",J1183,0)</f>
        <v>0</v>
      </c>
      <c r="BJ1183" s="17" t="s">
        <v>86</v>
      </c>
      <c r="BK1183" s="150">
        <f>ROUND(I1183*H1183,2)</f>
        <v>0</v>
      </c>
      <c r="BL1183" s="17" t="s">
        <v>334</v>
      </c>
      <c r="BM1183" s="149" t="s">
        <v>4025</v>
      </c>
    </row>
    <row r="1184" spans="2:65" s="12" customFormat="1" ht="12">
      <c r="B1184" s="151"/>
      <c r="D1184" s="152" t="s">
        <v>249</v>
      </c>
      <c r="E1184" s="153" t="s">
        <v>1</v>
      </c>
      <c r="F1184" s="154" t="s">
        <v>1133</v>
      </c>
      <c r="H1184" s="155">
        <v>11</v>
      </c>
      <c r="I1184" s="156"/>
      <c r="L1184" s="151"/>
      <c r="M1184" s="157"/>
      <c r="T1184" s="158"/>
      <c r="AT1184" s="153" t="s">
        <v>249</v>
      </c>
      <c r="AU1184" s="153" t="s">
        <v>86</v>
      </c>
      <c r="AV1184" s="12" t="s">
        <v>86</v>
      </c>
      <c r="AW1184" s="12" t="s">
        <v>30</v>
      </c>
      <c r="AX1184" s="12" t="s">
        <v>73</v>
      </c>
      <c r="AY1184" s="153" t="s">
        <v>241</v>
      </c>
    </row>
    <row r="1185" spans="2:65" s="13" customFormat="1" ht="12">
      <c r="B1185" s="159"/>
      <c r="D1185" s="152" t="s">
        <v>249</v>
      </c>
      <c r="E1185" s="160" t="s">
        <v>1</v>
      </c>
      <c r="F1185" s="161" t="s">
        <v>251</v>
      </c>
      <c r="H1185" s="162">
        <v>11</v>
      </c>
      <c r="I1185" s="163"/>
      <c r="L1185" s="159"/>
      <c r="M1185" s="164"/>
      <c r="T1185" s="165"/>
      <c r="AT1185" s="160" t="s">
        <v>249</v>
      </c>
      <c r="AU1185" s="160" t="s">
        <v>86</v>
      </c>
      <c r="AV1185" s="13" t="s">
        <v>247</v>
      </c>
      <c r="AW1185" s="13" t="s">
        <v>30</v>
      </c>
      <c r="AX1185" s="13" t="s">
        <v>80</v>
      </c>
      <c r="AY1185" s="160" t="s">
        <v>241</v>
      </c>
    </row>
    <row r="1186" spans="2:65" s="1" customFormat="1" ht="16.5" customHeight="1">
      <c r="B1186" s="32"/>
      <c r="C1186" s="137" t="s">
        <v>1149</v>
      </c>
      <c r="D1186" s="137" t="s">
        <v>243</v>
      </c>
      <c r="E1186" s="138" t="s">
        <v>1150</v>
      </c>
      <c r="F1186" s="139" t="s">
        <v>1151</v>
      </c>
      <c r="G1186" s="140" t="s">
        <v>327</v>
      </c>
      <c r="H1186" s="141">
        <v>7</v>
      </c>
      <c r="I1186" s="142"/>
      <c r="J1186" s="143">
        <f>ROUND(I1186*H1186,2)</f>
        <v>0</v>
      </c>
      <c r="K1186" s="144"/>
      <c r="L1186" s="32"/>
      <c r="M1186" s="145" t="s">
        <v>1</v>
      </c>
      <c r="N1186" s="146" t="s">
        <v>39</v>
      </c>
      <c r="P1186" s="147">
        <f>O1186*H1186</f>
        <v>0</v>
      </c>
      <c r="Q1186" s="147">
        <v>0</v>
      </c>
      <c r="R1186" s="147">
        <f>Q1186*H1186</f>
        <v>0</v>
      </c>
      <c r="S1186" s="147">
        <v>0</v>
      </c>
      <c r="T1186" s="148">
        <f>S1186*H1186</f>
        <v>0</v>
      </c>
      <c r="AR1186" s="149" t="s">
        <v>334</v>
      </c>
      <c r="AT1186" s="149" t="s">
        <v>243</v>
      </c>
      <c r="AU1186" s="149" t="s">
        <v>86</v>
      </c>
      <c r="AY1186" s="17" t="s">
        <v>241</v>
      </c>
      <c r="BE1186" s="150">
        <f>IF(N1186="základní",J1186,0)</f>
        <v>0</v>
      </c>
      <c r="BF1186" s="150">
        <f>IF(N1186="snížená",J1186,0)</f>
        <v>0</v>
      </c>
      <c r="BG1186" s="150">
        <f>IF(N1186="zákl. přenesená",J1186,0)</f>
        <v>0</v>
      </c>
      <c r="BH1186" s="150">
        <f>IF(N1186="sníž. přenesená",J1186,0)</f>
        <v>0</v>
      </c>
      <c r="BI1186" s="150">
        <f>IF(N1186="nulová",J1186,0)</f>
        <v>0</v>
      </c>
      <c r="BJ1186" s="17" t="s">
        <v>86</v>
      </c>
      <c r="BK1186" s="150">
        <f>ROUND(I1186*H1186,2)</f>
        <v>0</v>
      </c>
      <c r="BL1186" s="17" t="s">
        <v>334</v>
      </c>
      <c r="BM1186" s="149" t="s">
        <v>4026</v>
      </c>
    </row>
    <row r="1187" spans="2:65" s="12" customFormat="1" ht="12">
      <c r="B1187" s="151"/>
      <c r="D1187" s="152" t="s">
        <v>249</v>
      </c>
      <c r="E1187" s="153" t="s">
        <v>1</v>
      </c>
      <c r="F1187" s="154" t="s">
        <v>1153</v>
      </c>
      <c r="H1187" s="155">
        <v>7</v>
      </c>
      <c r="I1187" s="156"/>
      <c r="L1187" s="151"/>
      <c r="M1187" s="157"/>
      <c r="T1187" s="158"/>
      <c r="AT1187" s="153" t="s">
        <v>249</v>
      </c>
      <c r="AU1187" s="153" t="s">
        <v>86</v>
      </c>
      <c r="AV1187" s="12" t="s">
        <v>86</v>
      </c>
      <c r="AW1187" s="12" t="s">
        <v>30</v>
      </c>
      <c r="AX1187" s="12" t="s">
        <v>73</v>
      </c>
      <c r="AY1187" s="153" t="s">
        <v>241</v>
      </c>
    </row>
    <row r="1188" spans="2:65" s="13" customFormat="1" ht="12">
      <c r="B1188" s="159"/>
      <c r="D1188" s="152" t="s">
        <v>249</v>
      </c>
      <c r="E1188" s="160" t="s">
        <v>1</v>
      </c>
      <c r="F1188" s="161" t="s">
        <v>251</v>
      </c>
      <c r="H1188" s="162">
        <v>7</v>
      </c>
      <c r="I1188" s="163"/>
      <c r="L1188" s="159"/>
      <c r="M1188" s="164"/>
      <c r="T1188" s="165"/>
      <c r="AT1188" s="160" t="s">
        <v>249</v>
      </c>
      <c r="AU1188" s="160" t="s">
        <v>86</v>
      </c>
      <c r="AV1188" s="13" t="s">
        <v>247</v>
      </c>
      <c r="AW1188" s="13" t="s">
        <v>30</v>
      </c>
      <c r="AX1188" s="13" t="s">
        <v>80</v>
      </c>
      <c r="AY1188" s="160" t="s">
        <v>241</v>
      </c>
    </row>
    <row r="1189" spans="2:65" s="1" customFormat="1" ht="21.75" customHeight="1">
      <c r="B1189" s="32"/>
      <c r="C1189" s="137" t="s">
        <v>1154</v>
      </c>
      <c r="D1189" s="137" t="s">
        <v>243</v>
      </c>
      <c r="E1189" s="138" t="s">
        <v>1155</v>
      </c>
      <c r="F1189" s="139" t="s">
        <v>1156</v>
      </c>
      <c r="G1189" s="140" t="s">
        <v>327</v>
      </c>
      <c r="H1189" s="141">
        <v>8</v>
      </c>
      <c r="I1189" s="142"/>
      <c r="J1189" s="143">
        <f>ROUND(I1189*H1189,2)</f>
        <v>0</v>
      </c>
      <c r="K1189" s="144"/>
      <c r="L1189" s="32"/>
      <c r="M1189" s="145" t="s">
        <v>1</v>
      </c>
      <c r="N1189" s="146" t="s">
        <v>39</v>
      </c>
      <c r="P1189" s="147">
        <f>O1189*H1189</f>
        <v>0</v>
      </c>
      <c r="Q1189" s="147">
        <v>0</v>
      </c>
      <c r="R1189" s="147">
        <f>Q1189*H1189</f>
        <v>0</v>
      </c>
      <c r="S1189" s="147">
        <v>0</v>
      </c>
      <c r="T1189" s="148">
        <f>S1189*H1189</f>
        <v>0</v>
      </c>
      <c r="AR1189" s="149" t="s">
        <v>334</v>
      </c>
      <c r="AT1189" s="149" t="s">
        <v>243</v>
      </c>
      <c r="AU1189" s="149" t="s">
        <v>86</v>
      </c>
      <c r="AY1189" s="17" t="s">
        <v>241</v>
      </c>
      <c r="BE1189" s="150">
        <f>IF(N1189="základní",J1189,0)</f>
        <v>0</v>
      </c>
      <c r="BF1189" s="150">
        <f>IF(N1189="snížená",J1189,0)</f>
        <v>0</v>
      </c>
      <c r="BG1189" s="150">
        <f>IF(N1189="zákl. přenesená",J1189,0)</f>
        <v>0</v>
      </c>
      <c r="BH1189" s="150">
        <f>IF(N1189="sníž. přenesená",J1189,0)</f>
        <v>0</v>
      </c>
      <c r="BI1189" s="150">
        <f>IF(N1189="nulová",J1189,0)</f>
        <v>0</v>
      </c>
      <c r="BJ1189" s="17" t="s">
        <v>86</v>
      </c>
      <c r="BK1189" s="150">
        <f>ROUND(I1189*H1189,2)</f>
        <v>0</v>
      </c>
      <c r="BL1189" s="17" t="s">
        <v>334</v>
      </c>
      <c r="BM1189" s="149" t="s">
        <v>4027</v>
      </c>
    </row>
    <row r="1190" spans="2:65" s="12" customFormat="1" ht="12">
      <c r="B1190" s="151"/>
      <c r="D1190" s="152" t="s">
        <v>249</v>
      </c>
      <c r="E1190" s="153" t="s">
        <v>1</v>
      </c>
      <c r="F1190" s="154" t="s">
        <v>1158</v>
      </c>
      <c r="H1190" s="155">
        <v>8</v>
      </c>
      <c r="I1190" s="156"/>
      <c r="L1190" s="151"/>
      <c r="M1190" s="157"/>
      <c r="T1190" s="158"/>
      <c r="AT1190" s="153" t="s">
        <v>249</v>
      </c>
      <c r="AU1190" s="153" t="s">
        <v>86</v>
      </c>
      <c r="AV1190" s="12" t="s">
        <v>86</v>
      </c>
      <c r="AW1190" s="12" t="s">
        <v>30</v>
      </c>
      <c r="AX1190" s="12" t="s">
        <v>73</v>
      </c>
      <c r="AY1190" s="153" t="s">
        <v>241</v>
      </c>
    </row>
    <row r="1191" spans="2:65" s="13" customFormat="1" ht="12">
      <c r="B1191" s="159"/>
      <c r="D1191" s="152" t="s">
        <v>249</v>
      </c>
      <c r="E1191" s="160" t="s">
        <v>1</v>
      </c>
      <c r="F1191" s="161" t="s">
        <v>251</v>
      </c>
      <c r="H1191" s="162">
        <v>8</v>
      </c>
      <c r="I1191" s="163"/>
      <c r="L1191" s="159"/>
      <c r="M1191" s="164"/>
      <c r="T1191" s="165"/>
      <c r="AT1191" s="160" t="s">
        <v>249</v>
      </c>
      <c r="AU1191" s="160" t="s">
        <v>86</v>
      </c>
      <c r="AV1191" s="13" t="s">
        <v>247</v>
      </c>
      <c r="AW1191" s="13" t="s">
        <v>30</v>
      </c>
      <c r="AX1191" s="13" t="s">
        <v>80</v>
      </c>
      <c r="AY1191" s="160" t="s">
        <v>241</v>
      </c>
    </row>
    <row r="1192" spans="2:65" s="1" customFormat="1" ht="24.25" customHeight="1">
      <c r="B1192" s="32"/>
      <c r="C1192" s="137" t="s">
        <v>1159</v>
      </c>
      <c r="D1192" s="137" t="s">
        <v>243</v>
      </c>
      <c r="E1192" s="138" t="s">
        <v>1160</v>
      </c>
      <c r="F1192" s="139" t="s">
        <v>1161</v>
      </c>
      <c r="G1192" s="140" t="s">
        <v>327</v>
      </c>
      <c r="H1192" s="141">
        <v>1</v>
      </c>
      <c r="I1192" s="142"/>
      <c r="J1192" s="143">
        <f t="shared" ref="J1192:J1197" si="10">ROUND(I1192*H1192,2)</f>
        <v>0</v>
      </c>
      <c r="K1192" s="144"/>
      <c r="L1192" s="32"/>
      <c r="M1192" s="145" t="s">
        <v>1</v>
      </c>
      <c r="N1192" s="146" t="s">
        <v>39</v>
      </c>
      <c r="P1192" s="147">
        <f t="shared" ref="P1192:P1197" si="11">O1192*H1192</f>
        <v>0</v>
      </c>
      <c r="Q1192" s="147">
        <v>1.48E-3</v>
      </c>
      <c r="R1192" s="147">
        <f t="shared" ref="R1192:R1197" si="12">Q1192*H1192</f>
        <v>1.48E-3</v>
      </c>
      <c r="S1192" s="147">
        <v>0</v>
      </c>
      <c r="T1192" s="148">
        <f t="shared" ref="T1192:T1197" si="13">S1192*H1192</f>
        <v>0</v>
      </c>
      <c r="AR1192" s="149" t="s">
        <v>334</v>
      </c>
      <c r="AT1192" s="149" t="s">
        <v>243</v>
      </c>
      <c r="AU1192" s="149" t="s">
        <v>86</v>
      </c>
      <c r="AY1192" s="17" t="s">
        <v>241</v>
      </c>
      <c r="BE1192" s="150">
        <f t="shared" ref="BE1192:BE1197" si="14">IF(N1192="základní",J1192,0)</f>
        <v>0</v>
      </c>
      <c r="BF1192" s="150">
        <f t="shared" ref="BF1192:BF1197" si="15">IF(N1192="snížená",J1192,0)</f>
        <v>0</v>
      </c>
      <c r="BG1192" s="150">
        <f t="shared" ref="BG1192:BG1197" si="16">IF(N1192="zákl. přenesená",J1192,0)</f>
        <v>0</v>
      </c>
      <c r="BH1192" s="150">
        <f t="shared" ref="BH1192:BH1197" si="17">IF(N1192="sníž. přenesená",J1192,0)</f>
        <v>0</v>
      </c>
      <c r="BI1192" s="150">
        <f t="shared" ref="BI1192:BI1197" si="18">IF(N1192="nulová",J1192,0)</f>
        <v>0</v>
      </c>
      <c r="BJ1192" s="17" t="s">
        <v>86</v>
      </c>
      <c r="BK1192" s="150">
        <f t="shared" ref="BK1192:BK1197" si="19">ROUND(I1192*H1192,2)</f>
        <v>0</v>
      </c>
      <c r="BL1192" s="17" t="s">
        <v>334</v>
      </c>
      <c r="BM1192" s="149" t="s">
        <v>4028</v>
      </c>
    </row>
    <row r="1193" spans="2:65" s="1" customFormat="1" ht="24.25" customHeight="1">
      <c r="B1193" s="32"/>
      <c r="C1193" s="137" t="s">
        <v>1163</v>
      </c>
      <c r="D1193" s="137" t="s">
        <v>243</v>
      </c>
      <c r="E1193" s="138" t="s">
        <v>1164</v>
      </c>
      <c r="F1193" s="139" t="s">
        <v>1165</v>
      </c>
      <c r="G1193" s="140" t="s">
        <v>327</v>
      </c>
      <c r="H1193" s="141">
        <v>1</v>
      </c>
      <c r="I1193" s="142"/>
      <c r="J1193" s="143">
        <f t="shared" si="10"/>
        <v>0</v>
      </c>
      <c r="K1193" s="144"/>
      <c r="L1193" s="32"/>
      <c r="M1193" s="145" t="s">
        <v>1</v>
      </c>
      <c r="N1193" s="146" t="s">
        <v>39</v>
      </c>
      <c r="P1193" s="147">
        <f t="shared" si="11"/>
        <v>0</v>
      </c>
      <c r="Q1193" s="147">
        <v>4.3800000000000002E-3</v>
      </c>
      <c r="R1193" s="147">
        <f t="shared" si="12"/>
        <v>4.3800000000000002E-3</v>
      </c>
      <c r="S1193" s="147">
        <v>0</v>
      </c>
      <c r="T1193" s="148">
        <f t="shared" si="13"/>
        <v>0</v>
      </c>
      <c r="AR1193" s="149" t="s">
        <v>334</v>
      </c>
      <c r="AT1193" s="149" t="s">
        <v>243</v>
      </c>
      <c r="AU1193" s="149" t="s">
        <v>86</v>
      </c>
      <c r="AY1193" s="17" t="s">
        <v>241</v>
      </c>
      <c r="BE1193" s="150">
        <f t="shared" si="14"/>
        <v>0</v>
      </c>
      <c r="BF1193" s="150">
        <f t="shared" si="15"/>
        <v>0</v>
      </c>
      <c r="BG1193" s="150">
        <f t="shared" si="16"/>
        <v>0</v>
      </c>
      <c r="BH1193" s="150">
        <f t="shared" si="17"/>
        <v>0</v>
      </c>
      <c r="BI1193" s="150">
        <f t="shared" si="18"/>
        <v>0</v>
      </c>
      <c r="BJ1193" s="17" t="s">
        <v>86</v>
      </c>
      <c r="BK1193" s="150">
        <f t="shared" si="19"/>
        <v>0</v>
      </c>
      <c r="BL1193" s="17" t="s">
        <v>334</v>
      </c>
      <c r="BM1193" s="149" t="s">
        <v>4029</v>
      </c>
    </row>
    <row r="1194" spans="2:65" s="1" customFormat="1" ht="24.25" customHeight="1">
      <c r="B1194" s="32"/>
      <c r="C1194" s="137" t="s">
        <v>1167</v>
      </c>
      <c r="D1194" s="137" t="s">
        <v>243</v>
      </c>
      <c r="E1194" s="138" t="s">
        <v>1168</v>
      </c>
      <c r="F1194" s="139" t="s">
        <v>1169</v>
      </c>
      <c r="G1194" s="140" t="s">
        <v>327</v>
      </c>
      <c r="H1194" s="141">
        <v>6</v>
      </c>
      <c r="I1194" s="142"/>
      <c r="J1194" s="143">
        <f t="shared" si="10"/>
        <v>0</v>
      </c>
      <c r="K1194" s="144"/>
      <c r="L1194" s="32"/>
      <c r="M1194" s="145" t="s">
        <v>1</v>
      </c>
      <c r="N1194" s="146" t="s">
        <v>39</v>
      </c>
      <c r="P1194" s="147">
        <f t="shared" si="11"/>
        <v>0</v>
      </c>
      <c r="Q1194" s="147">
        <v>4.79E-3</v>
      </c>
      <c r="R1194" s="147">
        <f t="shared" si="12"/>
        <v>2.8740000000000002E-2</v>
      </c>
      <c r="S1194" s="147">
        <v>0</v>
      </c>
      <c r="T1194" s="148">
        <f t="shared" si="13"/>
        <v>0</v>
      </c>
      <c r="AR1194" s="149" t="s">
        <v>334</v>
      </c>
      <c r="AT1194" s="149" t="s">
        <v>243</v>
      </c>
      <c r="AU1194" s="149" t="s">
        <v>86</v>
      </c>
      <c r="AY1194" s="17" t="s">
        <v>241</v>
      </c>
      <c r="BE1194" s="150">
        <f t="shared" si="14"/>
        <v>0</v>
      </c>
      <c r="BF1194" s="150">
        <f t="shared" si="15"/>
        <v>0</v>
      </c>
      <c r="BG1194" s="150">
        <f t="shared" si="16"/>
        <v>0</v>
      </c>
      <c r="BH1194" s="150">
        <f t="shared" si="17"/>
        <v>0</v>
      </c>
      <c r="BI1194" s="150">
        <f t="shared" si="18"/>
        <v>0</v>
      </c>
      <c r="BJ1194" s="17" t="s">
        <v>86</v>
      </c>
      <c r="BK1194" s="150">
        <f t="shared" si="19"/>
        <v>0</v>
      </c>
      <c r="BL1194" s="17" t="s">
        <v>334</v>
      </c>
      <c r="BM1194" s="149" t="s">
        <v>4030</v>
      </c>
    </row>
    <row r="1195" spans="2:65" s="1" customFormat="1" ht="16.5" customHeight="1">
      <c r="B1195" s="32"/>
      <c r="C1195" s="137" t="s">
        <v>1171</v>
      </c>
      <c r="D1195" s="137" t="s">
        <v>243</v>
      </c>
      <c r="E1195" s="138" t="s">
        <v>1172</v>
      </c>
      <c r="F1195" s="139" t="s">
        <v>1173</v>
      </c>
      <c r="G1195" s="140" t="s">
        <v>327</v>
      </c>
      <c r="H1195" s="141">
        <v>7</v>
      </c>
      <c r="I1195" s="142"/>
      <c r="J1195" s="143">
        <f t="shared" si="10"/>
        <v>0</v>
      </c>
      <c r="K1195" s="144"/>
      <c r="L1195" s="32"/>
      <c r="M1195" s="145" t="s">
        <v>1</v>
      </c>
      <c r="N1195" s="146" t="s">
        <v>39</v>
      </c>
      <c r="P1195" s="147">
        <f t="shared" si="11"/>
        <v>0</v>
      </c>
      <c r="Q1195" s="147">
        <v>2.9E-4</v>
      </c>
      <c r="R1195" s="147">
        <f t="shared" si="12"/>
        <v>2.0300000000000001E-3</v>
      </c>
      <c r="S1195" s="147">
        <v>0</v>
      </c>
      <c r="T1195" s="148">
        <f t="shared" si="13"/>
        <v>0</v>
      </c>
      <c r="AR1195" s="149" t="s">
        <v>334</v>
      </c>
      <c r="AT1195" s="149" t="s">
        <v>243</v>
      </c>
      <c r="AU1195" s="149" t="s">
        <v>86</v>
      </c>
      <c r="AY1195" s="17" t="s">
        <v>241</v>
      </c>
      <c r="BE1195" s="150">
        <f t="shared" si="14"/>
        <v>0</v>
      </c>
      <c r="BF1195" s="150">
        <f t="shared" si="15"/>
        <v>0</v>
      </c>
      <c r="BG1195" s="150">
        <f t="shared" si="16"/>
        <v>0</v>
      </c>
      <c r="BH1195" s="150">
        <f t="shared" si="17"/>
        <v>0</v>
      </c>
      <c r="BI1195" s="150">
        <f t="shared" si="18"/>
        <v>0</v>
      </c>
      <c r="BJ1195" s="17" t="s">
        <v>86</v>
      </c>
      <c r="BK1195" s="150">
        <f t="shared" si="19"/>
        <v>0</v>
      </c>
      <c r="BL1195" s="17" t="s">
        <v>334</v>
      </c>
      <c r="BM1195" s="149" t="s">
        <v>4031</v>
      </c>
    </row>
    <row r="1196" spans="2:65" s="1" customFormat="1" ht="21.75" customHeight="1">
      <c r="B1196" s="32"/>
      <c r="C1196" s="137" t="s">
        <v>1175</v>
      </c>
      <c r="D1196" s="137" t="s">
        <v>243</v>
      </c>
      <c r="E1196" s="138" t="s">
        <v>1176</v>
      </c>
      <c r="F1196" s="139" t="s">
        <v>1177</v>
      </c>
      <c r="G1196" s="140" t="s">
        <v>327</v>
      </c>
      <c r="H1196" s="141">
        <v>1</v>
      </c>
      <c r="I1196" s="142"/>
      <c r="J1196" s="143">
        <f t="shared" si="10"/>
        <v>0</v>
      </c>
      <c r="K1196" s="144"/>
      <c r="L1196" s="32"/>
      <c r="M1196" s="145" t="s">
        <v>1</v>
      </c>
      <c r="N1196" s="146" t="s">
        <v>39</v>
      </c>
      <c r="P1196" s="147">
        <f t="shared" si="11"/>
        <v>0</v>
      </c>
      <c r="Q1196" s="147">
        <v>8.0000000000000007E-5</v>
      </c>
      <c r="R1196" s="147">
        <f t="shared" si="12"/>
        <v>8.0000000000000007E-5</v>
      </c>
      <c r="S1196" s="147">
        <v>0</v>
      </c>
      <c r="T1196" s="148">
        <f t="shared" si="13"/>
        <v>0</v>
      </c>
      <c r="AR1196" s="149" t="s">
        <v>334</v>
      </c>
      <c r="AT1196" s="149" t="s">
        <v>243</v>
      </c>
      <c r="AU1196" s="149" t="s">
        <v>86</v>
      </c>
      <c r="AY1196" s="17" t="s">
        <v>241</v>
      </c>
      <c r="BE1196" s="150">
        <f t="shared" si="14"/>
        <v>0</v>
      </c>
      <c r="BF1196" s="150">
        <f t="shared" si="15"/>
        <v>0</v>
      </c>
      <c r="BG1196" s="150">
        <f t="shared" si="16"/>
        <v>0</v>
      </c>
      <c r="BH1196" s="150">
        <f t="shared" si="17"/>
        <v>0</v>
      </c>
      <c r="BI1196" s="150">
        <f t="shared" si="18"/>
        <v>0</v>
      </c>
      <c r="BJ1196" s="17" t="s">
        <v>86</v>
      </c>
      <c r="BK1196" s="150">
        <f t="shared" si="19"/>
        <v>0</v>
      </c>
      <c r="BL1196" s="17" t="s">
        <v>334</v>
      </c>
      <c r="BM1196" s="149" t="s">
        <v>4032</v>
      </c>
    </row>
    <row r="1197" spans="2:65" s="1" customFormat="1" ht="21.75" customHeight="1">
      <c r="B1197" s="32"/>
      <c r="C1197" s="137" t="s">
        <v>1179</v>
      </c>
      <c r="D1197" s="137" t="s">
        <v>243</v>
      </c>
      <c r="E1197" s="138" t="s">
        <v>1180</v>
      </c>
      <c r="F1197" s="139" t="s">
        <v>1181</v>
      </c>
      <c r="G1197" s="140" t="s">
        <v>299</v>
      </c>
      <c r="H1197" s="141">
        <v>144</v>
      </c>
      <c r="I1197" s="142"/>
      <c r="J1197" s="143">
        <f t="shared" si="10"/>
        <v>0</v>
      </c>
      <c r="K1197" s="144"/>
      <c r="L1197" s="32"/>
      <c r="M1197" s="145" t="s">
        <v>1</v>
      </c>
      <c r="N1197" s="146" t="s">
        <v>39</v>
      </c>
      <c r="P1197" s="147">
        <f t="shared" si="11"/>
        <v>0</v>
      </c>
      <c r="Q1197" s="147">
        <v>0</v>
      </c>
      <c r="R1197" s="147">
        <f t="shared" si="12"/>
        <v>0</v>
      </c>
      <c r="S1197" s="147">
        <v>0</v>
      </c>
      <c r="T1197" s="148">
        <f t="shared" si="13"/>
        <v>0</v>
      </c>
      <c r="AR1197" s="149" t="s">
        <v>334</v>
      </c>
      <c r="AT1197" s="149" t="s">
        <v>243</v>
      </c>
      <c r="AU1197" s="149" t="s">
        <v>86</v>
      </c>
      <c r="AY1197" s="17" t="s">
        <v>241</v>
      </c>
      <c r="BE1197" s="150">
        <f t="shared" si="14"/>
        <v>0</v>
      </c>
      <c r="BF1197" s="150">
        <f t="shared" si="15"/>
        <v>0</v>
      </c>
      <c r="BG1197" s="150">
        <f t="shared" si="16"/>
        <v>0</v>
      </c>
      <c r="BH1197" s="150">
        <f t="shared" si="17"/>
        <v>0</v>
      </c>
      <c r="BI1197" s="150">
        <f t="shared" si="18"/>
        <v>0</v>
      </c>
      <c r="BJ1197" s="17" t="s">
        <v>86</v>
      </c>
      <c r="BK1197" s="150">
        <f t="shared" si="19"/>
        <v>0</v>
      </c>
      <c r="BL1197" s="17" t="s">
        <v>334</v>
      </c>
      <c r="BM1197" s="149" t="s">
        <v>4033</v>
      </c>
    </row>
    <row r="1198" spans="2:65" s="12" customFormat="1" ht="12">
      <c r="B1198" s="151"/>
      <c r="D1198" s="152" t="s">
        <v>249</v>
      </c>
      <c r="E1198" s="153" t="s">
        <v>1</v>
      </c>
      <c r="F1198" s="154" t="s">
        <v>1183</v>
      </c>
      <c r="H1198" s="155">
        <v>144</v>
      </c>
      <c r="I1198" s="156"/>
      <c r="L1198" s="151"/>
      <c r="M1198" s="157"/>
      <c r="T1198" s="158"/>
      <c r="AT1198" s="153" t="s">
        <v>249</v>
      </c>
      <c r="AU1198" s="153" t="s">
        <v>86</v>
      </c>
      <c r="AV1198" s="12" t="s">
        <v>86</v>
      </c>
      <c r="AW1198" s="12" t="s">
        <v>30</v>
      </c>
      <c r="AX1198" s="12" t="s">
        <v>73</v>
      </c>
      <c r="AY1198" s="153" t="s">
        <v>241</v>
      </c>
    </row>
    <row r="1199" spans="2:65" s="13" customFormat="1" ht="12">
      <c r="B1199" s="159"/>
      <c r="D1199" s="152" t="s">
        <v>249</v>
      </c>
      <c r="E1199" s="160" t="s">
        <v>1</v>
      </c>
      <c r="F1199" s="161" t="s">
        <v>251</v>
      </c>
      <c r="H1199" s="162">
        <v>144</v>
      </c>
      <c r="I1199" s="163"/>
      <c r="L1199" s="159"/>
      <c r="M1199" s="164"/>
      <c r="T1199" s="165"/>
      <c r="AT1199" s="160" t="s">
        <v>249</v>
      </c>
      <c r="AU1199" s="160" t="s">
        <v>86</v>
      </c>
      <c r="AV1199" s="13" t="s">
        <v>247</v>
      </c>
      <c r="AW1199" s="13" t="s">
        <v>30</v>
      </c>
      <c r="AX1199" s="13" t="s">
        <v>80</v>
      </c>
      <c r="AY1199" s="160" t="s">
        <v>241</v>
      </c>
    </row>
    <row r="1200" spans="2:65" s="1" customFormat="1" ht="16.5" customHeight="1">
      <c r="B1200" s="32"/>
      <c r="C1200" s="137" t="s">
        <v>1184</v>
      </c>
      <c r="D1200" s="137" t="s">
        <v>243</v>
      </c>
      <c r="E1200" s="138" t="s">
        <v>1185</v>
      </c>
      <c r="F1200" s="139" t="s">
        <v>1186</v>
      </c>
      <c r="G1200" s="140" t="s">
        <v>390</v>
      </c>
      <c r="H1200" s="141">
        <v>1</v>
      </c>
      <c r="I1200" s="142"/>
      <c r="J1200" s="143">
        <f>ROUND(I1200*H1200,2)</f>
        <v>0</v>
      </c>
      <c r="K1200" s="144"/>
      <c r="L1200" s="32"/>
      <c r="M1200" s="145" t="s">
        <v>1</v>
      </c>
      <c r="N1200" s="146" t="s">
        <v>39</v>
      </c>
      <c r="P1200" s="147">
        <f>O1200*H1200</f>
        <v>0</v>
      </c>
      <c r="Q1200" s="147">
        <v>0</v>
      </c>
      <c r="R1200" s="147">
        <f>Q1200*H1200</f>
        <v>0</v>
      </c>
      <c r="S1200" s="147">
        <v>0</v>
      </c>
      <c r="T1200" s="148">
        <f>S1200*H1200</f>
        <v>0</v>
      </c>
      <c r="AR1200" s="149" t="s">
        <v>1187</v>
      </c>
      <c r="AT1200" s="149" t="s">
        <v>243</v>
      </c>
      <c r="AU1200" s="149" t="s">
        <v>86</v>
      </c>
      <c r="AY1200" s="17" t="s">
        <v>241</v>
      </c>
      <c r="BE1200" s="150">
        <f>IF(N1200="základní",J1200,0)</f>
        <v>0</v>
      </c>
      <c r="BF1200" s="150">
        <f>IF(N1200="snížená",J1200,0)</f>
        <v>0</v>
      </c>
      <c r="BG1200" s="150">
        <f>IF(N1200="zákl. přenesená",J1200,0)</f>
        <v>0</v>
      </c>
      <c r="BH1200" s="150">
        <f>IF(N1200="sníž. přenesená",J1200,0)</f>
        <v>0</v>
      </c>
      <c r="BI1200" s="150">
        <f>IF(N1200="nulová",J1200,0)</f>
        <v>0</v>
      </c>
      <c r="BJ1200" s="17" t="s">
        <v>86</v>
      </c>
      <c r="BK1200" s="150">
        <f>ROUND(I1200*H1200,2)</f>
        <v>0</v>
      </c>
      <c r="BL1200" s="17" t="s">
        <v>1187</v>
      </c>
      <c r="BM1200" s="149" t="s">
        <v>4034</v>
      </c>
    </row>
    <row r="1201" spans="2:65" s="1" customFormat="1" ht="16.5" customHeight="1">
      <c r="B1201" s="32"/>
      <c r="C1201" s="137" t="s">
        <v>1189</v>
      </c>
      <c r="D1201" s="137" t="s">
        <v>243</v>
      </c>
      <c r="E1201" s="138" t="s">
        <v>1190</v>
      </c>
      <c r="F1201" s="139" t="s">
        <v>1191</v>
      </c>
      <c r="G1201" s="140" t="s">
        <v>390</v>
      </c>
      <c r="H1201" s="141">
        <v>1</v>
      </c>
      <c r="I1201" s="142"/>
      <c r="J1201" s="143">
        <f>ROUND(I1201*H1201,2)</f>
        <v>0</v>
      </c>
      <c r="K1201" s="144"/>
      <c r="L1201" s="32"/>
      <c r="M1201" s="145" t="s">
        <v>1</v>
      </c>
      <c r="N1201" s="146" t="s">
        <v>39</v>
      </c>
      <c r="P1201" s="147">
        <f>O1201*H1201</f>
        <v>0</v>
      </c>
      <c r="Q1201" s="147">
        <v>0</v>
      </c>
      <c r="R1201" s="147">
        <f>Q1201*H1201</f>
        <v>0</v>
      </c>
      <c r="S1201" s="147">
        <v>0</v>
      </c>
      <c r="T1201" s="148">
        <f>S1201*H1201</f>
        <v>0</v>
      </c>
      <c r="AR1201" s="149" t="s">
        <v>1187</v>
      </c>
      <c r="AT1201" s="149" t="s">
        <v>243</v>
      </c>
      <c r="AU1201" s="149" t="s">
        <v>86</v>
      </c>
      <c r="AY1201" s="17" t="s">
        <v>241</v>
      </c>
      <c r="BE1201" s="150">
        <f>IF(N1201="základní",J1201,0)</f>
        <v>0</v>
      </c>
      <c r="BF1201" s="150">
        <f>IF(N1201="snížená",J1201,0)</f>
        <v>0</v>
      </c>
      <c r="BG1201" s="150">
        <f>IF(N1201="zákl. přenesená",J1201,0)</f>
        <v>0</v>
      </c>
      <c r="BH1201" s="150">
        <f>IF(N1201="sníž. přenesená",J1201,0)</f>
        <v>0</v>
      </c>
      <c r="BI1201" s="150">
        <f>IF(N1201="nulová",J1201,0)</f>
        <v>0</v>
      </c>
      <c r="BJ1201" s="17" t="s">
        <v>86</v>
      </c>
      <c r="BK1201" s="150">
        <f>ROUND(I1201*H1201,2)</f>
        <v>0</v>
      </c>
      <c r="BL1201" s="17" t="s">
        <v>1187</v>
      </c>
      <c r="BM1201" s="149" t="s">
        <v>4035</v>
      </c>
    </row>
    <row r="1202" spans="2:65" s="1" customFormat="1" ht="16.5" customHeight="1">
      <c r="B1202" s="32"/>
      <c r="C1202" s="137" t="s">
        <v>1193</v>
      </c>
      <c r="D1202" s="137" t="s">
        <v>243</v>
      </c>
      <c r="E1202" s="138" t="s">
        <v>1194</v>
      </c>
      <c r="F1202" s="139" t="s">
        <v>1195</v>
      </c>
      <c r="G1202" s="140" t="s">
        <v>1196</v>
      </c>
      <c r="H1202" s="141">
        <v>8</v>
      </c>
      <c r="I1202" s="142"/>
      <c r="J1202" s="143">
        <f>ROUND(I1202*H1202,2)</f>
        <v>0</v>
      </c>
      <c r="K1202" s="144"/>
      <c r="L1202" s="32"/>
      <c r="M1202" s="145" t="s">
        <v>1</v>
      </c>
      <c r="N1202" s="146" t="s">
        <v>39</v>
      </c>
      <c r="P1202" s="147">
        <f>O1202*H1202</f>
        <v>0</v>
      </c>
      <c r="Q1202" s="147">
        <v>0</v>
      </c>
      <c r="R1202" s="147">
        <f>Q1202*H1202</f>
        <v>0</v>
      </c>
      <c r="S1202" s="147">
        <v>0</v>
      </c>
      <c r="T1202" s="148">
        <f>S1202*H1202</f>
        <v>0</v>
      </c>
      <c r="AR1202" s="149" t="s">
        <v>1187</v>
      </c>
      <c r="AT1202" s="149" t="s">
        <v>243</v>
      </c>
      <c r="AU1202" s="149" t="s">
        <v>86</v>
      </c>
      <c r="AY1202" s="17" t="s">
        <v>241</v>
      </c>
      <c r="BE1202" s="150">
        <f>IF(N1202="základní",J1202,0)</f>
        <v>0</v>
      </c>
      <c r="BF1202" s="150">
        <f>IF(N1202="snížená",J1202,0)</f>
        <v>0</v>
      </c>
      <c r="BG1202" s="150">
        <f>IF(N1202="zákl. přenesená",J1202,0)</f>
        <v>0</v>
      </c>
      <c r="BH1202" s="150">
        <f>IF(N1202="sníž. přenesená",J1202,0)</f>
        <v>0</v>
      </c>
      <c r="BI1202" s="150">
        <f>IF(N1202="nulová",J1202,0)</f>
        <v>0</v>
      </c>
      <c r="BJ1202" s="17" t="s">
        <v>86</v>
      </c>
      <c r="BK1202" s="150">
        <f>ROUND(I1202*H1202,2)</f>
        <v>0</v>
      </c>
      <c r="BL1202" s="17" t="s">
        <v>1187</v>
      </c>
      <c r="BM1202" s="149" t="s">
        <v>4036</v>
      </c>
    </row>
    <row r="1203" spans="2:65" s="12" customFormat="1" ht="12">
      <c r="B1203" s="151"/>
      <c r="D1203" s="152" t="s">
        <v>249</v>
      </c>
      <c r="E1203" s="153" t="s">
        <v>1</v>
      </c>
      <c r="F1203" s="154" t="s">
        <v>1158</v>
      </c>
      <c r="H1203" s="155">
        <v>8</v>
      </c>
      <c r="I1203" s="156"/>
      <c r="L1203" s="151"/>
      <c r="M1203" s="157"/>
      <c r="T1203" s="158"/>
      <c r="AT1203" s="153" t="s">
        <v>249</v>
      </c>
      <c r="AU1203" s="153" t="s">
        <v>86</v>
      </c>
      <c r="AV1203" s="12" t="s">
        <v>86</v>
      </c>
      <c r="AW1203" s="12" t="s">
        <v>30</v>
      </c>
      <c r="AX1203" s="12" t="s">
        <v>73</v>
      </c>
      <c r="AY1203" s="153" t="s">
        <v>241</v>
      </c>
    </row>
    <row r="1204" spans="2:65" s="13" customFormat="1" ht="12">
      <c r="B1204" s="159"/>
      <c r="D1204" s="152" t="s">
        <v>249</v>
      </c>
      <c r="E1204" s="160" t="s">
        <v>1</v>
      </c>
      <c r="F1204" s="161" t="s">
        <v>1198</v>
      </c>
      <c r="H1204" s="162">
        <v>8</v>
      </c>
      <c r="I1204" s="163"/>
      <c r="L1204" s="159"/>
      <c r="M1204" s="164"/>
      <c r="T1204" s="165"/>
      <c r="AT1204" s="160" t="s">
        <v>249</v>
      </c>
      <c r="AU1204" s="160" t="s">
        <v>86</v>
      </c>
      <c r="AV1204" s="13" t="s">
        <v>247</v>
      </c>
      <c r="AW1204" s="13" t="s">
        <v>30</v>
      </c>
      <c r="AX1204" s="13" t="s">
        <v>80</v>
      </c>
      <c r="AY1204" s="160" t="s">
        <v>241</v>
      </c>
    </row>
    <row r="1205" spans="2:65" s="1" customFormat="1" ht="24.25" customHeight="1">
      <c r="B1205" s="32"/>
      <c r="C1205" s="137" t="s">
        <v>1199</v>
      </c>
      <c r="D1205" s="137" t="s">
        <v>243</v>
      </c>
      <c r="E1205" s="138" t="s">
        <v>1200</v>
      </c>
      <c r="F1205" s="139" t="s">
        <v>1201</v>
      </c>
      <c r="G1205" s="140" t="s">
        <v>282</v>
      </c>
      <c r="H1205" s="141">
        <v>0.2</v>
      </c>
      <c r="I1205" s="142"/>
      <c r="J1205" s="143">
        <f>ROUND(I1205*H1205,2)</f>
        <v>0</v>
      </c>
      <c r="K1205" s="144"/>
      <c r="L1205" s="32"/>
      <c r="M1205" s="145" t="s">
        <v>1</v>
      </c>
      <c r="N1205" s="146" t="s">
        <v>39</v>
      </c>
      <c r="P1205" s="147">
        <f>O1205*H1205</f>
        <v>0</v>
      </c>
      <c r="Q1205" s="147">
        <v>0</v>
      </c>
      <c r="R1205" s="147">
        <f>Q1205*H1205</f>
        <v>0</v>
      </c>
      <c r="S1205" s="147">
        <v>0</v>
      </c>
      <c r="T1205" s="148">
        <f>S1205*H1205</f>
        <v>0</v>
      </c>
      <c r="AR1205" s="149" t="s">
        <v>334</v>
      </c>
      <c r="AT1205" s="149" t="s">
        <v>243</v>
      </c>
      <c r="AU1205" s="149" t="s">
        <v>86</v>
      </c>
      <c r="AY1205" s="17" t="s">
        <v>241</v>
      </c>
      <c r="BE1205" s="150">
        <f>IF(N1205="základní",J1205,0)</f>
        <v>0</v>
      </c>
      <c r="BF1205" s="150">
        <f>IF(N1205="snížená",J1205,0)</f>
        <v>0</v>
      </c>
      <c r="BG1205" s="150">
        <f>IF(N1205="zákl. přenesená",J1205,0)</f>
        <v>0</v>
      </c>
      <c r="BH1205" s="150">
        <f>IF(N1205="sníž. přenesená",J1205,0)</f>
        <v>0</v>
      </c>
      <c r="BI1205" s="150">
        <f>IF(N1205="nulová",J1205,0)</f>
        <v>0</v>
      </c>
      <c r="BJ1205" s="17" t="s">
        <v>86</v>
      </c>
      <c r="BK1205" s="150">
        <f>ROUND(I1205*H1205,2)</f>
        <v>0</v>
      </c>
      <c r="BL1205" s="17" t="s">
        <v>334</v>
      </c>
      <c r="BM1205" s="149" t="s">
        <v>4037</v>
      </c>
    </row>
    <row r="1206" spans="2:65" s="11" customFormat="1" ht="22.75" customHeight="1">
      <c r="B1206" s="125"/>
      <c r="D1206" s="126" t="s">
        <v>72</v>
      </c>
      <c r="E1206" s="135" t="s">
        <v>1203</v>
      </c>
      <c r="F1206" s="135" t="s">
        <v>1204</v>
      </c>
      <c r="I1206" s="128"/>
      <c r="J1206" s="136">
        <f>BK1206</f>
        <v>0</v>
      </c>
      <c r="L1206" s="125"/>
      <c r="M1206" s="130"/>
      <c r="P1206" s="131">
        <f>SUM(P1207:P1274)</f>
        <v>0</v>
      </c>
      <c r="R1206" s="131">
        <f>SUM(R1207:R1274)</f>
        <v>0.14285000000000003</v>
      </c>
      <c r="T1206" s="132">
        <f>SUM(T1207:T1274)</f>
        <v>0</v>
      </c>
      <c r="AR1206" s="126" t="s">
        <v>86</v>
      </c>
      <c r="AT1206" s="133" t="s">
        <v>72</v>
      </c>
      <c r="AU1206" s="133" t="s">
        <v>80</v>
      </c>
      <c r="AY1206" s="126" t="s">
        <v>241</v>
      </c>
      <c r="BK1206" s="134">
        <f>SUM(BK1207:BK1274)</f>
        <v>0</v>
      </c>
    </row>
    <row r="1207" spans="2:65" s="1" customFormat="1" ht="24.25" customHeight="1">
      <c r="B1207" s="32"/>
      <c r="C1207" s="137" t="s">
        <v>1205</v>
      </c>
      <c r="D1207" s="137" t="s">
        <v>243</v>
      </c>
      <c r="E1207" s="138" t="s">
        <v>1206</v>
      </c>
      <c r="F1207" s="139" t="s">
        <v>1207</v>
      </c>
      <c r="G1207" s="140" t="s">
        <v>299</v>
      </c>
      <c r="H1207" s="141">
        <v>71</v>
      </c>
      <c r="I1207" s="142"/>
      <c r="J1207" s="143">
        <f>ROUND(I1207*H1207,2)</f>
        <v>0</v>
      </c>
      <c r="K1207" s="144"/>
      <c r="L1207" s="32"/>
      <c r="M1207" s="145" t="s">
        <v>1</v>
      </c>
      <c r="N1207" s="146" t="s">
        <v>39</v>
      </c>
      <c r="P1207" s="147">
        <f>O1207*H1207</f>
        <v>0</v>
      </c>
      <c r="Q1207" s="147">
        <v>2.0000000000000001E-4</v>
      </c>
      <c r="R1207" s="147">
        <f>Q1207*H1207</f>
        <v>1.4200000000000001E-2</v>
      </c>
      <c r="S1207" s="147">
        <v>0</v>
      </c>
      <c r="T1207" s="148">
        <f>S1207*H1207</f>
        <v>0</v>
      </c>
      <c r="AR1207" s="149" t="s">
        <v>334</v>
      </c>
      <c r="AT1207" s="149" t="s">
        <v>243</v>
      </c>
      <c r="AU1207" s="149" t="s">
        <v>86</v>
      </c>
      <c r="AY1207" s="17" t="s">
        <v>241</v>
      </c>
      <c r="BE1207" s="150">
        <f>IF(N1207="základní",J1207,0)</f>
        <v>0</v>
      </c>
      <c r="BF1207" s="150">
        <f>IF(N1207="snížená",J1207,0)</f>
        <v>0</v>
      </c>
      <c r="BG1207" s="150">
        <f>IF(N1207="zákl. přenesená",J1207,0)</f>
        <v>0</v>
      </c>
      <c r="BH1207" s="150">
        <f>IF(N1207="sníž. přenesená",J1207,0)</f>
        <v>0</v>
      </c>
      <c r="BI1207" s="150">
        <f>IF(N1207="nulová",J1207,0)</f>
        <v>0</v>
      </c>
      <c r="BJ1207" s="17" t="s">
        <v>86</v>
      </c>
      <c r="BK1207" s="150">
        <f>ROUND(I1207*H1207,2)</f>
        <v>0</v>
      </c>
      <c r="BL1207" s="17" t="s">
        <v>334</v>
      </c>
      <c r="BM1207" s="149" t="s">
        <v>4038</v>
      </c>
    </row>
    <row r="1208" spans="2:65" s="12" customFormat="1" ht="12">
      <c r="B1208" s="151"/>
      <c r="D1208" s="152" t="s">
        <v>249</v>
      </c>
      <c r="E1208" s="153" t="s">
        <v>1</v>
      </c>
      <c r="F1208" s="154" t="s">
        <v>1209</v>
      </c>
      <c r="H1208" s="155">
        <v>71</v>
      </c>
      <c r="I1208" s="156"/>
      <c r="L1208" s="151"/>
      <c r="M1208" s="157"/>
      <c r="T1208" s="158"/>
      <c r="AT1208" s="153" t="s">
        <v>249</v>
      </c>
      <c r="AU1208" s="153" t="s">
        <v>86</v>
      </c>
      <c r="AV1208" s="12" t="s">
        <v>86</v>
      </c>
      <c r="AW1208" s="12" t="s">
        <v>30</v>
      </c>
      <c r="AX1208" s="12" t="s">
        <v>73</v>
      </c>
      <c r="AY1208" s="153" t="s">
        <v>241</v>
      </c>
    </row>
    <row r="1209" spans="2:65" s="13" customFormat="1" ht="12">
      <c r="B1209" s="159"/>
      <c r="D1209" s="152" t="s">
        <v>249</v>
      </c>
      <c r="E1209" s="160" t="s">
        <v>1</v>
      </c>
      <c r="F1209" s="161" t="s">
        <v>251</v>
      </c>
      <c r="H1209" s="162">
        <v>71</v>
      </c>
      <c r="I1209" s="163"/>
      <c r="L1209" s="159"/>
      <c r="M1209" s="164"/>
      <c r="T1209" s="165"/>
      <c r="AT1209" s="160" t="s">
        <v>249</v>
      </c>
      <c r="AU1209" s="160" t="s">
        <v>86</v>
      </c>
      <c r="AV1209" s="13" t="s">
        <v>247</v>
      </c>
      <c r="AW1209" s="13" t="s">
        <v>30</v>
      </c>
      <c r="AX1209" s="13" t="s">
        <v>80</v>
      </c>
      <c r="AY1209" s="160" t="s">
        <v>241</v>
      </c>
    </row>
    <row r="1210" spans="2:65" s="1" customFormat="1" ht="24.25" customHeight="1">
      <c r="B1210" s="32"/>
      <c r="C1210" s="137" t="s">
        <v>1210</v>
      </c>
      <c r="D1210" s="137" t="s">
        <v>243</v>
      </c>
      <c r="E1210" s="138" t="s">
        <v>1211</v>
      </c>
      <c r="F1210" s="139" t="s">
        <v>1212</v>
      </c>
      <c r="G1210" s="140" t="s">
        <v>299</v>
      </c>
      <c r="H1210" s="141">
        <v>27</v>
      </c>
      <c r="I1210" s="142"/>
      <c r="J1210" s="143">
        <f>ROUND(I1210*H1210,2)</f>
        <v>0</v>
      </c>
      <c r="K1210" s="144"/>
      <c r="L1210" s="32"/>
      <c r="M1210" s="145" t="s">
        <v>1</v>
      </c>
      <c r="N1210" s="146" t="s">
        <v>39</v>
      </c>
      <c r="P1210" s="147">
        <f>O1210*H1210</f>
        <v>0</v>
      </c>
      <c r="Q1210" s="147">
        <v>3.4000000000000002E-4</v>
      </c>
      <c r="R1210" s="147">
        <f>Q1210*H1210</f>
        <v>9.1800000000000007E-3</v>
      </c>
      <c r="S1210" s="147">
        <v>0</v>
      </c>
      <c r="T1210" s="148">
        <f>S1210*H1210</f>
        <v>0</v>
      </c>
      <c r="AR1210" s="149" t="s">
        <v>334</v>
      </c>
      <c r="AT1210" s="149" t="s">
        <v>243</v>
      </c>
      <c r="AU1210" s="149" t="s">
        <v>86</v>
      </c>
      <c r="AY1210" s="17" t="s">
        <v>241</v>
      </c>
      <c r="BE1210" s="150">
        <f>IF(N1210="základní",J1210,0)</f>
        <v>0</v>
      </c>
      <c r="BF1210" s="150">
        <f>IF(N1210="snížená",J1210,0)</f>
        <v>0</v>
      </c>
      <c r="BG1210" s="150">
        <f>IF(N1210="zákl. přenesená",J1210,0)</f>
        <v>0</v>
      </c>
      <c r="BH1210" s="150">
        <f>IF(N1210="sníž. přenesená",J1210,0)</f>
        <v>0</v>
      </c>
      <c r="BI1210" s="150">
        <f>IF(N1210="nulová",J1210,0)</f>
        <v>0</v>
      </c>
      <c r="BJ1210" s="17" t="s">
        <v>86</v>
      </c>
      <c r="BK1210" s="150">
        <f>ROUND(I1210*H1210,2)</f>
        <v>0</v>
      </c>
      <c r="BL1210" s="17" t="s">
        <v>334</v>
      </c>
      <c r="BM1210" s="149" t="s">
        <v>4039</v>
      </c>
    </row>
    <row r="1211" spans="2:65" s="12" customFormat="1" ht="12">
      <c r="B1211" s="151"/>
      <c r="D1211" s="152" t="s">
        <v>249</v>
      </c>
      <c r="E1211" s="153" t="s">
        <v>1</v>
      </c>
      <c r="F1211" s="154" t="s">
        <v>1214</v>
      </c>
      <c r="H1211" s="155">
        <v>27</v>
      </c>
      <c r="I1211" s="156"/>
      <c r="L1211" s="151"/>
      <c r="M1211" s="157"/>
      <c r="T1211" s="158"/>
      <c r="AT1211" s="153" t="s">
        <v>249</v>
      </c>
      <c r="AU1211" s="153" t="s">
        <v>86</v>
      </c>
      <c r="AV1211" s="12" t="s">
        <v>86</v>
      </c>
      <c r="AW1211" s="12" t="s">
        <v>30</v>
      </c>
      <c r="AX1211" s="12" t="s">
        <v>73</v>
      </c>
      <c r="AY1211" s="153" t="s">
        <v>241</v>
      </c>
    </row>
    <row r="1212" spans="2:65" s="13" customFormat="1" ht="12">
      <c r="B1212" s="159"/>
      <c r="D1212" s="152" t="s">
        <v>249</v>
      </c>
      <c r="E1212" s="160" t="s">
        <v>1</v>
      </c>
      <c r="F1212" s="161" t="s">
        <v>251</v>
      </c>
      <c r="H1212" s="162">
        <v>27</v>
      </c>
      <c r="I1212" s="163"/>
      <c r="L1212" s="159"/>
      <c r="M1212" s="164"/>
      <c r="T1212" s="165"/>
      <c r="AT1212" s="160" t="s">
        <v>249</v>
      </c>
      <c r="AU1212" s="160" t="s">
        <v>86</v>
      </c>
      <c r="AV1212" s="13" t="s">
        <v>247</v>
      </c>
      <c r="AW1212" s="13" t="s">
        <v>30</v>
      </c>
      <c r="AX1212" s="13" t="s">
        <v>80</v>
      </c>
      <c r="AY1212" s="160" t="s">
        <v>241</v>
      </c>
    </row>
    <row r="1213" spans="2:65" s="1" customFormat="1" ht="24.25" customHeight="1">
      <c r="B1213" s="32"/>
      <c r="C1213" s="137" t="s">
        <v>1215</v>
      </c>
      <c r="D1213" s="137" t="s">
        <v>243</v>
      </c>
      <c r="E1213" s="138" t="s">
        <v>1216</v>
      </c>
      <c r="F1213" s="139" t="s">
        <v>1217</v>
      </c>
      <c r="G1213" s="140" t="s">
        <v>299</v>
      </c>
      <c r="H1213" s="141">
        <v>29</v>
      </c>
      <c r="I1213" s="142"/>
      <c r="J1213" s="143">
        <f>ROUND(I1213*H1213,2)</f>
        <v>0</v>
      </c>
      <c r="K1213" s="144"/>
      <c r="L1213" s="32"/>
      <c r="M1213" s="145" t="s">
        <v>1</v>
      </c>
      <c r="N1213" s="146" t="s">
        <v>39</v>
      </c>
      <c r="P1213" s="147">
        <f>O1213*H1213</f>
        <v>0</v>
      </c>
      <c r="Q1213" s="147">
        <v>5.9000000000000003E-4</v>
      </c>
      <c r="R1213" s="147">
        <f>Q1213*H1213</f>
        <v>1.711E-2</v>
      </c>
      <c r="S1213" s="147">
        <v>0</v>
      </c>
      <c r="T1213" s="148">
        <f>S1213*H1213</f>
        <v>0</v>
      </c>
      <c r="AR1213" s="149" t="s">
        <v>334</v>
      </c>
      <c r="AT1213" s="149" t="s">
        <v>243</v>
      </c>
      <c r="AU1213" s="149" t="s">
        <v>86</v>
      </c>
      <c r="AY1213" s="17" t="s">
        <v>241</v>
      </c>
      <c r="BE1213" s="150">
        <f>IF(N1213="základní",J1213,0)</f>
        <v>0</v>
      </c>
      <c r="BF1213" s="150">
        <f>IF(N1213="snížená",J1213,0)</f>
        <v>0</v>
      </c>
      <c r="BG1213" s="150">
        <f>IF(N1213="zákl. přenesená",J1213,0)</f>
        <v>0</v>
      </c>
      <c r="BH1213" s="150">
        <f>IF(N1213="sníž. přenesená",J1213,0)</f>
        <v>0</v>
      </c>
      <c r="BI1213" s="150">
        <f>IF(N1213="nulová",J1213,0)</f>
        <v>0</v>
      </c>
      <c r="BJ1213" s="17" t="s">
        <v>86</v>
      </c>
      <c r="BK1213" s="150">
        <f>ROUND(I1213*H1213,2)</f>
        <v>0</v>
      </c>
      <c r="BL1213" s="17" t="s">
        <v>334</v>
      </c>
      <c r="BM1213" s="149" t="s">
        <v>4040</v>
      </c>
    </row>
    <row r="1214" spans="2:65" s="12" customFormat="1" ht="12">
      <c r="B1214" s="151"/>
      <c r="D1214" s="152" t="s">
        <v>249</v>
      </c>
      <c r="E1214" s="153" t="s">
        <v>1</v>
      </c>
      <c r="F1214" s="154" t="s">
        <v>1219</v>
      </c>
      <c r="H1214" s="155">
        <v>29</v>
      </c>
      <c r="I1214" s="156"/>
      <c r="L1214" s="151"/>
      <c r="M1214" s="157"/>
      <c r="T1214" s="158"/>
      <c r="AT1214" s="153" t="s">
        <v>249</v>
      </c>
      <c r="AU1214" s="153" t="s">
        <v>86</v>
      </c>
      <c r="AV1214" s="12" t="s">
        <v>86</v>
      </c>
      <c r="AW1214" s="12" t="s">
        <v>30</v>
      </c>
      <c r="AX1214" s="12" t="s">
        <v>73</v>
      </c>
      <c r="AY1214" s="153" t="s">
        <v>241</v>
      </c>
    </row>
    <row r="1215" spans="2:65" s="13" customFormat="1" ht="12">
      <c r="B1215" s="159"/>
      <c r="D1215" s="152" t="s">
        <v>249</v>
      </c>
      <c r="E1215" s="160" t="s">
        <v>1</v>
      </c>
      <c r="F1215" s="161" t="s">
        <v>251</v>
      </c>
      <c r="H1215" s="162">
        <v>29</v>
      </c>
      <c r="I1215" s="163"/>
      <c r="L1215" s="159"/>
      <c r="M1215" s="164"/>
      <c r="T1215" s="165"/>
      <c r="AT1215" s="160" t="s">
        <v>249</v>
      </c>
      <c r="AU1215" s="160" t="s">
        <v>86</v>
      </c>
      <c r="AV1215" s="13" t="s">
        <v>247</v>
      </c>
      <c r="AW1215" s="13" t="s">
        <v>30</v>
      </c>
      <c r="AX1215" s="13" t="s">
        <v>80</v>
      </c>
      <c r="AY1215" s="160" t="s">
        <v>241</v>
      </c>
    </row>
    <row r="1216" spans="2:65" s="1" customFormat="1" ht="24.25" customHeight="1">
      <c r="B1216" s="32"/>
      <c r="C1216" s="137" t="s">
        <v>1220</v>
      </c>
      <c r="D1216" s="137" t="s">
        <v>243</v>
      </c>
      <c r="E1216" s="138" t="s">
        <v>1221</v>
      </c>
      <c r="F1216" s="139" t="s">
        <v>1222</v>
      </c>
      <c r="G1216" s="140" t="s">
        <v>299</v>
      </c>
      <c r="H1216" s="141">
        <v>37</v>
      </c>
      <c r="I1216" s="142"/>
      <c r="J1216" s="143">
        <f>ROUND(I1216*H1216,2)</f>
        <v>0</v>
      </c>
      <c r="K1216" s="144"/>
      <c r="L1216" s="32"/>
      <c r="M1216" s="145" t="s">
        <v>1</v>
      </c>
      <c r="N1216" s="146" t="s">
        <v>39</v>
      </c>
      <c r="P1216" s="147">
        <f>O1216*H1216</f>
        <v>0</v>
      </c>
      <c r="Q1216" s="147">
        <v>7.3999999999999999E-4</v>
      </c>
      <c r="R1216" s="147">
        <f>Q1216*H1216</f>
        <v>2.7379999999999998E-2</v>
      </c>
      <c r="S1216" s="147">
        <v>0</v>
      </c>
      <c r="T1216" s="148">
        <f>S1216*H1216</f>
        <v>0</v>
      </c>
      <c r="AR1216" s="149" t="s">
        <v>334</v>
      </c>
      <c r="AT1216" s="149" t="s">
        <v>243</v>
      </c>
      <c r="AU1216" s="149" t="s">
        <v>86</v>
      </c>
      <c r="AY1216" s="17" t="s">
        <v>241</v>
      </c>
      <c r="BE1216" s="150">
        <f>IF(N1216="základní",J1216,0)</f>
        <v>0</v>
      </c>
      <c r="BF1216" s="150">
        <f>IF(N1216="snížená",J1216,0)</f>
        <v>0</v>
      </c>
      <c r="BG1216" s="150">
        <f>IF(N1216="zákl. přenesená",J1216,0)</f>
        <v>0</v>
      </c>
      <c r="BH1216" s="150">
        <f>IF(N1216="sníž. přenesená",J1216,0)</f>
        <v>0</v>
      </c>
      <c r="BI1216" s="150">
        <f>IF(N1216="nulová",J1216,0)</f>
        <v>0</v>
      </c>
      <c r="BJ1216" s="17" t="s">
        <v>86</v>
      </c>
      <c r="BK1216" s="150">
        <f>ROUND(I1216*H1216,2)</f>
        <v>0</v>
      </c>
      <c r="BL1216" s="17" t="s">
        <v>334</v>
      </c>
      <c r="BM1216" s="149" t="s">
        <v>4041</v>
      </c>
    </row>
    <row r="1217" spans="2:65" s="12" customFormat="1" ht="12">
      <c r="B1217" s="151"/>
      <c r="D1217" s="152" t="s">
        <v>249</v>
      </c>
      <c r="E1217" s="153" t="s">
        <v>1</v>
      </c>
      <c r="F1217" s="154" t="s">
        <v>1224</v>
      </c>
      <c r="H1217" s="155">
        <v>37</v>
      </c>
      <c r="I1217" s="156"/>
      <c r="L1217" s="151"/>
      <c r="M1217" s="157"/>
      <c r="T1217" s="158"/>
      <c r="AT1217" s="153" t="s">
        <v>249</v>
      </c>
      <c r="AU1217" s="153" t="s">
        <v>86</v>
      </c>
      <c r="AV1217" s="12" t="s">
        <v>86</v>
      </c>
      <c r="AW1217" s="12" t="s">
        <v>30</v>
      </c>
      <c r="AX1217" s="12" t="s">
        <v>73</v>
      </c>
      <c r="AY1217" s="153" t="s">
        <v>241</v>
      </c>
    </row>
    <row r="1218" spans="2:65" s="13" customFormat="1" ht="12">
      <c r="B1218" s="159"/>
      <c r="D1218" s="152" t="s">
        <v>249</v>
      </c>
      <c r="E1218" s="160" t="s">
        <v>1</v>
      </c>
      <c r="F1218" s="161" t="s">
        <v>251</v>
      </c>
      <c r="H1218" s="162">
        <v>37</v>
      </c>
      <c r="I1218" s="163"/>
      <c r="L1218" s="159"/>
      <c r="M1218" s="164"/>
      <c r="T1218" s="165"/>
      <c r="AT1218" s="160" t="s">
        <v>249</v>
      </c>
      <c r="AU1218" s="160" t="s">
        <v>86</v>
      </c>
      <c r="AV1218" s="13" t="s">
        <v>247</v>
      </c>
      <c r="AW1218" s="13" t="s">
        <v>30</v>
      </c>
      <c r="AX1218" s="13" t="s">
        <v>80</v>
      </c>
      <c r="AY1218" s="160" t="s">
        <v>241</v>
      </c>
    </row>
    <row r="1219" spans="2:65" s="1" customFormat="1" ht="37.75" customHeight="1">
      <c r="B1219" s="32"/>
      <c r="C1219" s="137" t="s">
        <v>1225</v>
      </c>
      <c r="D1219" s="137" t="s">
        <v>243</v>
      </c>
      <c r="E1219" s="138" t="s">
        <v>1226</v>
      </c>
      <c r="F1219" s="139" t="s">
        <v>1227</v>
      </c>
      <c r="G1219" s="140" t="s">
        <v>299</v>
      </c>
      <c r="H1219" s="141">
        <v>71</v>
      </c>
      <c r="I1219" s="142"/>
      <c r="J1219" s="143">
        <f>ROUND(I1219*H1219,2)</f>
        <v>0</v>
      </c>
      <c r="K1219" s="144"/>
      <c r="L1219" s="32"/>
      <c r="M1219" s="145" t="s">
        <v>1</v>
      </c>
      <c r="N1219" s="146" t="s">
        <v>39</v>
      </c>
      <c r="P1219" s="147">
        <f>O1219*H1219</f>
        <v>0</v>
      </c>
      <c r="Q1219" s="147">
        <v>6.9999999999999994E-5</v>
      </c>
      <c r="R1219" s="147">
        <f>Q1219*H1219</f>
        <v>4.9699999999999996E-3</v>
      </c>
      <c r="S1219" s="147">
        <v>0</v>
      </c>
      <c r="T1219" s="148">
        <f>S1219*H1219</f>
        <v>0</v>
      </c>
      <c r="AR1219" s="149" t="s">
        <v>334</v>
      </c>
      <c r="AT1219" s="149" t="s">
        <v>243</v>
      </c>
      <c r="AU1219" s="149" t="s">
        <v>86</v>
      </c>
      <c r="AY1219" s="17" t="s">
        <v>241</v>
      </c>
      <c r="BE1219" s="150">
        <f>IF(N1219="základní",J1219,0)</f>
        <v>0</v>
      </c>
      <c r="BF1219" s="150">
        <f>IF(N1219="snížená",J1219,0)</f>
        <v>0</v>
      </c>
      <c r="BG1219" s="150">
        <f>IF(N1219="zákl. přenesená",J1219,0)</f>
        <v>0</v>
      </c>
      <c r="BH1219" s="150">
        <f>IF(N1219="sníž. přenesená",J1219,0)</f>
        <v>0</v>
      </c>
      <c r="BI1219" s="150">
        <f>IF(N1219="nulová",J1219,0)</f>
        <v>0</v>
      </c>
      <c r="BJ1219" s="17" t="s">
        <v>86</v>
      </c>
      <c r="BK1219" s="150">
        <f>ROUND(I1219*H1219,2)</f>
        <v>0</v>
      </c>
      <c r="BL1219" s="17" t="s">
        <v>334</v>
      </c>
      <c r="BM1219" s="149" t="s">
        <v>4042</v>
      </c>
    </row>
    <row r="1220" spans="2:65" s="12" customFormat="1" ht="12">
      <c r="B1220" s="151"/>
      <c r="D1220" s="152" t="s">
        <v>249</v>
      </c>
      <c r="E1220" s="153" t="s">
        <v>1</v>
      </c>
      <c r="F1220" s="154" t="s">
        <v>1209</v>
      </c>
      <c r="H1220" s="155">
        <v>71</v>
      </c>
      <c r="I1220" s="156"/>
      <c r="L1220" s="151"/>
      <c r="M1220" s="157"/>
      <c r="T1220" s="158"/>
      <c r="AT1220" s="153" t="s">
        <v>249</v>
      </c>
      <c r="AU1220" s="153" t="s">
        <v>86</v>
      </c>
      <c r="AV1220" s="12" t="s">
        <v>86</v>
      </c>
      <c r="AW1220" s="12" t="s">
        <v>30</v>
      </c>
      <c r="AX1220" s="12" t="s">
        <v>73</v>
      </c>
      <c r="AY1220" s="153" t="s">
        <v>241</v>
      </c>
    </row>
    <row r="1221" spans="2:65" s="13" customFormat="1" ht="12">
      <c r="B1221" s="159"/>
      <c r="D1221" s="152" t="s">
        <v>249</v>
      </c>
      <c r="E1221" s="160" t="s">
        <v>1</v>
      </c>
      <c r="F1221" s="161" t="s">
        <v>251</v>
      </c>
      <c r="H1221" s="162">
        <v>71</v>
      </c>
      <c r="I1221" s="163"/>
      <c r="L1221" s="159"/>
      <c r="M1221" s="164"/>
      <c r="T1221" s="165"/>
      <c r="AT1221" s="160" t="s">
        <v>249</v>
      </c>
      <c r="AU1221" s="160" t="s">
        <v>86</v>
      </c>
      <c r="AV1221" s="13" t="s">
        <v>247</v>
      </c>
      <c r="AW1221" s="13" t="s">
        <v>30</v>
      </c>
      <c r="AX1221" s="13" t="s">
        <v>80</v>
      </c>
      <c r="AY1221" s="160" t="s">
        <v>241</v>
      </c>
    </row>
    <row r="1222" spans="2:65" s="1" customFormat="1" ht="37.75" customHeight="1">
      <c r="B1222" s="32"/>
      <c r="C1222" s="137" t="s">
        <v>1229</v>
      </c>
      <c r="D1222" s="137" t="s">
        <v>243</v>
      </c>
      <c r="E1222" s="138" t="s">
        <v>1230</v>
      </c>
      <c r="F1222" s="139" t="s">
        <v>1231</v>
      </c>
      <c r="G1222" s="140" t="s">
        <v>299</v>
      </c>
      <c r="H1222" s="141">
        <v>62</v>
      </c>
      <c r="I1222" s="142"/>
      <c r="J1222" s="143">
        <f>ROUND(I1222*H1222,2)</f>
        <v>0</v>
      </c>
      <c r="K1222" s="144"/>
      <c r="L1222" s="32"/>
      <c r="M1222" s="145" t="s">
        <v>1</v>
      </c>
      <c r="N1222" s="146" t="s">
        <v>39</v>
      </c>
      <c r="P1222" s="147">
        <f>O1222*H1222</f>
        <v>0</v>
      </c>
      <c r="Q1222" s="147">
        <v>9.0000000000000006E-5</v>
      </c>
      <c r="R1222" s="147">
        <f>Q1222*H1222</f>
        <v>5.5800000000000008E-3</v>
      </c>
      <c r="S1222" s="147">
        <v>0</v>
      </c>
      <c r="T1222" s="148">
        <f>S1222*H1222</f>
        <v>0</v>
      </c>
      <c r="AR1222" s="149" t="s">
        <v>334</v>
      </c>
      <c r="AT1222" s="149" t="s">
        <v>243</v>
      </c>
      <c r="AU1222" s="149" t="s">
        <v>86</v>
      </c>
      <c r="AY1222" s="17" t="s">
        <v>241</v>
      </c>
      <c r="BE1222" s="150">
        <f>IF(N1222="základní",J1222,0)</f>
        <v>0</v>
      </c>
      <c r="BF1222" s="150">
        <f>IF(N1222="snížená",J1222,0)</f>
        <v>0</v>
      </c>
      <c r="BG1222" s="150">
        <f>IF(N1222="zákl. přenesená",J1222,0)</f>
        <v>0</v>
      </c>
      <c r="BH1222" s="150">
        <f>IF(N1222="sníž. přenesená",J1222,0)</f>
        <v>0</v>
      </c>
      <c r="BI1222" s="150">
        <f>IF(N1222="nulová",J1222,0)</f>
        <v>0</v>
      </c>
      <c r="BJ1222" s="17" t="s">
        <v>86</v>
      </c>
      <c r="BK1222" s="150">
        <f>ROUND(I1222*H1222,2)</f>
        <v>0</v>
      </c>
      <c r="BL1222" s="17" t="s">
        <v>334</v>
      </c>
      <c r="BM1222" s="149" t="s">
        <v>4043</v>
      </c>
    </row>
    <row r="1223" spans="2:65" s="12" customFormat="1" ht="12">
      <c r="B1223" s="151"/>
      <c r="D1223" s="152" t="s">
        <v>249</v>
      </c>
      <c r="E1223" s="153" t="s">
        <v>1</v>
      </c>
      <c r="F1223" s="154" t="s">
        <v>1233</v>
      </c>
      <c r="H1223" s="155">
        <v>62</v>
      </c>
      <c r="I1223" s="156"/>
      <c r="L1223" s="151"/>
      <c r="M1223" s="157"/>
      <c r="T1223" s="158"/>
      <c r="AT1223" s="153" t="s">
        <v>249</v>
      </c>
      <c r="AU1223" s="153" t="s">
        <v>86</v>
      </c>
      <c r="AV1223" s="12" t="s">
        <v>86</v>
      </c>
      <c r="AW1223" s="12" t="s">
        <v>30</v>
      </c>
      <c r="AX1223" s="12" t="s">
        <v>73</v>
      </c>
      <c r="AY1223" s="153" t="s">
        <v>241</v>
      </c>
    </row>
    <row r="1224" spans="2:65" s="13" customFormat="1" ht="12">
      <c r="B1224" s="159"/>
      <c r="D1224" s="152" t="s">
        <v>249</v>
      </c>
      <c r="E1224" s="160" t="s">
        <v>1</v>
      </c>
      <c r="F1224" s="161" t="s">
        <v>251</v>
      </c>
      <c r="H1224" s="162">
        <v>62</v>
      </c>
      <c r="I1224" s="163"/>
      <c r="L1224" s="159"/>
      <c r="M1224" s="164"/>
      <c r="T1224" s="165"/>
      <c r="AT1224" s="160" t="s">
        <v>249</v>
      </c>
      <c r="AU1224" s="160" t="s">
        <v>86</v>
      </c>
      <c r="AV1224" s="13" t="s">
        <v>247</v>
      </c>
      <c r="AW1224" s="13" t="s">
        <v>30</v>
      </c>
      <c r="AX1224" s="13" t="s">
        <v>80</v>
      </c>
      <c r="AY1224" s="160" t="s">
        <v>241</v>
      </c>
    </row>
    <row r="1225" spans="2:65" s="1" customFormat="1" ht="37.75" customHeight="1">
      <c r="B1225" s="32"/>
      <c r="C1225" s="137" t="s">
        <v>1234</v>
      </c>
      <c r="D1225" s="137" t="s">
        <v>243</v>
      </c>
      <c r="E1225" s="138" t="s">
        <v>1235</v>
      </c>
      <c r="F1225" s="139" t="s">
        <v>1236</v>
      </c>
      <c r="G1225" s="140" t="s">
        <v>299</v>
      </c>
      <c r="H1225" s="141">
        <v>86</v>
      </c>
      <c r="I1225" s="142"/>
      <c r="J1225" s="143">
        <f>ROUND(I1225*H1225,2)</f>
        <v>0</v>
      </c>
      <c r="K1225" s="144"/>
      <c r="L1225" s="32"/>
      <c r="M1225" s="145" t="s">
        <v>1</v>
      </c>
      <c r="N1225" s="146" t="s">
        <v>39</v>
      </c>
      <c r="P1225" s="147">
        <f>O1225*H1225</f>
        <v>0</v>
      </c>
      <c r="Q1225" s="147">
        <v>2.4000000000000001E-4</v>
      </c>
      <c r="R1225" s="147">
        <f>Q1225*H1225</f>
        <v>2.0640000000000002E-2</v>
      </c>
      <c r="S1225" s="147">
        <v>0</v>
      </c>
      <c r="T1225" s="148">
        <f>S1225*H1225</f>
        <v>0</v>
      </c>
      <c r="AR1225" s="149" t="s">
        <v>334</v>
      </c>
      <c r="AT1225" s="149" t="s">
        <v>243</v>
      </c>
      <c r="AU1225" s="149" t="s">
        <v>86</v>
      </c>
      <c r="AY1225" s="17" t="s">
        <v>241</v>
      </c>
      <c r="BE1225" s="150">
        <f>IF(N1225="základní",J1225,0)</f>
        <v>0</v>
      </c>
      <c r="BF1225" s="150">
        <f>IF(N1225="snížená",J1225,0)</f>
        <v>0</v>
      </c>
      <c r="BG1225" s="150">
        <f>IF(N1225="zákl. přenesená",J1225,0)</f>
        <v>0</v>
      </c>
      <c r="BH1225" s="150">
        <f>IF(N1225="sníž. přenesená",J1225,0)</f>
        <v>0</v>
      </c>
      <c r="BI1225" s="150">
        <f>IF(N1225="nulová",J1225,0)</f>
        <v>0</v>
      </c>
      <c r="BJ1225" s="17" t="s">
        <v>86</v>
      </c>
      <c r="BK1225" s="150">
        <f>ROUND(I1225*H1225,2)</f>
        <v>0</v>
      </c>
      <c r="BL1225" s="17" t="s">
        <v>334</v>
      </c>
      <c r="BM1225" s="149" t="s">
        <v>4044</v>
      </c>
    </row>
    <row r="1226" spans="2:65" s="12" customFormat="1" ht="12">
      <c r="B1226" s="151"/>
      <c r="D1226" s="152" t="s">
        <v>249</v>
      </c>
      <c r="E1226" s="153" t="s">
        <v>1</v>
      </c>
      <c r="F1226" s="154" t="s">
        <v>1238</v>
      </c>
      <c r="H1226" s="155">
        <v>86</v>
      </c>
      <c r="I1226" s="156"/>
      <c r="L1226" s="151"/>
      <c r="M1226" s="157"/>
      <c r="T1226" s="158"/>
      <c r="AT1226" s="153" t="s">
        <v>249</v>
      </c>
      <c r="AU1226" s="153" t="s">
        <v>86</v>
      </c>
      <c r="AV1226" s="12" t="s">
        <v>86</v>
      </c>
      <c r="AW1226" s="12" t="s">
        <v>30</v>
      </c>
      <c r="AX1226" s="12" t="s">
        <v>73</v>
      </c>
      <c r="AY1226" s="153" t="s">
        <v>241</v>
      </c>
    </row>
    <row r="1227" spans="2:65" s="13" customFormat="1" ht="12">
      <c r="B1227" s="159"/>
      <c r="D1227" s="152" t="s">
        <v>249</v>
      </c>
      <c r="E1227" s="160" t="s">
        <v>1</v>
      </c>
      <c r="F1227" s="161" t="s">
        <v>1239</v>
      </c>
      <c r="H1227" s="162">
        <v>86</v>
      </c>
      <c r="I1227" s="163"/>
      <c r="L1227" s="159"/>
      <c r="M1227" s="164"/>
      <c r="T1227" s="165"/>
      <c r="AT1227" s="160" t="s">
        <v>249</v>
      </c>
      <c r="AU1227" s="160" t="s">
        <v>86</v>
      </c>
      <c r="AV1227" s="13" t="s">
        <v>247</v>
      </c>
      <c r="AW1227" s="13" t="s">
        <v>30</v>
      </c>
      <c r="AX1227" s="13" t="s">
        <v>80</v>
      </c>
      <c r="AY1227" s="160" t="s">
        <v>241</v>
      </c>
    </row>
    <row r="1228" spans="2:65" s="1" customFormat="1" ht="16.5" customHeight="1">
      <c r="B1228" s="32"/>
      <c r="C1228" s="137" t="s">
        <v>1240</v>
      </c>
      <c r="D1228" s="137" t="s">
        <v>243</v>
      </c>
      <c r="E1228" s="138" t="s">
        <v>1241</v>
      </c>
      <c r="F1228" s="139" t="s">
        <v>1242</v>
      </c>
      <c r="G1228" s="140" t="s">
        <v>327</v>
      </c>
      <c r="H1228" s="141">
        <v>46</v>
      </c>
      <c r="I1228" s="142"/>
      <c r="J1228" s="143">
        <f>ROUND(I1228*H1228,2)</f>
        <v>0</v>
      </c>
      <c r="K1228" s="144"/>
      <c r="L1228" s="32"/>
      <c r="M1228" s="145" t="s">
        <v>1</v>
      </c>
      <c r="N1228" s="146" t="s">
        <v>39</v>
      </c>
      <c r="P1228" s="147">
        <f>O1228*H1228</f>
        <v>0</v>
      </c>
      <c r="Q1228" s="147">
        <v>0</v>
      </c>
      <c r="R1228" s="147">
        <f>Q1228*H1228</f>
        <v>0</v>
      </c>
      <c r="S1228" s="147">
        <v>0</v>
      </c>
      <c r="T1228" s="148">
        <f>S1228*H1228</f>
        <v>0</v>
      </c>
      <c r="AR1228" s="149" t="s">
        <v>334</v>
      </c>
      <c r="AT1228" s="149" t="s">
        <v>243</v>
      </c>
      <c r="AU1228" s="149" t="s">
        <v>86</v>
      </c>
      <c r="AY1228" s="17" t="s">
        <v>241</v>
      </c>
      <c r="BE1228" s="150">
        <f>IF(N1228="základní",J1228,0)</f>
        <v>0</v>
      </c>
      <c r="BF1228" s="150">
        <f>IF(N1228="snížená",J1228,0)</f>
        <v>0</v>
      </c>
      <c r="BG1228" s="150">
        <f>IF(N1228="zákl. přenesená",J1228,0)</f>
        <v>0</v>
      </c>
      <c r="BH1228" s="150">
        <f>IF(N1228="sníž. přenesená",J1228,0)</f>
        <v>0</v>
      </c>
      <c r="BI1228" s="150">
        <f>IF(N1228="nulová",J1228,0)</f>
        <v>0</v>
      </c>
      <c r="BJ1228" s="17" t="s">
        <v>86</v>
      </c>
      <c r="BK1228" s="150">
        <f>ROUND(I1228*H1228,2)</f>
        <v>0</v>
      </c>
      <c r="BL1228" s="17" t="s">
        <v>334</v>
      </c>
      <c r="BM1228" s="149" t="s">
        <v>4045</v>
      </c>
    </row>
    <row r="1229" spans="2:65" s="1" customFormat="1" ht="21.75" customHeight="1">
      <c r="B1229" s="32"/>
      <c r="C1229" s="137" t="s">
        <v>1244</v>
      </c>
      <c r="D1229" s="137" t="s">
        <v>243</v>
      </c>
      <c r="E1229" s="138" t="s">
        <v>1245</v>
      </c>
      <c r="F1229" s="139" t="s">
        <v>1246</v>
      </c>
      <c r="G1229" s="140" t="s">
        <v>1247</v>
      </c>
      <c r="H1229" s="141">
        <v>1</v>
      </c>
      <c r="I1229" s="142"/>
      <c r="J1229" s="143">
        <f>ROUND(I1229*H1229,2)</f>
        <v>0</v>
      </c>
      <c r="K1229" s="144"/>
      <c r="L1229" s="32"/>
      <c r="M1229" s="145" t="s">
        <v>1</v>
      </c>
      <c r="N1229" s="146" t="s">
        <v>39</v>
      </c>
      <c r="P1229" s="147">
        <f>O1229*H1229</f>
        <v>0</v>
      </c>
      <c r="Q1229" s="147">
        <v>5.6999999999999998E-4</v>
      </c>
      <c r="R1229" s="147">
        <f>Q1229*H1229</f>
        <v>5.6999999999999998E-4</v>
      </c>
      <c r="S1229" s="147">
        <v>0</v>
      </c>
      <c r="T1229" s="148">
        <f>S1229*H1229</f>
        <v>0</v>
      </c>
      <c r="AR1229" s="149" t="s">
        <v>334</v>
      </c>
      <c r="AT1229" s="149" t="s">
        <v>243</v>
      </c>
      <c r="AU1229" s="149" t="s">
        <v>86</v>
      </c>
      <c r="AY1229" s="17" t="s">
        <v>241</v>
      </c>
      <c r="BE1229" s="150">
        <f>IF(N1229="základní",J1229,0)</f>
        <v>0</v>
      </c>
      <c r="BF1229" s="150">
        <f>IF(N1229="snížená",J1229,0)</f>
        <v>0</v>
      </c>
      <c r="BG1229" s="150">
        <f>IF(N1229="zákl. přenesená",J1229,0)</f>
        <v>0</v>
      </c>
      <c r="BH1229" s="150">
        <f>IF(N1229="sníž. přenesená",J1229,0)</f>
        <v>0</v>
      </c>
      <c r="BI1229" s="150">
        <f>IF(N1229="nulová",J1229,0)</f>
        <v>0</v>
      </c>
      <c r="BJ1229" s="17" t="s">
        <v>86</v>
      </c>
      <c r="BK1229" s="150">
        <f>ROUND(I1229*H1229,2)</f>
        <v>0</v>
      </c>
      <c r="BL1229" s="17" t="s">
        <v>334</v>
      </c>
      <c r="BM1229" s="149" t="s">
        <v>4046</v>
      </c>
    </row>
    <row r="1230" spans="2:65" s="1" customFormat="1" ht="24.25" customHeight="1">
      <c r="B1230" s="32"/>
      <c r="C1230" s="137" t="s">
        <v>1249</v>
      </c>
      <c r="D1230" s="137" t="s">
        <v>243</v>
      </c>
      <c r="E1230" s="138" t="s">
        <v>1250</v>
      </c>
      <c r="F1230" s="139" t="s">
        <v>1251</v>
      </c>
      <c r="G1230" s="140" t="s">
        <v>327</v>
      </c>
      <c r="H1230" s="141">
        <v>1</v>
      </c>
      <c r="I1230" s="142"/>
      <c r="J1230" s="143">
        <f>ROUND(I1230*H1230,2)</f>
        <v>0</v>
      </c>
      <c r="K1230" s="144"/>
      <c r="L1230" s="32"/>
      <c r="M1230" s="145" t="s">
        <v>1</v>
      </c>
      <c r="N1230" s="146" t="s">
        <v>39</v>
      </c>
      <c r="P1230" s="147">
        <f>O1230*H1230</f>
        <v>0</v>
      </c>
      <c r="Q1230" s="147">
        <v>3.8000000000000002E-4</v>
      </c>
      <c r="R1230" s="147">
        <f>Q1230*H1230</f>
        <v>3.8000000000000002E-4</v>
      </c>
      <c r="S1230" s="147">
        <v>0</v>
      </c>
      <c r="T1230" s="148">
        <f>S1230*H1230</f>
        <v>0</v>
      </c>
      <c r="AR1230" s="149" t="s">
        <v>334</v>
      </c>
      <c r="AT1230" s="149" t="s">
        <v>243</v>
      </c>
      <c r="AU1230" s="149" t="s">
        <v>86</v>
      </c>
      <c r="AY1230" s="17" t="s">
        <v>241</v>
      </c>
      <c r="BE1230" s="150">
        <f>IF(N1230="základní",J1230,0)</f>
        <v>0</v>
      </c>
      <c r="BF1230" s="150">
        <f>IF(N1230="snížená",J1230,0)</f>
        <v>0</v>
      </c>
      <c r="BG1230" s="150">
        <f>IF(N1230="zákl. přenesená",J1230,0)</f>
        <v>0</v>
      </c>
      <c r="BH1230" s="150">
        <f>IF(N1230="sníž. přenesená",J1230,0)</f>
        <v>0</v>
      </c>
      <c r="BI1230" s="150">
        <f>IF(N1230="nulová",J1230,0)</f>
        <v>0</v>
      </c>
      <c r="BJ1230" s="17" t="s">
        <v>86</v>
      </c>
      <c r="BK1230" s="150">
        <f>ROUND(I1230*H1230,2)</f>
        <v>0</v>
      </c>
      <c r="BL1230" s="17" t="s">
        <v>334</v>
      </c>
      <c r="BM1230" s="149" t="s">
        <v>4047</v>
      </c>
    </row>
    <row r="1231" spans="2:65" s="12" customFormat="1" ht="12">
      <c r="B1231" s="151"/>
      <c r="D1231" s="152" t="s">
        <v>249</v>
      </c>
      <c r="E1231" s="153" t="s">
        <v>1</v>
      </c>
      <c r="F1231" s="154" t="s">
        <v>1253</v>
      </c>
      <c r="H1231" s="155">
        <v>1</v>
      </c>
      <c r="I1231" s="156"/>
      <c r="L1231" s="151"/>
      <c r="M1231" s="157"/>
      <c r="T1231" s="158"/>
      <c r="AT1231" s="153" t="s">
        <v>249</v>
      </c>
      <c r="AU1231" s="153" t="s">
        <v>86</v>
      </c>
      <c r="AV1231" s="12" t="s">
        <v>86</v>
      </c>
      <c r="AW1231" s="12" t="s">
        <v>30</v>
      </c>
      <c r="AX1231" s="12" t="s">
        <v>73</v>
      </c>
      <c r="AY1231" s="153" t="s">
        <v>241</v>
      </c>
    </row>
    <row r="1232" spans="2:65" s="13" customFormat="1" ht="12">
      <c r="B1232" s="159"/>
      <c r="D1232" s="152" t="s">
        <v>249</v>
      </c>
      <c r="E1232" s="160" t="s">
        <v>1</v>
      </c>
      <c r="F1232" s="161" t="s">
        <v>1254</v>
      </c>
      <c r="H1232" s="162">
        <v>1</v>
      </c>
      <c r="I1232" s="163"/>
      <c r="L1232" s="159"/>
      <c r="M1232" s="164"/>
      <c r="T1232" s="165"/>
      <c r="AT1232" s="160" t="s">
        <v>249</v>
      </c>
      <c r="AU1232" s="160" t="s">
        <v>86</v>
      </c>
      <c r="AV1232" s="13" t="s">
        <v>247</v>
      </c>
      <c r="AW1232" s="13" t="s">
        <v>30</v>
      </c>
      <c r="AX1232" s="13" t="s">
        <v>80</v>
      </c>
      <c r="AY1232" s="160" t="s">
        <v>241</v>
      </c>
    </row>
    <row r="1233" spans="2:65" s="1" customFormat="1" ht="16.5" customHeight="1">
      <c r="B1233" s="32"/>
      <c r="C1233" s="137" t="s">
        <v>1255</v>
      </c>
      <c r="D1233" s="137" t="s">
        <v>243</v>
      </c>
      <c r="E1233" s="138" t="s">
        <v>1256</v>
      </c>
      <c r="F1233" s="139" t="s">
        <v>1257</v>
      </c>
      <c r="G1233" s="140" t="s">
        <v>327</v>
      </c>
      <c r="H1233" s="141">
        <v>2</v>
      </c>
      <c r="I1233" s="142"/>
      <c r="J1233" s="143">
        <f>ROUND(I1233*H1233,2)</f>
        <v>0</v>
      </c>
      <c r="K1233" s="144"/>
      <c r="L1233" s="32"/>
      <c r="M1233" s="145" t="s">
        <v>1</v>
      </c>
      <c r="N1233" s="146" t="s">
        <v>39</v>
      </c>
      <c r="P1233" s="147">
        <f>O1233*H1233</f>
        <v>0</v>
      </c>
      <c r="Q1233" s="147">
        <v>3.5E-4</v>
      </c>
      <c r="R1233" s="147">
        <f>Q1233*H1233</f>
        <v>6.9999999999999999E-4</v>
      </c>
      <c r="S1233" s="147">
        <v>0</v>
      </c>
      <c r="T1233" s="148">
        <f>S1233*H1233</f>
        <v>0</v>
      </c>
      <c r="AR1233" s="149" t="s">
        <v>334</v>
      </c>
      <c r="AT1233" s="149" t="s">
        <v>243</v>
      </c>
      <c r="AU1233" s="149" t="s">
        <v>86</v>
      </c>
      <c r="AY1233" s="17" t="s">
        <v>241</v>
      </c>
      <c r="BE1233" s="150">
        <f>IF(N1233="základní",J1233,0)</f>
        <v>0</v>
      </c>
      <c r="BF1233" s="150">
        <f>IF(N1233="snížená",J1233,0)</f>
        <v>0</v>
      </c>
      <c r="BG1233" s="150">
        <f>IF(N1233="zákl. přenesená",J1233,0)</f>
        <v>0</v>
      </c>
      <c r="BH1233" s="150">
        <f>IF(N1233="sníž. přenesená",J1233,0)</f>
        <v>0</v>
      </c>
      <c r="BI1233" s="150">
        <f>IF(N1233="nulová",J1233,0)</f>
        <v>0</v>
      </c>
      <c r="BJ1233" s="17" t="s">
        <v>86</v>
      </c>
      <c r="BK1233" s="150">
        <f>ROUND(I1233*H1233,2)</f>
        <v>0</v>
      </c>
      <c r="BL1233" s="17" t="s">
        <v>334</v>
      </c>
      <c r="BM1233" s="149" t="s">
        <v>4048</v>
      </c>
    </row>
    <row r="1234" spans="2:65" s="12" customFormat="1" ht="12">
      <c r="B1234" s="151"/>
      <c r="D1234" s="152" t="s">
        <v>249</v>
      </c>
      <c r="E1234" s="153" t="s">
        <v>1</v>
      </c>
      <c r="F1234" s="154" t="s">
        <v>1253</v>
      </c>
      <c r="H1234" s="155">
        <v>1</v>
      </c>
      <c r="I1234" s="156"/>
      <c r="L1234" s="151"/>
      <c r="M1234" s="157"/>
      <c r="T1234" s="158"/>
      <c r="AT1234" s="153" t="s">
        <v>249</v>
      </c>
      <c r="AU1234" s="153" t="s">
        <v>86</v>
      </c>
      <c r="AV1234" s="12" t="s">
        <v>86</v>
      </c>
      <c r="AW1234" s="12" t="s">
        <v>30</v>
      </c>
      <c r="AX1234" s="12" t="s">
        <v>73</v>
      </c>
      <c r="AY1234" s="153" t="s">
        <v>241</v>
      </c>
    </row>
    <row r="1235" spans="2:65" s="14" customFormat="1" ht="24">
      <c r="B1235" s="166"/>
      <c r="D1235" s="152" t="s">
        <v>249</v>
      </c>
      <c r="E1235" s="167" t="s">
        <v>1</v>
      </c>
      <c r="F1235" s="168" t="s">
        <v>1259</v>
      </c>
      <c r="H1235" s="169">
        <v>1</v>
      </c>
      <c r="I1235" s="170"/>
      <c r="L1235" s="166"/>
      <c r="M1235" s="171"/>
      <c r="T1235" s="172"/>
      <c r="AT1235" s="167" t="s">
        <v>249</v>
      </c>
      <c r="AU1235" s="167" t="s">
        <v>86</v>
      </c>
      <c r="AV1235" s="14" t="s">
        <v>258</v>
      </c>
      <c r="AW1235" s="14" t="s">
        <v>30</v>
      </c>
      <c r="AX1235" s="14" t="s">
        <v>73</v>
      </c>
      <c r="AY1235" s="167" t="s">
        <v>241</v>
      </c>
    </row>
    <row r="1236" spans="2:65" s="12" customFormat="1" ht="12">
      <c r="B1236" s="151"/>
      <c r="D1236" s="152" t="s">
        <v>249</v>
      </c>
      <c r="E1236" s="153" t="s">
        <v>1</v>
      </c>
      <c r="F1236" s="154" t="s">
        <v>1253</v>
      </c>
      <c r="H1236" s="155">
        <v>1</v>
      </c>
      <c r="I1236" s="156"/>
      <c r="L1236" s="151"/>
      <c r="M1236" s="157"/>
      <c r="T1236" s="158"/>
      <c r="AT1236" s="153" t="s">
        <v>249</v>
      </c>
      <c r="AU1236" s="153" t="s">
        <v>86</v>
      </c>
      <c r="AV1236" s="12" t="s">
        <v>86</v>
      </c>
      <c r="AW1236" s="12" t="s">
        <v>30</v>
      </c>
      <c r="AX1236" s="12" t="s">
        <v>73</v>
      </c>
      <c r="AY1236" s="153" t="s">
        <v>241</v>
      </c>
    </row>
    <row r="1237" spans="2:65" s="14" customFormat="1" ht="12">
      <c r="B1237" s="166"/>
      <c r="D1237" s="152" t="s">
        <v>249</v>
      </c>
      <c r="E1237" s="167" t="s">
        <v>1</v>
      </c>
      <c r="F1237" s="168" t="s">
        <v>1260</v>
      </c>
      <c r="H1237" s="169">
        <v>1</v>
      </c>
      <c r="I1237" s="170"/>
      <c r="L1237" s="166"/>
      <c r="M1237" s="171"/>
      <c r="T1237" s="172"/>
      <c r="AT1237" s="167" t="s">
        <v>249</v>
      </c>
      <c r="AU1237" s="167" t="s">
        <v>86</v>
      </c>
      <c r="AV1237" s="14" t="s">
        <v>258</v>
      </c>
      <c r="AW1237" s="14" t="s">
        <v>30</v>
      </c>
      <c r="AX1237" s="14" t="s">
        <v>73</v>
      </c>
      <c r="AY1237" s="167" t="s">
        <v>241</v>
      </c>
    </row>
    <row r="1238" spans="2:65" s="13" customFormat="1" ht="12">
      <c r="B1238" s="159"/>
      <c r="D1238" s="152" t="s">
        <v>249</v>
      </c>
      <c r="E1238" s="160" t="s">
        <v>1</v>
      </c>
      <c r="F1238" s="161" t="s">
        <v>251</v>
      </c>
      <c r="H1238" s="162">
        <v>2</v>
      </c>
      <c r="I1238" s="163"/>
      <c r="L1238" s="159"/>
      <c r="M1238" s="164"/>
      <c r="T1238" s="165"/>
      <c r="AT1238" s="160" t="s">
        <v>249</v>
      </c>
      <c r="AU1238" s="160" t="s">
        <v>86</v>
      </c>
      <c r="AV1238" s="13" t="s">
        <v>247</v>
      </c>
      <c r="AW1238" s="13" t="s">
        <v>30</v>
      </c>
      <c r="AX1238" s="13" t="s">
        <v>80</v>
      </c>
      <c r="AY1238" s="160" t="s">
        <v>241</v>
      </c>
    </row>
    <row r="1239" spans="2:65" s="1" customFormat="1" ht="21.75" customHeight="1">
      <c r="B1239" s="32"/>
      <c r="C1239" s="137" t="s">
        <v>1261</v>
      </c>
      <c r="D1239" s="137" t="s">
        <v>243</v>
      </c>
      <c r="E1239" s="138" t="s">
        <v>1262</v>
      </c>
      <c r="F1239" s="139" t="s">
        <v>1263</v>
      </c>
      <c r="G1239" s="140" t="s">
        <v>327</v>
      </c>
      <c r="H1239" s="141">
        <v>1</v>
      </c>
      <c r="I1239" s="142"/>
      <c r="J1239" s="143">
        <f>ROUND(I1239*H1239,2)</f>
        <v>0</v>
      </c>
      <c r="K1239" s="144"/>
      <c r="L1239" s="32"/>
      <c r="M1239" s="145" t="s">
        <v>1</v>
      </c>
      <c r="N1239" s="146" t="s">
        <v>39</v>
      </c>
      <c r="P1239" s="147">
        <f>O1239*H1239</f>
        <v>0</v>
      </c>
      <c r="Q1239" s="147">
        <v>3.5E-4</v>
      </c>
      <c r="R1239" s="147">
        <f>Q1239*H1239</f>
        <v>3.5E-4</v>
      </c>
      <c r="S1239" s="147">
        <v>0</v>
      </c>
      <c r="T1239" s="148">
        <f>S1239*H1239</f>
        <v>0</v>
      </c>
      <c r="AR1239" s="149" t="s">
        <v>334</v>
      </c>
      <c r="AT1239" s="149" t="s">
        <v>243</v>
      </c>
      <c r="AU1239" s="149" t="s">
        <v>86</v>
      </c>
      <c r="AY1239" s="17" t="s">
        <v>241</v>
      </c>
      <c r="BE1239" s="150">
        <f>IF(N1239="základní",J1239,0)</f>
        <v>0</v>
      </c>
      <c r="BF1239" s="150">
        <f>IF(N1239="snížená",J1239,0)</f>
        <v>0</v>
      </c>
      <c r="BG1239" s="150">
        <f>IF(N1239="zákl. přenesená",J1239,0)</f>
        <v>0</v>
      </c>
      <c r="BH1239" s="150">
        <f>IF(N1239="sníž. přenesená",J1239,0)</f>
        <v>0</v>
      </c>
      <c r="BI1239" s="150">
        <f>IF(N1239="nulová",J1239,0)</f>
        <v>0</v>
      </c>
      <c r="BJ1239" s="17" t="s">
        <v>86</v>
      </c>
      <c r="BK1239" s="150">
        <f>ROUND(I1239*H1239,2)</f>
        <v>0</v>
      </c>
      <c r="BL1239" s="17" t="s">
        <v>334</v>
      </c>
      <c r="BM1239" s="149" t="s">
        <v>4049</v>
      </c>
    </row>
    <row r="1240" spans="2:65" s="12" customFormat="1" ht="12">
      <c r="B1240" s="151"/>
      <c r="D1240" s="152" t="s">
        <v>249</v>
      </c>
      <c r="E1240" s="153" t="s">
        <v>1</v>
      </c>
      <c r="F1240" s="154" t="s">
        <v>1253</v>
      </c>
      <c r="H1240" s="155">
        <v>1</v>
      </c>
      <c r="I1240" s="156"/>
      <c r="L1240" s="151"/>
      <c r="M1240" s="157"/>
      <c r="T1240" s="158"/>
      <c r="AT1240" s="153" t="s">
        <v>249</v>
      </c>
      <c r="AU1240" s="153" t="s">
        <v>86</v>
      </c>
      <c r="AV1240" s="12" t="s">
        <v>86</v>
      </c>
      <c r="AW1240" s="12" t="s">
        <v>30</v>
      </c>
      <c r="AX1240" s="12" t="s">
        <v>73</v>
      </c>
      <c r="AY1240" s="153" t="s">
        <v>241</v>
      </c>
    </row>
    <row r="1241" spans="2:65" s="14" customFormat="1" ht="24">
      <c r="B1241" s="166"/>
      <c r="D1241" s="152" t="s">
        <v>249</v>
      </c>
      <c r="E1241" s="167" t="s">
        <v>1</v>
      </c>
      <c r="F1241" s="168" t="s">
        <v>1265</v>
      </c>
      <c r="H1241" s="169">
        <v>1</v>
      </c>
      <c r="I1241" s="170"/>
      <c r="L1241" s="166"/>
      <c r="M1241" s="171"/>
      <c r="T1241" s="172"/>
      <c r="AT1241" s="167" t="s">
        <v>249</v>
      </c>
      <c r="AU1241" s="167" t="s">
        <v>86</v>
      </c>
      <c r="AV1241" s="14" t="s">
        <v>258</v>
      </c>
      <c r="AW1241" s="14" t="s">
        <v>30</v>
      </c>
      <c r="AX1241" s="14" t="s">
        <v>80</v>
      </c>
      <c r="AY1241" s="167" t="s">
        <v>241</v>
      </c>
    </row>
    <row r="1242" spans="2:65" s="1" customFormat="1" ht="24.25" customHeight="1">
      <c r="B1242" s="32"/>
      <c r="C1242" s="137" t="s">
        <v>1266</v>
      </c>
      <c r="D1242" s="137" t="s">
        <v>243</v>
      </c>
      <c r="E1242" s="138" t="s">
        <v>1267</v>
      </c>
      <c r="F1242" s="139" t="s">
        <v>1268</v>
      </c>
      <c r="G1242" s="140" t="s">
        <v>327</v>
      </c>
      <c r="H1242" s="141">
        <v>1</v>
      </c>
      <c r="I1242" s="142"/>
      <c r="J1242" s="143">
        <f>ROUND(I1242*H1242,2)</f>
        <v>0</v>
      </c>
      <c r="K1242" s="144"/>
      <c r="L1242" s="32"/>
      <c r="M1242" s="145" t="s">
        <v>1</v>
      </c>
      <c r="N1242" s="146" t="s">
        <v>39</v>
      </c>
      <c r="P1242" s="147">
        <f>O1242*H1242</f>
        <v>0</v>
      </c>
      <c r="Q1242" s="147">
        <v>1.2E-4</v>
      </c>
      <c r="R1242" s="147">
        <f>Q1242*H1242</f>
        <v>1.2E-4</v>
      </c>
      <c r="S1242" s="147">
        <v>0</v>
      </c>
      <c r="T1242" s="148">
        <f>S1242*H1242</f>
        <v>0</v>
      </c>
      <c r="AR1242" s="149" t="s">
        <v>334</v>
      </c>
      <c r="AT1242" s="149" t="s">
        <v>243</v>
      </c>
      <c r="AU1242" s="149" t="s">
        <v>86</v>
      </c>
      <c r="AY1242" s="17" t="s">
        <v>241</v>
      </c>
      <c r="BE1242" s="150">
        <f>IF(N1242="základní",J1242,0)</f>
        <v>0</v>
      </c>
      <c r="BF1242" s="150">
        <f>IF(N1242="snížená",J1242,0)</f>
        <v>0</v>
      </c>
      <c r="BG1242" s="150">
        <f>IF(N1242="zákl. přenesená",J1242,0)</f>
        <v>0</v>
      </c>
      <c r="BH1242" s="150">
        <f>IF(N1242="sníž. přenesená",J1242,0)</f>
        <v>0</v>
      </c>
      <c r="BI1242" s="150">
        <f>IF(N1242="nulová",J1242,0)</f>
        <v>0</v>
      </c>
      <c r="BJ1242" s="17" t="s">
        <v>86</v>
      </c>
      <c r="BK1242" s="150">
        <f>ROUND(I1242*H1242,2)</f>
        <v>0</v>
      </c>
      <c r="BL1242" s="17" t="s">
        <v>334</v>
      </c>
      <c r="BM1242" s="149" t="s">
        <v>4050</v>
      </c>
    </row>
    <row r="1243" spans="2:65" s="12" customFormat="1" ht="12">
      <c r="B1243" s="151"/>
      <c r="D1243" s="152" t="s">
        <v>249</v>
      </c>
      <c r="E1243" s="153" t="s">
        <v>1</v>
      </c>
      <c r="F1243" s="154" t="s">
        <v>1253</v>
      </c>
      <c r="H1243" s="155">
        <v>1</v>
      </c>
      <c r="I1243" s="156"/>
      <c r="L1243" s="151"/>
      <c r="M1243" s="157"/>
      <c r="T1243" s="158"/>
      <c r="AT1243" s="153" t="s">
        <v>249</v>
      </c>
      <c r="AU1243" s="153" t="s">
        <v>86</v>
      </c>
      <c r="AV1243" s="12" t="s">
        <v>86</v>
      </c>
      <c r="AW1243" s="12" t="s">
        <v>30</v>
      </c>
      <c r="AX1243" s="12" t="s">
        <v>73</v>
      </c>
      <c r="AY1243" s="153" t="s">
        <v>241</v>
      </c>
    </row>
    <row r="1244" spans="2:65" s="14" customFormat="1" ht="24">
      <c r="B1244" s="166"/>
      <c r="D1244" s="152" t="s">
        <v>249</v>
      </c>
      <c r="E1244" s="167" t="s">
        <v>1</v>
      </c>
      <c r="F1244" s="168" t="s">
        <v>1270</v>
      </c>
      <c r="H1244" s="169">
        <v>1</v>
      </c>
      <c r="I1244" s="170"/>
      <c r="L1244" s="166"/>
      <c r="M1244" s="171"/>
      <c r="T1244" s="172"/>
      <c r="AT1244" s="167" t="s">
        <v>249</v>
      </c>
      <c r="AU1244" s="167" t="s">
        <v>86</v>
      </c>
      <c r="AV1244" s="14" t="s">
        <v>258</v>
      </c>
      <c r="AW1244" s="14" t="s">
        <v>30</v>
      </c>
      <c r="AX1244" s="14" t="s">
        <v>80</v>
      </c>
      <c r="AY1244" s="167" t="s">
        <v>241</v>
      </c>
    </row>
    <row r="1245" spans="2:65" s="1" customFormat="1" ht="16.5" customHeight="1">
      <c r="B1245" s="32"/>
      <c r="C1245" s="137" t="s">
        <v>1271</v>
      </c>
      <c r="D1245" s="137" t="s">
        <v>243</v>
      </c>
      <c r="E1245" s="138" t="s">
        <v>1272</v>
      </c>
      <c r="F1245" s="139" t="s">
        <v>1273</v>
      </c>
      <c r="G1245" s="140" t="s">
        <v>327</v>
      </c>
      <c r="H1245" s="141">
        <v>1</v>
      </c>
      <c r="I1245" s="142"/>
      <c r="J1245" s="143">
        <f>ROUND(I1245*H1245,2)</f>
        <v>0</v>
      </c>
      <c r="K1245" s="144"/>
      <c r="L1245" s="32"/>
      <c r="M1245" s="145" t="s">
        <v>1</v>
      </c>
      <c r="N1245" s="146" t="s">
        <v>39</v>
      </c>
      <c r="P1245" s="147">
        <f>O1245*H1245</f>
        <v>0</v>
      </c>
      <c r="Q1245" s="147">
        <v>2.9E-4</v>
      </c>
      <c r="R1245" s="147">
        <f>Q1245*H1245</f>
        <v>2.9E-4</v>
      </c>
      <c r="S1245" s="147">
        <v>0</v>
      </c>
      <c r="T1245" s="148">
        <f>S1245*H1245</f>
        <v>0</v>
      </c>
      <c r="AR1245" s="149" t="s">
        <v>334</v>
      </c>
      <c r="AT1245" s="149" t="s">
        <v>243</v>
      </c>
      <c r="AU1245" s="149" t="s">
        <v>86</v>
      </c>
      <c r="AY1245" s="17" t="s">
        <v>241</v>
      </c>
      <c r="BE1245" s="150">
        <f>IF(N1245="základní",J1245,0)</f>
        <v>0</v>
      </c>
      <c r="BF1245" s="150">
        <f>IF(N1245="snížená",J1245,0)</f>
        <v>0</v>
      </c>
      <c r="BG1245" s="150">
        <f>IF(N1245="zákl. přenesená",J1245,0)</f>
        <v>0</v>
      </c>
      <c r="BH1245" s="150">
        <f>IF(N1245="sníž. přenesená",J1245,0)</f>
        <v>0</v>
      </c>
      <c r="BI1245" s="150">
        <f>IF(N1245="nulová",J1245,0)</f>
        <v>0</v>
      </c>
      <c r="BJ1245" s="17" t="s">
        <v>86</v>
      </c>
      <c r="BK1245" s="150">
        <f>ROUND(I1245*H1245,2)</f>
        <v>0</v>
      </c>
      <c r="BL1245" s="17" t="s">
        <v>334</v>
      </c>
      <c r="BM1245" s="149" t="s">
        <v>4051</v>
      </c>
    </row>
    <row r="1246" spans="2:65" s="12" customFormat="1" ht="12">
      <c r="B1246" s="151"/>
      <c r="D1246" s="152" t="s">
        <v>249</v>
      </c>
      <c r="E1246" s="153" t="s">
        <v>1</v>
      </c>
      <c r="F1246" s="154" t="s">
        <v>1253</v>
      </c>
      <c r="H1246" s="155">
        <v>1</v>
      </c>
      <c r="I1246" s="156"/>
      <c r="L1246" s="151"/>
      <c r="M1246" s="157"/>
      <c r="T1246" s="158"/>
      <c r="AT1246" s="153" t="s">
        <v>249</v>
      </c>
      <c r="AU1246" s="153" t="s">
        <v>86</v>
      </c>
      <c r="AV1246" s="12" t="s">
        <v>86</v>
      </c>
      <c r="AW1246" s="12" t="s">
        <v>30</v>
      </c>
      <c r="AX1246" s="12" t="s">
        <v>73</v>
      </c>
      <c r="AY1246" s="153" t="s">
        <v>241</v>
      </c>
    </row>
    <row r="1247" spans="2:65" s="14" customFormat="1" ht="24">
      <c r="B1247" s="166"/>
      <c r="D1247" s="152" t="s">
        <v>249</v>
      </c>
      <c r="E1247" s="167" t="s">
        <v>1</v>
      </c>
      <c r="F1247" s="168" t="s">
        <v>1275</v>
      </c>
      <c r="H1247" s="169">
        <v>1</v>
      </c>
      <c r="I1247" s="170"/>
      <c r="L1247" s="166"/>
      <c r="M1247" s="171"/>
      <c r="T1247" s="172"/>
      <c r="AT1247" s="167" t="s">
        <v>249</v>
      </c>
      <c r="AU1247" s="167" t="s">
        <v>86</v>
      </c>
      <c r="AV1247" s="14" t="s">
        <v>258</v>
      </c>
      <c r="AW1247" s="14" t="s">
        <v>30</v>
      </c>
      <c r="AX1247" s="14" t="s">
        <v>80</v>
      </c>
      <c r="AY1247" s="167" t="s">
        <v>241</v>
      </c>
    </row>
    <row r="1248" spans="2:65" s="1" customFormat="1" ht="24.25" customHeight="1">
      <c r="B1248" s="32"/>
      <c r="C1248" s="137" t="s">
        <v>1276</v>
      </c>
      <c r="D1248" s="137" t="s">
        <v>243</v>
      </c>
      <c r="E1248" s="138" t="s">
        <v>1277</v>
      </c>
      <c r="F1248" s="139" t="s">
        <v>1278</v>
      </c>
      <c r="G1248" s="140" t="s">
        <v>327</v>
      </c>
      <c r="H1248" s="141">
        <v>1</v>
      </c>
      <c r="I1248" s="142"/>
      <c r="J1248" s="143">
        <f>ROUND(I1248*H1248,2)</f>
        <v>0</v>
      </c>
      <c r="K1248" s="144"/>
      <c r="L1248" s="32"/>
      <c r="M1248" s="145" t="s">
        <v>1</v>
      </c>
      <c r="N1248" s="146" t="s">
        <v>39</v>
      </c>
      <c r="P1248" s="147">
        <f>O1248*H1248</f>
        <v>0</v>
      </c>
      <c r="Q1248" s="147">
        <v>2.7E-4</v>
      </c>
      <c r="R1248" s="147">
        <f>Q1248*H1248</f>
        <v>2.7E-4</v>
      </c>
      <c r="S1248" s="147">
        <v>0</v>
      </c>
      <c r="T1248" s="148">
        <f>S1248*H1248</f>
        <v>0</v>
      </c>
      <c r="AR1248" s="149" t="s">
        <v>334</v>
      </c>
      <c r="AT1248" s="149" t="s">
        <v>243</v>
      </c>
      <c r="AU1248" s="149" t="s">
        <v>86</v>
      </c>
      <c r="AY1248" s="17" t="s">
        <v>241</v>
      </c>
      <c r="BE1248" s="150">
        <f>IF(N1248="základní",J1248,0)</f>
        <v>0</v>
      </c>
      <c r="BF1248" s="150">
        <f>IF(N1248="snížená",J1248,0)</f>
        <v>0</v>
      </c>
      <c r="BG1248" s="150">
        <f>IF(N1248="zákl. přenesená",J1248,0)</f>
        <v>0</v>
      </c>
      <c r="BH1248" s="150">
        <f>IF(N1248="sníž. přenesená",J1248,0)</f>
        <v>0</v>
      </c>
      <c r="BI1248" s="150">
        <f>IF(N1248="nulová",J1248,0)</f>
        <v>0</v>
      </c>
      <c r="BJ1248" s="17" t="s">
        <v>86</v>
      </c>
      <c r="BK1248" s="150">
        <f>ROUND(I1248*H1248,2)</f>
        <v>0</v>
      </c>
      <c r="BL1248" s="17" t="s">
        <v>334</v>
      </c>
      <c r="BM1248" s="149" t="s">
        <v>4052</v>
      </c>
    </row>
    <row r="1249" spans="2:65" s="12" customFormat="1" ht="12">
      <c r="B1249" s="151"/>
      <c r="D1249" s="152" t="s">
        <v>249</v>
      </c>
      <c r="E1249" s="153" t="s">
        <v>1</v>
      </c>
      <c r="F1249" s="154" t="s">
        <v>1253</v>
      </c>
      <c r="H1249" s="155">
        <v>1</v>
      </c>
      <c r="I1249" s="156"/>
      <c r="L1249" s="151"/>
      <c r="M1249" s="157"/>
      <c r="T1249" s="158"/>
      <c r="AT1249" s="153" t="s">
        <v>249</v>
      </c>
      <c r="AU1249" s="153" t="s">
        <v>86</v>
      </c>
      <c r="AV1249" s="12" t="s">
        <v>86</v>
      </c>
      <c r="AW1249" s="12" t="s">
        <v>30</v>
      </c>
      <c r="AX1249" s="12" t="s">
        <v>73</v>
      </c>
      <c r="AY1249" s="153" t="s">
        <v>241</v>
      </c>
    </row>
    <row r="1250" spans="2:65" s="14" customFormat="1" ht="24">
      <c r="B1250" s="166"/>
      <c r="D1250" s="152" t="s">
        <v>249</v>
      </c>
      <c r="E1250" s="167" t="s">
        <v>1</v>
      </c>
      <c r="F1250" s="168" t="s">
        <v>1280</v>
      </c>
      <c r="H1250" s="169">
        <v>1</v>
      </c>
      <c r="I1250" s="170"/>
      <c r="L1250" s="166"/>
      <c r="M1250" s="171"/>
      <c r="T1250" s="172"/>
      <c r="AT1250" s="167" t="s">
        <v>249</v>
      </c>
      <c r="AU1250" s="167" t="s">
        <v>86</v>
      </c>
      <c r="AV1250" s="14" t="s">
        <v>258</v>
      </c>
      <c r="AW1250" s="14" t="s">
        <v>30</v>
      </c>
      <c r="AX1250" s="14" t="s">
        <v>80</v>
      </c>
      <c r="AY1250" s="167" t="s">
        <v>241</v>
      </c>
    </row>
    <row r="1251" spans="2:65" s="1" customFormat="1" ht="24.25" customHeight="1">
      <c r="B1251" s="32"/>
      <c r="C1251" s="137" t="s">
        <v>1281</v>
      </c>
      <c r="D1251" s="137" t="s">
        <v>243</v>
      </c>
      <c r="E1251" s="138" t="s">
        <v>1282</v>
      </c>
      <c r="F1251" s="139" t="s">
        <v>1283</v>
      </c>
      <c r="G1251" s="140" t="s">
        <v>327</v>
      </c>
      <c r="H1251" s="141">
        <v>1</v>
      </c>
      <c r="I1251" s="142"/>
      <c r="J1251" s="143">
        <f>ROUND(I1251*H1251,2)</f>
        <v>0</v>
      </c>
      <c r="K1251" s="144"/>
      <c r="L1251" s="32"/>
      <c r="M1251" s="145" t="s">
        <v>1</v>
      </c>
      <c r="N1251" s="146" t="s">
        <v>39</v>
      </c>
      <c r="P1251" s="147">
        <f>O1251*H1251</f>
        <v>0</v>
      </c>
      <c r="Q1251" s="147">
        <v>1.32E-3</v>
      </c>
      <c r="R1251" s="147">
        <f>Q1251*H1251</f>
        <v>1.32E-3</v>
      </c>
      <c r="S1251" s="147">
        <v>0</v>
      </c>
      <c r="T1251" s="148">
        <f>S1251*H1251</f>
        <v>0</v>
      </c>
      <c r="AR1251" s="149" t="s">
        <v>334</v>
      </c>
      <c r="AT1251" s="149" t="s">
        <v>243</v>
      </c>
      <c r="AU1251" s="149" t="s">
        <v>86</v>
      </c>
      <c r="AY1251" s="17" t="s">
        <v>241</v>
      </c>
      <c r="BE1251" s="150">
        <f>IF(N1251="základní",J1251,0)</f>
        <v>0</v>
      </c>
      <c r="BF1251" s="150">
        <f>IF(N1251="snížená",J1251,0)</f>
        <v>0</v>
      </c>
      <c r="BG1251" s="150">
        <f>IF(N1251="zákl. přenesená",J1251,0)</f>
        <v>0</v>
      </c>
      <c r="BH1251" s="150">
        <f>IF(N1251="sníž. přenesená",J1251,0)</f>
        <v>0</v>
      </c>
      <c r="BI1251" s="150">
        <f>IF(N1251="nulová",J1251,0)</f>
        <v>0</v>
      </c>
      <c r="BJ1251" s="17" t="s">
        <v>86</v>
      </c>
      <c r="BK1251" s="150">
        <f>ROUND(I1251*H1251,2)</f>
        <v>0</v>
      </c>
      <c r="BL1251" s="17" t="s">
        <v>334</v>
      </c>
      <c r="BM1251" s="149" t="s">
        <v>4053</v>
      </c>
    </row>
    <row r="1252" spans="2:65" s="1" customFormat="1" ht="16.5" customHeight="1">
      <c r="B1252" s="32"/>
      <c r="C1252" s="137" t="s">
        <v>1285</v>
      </c>
      <c r="D1252" s="137" t="s">
        <v>243</v>
      </c>
      <c r="E1252" s="138" t="s">
        <v>1302</v>
      </c>
      <c r="F1252" s="139" t="s">
        <v>1303</v>
      </c>
      <c r="G1252" s="140" t="s">
        <v>327</v>
      </c>
      <c r="H1252" s="141">
        <v>1</v>
      </c>
      <c r="I1252" s="142"/>
      <c r="J1252" s="143">
        <f>ROUND(I1252*H1252,2)</f>
        <v>0</v>
      </c>
      <c r="K1252" s="144"/>
      <c r="L1252" s="32"/>
      <c r="M1252" s="145" t="s">
        <v>1</v>
      </c>
      <c r="N1252" s="146" t="s">
        <v>39</v>
      </c>
      <c r="P1252" s="147">
        <f>O1252*H1252</f>
        <v>0</v>
      </c>
      <c r="Q1252" s="147">
        <v>1.8799999999999999E-3</v>
      </c>
      <c r="R1252" s="147">
        <f>Q1252*H1252</f>
        <v>1.8799999999999999E-3</v>
      </c>
      <c r="S1252" s="147">
        <v>0</v>
      </c>
      <c r="T1252" s="148">
        <f>S1252*H1252</f>
        <v>0</v>
      </c>
      <c r="AR1252" s="149" t="s">
        <v>334</v>
      </c>
      <c r="AT1252" s="149" t="s">
        <v>243</v>
      </c>
      <c r="AU1252" s="149" t="s">
        <v>86</v>
      </c>
      <c r="AY1252" s="17" t="s">
        <v>241</v>
      </c>
      <c r="BE1252" s="150">
        <f>IF(N1252="základní",J1252,0)</f>
        <v>0</v>
      </c>
      <c r="BF1252" s="150">
        <f>IF(N1252="snížená",J1252,0)</f>
        <v>0</v>
      </c>
      <c r="BG1252" s="150">
        <f>IF(N1252="zákl. přenesená",J1252,0)</f>
        <v>0</v>
      </c>
      <c r="BH1252" s="150">
        <f>IF(N1252="sníž. přenesená",J1252,0)</f>
        <v>0</v>
      </c>
      <c r="BI1252" s="150">
        <f>IF(N1252="nulová",J1252,0)</f>
        <v>0</v>
      </c>
      <c r="BJ1252" s="17" t="s">
        <v>86</v>
      </c>
      <c r="BK1252" s="150">
        <f>ROUND(I1252*H1252,2)</f>
        <v>0</v>
      </c>
      <c r="BL1252" s="17" t="s">
        <v>334</v>
      </c>
      <c r="BM1252" s="149" t="s">
        <v>4054</v>
      </c>
    </row>
    <row r="1253" spans="2:65" s="1" customFormat="1" ht="24.25" customHeight="1">
      <c r="B1253" s="32"/>
      <c r="C1253" s="137" t="s">
        <v>1290</v>
      </c>
      <c r="D1253" s="137" t="s">
        <v>243</v>
      </c>
      <c r="E1253" s="138" t="s">
        <v>1286</v>
      </c>
      <c r="F1253" s="139" t="s">
        <v>1287</v>
      </c>
      <c r="G1253" s="140" t="s">
        <v>327</v>
      </c>
      <c r="H1253" s="141">
        <v>1</v>
      </c>
      <c r="I1253" s="142"/>
      <c r="J1253" s="143">
        <f>ROUND(I1253*H1253,2)</f>
        <v>0</v>
      </c>
      <c r="K1253" s="144"/>
      <c r="L1253" s="32"/>
      <c r="M1253" s="145" t="s">
        <v>1</v>
      </c>
      <c r="N1253" s="146" t="s">
        <v>39</v>
      </c>
      <c r="P1253" s="147">
        <f>O1253*H1253</f>
        <v>0</v>
      </c>
      <c r="Q1253" s="147">
        <v>1.47E-3</v>
      </c>
      <c r="R1253" s="147">
        <f>Q1253*H1253</f>
        <v>1.47E-3</v>
      </c>
      <c r="S1253" s="147">
        <v>0</v>
      </c>
      <c r="T1253" s="148">
        <f>S1253*H1253</f>
        <v>0</v>
      </c>
      <c r="AR1253" s="149" t="s">
        <v>334</v>
      </c>
      <c r="AT1253" s="149" t="s">
        <v>243</v>
      </c>
      <c r="AU1253" s="149" t="s">
        <v>86</v>
      </c>
      <c r="AY1253" s="17" t="s">
        <v>241</v>
      </c>
      <c r="BE1253" s="150">
        <f>IF(N1253="základní",J1253,0)</f>
        <v>0</v>
      </c>
      <c r="BF1253" s="150">
        <f>IF(N1253="snížená",J1253,0)</f>
        <v>0</v>
      </c>
      <c r="BG1253" s="150">
        <f>IF(N1253="zákl. přenesená",J1253,0)</f>
        <v>0</v>
      </c>
      <c r="BH1253" s="150">
        <f>IF(N1253="sníž. přenesená",J1253,0)</f>
        <v>0</v>
      </c>
      <c r="BI1253" s="150">
        <f>IF(N1253="nulová",J1253,0)</f>
        <v>0</v>
      </c>
      <c r="BJ1253" s="17" t="s">
        <v>86</v>
      </c>
      <c r="BK1253" s="150">
        <f>ROUND(I1253*H1253,2)</f>
        <v>0</v>
      </c>
      <c r="BL1253" s="17" t="s">
        <v>334</v>
      </c>
      <c r="BM1253" s="149" t="s">
        <v>4055</v>
      </c>
    </row>
    <row r="1254" spans="2:65" s="12" customFormat="1" ht="12">
      <c r="B1254" s="151"/>
      <c r="D1254" s="152" t="s">
        <v>249</v>
      </c>
      <c r="E1254" s="153" t="s">
        <v>1</v>
      </c>
      <c r="F1254" s="154" t="s">
        <v>1253</v>
      </c>
      <c r="H1254" s="155">
        <v>1</v>
      </c>
      <c r="I1254" s="156"/>
      <c r="L1254" s="151"/>
      <c r="M1254" s="157"/>
      <c r="T1254" s="158"/>
      <c r="AT1254" s="153" t="s">
        <v>249</v>
      </c>
      <c r="AU1254" s="153" t="s">
        <v>86</v>
      </c>
      <c r="AV1254" s="12" t="s">
        <v>86</v>
      </c>
      <c r="AW1254" s="12" t="s">
        <v>30</v>
      </c>
      <c r="AX1254" s="12" t="s">
        <v>73</v>
      </c>
      <c r="AY1254" s="153" t="s">
        <v>241</v>
      </c>
    </row>
    <row r="1255" spans="2:65" s="14" customFormat="1" ht="12">
      <c r="B1255" s="166"/>
      <c r="D1255" s="152" t="s">
        <v>249</v>
      </c>
      <c r="E1255" s="167" t="s">
        <v>1</v>
      </c>
      <c r="F1255" s="168" t="s">
        <v>1289</v>
      </c>
      <c r="H1255" s="169">
        <v>1</v>
      </c>
      <c r="I1255" s="170"/>
      <c r="L1255" s="166"/>
      <c r="M1255" s="171"/>
      <c r="T1255" s="172"/>
      <c r="AT1255" s="167" t="s">
        <v>249</v>
      </c>
      <c r="AU1255" s="167" t="s">
        <v>86</v>
      </c>
      <c r="AV1255" s="14" t="s">
        <v>258</v>
      </c>
      <c r="AW1255" s="14" t="s">
        <v>30</v>
      </c>
      <c r="AX1255" s="14" t="s">
        <v>80</v>
      </c>
      <c r="AY1255" s="167" t="s">
        <v>241</v>
      </c>
    </row>
    <row r="1256" spans="2:65" s="1" customFormat="1" ht="24.25" customHeight="1">
      <c r="B1256" s="32"/>
      <c r="C1256" s="137" t="s">
        <v>1295</v>
      </c>
      <c r="D1256" s="137" t="s">
        <v>243</v>
      </c>
      <c r="E1256" s="138" t="s">
        <v>1291</v>
      </c>
      <c r="F1256" s="139" t="s">
        <v>1292</v>
      </c>
      <c r="G1256" s="140" t="s">
        <v>327</v>
      </c>
      <c r="H1256" s="141">
        <v>1</v>
      </c>
      <c r="I1256" s="142"/>
      <c r="J1256" s="143">
        <f>ROUND(I1256*H1256,2)</f>
        <v>0</v>
      </c>
      <c r="K1256" s="144"/>
      <c r="L1256" s="32"/>
      <c r="M1256" s="145" t="s">
        <v>1</v>
      </c>
      <c r="N1256" s="146" t="s">
        <v>39</v>
      </c>
      <c r="P1256" s="147">
        <f>O1256*H1256</f>
        <v>0</v>
      </c>
      <c r="Q1256" s="147">
        <v>1.9000000000000001E-4</v>
      </c>
      <c r="R1256" s="147">
        <f>Q1256*H1256</f>
        <v>1.9000000000000001E-4</v>
      </c>
      <c r="S1256" s="147">
        <v>0</v>
      </c>
      <c r="T1256" s="148">
        <f>S1256*H1256</f>
        <v>0</v>
      </c>
      <c r="AR1256" s="149" t="s">
        <v>334</v>
      </c>
      <c r="AT1256" s="149" t="s">
        <v>243</v>
      </c>
      <c r="AU1256" s="149" t="s">
        <v>86</v>
      </c>
      <c r="AY1256" s="17" t="s">
        <v>241</v>
      </c>
      <c r="BE1256" s="150">
        <f>IF(N1256="základní",J1256,0)</f>
        <v>0</v>
      </c>
      <c r="BF1256" s="150">
        <f>IF(N1256="snížená",J1256,0)</f>
        <v>0</v>
      </c>
      <c r="BG1256" s="150">
        <f>IF(N1256="zákl. přenesená",J1256,0)</f>
        <v>0</v>
      </c>
      <c r="BH1256" s="150">
        <f>IF(N1256="sníž. přenesená",J1256,0)</f>
        <v>0</v>
      </c>
      <c r="BI1256" s="150">
        <f>IF(N1256="nulová",J1256,0)</f>
        <v>0</v>
      </c>
      <c r="BJ1256" s="17" t="s">
        <v>86</v>
      </c>
      <c r="BK1256" s="150">
        <f>ROUND(I1256*H1256,2)</f>
        <v>0</v>
      </c>
      <c r="BL1256" s="17" t="s">
        <v>334</v>
      </c>
      <c r="BM1256" s="149" t="s">
        <v>4056</v>
      </c>
    </row>
    <row r="1257" spans="2:65" s="12" customFormat="1" ht="12">
      <c r="B1257" s="151"/>
      <c r="D1257" s="152" t="s">
        <v>249</v>
      </c>
      <c r="E1257" s="153" t="s">
        <v>1</v>
      </c>
      <c r="F1257" s="154" t="s">
        <v>1253</v>
      </c>
      <c r="H1257" s="155">
        <v>1</v>
      </c>
      <c r="I1257" s="156"/>
      <c r="L1257" s="151"/>
      <c r="M1257" s="157"/>
      <c r="T1257" s="158"/>
      <c r="AT1257" s="153" t="s">
        <v>249</v>
      </c>
      <c r="AU1257" s="153" t="s">
        <v>86</v>
      </c>
      <c r="AV1257" s="12" t="s">
        <v>86</v>
      </c>
      <c r="AW1257" s="12" t="s">
        <v>30</v>
      </c>
      <c r="AX1257" s="12" t="s">
        <v>73</v>
      </c>
      <c r="AY1257" s="153" t="s">
        <v>241</v>
      </c>
    </row>
    <row r="1258" spans="2:65" s="14" customFormat="1" ht="12">
      <c r="B1258" s="166"/>
      <c r="D1258" s="152" t="s">
        <v>249</v>
      </c>
      <c r="E1258" s="167" t="s">
        <v>1</v>
      </c>
      <c r="F1258" s="168" t="s">
        <v>1294</v>
      </c>
      <c r="H1258" s="169">
        <v>1</v>
      </c>
      <c r="I1258" s="170"/>
      <c r="L1258" s="166"/>
      <c r="M1258" s="171"/>
      <c r="T1258" s="172"/>
      <c r="AT1258" s="167" t="s">
        <v>249</v>
      </c>
      <c r="AU1258" s="167" t="s">
        <v>86</v>
      </c>
      <c r="AV1258" s="14" t="s">
        <v>258</v>
      </c>
      <c r="AW1258" s="14" t="s">
        <v>30</v>
      </c>
      <c r="AX1258" s="14" t="s">
        <v>80</v>
      </c>
      <c r="AY1258" s="167" t="s">
        <v>241</v>
      </c>
    </row>
    <row r="1259" spans="2:65" s="1" customFormat="1" ht="24.25" customHeight="1">
      <c r="B1259" s="32"/>
      <c r="C1259" s="137" t="s">
        <v>1301</v>
      </c>
      <c r="D1259" s="137" t="s">
        <v>243</v>
      </c>
      <c r="E1259" s="138" t="s">
        <v>1296</v>
      </c>
      <c r="F1259" s="139" t="s">
        <v>1297</v>
      </c>
      <c r="G1259" s="140" t="s">
        <v>327</v>
      </c>
      <c r="H1259" s="141">
        <v>7</v>
      </c>
      <c r="I1259" s="142"/>
      <c r="J1259" s="143">
        <f>ROUND(I1259*H1259,2)</f>
        <v>0</v>
      </c>
      <c r="K1259" s="144"/>
      <c r="L1259" s="32"/>
      <c r="M1259" s="145" t="s">
        <v>1</v>
      </c>
      <c r="N1259" s="146" t="s">
        <v>39</v>
      </c>
      <c r="P1259" s="147">
        <f>O1259*H1259</f>
        <v>0</v>
      </c>
      <c r="Q1259" s="147">
        <v>9.5E-4</v>
      </c>
      <c r="R1259" s="147">
        <f>Q1259*H1259</f>
        <v>6.6499999999999997E-3</v>
      </c>
      <c r="S1259" s="147">
        <v>0</v>
      </c>
      <c r="T1259" s="148">
        <f>S1259*H1259</f>
        <v>0</v>
      </c>
      <c r="AR1259" s="149" t="s">
        <v>334</v>
      </c>
      <c r="AT1259" s="149" t="s">
        <v>243</v>
      </c>
      <c r="AU1259" s="149" t="s">
        <v>86</v>
      </c>
      <c r="AY1259" s="17" t="s">
        <v>241</v>
      </c>
      <c r="BE1259" s="150">
        <f>IF(N1259="základní",J1259,0)</f>
        <v>0</v>
      </c>
      <c r="BF1259" s="150">
        <f>IF(N1259="snížená",J1259,0)</f>
        <v>0</v>
      </c>
      <c r="BG1259" s="150">
        <f>IF(N1259="zákl. přenesená",J1259,0)</f>
        <v>0</v>
      </c>
      <c r="BH1259" s="150">
        <f>IF(N1259="sníž. přenesená",J1259,0)</f>
        <v>0</v>
      </c>
      <c r="BI1259" s="150">
        <f>IF(N1259="nulová",J1259,0)</f>
        <v>0</v>
      </c>
      <c r="BJ1259" s="17" t="s">
        <v>86</v>
      </c>
      <c r="BK1259" s="150">
        <f>ROUND(I1259*H1259,2)</f>
        <v>0</v>
      </c>
      <c r="BL1259" s="17" t="s">
        <v>334</v>
      </c>
      <c r="BM1259" s="149" t="s">
        <v>4057</v>
      </c>
    </row>
    <row r="1260" spans="2:65" s="12" customFormat="1" ht="12">
      <c r="B1260" s="151"/>
      <c r="D1260" s="152" t="s">
        <v>249</v>
      </c>
      <c r="E1260" s="153" t="s">
        <v>1</v>
      </c>
      <c r="F1260" s="154" t="s">
        <v>1253</v>
      </c>
      <c r="H1260" s="155">
        <v>1</v>
      </c>
      <c r="I1260" s="156"/>
      <c r="L1260" s="151"/>
      <c r="M1260" s="157"/>
      <c r="T1260" s="158"/>
      <c r="AT1260" s="153" t="s">
        <v>249</v>
      </c>
      <c r="AU1260" s="153" t="s">
        <v>86</v>
      </c>
      <c r="AV1260" s="12" t="s">
        <v>86</v>
      </c>
      <c r="AW1260" s="12" t="s">
        <v>30</v>
      </c>
      <c r="AX1260" s="12" t="s">
        <v>73</v>
      </c>
      <c r="AY1260" s="153" t="s">
        <v>241</v>
      </c>
    </row>
    <row r="1261" spans="2:65" s="14" customFormat="1" ht="12">
      <c r="B1261" s="166"/>
      <c r="D1261" s="152" t="s">
        <v>249</v>
      </c>
      <c r="E1261" s="167" t="s">
        <v>1</v>
      </c>
      <c r="F1261" s="168" t="s">
        <v>1299</v>
      </c>
      <c r="H1261" s="169">
        <v>1</v>
      </c>
      <c r="I1261" s="170"/>
      <c r="L1261" s="166"/>
      <c r="M1261" s="171"/>
      <c r="T1261" s="172"/>
      <c r="AT1261" s="167" t="s">
        <v>249</v>
      </c>
      <c r="AU1261" s="167" t="s">
        <v>86</v>
      </c>
      <c r="AV1261" s="14" t="s">
        <v>258</v>
      </c>
      <c r="AW1261" s="14" t="s">
        <v>30</v>
      </c>
      <c r="AX1261" s="14" t="s">
        <v>73</v>
      </c>
      <c r="AY1261" s="167" t="s">
        <v>241</v>
      </c>
    </row>
    <row r="1262" spans="2:65" s="12" customFormat="1" ht="12">
      <c r="B1262" s="151"/>
      <c r="D1262" s="152" t="s">
        <v>249</v>
      </c>
      <c r="E1262" s="153" t="s">
        <v>1</v>
      </c>
      <c r="F1262" s="154" t="s">
        <v>1138</v>
      </c>
      <c r="H1262" s="155">
        <v>6</v>
      </c>
      <c r="I1262" s="156"/>
      <c r="L1262" s="151"/>
      <c r="M1262" s="157"/>
      <c r="T1262" s="158"/>
      <c r="AT1262" s="153" t="s">
        <v>249</v>
      </c>
      <c r="AU1262" s="153" t="s">
        <v>86</v>
      </c>
      <c r="AV1262" s="12" t="s">
        <v>86</v>
      </c>
      <c r="AW1262" s="12" t="s">
        <v>30</v>
      </c>
      <c r="AX1262" s="12" t="s">
        <v>73</v>
      </c>
      <c r="AY1262" s="153" t="s">
        <v>241</v>
      </c>
    </row>
    <row r="1263" spans="2:65" s="14" customFormat="1" ht="24">
      <c r="B1263" s="166"/>
      <c r="D1263" s="152" t="s">
        <v>249</v>
      </c>
      <c r="E1263" s="167" t="s">
        <v>1</v>
      </c>
      <c r="F1263" s="168" t="s">
        <v>1300</v>
      </c>
      <c r="H1263" s="169">
        <v>6</v>
      </c>
      <c r="I1263" s="170"/>
      <c r="L1263" s="166"/>
      <c r="M1263" s="171"/>
      <c r="T1263" s="172"/>
      <c r="AT1263" s="167" t="s">
        <v>249</v>
      </c>
      <c r="AU1263" s="167" t="s">
        <v>86</v>
      </c>
      <c r="AV1263" s="14" t="s">
        <v>258</v>
      </c>
      <c r="AW1263" s="14" t="s">
        <v>30</v>
      </c>
      <c r="AX1263" s="14" t="s">
        <v>73</v>
      </c>
      <c r="AY1263" s="167" t="s">
        <v>241</v>
      </c>
    </row>
    <row r="1264" spans="2:65" s="13" customFormat="1" ht="12">
      <c r="B1264" s="159"/>
      <c r="D1264" s="152" t="s">
        <v>249</v>
      </c>
      <c r="E1264" s="160" t="s">
        <v>1</v>
      </c>
      <c r="F1264" s="161" t="s">
        <v>251</v>
      </c>
      <c r="H1264" s="162">
        <v>7</v>
      </c>
      <c r="I1264" s="163"/>
      <c r="L1264" s="159"/>
      <c r="M1264" s="164"/>
      <c r="T1264" s="165"/>
      <c r="AT1264" s="160" t="s">
        <v>249</v>
      </c>
      <c r="AU1264" s="160" t="s">
        <v>86</v>
      </c>
      <c r="AV1264" s="13" t="s">
        <v>247</v>
      </c>
      <c r="AW1264" s="13" t="s">
        <v>30</v>
      </c>
      <c r="AX1264" s="13" t="s">
        <v>80</v>
      </c>
      <c r="AY1264" s="160" t="s">
        <v>241</v>
      </c>
    </row>
    <row r="1265" spans="2:65" s="1" customFormat="1" ht="24.25" customHeight="1">
      <c r="B1265" s="32"/>
      <c r="C1265" s="137" t="s">
        <v>1305</v>
      </c>
      <c r="D1265" s="137" t="s">
        <v>243</v>
      </c>
      <c r="E1265" s="138" t="s">
        <v>1306</v>
      </c>
      <c r="F1265" s="139" t="s">
        <v>1307</v>
      </c>
      <c r="G1265" s="140" t="s">
        <v>299</v>
      </c>
      <c r="H1265" s="141">
        <v>148</v>
      </c>
      <c r="I1265" s="142"/>
      <c r="J1265" s="143">
        <f>ROUND(I1265*H1265,2)</f>
        <v>0</v>
      </c>
      <c r="K1265" s="144"/>
      <c r="L1265" s="32"/>
      <c r="M1265" s="145" t="s">
        <v>1</v>
      </c>
      <c r="N1265" s="146" t="s">
        <v>39</v>
      </c>
      <c r="P1265" s="147">
        <f>O1265*H1265</f>
        <v>0</v>
      </c>
      <c r="Q1265" s="147">
        <v>1.9000000000000001E-4</v>
      </c>
      <c r="R1265" s="147">
        <f>Q1265*H1265</f>
        <v>2.8120000000000003E-2</v>
      </c>
      <c r="S1265" s="147">
        <v>0</v>
      </c>
      <c r="T1265" s="148">
        <f>S1265*H1265</f>
        <v>0</v>
      </c>
      <c r="AR1265" s="149" t="s">
        <v>334</v>
      </c>
      <c r="AT1265" s="149" t="s">
        <v>243</v>
      </c>
      <c r="AU1265" s="149" t="s">
        <v>86</v>
      </c>
      <c r="AY1265" s="17" t="s">
        <v>241</v>
      </c>
      <c r="BE1265" s="150">
        <f>IF(N1265="základní",J1265,0)</f>
        <v>0</v>
      </c>
      <c r="BF1265" s="150">
        <f>IF(N1265="snížená",J1265,0)</f>
        <v>0</v>
      </c>
      <c r="BG1265" s="150">
        <f>IF(N1265="zákl. přenesená",J1265,0)</f>
        <v>0</v>
      </c>
      <c r="BH1265" s="150">
        <f>IF(N1265="sníž. přenesená",J1265,0)</f>
        <v>0</v>
      </c>
      <c r="BI1265" s="150">
        <f>IF(N1265="nulová",J1265,0)</f>
        <v>0</v>
      </c>
      <c r="BJ1265" s="17" t="s">
        <v>86</v>
      </c>
      <c r="BK1265" s="150">
        <f>ROUND(I1265*H1265,2)</f>
        <v>0</v>
      </c>
      <c r="BL1265" s="17" t="s">
        <v>334</v>
      </c>
      <c r="BM1265" s="149" t="s">
        <v>4058</v>
      </c>
    </row>
    <row r="1266" spans="2:65" s="12" customFormat="1" ht="24">
      <c r="B1266" s="151"/>
      <c r="D1266" s="152" t="s">
        <v>249</v>
      </c>
      <c r="E1266" s="153" t="s">
        <v>1</v>
      </c>
      <c r="F1266" s="154" t="s">
        <v>1309</v>
      </c>
      <c r="H1266" s="155">
        <v>148</v>
      </c>
      <c r="I1266" s="156"/>
      <c r="L1266" s="151"/>
      <c r="M1266" s="157"/>
      <c r="T1266" s="158"/>
      <c r="AT1266" s="153" t="s">
        <v>249</v>
      </c>
      <c r="AU1266" s="153" t="s">
        <v>86</v>
      </c>
      <c r="AV1266" s="12" t="s">
        <v>86</v>
      </c>
      <c r="AW1266" s="12" t="s">
        <v>30</v>
      </c>
      <c r="AX1266" s="12" t="s">
        <v>73</v>
      </c>
      <c r="AY1266" s="153" t="s">
        <v>241</v>
      </c>
    </row>
    <row r="1267" spans="2:65" s="13" customFormat="1" ht="12">
      <c r="B1267" s="159"/>
      <c r="D1267" s="152" t="s">
        <v>249</v>
      </c>
      <c r="E1267" s="160" t="s">
        <v>1</v>
      </c>
      <c r="F1267" s="161" t="s">
        <v>251</v>
      </c>
      <c r="H1267" s="162">
        <v>148</v>
      </c>
      <c r="I1267" s="163"/>
      <c r="L1267" s="159"/>
      <c r="M1267" s="164"/>
      <c r="T1267" s="165"/>
      <c r="AT1267" s="160" t="s">
        <v>249</v>
      </c>
      <c r="AU1267" s="160" t="s">
        <v>86</v>
      </c>
      <c r="AV1267" s="13" t="s">
        <v>247</v>
      </c>
      <c r="AW1267" s="13" t="s">
        <v>30</v>
      </c>
      <c r="AX1267" s="13" t="s">
        <v>80</v>
      </c>
      <c r="AY1267" s="160" t="s">
        <v>241</v>
      </c>
    </row>
    <row r="1268" spans="2:65" s="1" customFormat="1" ht="21.75" customHeight="1">
      <c r="B1268" s="32"/>
      <c r="C1268" s="137" t="s">
        <v>1310</v>
      </c>
      <c r="D1268" s="137" t="s">
        <v>243</v>
      </c>
      <c r="E1268" s="138" t="s">
        <v>1311</v>
      </c>
      <c r="F1268" s="139" t="s">
        <v>1312</v>
      </c>
      <c r="G1268" s="140" t="s">
        <v>299</v>
      </c>
      <c r="H1268" s="141">
        <v>148</v>
      </c>
      <c r="I1268" s="142"/>
      <c r="J1268" s="143">
        <f>ROUND(I1268*H1268,2)</f>
        <v>0</v>
      </c>
      <c r="K1268" s="144"/>
      <c r="L1268" s="32"/>
      <c r="M1268" s="145" t="s">
        <v>1</v>
      </c>
      <c r="N1268" s="146" t="s">
        <v>39</v>
      </c>
      <c r="P1268" s="147">
        <f>O1268*H1268</f>
        <v>0</v>
      </c>
      <c r="Q1268" s="147">
        <v>1.0000000000000001E-5</v>
      </c>
      <c r="R1268" s="147">
        <f>Q1268*H1268</f>
        <v>1.4800000000000002E-3</v>
      </c>
      <c r="S1268" s="147">
        <v>0</v>
      </c>
      <c r="T1268" s="148">
        <f>S1268*H1268</f>
        <v>0</v>
      </c>
      <c r="AR1268" s="149" t="s">
        <v>334</v>
      </c>
      <c r="AT1268" s="149" t="s">
        <v>243</v>
      </c>
      <c r="AU1268" s="149" t="s">
        <v>86</v>
      </c>
      <c r="AY1268" s="17" t="s">
        <v>241</v>
      </c>
      <c r="BE1268" s="150">
        <f>IF(N1268="základní",J1268,0)</f>
        <v>0</v>
      </c>
      <c r="BF1268" s="150">
        <f>IF(N1268="snížená",J1268,0)</f>
        <v>0</v>
      </c>
      <c r="BG1268" s="150">
        <f>IF(N1268="zákl. přenesená",J1268,0)</f>
        <v>0</v>
      </c>
      <c r="BH1268" s="150">
        <f>IF(N1268="sníž. přenesená",J1268,0)</f>
        <v>0</v>
      </c>
      <c r="BI1268" s="150">
        <f>IF(N1268="nulová",J1268,0)</f>
        <v>0</v>
      </c>
      <c r="BJ1268" s="17" t="s">
        <v>86</v>
      </c>
      <c r="BK1268" s="150">
        <f>ROUND(I1268*H1268,2)</f>
        <v>0</v>
      </c>
      <c r="BL1268" s="17" t="s">
        <v>334</v>
      </c>
      <c r="BM1268" s="149" t="s">
        <v>4059</v>
      </c>
    </row>
    <row r="1269" spans="2:65" s="12" customFormat="1" ht="24">
      <c r="B1269" s="151"/>
      <c r="D1269" s="152" t="s">
        <v>249</v>
      </c>
      <c r="E1269" s="153" t="s">
        <v>1</v>
      </c>
      <c r="F1269" s="154" t="s">
        <v>1309</v>
      </c>
      <c r="H1269" s="155">
        <v>148</v>
      </c>
      <c r="I1269" s="156"/>
      <c r="L1269" s="151"/>
      <c r="M1269" s="157"/>
      <c r="T1269" s="158"/>
      <c r="AT1269" s="153" t="s">
        <v>249</v>
      </c>
      <c r="AU1269" s="153" t="s">
        <v>86</v>
      </c>
      <c r="AV1269" s="12" t="s">
        <v>86</v>
      </c>
      <c r="AW1269" s="12" t="s">
        <v>30</v>
      </c>
      <c r="AX1269" s="12" t="s">
        <v>73</v>
      </c>
      <c r="AY1269" s="153" t="s">
        <v>241</v>
      </c>
    </row>
    <row r="1270" spans="2:65" s="13" customFormat="1" ht="12">
      <c r="B1270" s="159"/>
      <c r="D1270" s="152" t="s">
        <v>249</v>
      </c>
      <c r="E1270" s="160" t="s">
        <v>1</v>
      </c>
      <c r="F1270" s="161" t="s">
        <v>251</v>
      </c>
      <c r="H1270" s="162">
        <v>148</v>
      </c>
      <c r="I1270" s="163"/>
      <c r="L1270" s="159"/>
      <c r="M1270" s="164"/>
      <c r="T1270" s="165"/>
      <c r="AT1270" s="160" t="s">
        <v>249</v>
      </c>
      <c r="AU1270" s="160" t="s">
        <v>86</v>
      </c>
      <c r="AV1270" s="13" t="s">
        <v>247</v>
      </c>
      <c r="AW1270" s="13" t="s">
        <v>30</v>
      </c>
      <c r="AX1270" s="13" t="s">
        <v>80</v>
      </c>
      <c r="AY1270" s="160" t="s">
        <v>241</v>
      </c>
    </row>
    <row r="1271" spans="2:65" s="1" customFormat="1" ht="16.5" customHeight="1">
      <c r="B1271" s="32"/>
      <c r="C1271" s="137" t="s">
        <v>1314</v>
      </c>
      <c r="D1271" s="137" t="s">
        <v>243</v>
      </c>
      <c r="E1271" s="138" t="s">
        <v>1194</v>
      </c>
      <c r="F1271" s="139" t="s">
        <v>1195</v>
      </c>
      <c r="G1271" s="140" t="s">
        <v>1196</v>
      </c>
      <c r="H1271" s="141">
        <v>8</v>
      </c>
      <c r="I1271" s="142"/>
      <c r="J1271" s="143">
        <f>ROUND(I1271*H1271,2)</f>
        <v>0</v>
      </c>
      <c r="K1271" s="144"/>
      <c r="L1271" s="32"/>
      <c r="M1271" s="145" t="s">
        <v>1</v>
      </c>
      <c r="N1271" s="146" t="s">
        <v>39</v>
      </c>
      <c r="P1271" s="147">
        <f>O1271*H1271</f>
        <v>0</v>
      </c>
      <c r="Q1271" s="147">
        <v>0</v>
      </c>
      <c r="R1271" s="147">
        <f>Q1271*H1271</f>
        <v>0</v>
      </c>
      <c r="S1271" s="147">
        <v>0</v>
      </c>
      <c r="T1271" s="148">
        <f>S1271*H1271</f>
        <v>0</v>
      </c>
      <c r="AR1271" s="149" t="s">
        <v>1187</v>
      </c>
      <c r="AT1271" s="149" t="s">
        <v>243</v>
      </c>
      <c r="AU1271" s="149" t="s">
        <v>86</v>
      </c>
      <c r="AY1271" s="17" t="s">
        <v>241</v>
      </c>
      <c r="BE1271" s="150">
        <f>IF(N1271="základní",J1271,0)</f>
        <v>0</v>
      </c>
      <c r="BF1271" s="150">
        <f>IF(N1271="snížená",J1271,0)</f>
        <v>0</v>
      </c>
      <c r="BG1271" s="150">
        <f>IF(N1271="zákl. přenesená",J1271,0)</f>
        <v>0</v>
      </c>
      <c r="BH1271" s="150">
        <f>IF(N1271="sníž. přenesená",J1271,0)</f>
        <v>0</v>
      </c>
      <c r="BI1271" s="150">
        <f>IF(N1271="nulová",J1271,0)</f>
        <v>0</v>
      </c>
      <c r="BJ1271" s="17" t="s">
        <v>86</v>
      </c>
      <c r="BK1271" s="150">
        <f>ROUND(I1271*H1271,2)</f>
        <v>0</v>
      </c>
      <c r="BL1271" s="17" t="s">
        <v>1187</v>
      </c>
      <c r="BM1271" s="149" t="s">
        <v>4060</v>
      </c>
    </row>
    <row r="1272" spans="2:65" s="12" customFormat="1" ht="12">
      <c r="B1272" s="151"/>
      <c r="D1272" s="152" t="s">
        <v>249</v>
      </c>
      <c r="E1272" s="153" t="s">
        <v>1</v>
      </c>
      <c r="F1272" s="154" t="s">
        <v>1158</v>
      </c>
      <c r="H1272" s="155">
        <v>8</v>
      </c>
      <c r="I1272" s="156"/>
      <c r="L1272" s="151"/>
      <c r="M1272" s="157"/>
      <c r="T1272" s="158"/>
      <c r="AT1272" s="153" t="s">
        <v>249</v>
      </c>
      <c r="AU1272" s="153" t="s">
        <v>86</v>
      </c>
      <c r="AV1272" s="12" t="s">
        <v>86</v>
      </c>
      <c r="AW1272" s="12" t="s">
        <v>30</v>
      </c>
      <c r="AX1272" s="12" t="s">
        <v>73</v>
      </c>
      <c r="AY1272" s="153" t="s">
        <v>241</v>
      </c>
    </row>
    <row r="1273" spans="2:65" s="13" customFormat="1" ht="12">
      <c r="B1273" s="159"/>
      <c r="D1273" s="152" t="s">
        <v>249</v>
      </c>
      <c r="E1273" s="160" t="s">
        <v>1</v>
      </c>
      <c r="F1273" s="161" t="s">
        <v>1316</v>
      </c>
      <c r="H1273" s="162">
        <v>8</v>
      </c>
      <c r="I1273" s="163"/>
      <c r="L1273" s="159"/>
      <c r="M1273" s="164"/>
      <c r="T1273" s="165"/>
      <c r="AT1273" s="160" t="s">
        <v>249</v>
      </c>
      <c r="AU1273" s="160" t="s">
        <v>86</v>
      </c>
      <c r="AV1273" s="13" t="s">
        <v>247</v>
      </c>
      <c r="AW1273" s="13" t="s">
        <v>30</v>
      </c>
      <c r="AX1273" s="13" t="s">
        <v>80</v>
      </c>
      <c r="AY1273" s="160" t="s">
        <v>241</v>
      </c>
    </row>
    <row r="1274" spans="2:65" s="1" customFormat="1" ht="24.25" customHeight="1">
      <c r="B1274" s="32"/>
      <c r="C1274" s="137" t="s">
        <v>1317</v>
      </c>
      <c r="D1274" s="137" t="s">
        <v>243</v>
      </c>
      <c r="E1274" s="138" t="s">
        <v>1318</v>
      </c>
      <c r="F1274" s="139" t="s">
        <v>1319</v>
      </c>
      <c r="G1274" s="140" t="s">
        <v>282</v>
      </c>
      <c r="H1274" s="141">
        <v>0.114</v>
      </c>
      <c r="I1274" s="142"/>
      <c r="J1274" s="143">
        <f>ROUND(I1274*H1274,2)</f>
        <v>0</v>
      </c>
      <c r="K1274" s="144"/>
      <c r="L1274" s="32"/>
      <c r="M1274" s="145" t="s">
        <v>1</v>
      </c>
      <c r="N1274" s="146" t="s">
        <v>39</v>
      </c>
      <c r="P1274" s="147">
        <f>O1274*H1274</f>
        <v>0</v>
      </c>
      <c r="Q1274" s="147">
        <v>0</v>
      </c>
      <c r="R1274" s="147">
        <f>Q1274*H1274</f>
        <v>0</v>
      </c>
      <c r="S1274" s="147">
        <v>0</v>
      </c>
      <c r="T1274" s="148">
        <f>S1274*H1274</f>
        <v>0</v>
      </c>
      <c r="AR1274" s="149" t="s">
        <v>334</v>
      </c>
      <c r="AT1274" s="149" t="s">
        <v>243</v>
      </c>
      <c r="AU1274" s="149" t="s">
        <v>86</v>
      </c>
      <c r="AY1274" s="17" t="s">
        <v>241</v>
      </c>
      <c r="BE1274" s="150">
        <f>IF(N1274="základní",J1274,0)</f>
        <v>0</v>
      </c>
      <c r="BF1274" s="150">
        <f>IF(N1274="snížená",J1274,0)</f>
        <v>0</v>
      </c>
      <c r="BG1274" s="150">
        <f>IF(N1274="zákl. přenesená",J1274,0)</f>
        <v>0</v>
      </c>
      <c r="BH1274" s="150">
        <f>IF(N1274="sníž. přenesená",J1274,0)</f>
        <v>0</v>
      </c>
      <c r="BI1274" s="150">
        <f>IF(N1274="nulová",J1274,0)</f>
        <v>0</v>
      </c>
      <c r="BJ1274" s="17" t="s">
        <v>86</v>
      </c>
      <c r="BK1274" s="150">
        <f>ROUND(I1274*H1274,2)</f>
        <v>0</v>
      </c>
      <c r="BL1274" s="17" t="s">
        <v>334</v>
      </c>
      <c r="BM1274" s="149" t="s">
        <v>4061</v>
      </c>
    </row>
    <row r="1275" spans="2:65" s="11" customFormat="1" ht="22.75" customHeight="1">
      <c r="B1275" s="125"/>
      <c r="D1275" s="126" t="s">
        <v>72</v>
      </c>
      <c r="E1275" s="135" t="s">
        <v>1321</v>
      </c>
      <c r="F1275" s="135" t="s">
        <v>1322</v>
      </c>
      <c r="I1275" s="128"/>
      <c r="J1275" s="136">
        <f>BK1275</f>
        <v>0</v>
      </c>
      <c r="L1275" s="125"/>
      <c r="M1275" s="130"/>
      <c r="P1275" s="131">
        <f>SUM(P1276:P1278)</f>
        <v>0</v>
      </c>
      <c r="R1275" s="131">
        <f>SUM(R1276:R1278)</f>
        <v>5.8300000000000001E-3</v>
      </c>
      <c r="T1275" s="132">
        <f>SUM(T1276:T1278)</f>
        <v>0</v>
      </c>
      <c r="AR1275" s="126" t="s">
        <v>86</v>
      </c>
      <c r="AT1275" s="133" t="s">
        <v>72</v>
      </c>
      <c r="AU1275" s="133" t="s">
        <v>80</v>
      </c>
      <c r="AY1275" s="126" t="s">
        <v>241</v>
      </c>
      <c r="BK1275" s="134">
        <f>SUM(BK1276:BK1278)</f>
        <v>0</v>
      </c>
    </row>
    <row r="1276" spans="2:65" s="1" customFormat="1" ht="33" customHeight="1">
      <c r="B1276" s="32"/>
      <c r="C1276" s="137" t="s">
        <v>1323</v>
      </c>
      <c r="D1276" s="137" t="s">
        <v>243</v>
      </c>
      <c r="E1276" s="138" t="s">
        <v>1324</v>
      </c>
      <c r="F1276" s="139" t="s">
        <v>1325</v>
      </c>
      <c r="G1276" s="140" t="s">
        <v>1247</v>
      </c>
      <c r="H1276" s="141">
        <v>1</v>
      </c>
      <c r="I1276" s="142"/>
      <c r="J1276" s="143">
        <f>ROUND(I1276*H1276,2)</f>
        <v>0</v>
      </c>
      <c r="K1276" s="144"/>
      <c r="L1276" s="32"/>
      <c r="M1276" s="145" t="s">
        <v>1</v>
      </c>
      <c r="N1276" s="146" t="s">
        <v>39</v>
      </c>
      <c r="P1276" s="147">
        <f>O1276*H1276</f>
        <v>0</v>
      </c>
      <c r="Q1276" s="147">
        <v>5.8300000000000001E-3</v>
      </c>
      <c r="R1276" s="147">
        <f>Q1276*H1276</f>
        <v>5.8300000000000001E-3</v>
      </c>
      <c r="S1276" s="147">
        <v>0</v>
      </c>
      <c r="T1276" s="148">
        <f>S1276*H1276</f>
        <v>0</v>
      </c>
      <c r="AR1276" s="149" t="s">
        <v>334</v>
      </c>
      <c r="AT1276" s="149" t="s">
        <v>243</v>
      </c>
      <c r="AU1276" s="149" t="s">
        <v>86</v>
      </c>
      <c r="AY1276" s="17" t="s">
        <v>241</v>
      </c>
      <c r="BE1276" s="150">
        <f>IF(N1276="základní",J1276,0)</f>
        <v>0</v>
      </c>
      <c r="BF1276" s="150">
        <f>IF(N1276="snížená",J1276,0)</f>
        <v>0</v>
      </c>
      <c r="BG1276" s="150">
        <f>IF(N1276="zákl. přenesená",J1276,0)</f>
        <v>0</v>
      </c>
      <c r="BH1276" s="150">
        <f>IF(N1276="sníž. přenesená",J1276,0)</f>
        <v>0</v>
      </c>
      <c r="BI1276" s="150">
        <f>IF(N1276="nulová",J1276,0)</f>
        <v>0</v>
      </c>
      <c r="BJ1276" s="17" t="s">
        <v>86</v>
      </c>
      <c r="BK1276" s="150">
        <f>ROUND(I1276*H1276,2)</f>
        <v>0</v>
      </c>
      <c r="BL1276" s="17" t="s">
        <v>334</v>
      </c>
      <c r="BM1276" s="149" t="s">
        <v>4062</v>
      </c>
    </row>
    <row r="1277" spans="2:65" s="12" customFormat="1" ht="12">
      <c r="B1277" s="151"/>
      <c r="D1277" s="152" t="s">
        <v>249</v>
      </c>
      <c r="E1277" s="153" t="s">
        <v>1</v>
      </c>
      <c r="F1277" s="154" t="s">
        <v>1253</v>
      </c>
      <c r="H1277" s="155">
        <v>1</v>
      </c>
      <c r="I1277" s="156"/>
      <c r="L1277" s="151"/>
      <c r="M1277" s="157"/>
      <c r="T1277" s="158"/>
      <c r="AT1277" s="153" t="s">
        <v>249</v>
      </c>
      <c r="AU1277" s="153" t="s">
        <v>86</v>
      </c>
      <c r="AV1277" s="12" t="s">
        <v>86</v>
      </c>
      <c r="AW1277" s="12" t="s">
        <v>30</v>
      </c>
      <c r="AX1277" s="12" t="s">
        <v>73</v>
      </c>
      <c r="AY1277" s="153" t="s">
        <v>241</v>
      </c>
    </row>
    <row r="1278" spans="2:65" s="13" customFormat="1" ht="12">
      <c r="B1278" s="159"/>
      <c r="D1278" s="152" t="s">
        <v>249</v>
      </c>
      <c r="E1278" s="160" t="s">
        <v>1</v>
      </c>
      <c r="F1278" s="161" t="s">
        <v>1327</v>
      </c>
      <c r="H1278" s="162">
        <v>1</v>
      </c>
      <c r="I1278" s="163"/>
      <c r="L1278" s="159"/>
      <c r="M1278" s="164"/>
      <c r="T1278" s="165"/>
      <c r="AT1278" s="160" t="s">
        <v>249</v>
      </c>
      <c r="AU1278" s="160" t="s">
        <v>86</v>
      </c>
      <c r="AV1278" s="13" t="s">
        <v>247</v>
      </c>
      <c r="AW1278" s="13" t="s">
        <v>30</v>
      </c>
      <c r="AX1278" s="13" t="s">
        <v>80</v>
      </c>
      <c r="AY1278" s="160" t="s">
        <v>241</v>
      </c>
    </row>
    <row r="1279" spans="2:65" s="11" customFormat="1" ht="22.75" customHeight="1">
      <c r="B1279" s="125"/>
      <c r="D1279" s="126" t="s">
        <v>72</v>
      </c>
      <c r="E1279" s="135" t="s">
        <v>1328</v>
      </c>
      <c r="F1279" s="135" t="s">
        <v>1329</v>
      </c>
      <c r="I1279" s="128"/>
      <c r="J1279" s="136">
        <f>BK1279</f>
        <v>0</v>
      </c>
      <c r="L1279" s="125"/>
      <c r="M1279" s="130"/>
      <c r="P1279" s="131">
        <f>SUM(P1280:P1339)</f>
        <v>0</v>
      </c>
      <c r="R1279" s="131">
        <f>SUM(R1280:R1339)</f>
        <v>0.46355000000000007</v>
      </c>
      <c r="T1279" s="132">
        <f>SUM(T1280:T1339)</f>
        <v>0</v>
      </c>
      <c r="AR1279" s="126" t="s">
        <v>86</v>
      </c>
      <c r="AT1279" s="133" t="s">
        <v>72</v>
      </c>
      <c r="AU1279" s="133" t="s">
        <v>80</v>
      </c>
      <c r="AY1279" s="126" t="s">
        <v>241</v>
      </c>
      <c r="BK1279" s="134">
        <f>SUM(BK1280:BK1339)</f>
        <v>0</v>
      </c>
    </row>
    <row r="1280" spans="2:65" s="1" customFormat="1" ht="21.75" customHeight="1">
      <c r="B1280" s="32"/>
      <c r="C1280" s="137" t="s">
        <v>1330</v>
      </c>
      <c r="D1280" s="137" t="s">
        <v>243</v>
      </c>
      <c r="E1280" s="138" t="s">
        <v>1331</v>
      </c>
      <c r="F1280" s="139" t="s">
        <v>1332</v>
      </c>
      <c r="G1280" s="140" t="s">
        <v>327</v>
      </c>
      <c r="H1280" s="141">
        <v>7</v>
      </c>
      <c r="I1280" s="142"/>
      <c r="J1280" s="143">
        <f t="shared" ref="J1280:J1308" si="20">ROUND(I1280*H1280,2)</f>
        <v>0</v>
      </c>
      <c r="K1280" s="144"/>
      <c r="L1280" s="32"/>
      <c r="M1280" s="145" t="s">
        <v>1</v>
      </c>
      <c r="N1280" s="146" t="s">
        <v>39</v>
      </c>
      <c r="P1280" s="147">
        <f t="shared" ref="P1280:P1308" si="21">O1280*H1280</f>
        <v>0</v>
      </c>
      <c r="Q1280" s="147">
        <v>1.1900000000000001E-3</v>
      </c>
      <c r="R1280" s="147">
        <f t="shared" ref="R1280:R1308" si="22">Q1280*H1280</f>
        <v>8.3300000000000006E-3</v>
      </c>
      <c r="S1280" s="147">
        <v>0</v>
      </c>
      <c r="T1280" s="148">
        <f t="shared" ref="T1280:T1308" si="23">S1280*H1280</f>
        <v>0</v>
      </c>
      <c r="AR1280" s="149" t="s">
        <v>334</v>
      </c>
      <c r="AT1280" s="149" t="s">
        <v>243</v>
      </c>
      <c r="AU1280" s="149" t="s">
        <v>86</v>
      </c>
      <c r="AY1280" s="17" t="s">
        <v>241</v>
      </c>
      <c r="BE1280" s="150">
        <f t="shared" ref="BE1280:BE1308" si="24">IF(N1280="základní",J1280,0)</f>
        <v>0</v>
      </c>
      <c r="BF1280" s="150">
        <f t="shared" ref="BF1280:BF1308" si="25">IF(N1280="snížená",J1280,0)</f>
        <v>0</v>
      </c>
      <c r="BG1280" s="150">
        <f t="shared" ref="BG1280:BG1308" si="26">IF(N1280="zákl. přenesená",J1280,0)</f>
        <v>0</v>
      </c>
      <c r="BH1280" s="150">
        <f t="shared" ref="BH1280:BH1308" si="27">IF(N1280="sníž. přenesená",J1280,0)</f>
        <v>0</v>
      </c>
      <c r="BI1280" s="150">
        <f t="shared" ref="BI1280:BI1308" si="28">IF(N1280="nulová",J1280,0)</f>
        <v>0</v>
      </c>
      <c r="BJ1280" s="17" t="s">
        <v>86</v>
      </c>
      <c r="BK1280" s="150">
        <f t="shared" ref="BK1280:BK1308" si="29">ROUND(I1280*H1280,2)</f>
        <v>0</v>
      </c>
      <c r="BL1280" s="17" t="s">
        <v>334</v>
      </c>
      <c r="BM1280" s="149" t="s">
        <v>4063</v>
      </c>
    </row>
    <row r="1281" spans="2:65" s="1" customFormat="1" ht="24.25" customHeight="1">
      <c r="B1281" s="32"/>
      <c r="C1281" s="173" t="s">
        <v>1334</v>
      </c>
      <c r="D1281" s="173" t="s">
        <v>319</v>
      </c>
      <c r="E1281" s="174" t="s">
        <v>1335</v>
      </c>
      <c r="F1281" s="175" t="s">
        <v>1336</v>
      </c>
      <c r="G1281" s="176" t="s">
        <v>327</v>
      </c>
      <c r="H1281" s="177">
        <v>1</v>
      </c>
      <c r="I1281" s="178"/>
      <c r="J1281" s="179">
        <f t="shared" si="20"/>
        <v>0</v>
      </c>
      <c r="K1281" s="180"/>
      <c r="L1281" s="181"/>
      <c r="M1281" s="182" t="s">
        <v>1</v>
      </c>
      <c r="N1281" s="183" t="s">
        <v>39</v>
      </c>
      <c r="P1281" s="147">
        <f t="shared" si="21"/>
        <v>0</v>
      </c>
      <c r="Q1281" s="147">
        <v>1.4999999999999999E-2</v>
      </c>
      <c r="R1281" s="147">
        <f t="shared" si="22"/>
        <v>1.4999999999999999E-2</v>
      </c>
      <c r="S1281" s="147">
        <v>0</v>
      </c>
      <c r="T1281" s="148">
        <f t="shared" si="23"/>
        <v>0</v>
      </c>
      <c r="AR1281" s="149" t="s">
        <v>420</v>
      </c>
      <c r="AT1281" s="149" t="s">
        <v>319</v>
      </c>
      <c r="AU1281" s="149" t="s">
        <v>86</v>
      </c>
      <c r="AY1281" s="17" t="s">
        <v>241</v>
      </c>
      <c r="BE1281" s="150">
        <f t="shared" si="24"/>
        <v>0</v>
      </c>
      <c r="BF1281" s="150">
        <f t="shared" si="25"/>
        <v>0</v>
      </c>
      <c r="BG1281" s="150">
        <f t="shared" si="26"/>
        <v>0</v>
      </c>
      <c r="BH1281" s="150">
        <f t="shared" si="27"/>
        <v>0</v>
      </c>
      <c r="BI1281" s="150">
        <f t="shared" si="28"/>
        <v>0</v>
      </c>
      <c r="BJ1281" s="17" t="s">
        <v>86</v>
      </c>
      <c r="BK1281" s="150">
        <f t="shared" si="29"/>
        <v>0</v>
      </c>
      <c r="BL1281" s="17" t="s">
        <v>334</v>
      </c>
      <c r="BM1281" s="149" t="s">
        <v>4064</v>
      </c>
    </row>
    <row r="1282" spans="2:65" s="1" customFormat="1" ht="16.5" customHeight="1">
      <c r="B1282" s="32"/>
      <c r="C1282" s="173" t="s">
        <v>1338</v>
      </c>
      <c r="D1282" s="173" t="s">
        <v>319</v>
      </c>
      <c r="E1282" s="174" t="s">
        <v>1339</v>
      </c>
      <c r="F1282" s="175" t="s">
        <v>1340</v>
      </c>
      <c r="G1282" s="176" t="s">
        <v>327</v>
      </c>
      <c r="H1282" s="177">
        <v>1</v>
      </c>
      <c r="I1282" s="178"/>
      <c r="J1282" s="179">
        <f t="shared" si="20"/>
        <v>0</v>
      </c>
      <c r="K1282" s="180"/>
      <c r="L1282" s="181"/>
      <c r="M1282" s="182" t="s">
        <v>1</v>
      </c>
      <c r="N1282" s="183" t="s">
        <v>39</v>
      </c>
      <c r="P1282" s="147">
        <f t="shared" si="21"/>
        <v>0</v>
      </c>
      <c r="Q1282" s="147">
        <v>2.0999999999999999E-3</v>
      </c>
      <c r="R1282" s="147">
        <f t="shared" si="22"/>
        <v>2.0999999999999999E-3</v>
      </c>
      <c r="S1282" s="147">
        <v>0</v>
      </c>
      <c r="T1282" s="148">
        <f t="shared" si="23"/>
        <v>0</v>
      </c>
      <c r="AR1282" s="149" t="s">
        <v>420</v>
      </c>
      <c r="AT1282" s="149" t="s">
        <v>319</v>
      </c>
      <c r="AU1282" s="149" t="s">
        <v>86</v>
      </c>
      <c r="AY1282" s="17" t="s">
        <v>241</v>
      </c>
      <c r="BE1282" s="150">
        <f t="shared" si="24"/>
        <v>0</v>
      </c>
      <c r="BF1282" s="150">
        <f t="shared" si="25"/>
        <v>0</v>
      </c>
      <c r="BG1282" s="150">
        <f t="shared" si="26"/>
        <v>0</v>
      </c>
      <c r="BH1282" s="150">
        <f t="shared" si="27"/>
        <v>0</v>
      </c>
      <c r="BI1282" s="150">
        <f t="shared" si="28"/>
        <v>0</v>
      </c>
      <c r="BJ1282" s="17" t="s">
        <v>86</v>
      </c>
      <c r="BK1282" s="150">
        <f t="shared" si="29"/>
        <v>0</v>
      </c>
      <c r="BL1282" s="17" t="s">
        <v>334</v>
      </c>
      <c r="BM1282" s="149" t="s">
        <v>4065</v>
      </c>
    </row>
    <row r="1283" spans="2:65" s="1" customFormat="1" ht="24.25" customHeight="1">
      <c r="B1283" s="32"/>
      <c r="C1283" s="173" t="s">
        <v>1342</v>
      </c>
      <c r="D1283" s="173" t="s">
        <v>319</v>
      </c>
      <c r="E1283" s="174" t="s">
        <v>1343</v>
      </c>
      <c r="F1283" s="175" t="s">
        <v>1344</v>
      </c>
      <c r="G1283" s="176" t="s">
        <v>327</v>
      </c>
      <c r="H1283" s="177">
        <v>6</v>
      </c>
      <c r="I1283" s="178"/>
      <c r="J1283" s="179">
        <f t="shared" si="20"/>
        <v>0</v>
      </c>
      <c r="K1283" s="180"/>
      <c r="L1283" s="181"/>
      <c r="M1283" s="182" t="s">
        <v>1</v>
      </c>
      <c r="N1283" s="183" t="s">
        <v>39</v>
      </c>
      <c r="P1283" s="147">
        <f t="shared" si="21"/>
        <v>0</v>
      </c>
      <c r="Q1283" s="147">
        <v>1.4E-2</v>
      </c>
      <c r="R1283" s="147">
        <f t="shared" si="22"/>
        <v>8.4000000000000005E-2</v>
      </c>
      <c r="S1283" s="147">
        <v>0</v>
      </c>
      <c r="T1283" s="148">
        <f t="shared" si="23"/>
        <v>0</v>
      </c>
      <c r="AR1283" s="149" t="s">
        <v>420</v>
      </c>
      <c r="AT1283" s="149" t="s">
        <v>319</v>
      </c>
      <c r="AU1283" s="149" t="s">
        <v>86</v>
      </c>
      <c r="AY1283" s="17" t="s">
        <v>241</v>
      </c>
      <c r="BE1283" s="150">
        <f t="shared" si="24"/>
        <v>0</v>
      </c>
      <c r="BF1283" s="150">
        <f t="shared" si="25"/>
        <v>0</v>
      </c>
      <c r="BG1283" s="150">
        <f t="shared" si="26"/>
        <v>0</v>
      </c>
      <c r="BH1283" s="150">
        <f t="shared" si="27"/>
        <v>0</v>
      </c>
      <c r="BI1283" s="150">
        <f t="shared" si="28"/>
        <v>0</v>
      </c>
      <c r="BJ1283" s="17" t="s">
        <v>86</v>
      </c>
      <c r="BK1283" s="150">
        <f t="shared" si="29"/>
        <v>0</v>
      </c>
      <c r="BL1283" s="17" t="s">
        <v>334</v>
      </c>
      <c r="BM1283" s="149" t="s">
        <v>4066</v>
      </c>
    </row>
    <row r="1284" spans="2:65" s="1" customFormat="1" ht="24.25" customHeight="1">
      <c r="B1284" s="32"/>
      <c r="C1284" s="137" t="s">
        <v>1346</v>
      </c>
      <c r="D1284" s="137" t="s">
        <v>243</v>
      </c>
      <c r="E1284" s="138" t="s">
        <v>1347</v>
      </c>
      <c r="F1284" s="139" t="s">
        <v>1348</v>
      </c>
      <c r="G1284" s="140" t="s">
        <v>1247</v>
      </c>
      <c r="H1284" s="141">
        <v>2</v>
      </c>
      <c r="I1284" s="142"/>
      <c r="J1284" s="143">
        <f t="shared" si="20"/>
        <v>0</v>
      </c>
      <c r="K1284" s="144"/>
      <c r="L1284" s="32"/>
      <c r="M1284" s="145" t="s">
        <v>1</v>
      </c>
      <c r="N1284" s="146" t="s">
        <v>39</v>
      </c>
      <c r="P1284" s="147">
        <f t="shared" si="21"/>
        <v>0</v>
      </c>
      <c r="Q1284" s="147">
        <v>1.6469999999999999E-2</v>
      </c>
      <c r="R1284" s="147">
        <f t="shared" si="22"/>
        <v>3.2939999999999997E-2</v>
      </c>
      <c r="S1284" s="147">
        <v>0</v>
      </c>
      <c r="T1284" s="148">
        <f t="shared" si="23"/>
        <v>0</v>
      </c>
      <c r="AR1284" s="149" t="s">
        <v>334</v>
      </c>
      <c r="AT1284" s="149" t="s">
        <v>243</v>
      </c>
      <c r="AU1284" s="149" t="s">
        <v>86</v>
      </c>
      <c r="AY1284" s="17" t="s">
        <v>241</v>
      </c>
      <c r="BE1284" s="150">
        <f t="shared" si="24"/>
        <v>0</v>
      </c>
      <c r="BF1284" s="150">
        <f t="shared" si="25"/>
        <v>0</v>
      </c>
      <c r="BG1284" s="150">
        <f t="shared" si="26"/>
        <v>0</v>
      </c>
      <c r="BH1284" s="150">
        <f t="shared" si="27"/>
        <v>0</v>
      </c>
      <c r="BI1284" s="150">
        <f t="shared" si="28"/>
        <v>0</v>
      </c>
      <c r="BJ1284" s="17" t="s">
        <v>86</v>
      </c>
      <c r="BK1284" s="150">
        <f t="shared" si="29"/>
        <v>0</v>
      </c>
      <c r="BL1284" s="17" t="s">
        <v>334</v>
      </c>
      <c r="BM1284" s="149" t="s">
        <v>4067</v>
      </c>
    </row>
    <row r="1285" spans="2:65" s="1" customFormat="1" ht="16.5" customHeight="1">
      <c r="B1285" s="32"/>
      <c r="C1285" s="137" t="s">
        <v>1350</v>
      </c>
      <c r="D1285" s="137" t="s">
        <v>243</v>
      </c>
      <c r="E1285" s="138" t="s">
        <v>1351</v>
      </c>
      <c r="F1285" s="139" t="s">
        <v>1352</v>
      </c>
      <c r="G1285" s="140" t="s">
        <v>1247</v>
      </c>
      <c r="H1285" s="141">
        <v>6</v>
      </c>
      <c r="I1285" s="142"/>
      <c r="J1285" s="143">
        <f t="shared" si="20"/>
        <v>0</v>
      </c>
      <c r="K1285" s="144"/>
      <c r="L1285" s="32"/>
      <c r="M1285" s="145" t="s">
        <v>1</v>
      </c>
      <c r="N1285" s="146" t="s">
        <v>39</v>
      </c>
      <c r="P1285" s="147">
        <f t="shared" si="21"/>
        <v>0</v>
      </c>
      <c r="Q1285" s="147">
        <v>1.9210000000000001E-2</v>
      </c>
      <c r="R1285" s="147">
        <f t="shared" si="22"/>
        <v>0.11526</v>
      </c>
      <c r="S1285" s="147">
        <v>0</v>
      </c>
      <c r="T1285" s="148">
        <f t="shared" si="23"/>
        <v>0</v>
      </c>
      <c r="AR1285" s="149" t="s">
        <v>334</v>
      </c>
      <c r="AT1285" s="149" t="s">
        <v>243</v>
      </c>
      <c r="AU1285" s="149" t="s">
        <v>86</v>
      </c>
      <c r="AY1285" s="17" t="s">
        <v>241</v>
      </c>
      <c r="BE1285" s="150">
        <f t="shared" si="24"/>
        <v>0</v>
      </c>
      <c r="BF1285" s="150">
        <f t="shared" si="25"/>
        <v>0</v>
      </c>
      <c r="BG1285" s="150">
        <f t="shared" si="26"/>
        <v>0</v>
      </c>
      <c r="BH1285" s="150">
        <f t="shared" si="27"/>
        <v>0</v>
      </c>
      <c r="BI1285" s="150">
        <f t="shared" si="28"/>
        <v>0</v>
      </c>
      <c r="BJ1285" s="17" t="s">
        <v>86</v>
      </c>
      <c r="BK1285" s="150">
        <f t="shared" si="29"/>
        <v>0</v>
      </c>
      <c r="BL1285" s="17" t="s">
        <v>334</v>
      </c>
      <c r="BM1285" s="149" t="s">
        <v>4068</v>
      </c>
    </row>
    <row r="1286" spans="2:65" s="1" customFormat="1" ht="16.5" customHeight="1">
      <c r="B1286" s="32"/>
      <c r="C1286" s="137" t="s">
        <v>1354</v>
      </c>
      <c r="D1286" s="137" t="s">
        <v>243</v>
      </c>
      <c r="E1286" s="138" t="s">
        <v>1355</v>
      </c>
      <c r="F1286" s="139" t="s">
        <v>1356</v>
      </c>
      <c r="G1286" s="140" t="s">
        <v>1247</v>
      </c>
      <c r="H1286" s="141">
        <v>1</v>
      </c>
      <c r="I1286" s="142"/>
      <c r="J1286" s="143">
        <f t="shared" si="20"/>
        <v>0</v>
      </c>
      <c r="K1286" s="144"/>
      <c r="L1286" s="32"/>
      <c r="M1286" s="145" t="s">
        <v>1</v>
      </c>
      <c r="N1286" s="146" t="s">
        <v>39</v>
      </c>
      <c r="P1286" s="147">
        <f t="shared" si="21"/>
        <v>0</v>
      </c>
      <c r="Q1286" s="147">
        <v>4.2000000000000002E-4</v>
      </c>
      <c r="R1286" s="147">
        <f t="shared" si="22"/>
        <v>4.2000000000000002E-4</v>
      </c>
      <c r="S1286" s="147">
        <v>0</v>
      </c>
      <c r="T1286" s="148">
        <f t="shared" si="23"/>
        <v>0</v>
      </c>
      <c r="AR1286" s="149" t="s">
        <v>334</v>
      </c>
      <c r="AT1286" s="149" t="s">
        <v>243</v>
      </c>
      <c r="AU1286" s="149" t="s">
        <v>86</v>
      </c>
      <c r="AY1286" s="17" t="s">
        <v>241</v>
      </c>
      <c r="BE1286" s="150">
        <f t="shared" si="24"/>
        <v>0</v>
      </c>
      <c r="BF1286" s="150">
        <f t="shared" si="25"/>
        <v>0</v>
      </c>
      <c r="BG1286" s="150">
        <f t="shared" si="26"/>
        <v>0</v>
      </c>
      <c r="BH1286" s="150">
        <f t="shared" si="27"/>
        <v>0</v>
      </c>
      <c r="BI1286" s="150">
        <f t="shared" si="28"/>
        <v>0</v>
      </c>
      <c r="BJ1286" s="17" t="s">
        <v>86</v>
      </c>
      <c r="BK1286" s="150">
        <f t="shared" si="29"/>
        <v>0</v>
      </c>
      <c r="BL1286" s="17" t="s">
        <v>334</v>
      </c>
      <c r="BM1286" s="149" t="s">
        <v>4069</v>
      </c>
    </row>
    <row r="1287" spans="2:65" s="1" customFormat="1" ht="16.5" customHeight="1">
      <c r="B1287" s="32"/>
      <c r="C1287" s="137" t="s">
        <v>1358</v>
      </c>
      <c r="D1287" s="137" t="s">
        <v>243</v>
      </c>
      <c r="E1287" s="138" t="s">
        <v>1359</v>
      </c>
      <c r="F1287" s="139" t="s">
        <v>1360</v>
      </c>
      <c r="G1287" s="140" t="s">
        <v>327</v>
      </c>
      <c r="H1287" s="141">
        <v>8</v>
      </c>
      <c r="I1287" s="142"/>
      <c r="J1287" s="143">
        <f t="shared" si="20"/>
        <v>0</v>
      </c>
      <c r="K1287" s="144"/>
      <c r="L1287" s="32"/>
      <c r="M1287" s="145" t="s">
        <v>1</v>
      </c>
      <c r="N1287" s="146" t="s">
        <v>39</v>
      </c>
      <c r="P1287" s="147">
        <f t="shared" si="21"/>
        <v>0</v>
      </c>
      <c r="Q1287" s="147">
        <v>0</v>
      </c>
      <c r="R1287" s="147">
        <f t="shared" si="22"/>
        <v>0</v>
      </c>
      <c r="S1287" s="147">
        <v>0</v>
      </c>
      <c r="T1287" s="148">
        <f t="shared" si="23"/>
        <v>0</v>
      </c>
      <c r="AR1287" s="149" t="s">
        <v>334</v>
      </c>
      <c r="AT1287" s="149" t="s">
        <v>243</v>
      </c>
      <c r="AU1287" s="149" t="s">
        <v>86</v>
      </c>
      <c r="AY1287" s="17" t="s">
        <v>241</v>
      </c>
      <c r="BE1287" s="150">
        <f t="shared" si="24"/>
        <v>0</v>
      </c>
      <c r="BF1287" s="150">
        <f t="shared" si="25"/>
        <v>0</v>
      </c>
      <c r="BG1287" s="150">
        <f t="shared" si="26"/>
        <v>0</v>
      </c>
      <c r="BH1287" s="150">
        <f t="shared" si="27"/>
        <v>0</v>
      </c>
      <c r="BI1287" s="150">
        <f t="shared" si="28"/>
        <v>0</v>
      </c>
      <c r="BJ1287" s="17" t="s">
        <v>86</v>
      </c>
      <c r="BK1287" s="150">
        <f t="shared" si="29"/>
        <v>0</v>
      </c>
      <c r="BL1287" s="17" t="s">
        <v>334</v>
      </c>
      <c r="BM1287" s="149" t="s">
        <v>4070</v>
      </c>
    </row>
    <row r="1288" spans="2:65" s="1" customFormat="1" ht="16.5" customHeight="1">
      <c r="B1288" s="32"/>
      <c r="C1288" s="173" t="s">
        <v>1362</v>
      </c>
      <c r="D1288" s="173" t="s">
        <v>319</v>
      </c>
      <c r="E1288" s="174" t="s">
        <v>1363</v>
      </c>
      <c r="F1288" s="175" t="s">
        <v>1364</v>
      </c>
      <c r="G1288" s="176" t="s">
        <v>327</v>
      </c>
      <c r="H1288" s="177">
        <v>8</v>
      </c>
      <c r="I1288" s="178"/>
      <c r="J1288" s="179">
        <f t="shared" si="20"/>
        <v>0</v>
      </c>
      <c r="K1288" s="180"/>
      <c r="L1288" s="181"/>
      <c r="M1288" s="182" t="s">
        <v>1</v>
      </c>
      <c r="N1288" s="183" t="s">
        <v>39</v>
      </c>
      <c r="P1288" s="147">
        <f t="shared" si="21"/>
        <v>0</v>
      </c>
      <c r="Q1288" s="147">
        <v>5.0000000000000001E-4</v>
      </c>
      <c r="R1288" s="147">
        <f t="shared" si="22"/>
        <v>4.0000000000000001E-3</v>
      </c>
      <c r="S1288" s="147">
        <v>0</v>
      </c>
      <c r="T1288" s="148">
        <f t="shared" si="23"/>
        <v>0</v>
      </c>
      <c r="AR1288" s="149" t="s">
        <v>420</v>
      </c>
      <c r="AT1288" s="149" t="s">
        <v>319</v>
      </c>
      <c r="AU1288" s="149" t="s">
        <v>86</v>
      </c>
      <c r="AY1288" s="17" t="s">
        <v>241</v>
      </c>
      <c r="BE1288" s="150">
        <f t="shared" si="24"/>
        <v>0</v>
      </c>
      <c r="BF1288" s="150">
        <f t="shared" si="25"/>
        <v>0</v>
      </c>
      <c r="BG1288" s="150">
        <f t="shared" si="26"/>
        <v>0</v>
      </c>
      <c r="BH1288" s="150">
        <f t="shared" si="27"/>
        <v>0</v>
      </c>
      <c r="BI1288" s="150">
        <f t="shared" si="28"/>
        <v>0</v>
      </c>
      <c r="BJ1288" s="17" t="s">
        <v>86</v>
      </c>
      <c r="BK1288" s="150">
        <f t="shared" si="29"/>
        <v>0</v>
      </c>
      <c r="BL1288" s="17" t="s">
        <v>334</v>
      </c>
      <c r="BM1288" s="149" t="s">
        <v>4071</v>
      </c>
    </row>
    <row r="1289" spans="2:65" s="1" customFormat="1" ht="16.5" customHeight="1">
      <c r="B1289" s="32"/>
      <c r="C1289" s="137" t="s">
        <v>1366</v>
      </c>
      <c r="D1289" s="137" t="s">
        <v>243</v>
      </c>
      <c r="E1289" s="138" t="s">
        <v>1367</v>
      </c>
      <c r="F1289" s="139" t="s">
        <v>1368</v>
      </c>
      <c r="G1289" s="140" t="s">
        <v>327</v>
      </c>
      <c r="H1289" s="141">
        <v>7</v>
      </c>
      <c r="I1289" s="142"/>
      <c r="J1289" s="143">
        <f t="shared" si="20"/>
        <v>0</v>
      </c>
      <c r="K1289" s="144"/>
      <c r="L1289" s="32"/>
      <c r="M1289" s="145" t="s">
        <v>1</v>
      </c>
      <c r="N1289" s="146" t="s">
        <v>39</v>
      </c>
      <c r="P1289" s="147">
        <f t="shared" si="21"/>
        <v>0</v>
      </c>
      <c r="Q1289" s="147">
        <v>0</v>
      </c>
      <c r="R1289" s="147">
        <f t="shared" si="22"/>
        <v>0</v>
      </c>
      <c r="S1289" s="147">
        <v>0</v>
      </c>
      <c r="T1289" s="148">
        <f t="shared" si="23"/>
        <v>0</v>
      </c>
      <c r="AR1289" s="149" t="s">
        <v>334</v>
      </c>
      <c r="AT1289" s="149" t="s">
        <v>243</v>
      </c>
      <c r="AU1289" s="149" t="s">
        <v>86</v>
      </c>
      <c r="AY1289" s="17" t="s">
        <v>241</v>
      </c>
      <c r="BE1289" s="150">
        <f t="shared" si="24"/>
        <v>0</v>
      </c>
      <c r="BF1289" s="150">
        <f t="shared" si="25"/>
        <v>0</v>
      </c>
      <c r="BG1289" s="150">
        <f t="shared" si="26"/>
        <v>0</v>
      </c>
      <c r="BH1289" s="150">
        <f t="shared" si="27"/>
        <v>0</v>
      </c>
      <c r="BI1289" s="150">
        <f t="shared" si="28"/>
        <v>0</v>
      </c>
      <c r="BJ1289" s="17" t="s">
        <v>86</v>
      </c>
      <c r="BK1289" s="150">
        <f t="shared" si="29"/>
        <v>0</v>
      </c>
      <c r="BL1289" s="17" t="s">
        <v>334</v>
      </c>
      <c r="BM1289" s="149" t="s">
        <v>4072</v>
      </c>
    </row>
    <row r="1290" spans="2:65" s="1" customFormat="1" ht="16.5" customHeight="1">
      <c r="B1290" s="32"/>
      <c r="C1290" s="173" t="s">
        <v>1370</v>
      </c>
      <c r="D1290" s="173" t="s">
        <v>319</v>
      </c>
      <c r="E1290" s="174" t="s">
        <v>1371</v>
      </c>
      <c r="F1290" s="175" t="s">
        <v>1372</v>
      </c>
      <c r="G1290" s="176" t="s">
        <v>327</v>
      </c>
      <c r="H1290" s="177">
        <v>7</v>
      </c>
      <c r="I1290" s="178"/>
      <c r="J1290" s="179">
        <f t="shared" si="20"/>
        <v>0</v>
      </c>
      <c r="K1290" s="180"/>
      <c r="L1290" s="181"/>
      <c r="M1290" s="182" t="s">
        <v>1</v>
      </c>
      <c r="N1290" s="183" t="s">
        <v>39</v>
      </c>
      <c r="P1290" s="147">
        <f t="shared" si="21"/>
        <v>0</v>
      </c>
      <c r="Q1290" s="147">
        <v>5.0000000000000001E-4</v>
      </c>
      <c r="R1290" s="147">
        <f t="shared" si="22"/>
        <v>3.5000000000000001E-3</v>
      </c>
      <c r="S1290" s="147">
        <v>0</v>
      </c>
      <c r="T1290" s="148">
        <f t="shared" si="23"/>
        <v>0</v>
      </c>
      <c r="AR1290" s="149" t="s">
        <v>420</v>
      </c>
      <c r="AT1290" s="149" t="s">
        <v>319</v>
      </c>
      <c r="AU1290" s="149" t="s">
        <v>86</v>
      </c>
      <c r="AY1290" s="17" t="s">
        <v>241</v>
      </c>
      <c r="BE1290" s="150">
        <f t="shared" si="24"/>
        <v>0</v>
      </c>
      <c r="BF1290" s="150">
        <f t="shared" si="25"/>
        <v>0</v>
      </c>
      <c r="BG1290" s="150">
        <f t="shared" si="26"/>
        <v>0</v>
      </c>
      <c r="BH1290" s="150">
        <f t="shared" si="27"/>
        <v>0</v>
      </c>
      <c r="BI1290" s="150">
        <f t="shared" si="28"/>
        <v>0</v>
      </c>
      <c r="BJ1290" s="17" t="s">
        <v>86</v>
      </c>
      <c r="BK1290" s="150">
        <f t="shared" si="29"/>
        <v>0</v>
      </c>
      <c r="BL1290" s="17" t="s">
        <v>334</v>
      </c>
      <c r="BM1290" s="149" t="s">
        <v>4073</v>
      </c>
    </row>
    <row r="1291" spans="2:65" s="1" customFormat="1" ht="16.5" customHeight="1">
      <c r="B1291" s="32"/>
      <c r="C1291" s="137" t="s">
        <v>1374</v>
      </c>
      <c r="D1291" s="137" t="s">
        <v>243</v>
      </c>
      <c r="E1291" s="138" t="s">
        <v>1375</v>
      </c>
      <c r="F1291" s="139" t="s">
        <v>1376</v>
      </c>
      <c r="G1291" s="140" t="s">
        <v>327</v>
      </c>
      <c r="H1291" s="141">
        <v>6</v>
      </c>
      <c r="I1291" s="142"/>
      <c r="J1291" s="143">
        <f t="shared" si="20"/>
        <v>0</v>
      </c>
      <c r="K1291" s="144"/>
      <c r="L1291" s="32"/>
      <c r="M1291" s="145" t="s">
        <v>1</v>
      </c>
      <c r="N1291" s="146" t="s">
        <v>39</v>
      </c>
      <c r="P1291" s="147">
        <f t="shared" si="21"/>
        <v>0</v>
      </c>
      <c r="Q1291" s="147">
        <v>0</v>
      </c>
      <c r="R1291" s="147">
        <f t="shared" si="22"/>
        <v>0</v>
      </c>
      <c r="S1291" s="147">
        <v>0</v>
      </c>
      <c r="T1291" s="148">
        <f t="shared" si="23"/>
        <v>0</v>
      </c>
      <c r="AR1291" s="149" t="s">
        <v>334</v>
      </c>
      <c r="AT1291" s="149" t="s">
        <v>243</v>
      </c>
      <c r="AU1291" s="149" t="s">
        <v>86</v>
      </c>
      <c r="AY1291" s="17" t="s">
        <v>241</v>
      </c>
      <c r="BE1291" s="150">
        <f t="shared" si="24"/>
        <v>0</v>
      </c>
      <c r="BF1291" s="150">
        <f t="shared" si="25"/>
        <v>0</v>
      </c>
      <c r="BG1291" s="150">
        <f t="shared" si="26"/>
        <v>0</v>
      </c>
      <c r="BH1291" s="150">
        <f t="shared" si="27"/>
        <v>0</v>
      </c>
      <c r="BI1291" s="150">
        <f t="shared" si="28"/>
        <v>0</v>
      </c>
      <c r="BJ1291" s="17" t="s">
        <v>86</v>
      </c>
      <c r="BK1291" s="150">
        <f t="shared" si="29"/>
        <v>0</v>
      </c>
      <c r="BL1291" s="17" t="s">
        <v>334</v>
      </c>
      <c r="BM1291" s="149" t="s">
        <v>4074</v>
      </c>
    </row>
    <row r="1292" spans="2:65" s="1" customFormat="1" ht="24.25" customHeight="1">
      <c r="B1292" s="32"/>
      <c r="C1292" s="173" t="s">
        <v>1378</v>
      </c>
      <c r="D1292" s="173" t="s">
        <v>319</v>
      </c>
      <c r="E1292" s="174" t="s">
        <v>1379</v>
      </c>
      <c r="F1292" s="175" t="s">
        <v>1380</v>
      </c>
      <c r="G1292" s="176" t="s">
        <v>327</v>
      </c>
      <c r="H1292" s="177">
        <v>6</v>
      </c>
      <c r="I1292" s="178"/>
      <c r="J1292" s="179">
        <f t="shared" si="20"/>
        <v>0</v>
      </c>
      <c r="K1292" s="180"/>
      <c r="L1292" s="181"/>
      <c r="M1292" s="182" t="s">
        <v>1</v>
      </c>
      <c r="N1292" s="183" t="s">
        <v>39</v>
      </c>
      <c r="P1292" s="147">
        <f t="shared" si="21"/>
        <v>0</v>
      </c>
      <c r="Q1292" s="147">
        <v>3.0000000000000001E-3</v>
      </c>
      <c r="R1292" s="147">
        <f t="shared" si="22"/>
        <v>1.8000000000000002E-2</v>
      </c>
      <c r="S1292" s="147">
        <v>0</v>
      </c>
      <c r="T1292" s="148">
        <f t="shared" si="23"/>
        <v>0</v>
      </c>
      <c r="AR1292" s="149" t="s">
        <v>420</v>
      </c>
      <c r="AT1292" s="149" t="s">
        <v>319</v>
      </c>
      <c r="AU1292" s="149" t="s">
        <v>86</v>
      </c>
      <c r="AY1292" s="17" t="s">
        <v>241</v>
      </c>
      <c r="BE1292" s="150">
        <f t="shared" si="24"/>
        <v>0</v>
      </c>
      <c r="BF1292" s="150">
        <f t="shared" si="25"/>
        <v>0</v>
      </c>
      <c r="BG1292" s="150">
        <f t="shared" si="26"/>
        <v>0</v>
      </c>
      <c r="BH1292" s="150">
        <f t="shared" si="27"/>
        <v>0</v>
      </c>
      <c r="BI1292" s="150">
        <f t="shared" si="28"/>
        <v>0</v>
      </c>
      <c r="BJ1292" s="17" t="s">
        <v>86</v>
      </c>
      <c r="BK1292" s="150">
        <f t="shared" si="29"/>
        <v>0</v>
      </c>
      <c r="BL1292" s="17" t="s">
        <v>334</v>
      </c>
      <c r="BM1292" s="149" t="s">
        <v>4075</v>
      </c>
    </row>
    <row r="1293" spans="2:65" s="1" customFormat="1" ht="16.5" customHeight="1">
      <c r="B1293" s="32"/>
      <c r="C1293" s="137" t="s">
        <v>1382</v>
      </c>
      <c r="D1293" s="137" t="s">
        <v>243</v>
      </c>
      <c r="E1293" s="138" t="s">
        <v>1383</v>
      </c>
      <c r="F1293" s="139" t="s">
        <v>1384</v>
      </c>
      <c r="G1293" s="140" t="s">
        <v>327</v>
      </c>
      <c r="H1293" s="141">
        <v>8</v>
      </c>
      <c r="I1293" s="142"/>
      <c r="J1293" s="143">
        <f t="shared" si="20"/>
        <v>0</v>
      </c>
      <c r="K1293" s="144"/>
      <c r="L1293" s="32"/>
      <c r="M1293" s="145" t="s">
        <v>1</v>
      </c>
      <c r="N1293" s="146" t="s">
        <v>39</v>
      </c>
      <c r="P1293" s="147">
        <f t="shared" si="21"/>
        <v>0</v>
      </c>
      <c r="Q1293" s="147">
        <v>0</v>
      </c>
      <c r="R1293" s="147">
        <f t="shared" si="22"/>
        <v>0</v>
      </c>
      <c r="S1293" s="147">
        <v>0</v>
      </c>
      <c r="T1293" s="148">
        <f t="shared" si="23"/>
        <v>0</v>
      </c>
      <c r="AR1293" s="149" t="s">
        <v>334</v>
      </c>
      <c r="AT1293" s="149" t="s">
        <v>243</v>
      </c>
      <c r="AU1293" s="149" t="s">
        <v>86</v>
      </c>
      <c r="AY1293" s="17" t="s">
        <v>241</v>
      </c>
      <c r="BE1293" s="150">
        <f t="shared" si="24"/>
        <v>0</v>
      </c>
      <c r="BF1293" s="150">
        <f t="shared" si="25"/>
        <v>0</v>
      </c>
      <c r="BG1293" s="150">
        <f t="shared" si="26"/>
        <v>0</v>
      </c>
      <c r="BH1293" s="150">
        <f t="shared" si="27"/>
        <v>0</v>
      </c>
      <c r="BI1293" s="150">
        <f t="shared" si="28"/>
        <v>0</v>
      </c>
      <c r="BJ1293" s="17" t="s">
        <v>86</v>
      </c>
      <c r="BK1293" s="150">
        <f t="shared" si="29"/>
        <v>0</v>
      </c>
      <c r="BL1293" s="17" t="s">
        <v>334</v>
      </c>
      <c r="BM1293" s="149" t="s">
        <v>4076</v>
      </c>
    </row>
    <row r="1294" spans="2:65" s="1" customFormat="1" ht="16.5" customHeight="1">
      <c r="B1294" s="32"/>
      <c r="C1294" s="173" t="s">
        <v>1386</v>
      </c>
      <c r="D1294" s="173" t="s">
        <v>319</v>
      </c>
      <c r="E1294" s="174" t="s">
        <v>1387</v>
      </c>
      <c r="F1294" s="175" t="s">
        <v>1388</v>
      </c>
      <c r="G1294" s="176" t="s">
        <v>327</v>
      </c>
      <c r="H1294" s="177">
        <v>8</v>
      </c>
      <c r="I1294" s="178"/>
      <c r="J1294" s="179">
        <f t="shared" si="20"/>
        <v>0</v>
      </c>
      <c r="K1294" s="180"/>
      <c r="L1294" s="181"/>
      <c r="M1294" s="182" t="s">
        <v>1</v>
      </c>
      <c r="N1294" s="183" t="s">
        <v>39</v>
      </c>
      <c r="P1294" s="147">
        <f t="shared" si="21"/>
        <v>0</v>
      </c>
      <c r="Q1294" s="147">
        <v>1.2E-4</v>
      </c>
      <c r="R1294" s="147">
        <f t="shared" si="22"/>
        <v>9.6000000000000002E-4</v>
      </c>
      <c r="S1294" s="147">
        <v>0</v>
      </c>
      <c r="T1294" s="148">
        <f t="shared" si="23"/>
        <v>0</v>
      </c>
      <c r="AR1294" s="149" t="s">
        <v>420</v>
      </c>
      <c r="AT1294" s="149" t="s">
        <v>319</v>
      </c>
      <c r="AU1294" s="149" t="s">
        <v>86</v>
      </c>
      <c r="AY1294" s="17" t="s">
        <v>241</v>
      </c>
      <c r="BE1294" s="150">
        <f t="shared" si="24"/>
        <v>0</v>
      </c>
      <c r="BF1294" s="150">
        <f t="shared" si="25"/>
        <v>0</v>
      </c>
      <c r="BG1294" s="150">
        <f t="shared" si="26"/>
        <v>0</v>
      </c>
      <c r="BH1294" s="150">
        <f t="shared" si="27"/>
        <v>0</v>
      </c>
      <c r="BI1294" s="150">
        <f t="shared" si="28"/>
        <v>0</v>
      </c>
      <c r="BJ1294" s="17" t="s">
        <v>86</v>
      </c>
      <c r="BK1294" s="150">
        <f t="shared" si="29"/>
        <v>0</v>
      </c>
      <c r="BL1294" s="17" t="s">
        <v>334</v>
      </c>
      <c r="BM1294" s="149" t="s">
        <v>4077</v>
      </c>
    </row>
    <row r="1295" spans="2:65" s="1" customFormat="1" ht="16.5" customHeight="1">
      <c r="B1295" s="32"/>
      <c r="C1295" s="137" t="s">
        <v>1390</v>
      </c>
      <c r="D1295" s="137" t="s">
        <v>243</v>
      </c>
      <c r="E1295" s="138" t="s">
        <v>1391</v>
      </c>
      <c r="F1295" s="139" t="s">
        <v>1392</v>
      </c>
      <c r="G1295" s="140" t="s">
        <v>327</v>
      </c>
      <c r="H1295" s="141">
        <v>18</v>
      </c>
      <c r="I1295" s="142"/>
      <c r="J1295" s="143">
        <f t="shared" si="20"/>
        <v>0</v>
      </c>
      <c r="K1295" s="144"/>
      <c r="L1295" s="32"/>
      <c r="M1295" s="145" t="s">
        <v>1</v>
      </c>
      <c r="N1295" s="146" t="s">
        <v>39</v>
      </c>
      <c r="P1295" s="147">
        <f t="shared" si="21"/>
        <v>0</v>
      </c>
      <c r="Q1295" s="147">
        <v>0</v>
      </c>
      <c r="R1295" s="147">
        <f t="shared" si="22"/>
        <v>0</v>
      </c>
      <c r="S1295" s="147">
        <v>0</v>
      </c>
      <c r="T1295" s="148">
        <f t="shared" si="23"/>
        <v>0</v>
      </c>
      <c r="AR1295" s="149" t="s">
        <v>334</v>
      </c>
      <c r="AT1295" s="149" t="s">
        <v>243</v>
      </c>
      <c r="AU1295" s="149" t="s">
        <v>86</v>
      </c>
      <c r="AY1295" s="17" t="s">
        <v>241</v>
      </c>
      <c r="BE1295" s="150">
        <f t="shared" si="24"/>
        <v>0</v>
      </c>
      <c r="BF1295" s="150">
        <f t="shared" si="25"/>
        <v>0</v>
      </c>
      <c r="BG1295" s="150">
        <f t="shared" si="26"/>
        <v>0</v>
      </c>
      <c r="BH1295" s="150">
        <f t="shared" si="27"/>
        <v>0</v>
      </c>
      <c r="BI1295" s="150">
        <f t="shared" si="28"/>
        <v>0</v>
      </c>
      <c r="BJ1295" s="17" t="s">
        <v>86</v>
      </c>
      <c r="BK1295" s="150">
        <f t="shared" si="29"/>
        <v>0</v>
      </c>
      <c r="BL1295" s="17" t="s">
        <v>334</v>
      </c>
      <c r="BM1295" s="149" t="s">
        <v>4078</v>
      </c>
    </row>
    <row r="1296" spans="2:65" s="1" customFormat="1" ht="21.75" customHeight="1">
      <c r="B1296" s="32"/>
      <c r="C1296" s="173" t="s">
        <v>1394</v>
      </c>
      <c r="D1296" s="173" t="s">
        <v>319</v>
      </c>
      <c r="E1296" s="174" t="s">
        <v>1395</v>
      </c>
      <c r="F1296" s="175" t="s">
        <v>1396</v>
      </c>
      <c r="G1296" s="176" t="s">
        <v>327</v>
      </c>
      <c r="H1296" s="177">
        <v>18</v>
      </c>
      <c r="I1296" s="178"/>
      <c r="J1296" s="179">
        <f t="shared" si="20"/>
        <v>0</v>
      </c>
      <c r="K1296" s="180"/>
      <c r="L1296" s="181"/>
      <c r="M1296" s="182" t="s">
        <v>1</v>
      </c>
      <c r="N1296" s="183" t="s">
        <v>39</v>
      </c>
      <c r="P1296" s="147">
        <f t="shared" si="21"/>
        <v>0</v>
      </c>
      <c r="Q1296" s="147">
        <v>1.1000000000000001E-3</v>
      </c>
      <c r="R1296" s="147">
        <f t="shared" si="22"/>
        <v>1.9800000000000002E-2</v>
      </c>
      <c r="S1296" s="147">
        <v>0</v>
      </c>
      <c r="T1296" s="148">
        <f t="shared" si="23"/>
        <v>0</v>
      </c>
      <c r="AR1296" s="149" t="s">
        <v>420</v>
      </c>
      <c r="AT1296" s="149" t="s">
        <v>319</v>
      </c>
      <c r="AU1296" s="149" t="s">
        <v>86</v>
      </c>
      <c r="AY1296" s="17" t="s">
        <v>241</v>
      </c>
      <c r="BE1296" s="150">
        <f t="shared" si="24"/>
        <v>0</v>
      </c>
      <c r="BF1296" s="150">
        <f t="shared" si="25"/>
        <v>0</v>
      </c>
      <c r="BG1296" s="150">
        <f t="shared" si="26"/>
        <v>0</v>
      </c>
      <c r="BH1296" s="150">
        <f t="shared" si="27"/>
        <v>0</v>
      </c>
      <c r="BI1296" s="150">
        <f t="shared" si="28"/>
        <v>0</v>
      </c>
      <c r="BJ1296" s="17" t="s">
        <v>86</v>
      </c>
      <c r="BK1296" s="150">
        <f t="shared" si="29"/>
        <v>0</v>
      </c>
      <c r="BL1296" s="17" t="s">
        <v>334</v>
      </c>
      <c r="BM1296" s="149" t="s">
        <v>4079</v>
      </c>
    </row>
    <row r="1297" spans="2:65" s="1" customFormat="1" ht="16.5" customHeight="1">
      <c r="B1297" s="32"/>
      <c r="C1297" s="137" t="s">
        <v>1398</v>
      </c>
      <c r="D1297" s="137" t="s">
        <v>243</v>
      </c>
      <c r="E1297" s="138" t="s">
        <v>1399</v>
      </c>
      <c r="F1297" s="139" t="s">
        <v>1400</v>
      </c>
      <c r="G1297" s="140" t="s">
        <v>327</v>
      </c>
      <c r="H1297" s="141">
        <v>18</v>
      </c>
      <c r="I1297" s="142"/>
      <c r="J1297" s="143">
        <f t="shared" si="20"/>
        <v>0</v>
      </c>
      <c r="K1297" s="144"/>
      <c r="L1297" s="32"/>
      <c r="M1297" s="145" t="s">
        <v>1</v>
      </c>
      <c r="N1297" s="146" t="s">
        <v>39</v>
      </c>
      <c r="P1297" s="147">
        <f t="shared" si="21"/>
        <v>0</v>
      </c>
      <c r="Q1297" s="147">
        <v>0</v>
      </c>
      <c r="R1297" s="147">
        <f t="shared" si="22"/>
        <v>0</v>
      </c>
      <c r="S1297" s="147">
        <v>0</v>
      </c>
      <c r="T1297" s="148">
        <f t="shared" si="23"/>
        <v>0</v>
      </c>
      <c r="AR1297" s="149" t="s">
        <v>334</v>
      </c>
      <c r="AT1297" s="149" t="s">
        <v>243</v>
      </c>
      <c r="AU1297" s="149" t="s">
        <v>86</v>
      </c>
      <c r="AY1297" s="17" t="s">
        <v>241</v>
      </c>
      <c r="BE1297" s="150">
        <f t="shared" si="24"/>
        <v>0</v>
      </c>
      <c r="BF1297" s="150">
        <f t="shared" si="25"/>
        <v>0</v>
      </c>
      <c r="BG1297" s="150">
        <f t="shared" si="26"/>
        <v>0</v>
      </c>
      <c r="BH1297" s="150">
        <f t="shared" si="27"/>
        <v>0</v>
      </c>
      <c r="BI1297" s="150">
        <f t="shared" si="28"/>
        <v>0</v>
      </c>
      <c r="BJ1297" s="17" t="s">
        <v>86</v>
      </c>
      <c r="BK1297" s="150">
        <f t="shared" si="29"/>
        <v>0</v>
      </c>
      <c r="BL1297" s="17" t="s">
        <v>334</v>
      </c>
      <c r="BM1297" s="149" t="s">
        <v>4080</v>
      </c>
    </row>
    <row r="1298" spans="2:65" s="1" customFormat="1" ht="24.25" customHeight="1">
      <c r="B1298" s="32"/>
      <c r="C1298" s="173" t="s">
        <v>1402</v>
      </c>
      <c r="D1298" s="173" t="s">
        <v>319</v>
      </c>
      <c r="E1298" s="174" t="s">
        <v>1403</v>
      </c>
      <c r="F1298" s="175" t="s">
        <v>1404</v>
      </c>
      <c r="G1298" s="176" t="s">
        <v>327</v>
      </c>
      <c r="H1298" s="177">
        <v>18</v>
      </c>
      <c r="I1298" s="178"/>
      <c r="J1298" s="179">
        <f t="shared" si="20"/>
        <v>0</v>
      </c>
      <c r="K1298" s="180"/>
      <c r="L1298" s="181"/>
      <c r="M1298" s="182" t="s">
        <v>1</v>
      </c>
      <c r="N1298" s="183" t="s">
        <v>39</v>
      </c>
      <c r="P1298" s="147">
        <f t="shared" si="21"/>
        <v>0</v>
      </c>
      <c r="Q1298" s="147">
        <v>1E-3</v>
      </c>
      <c r="R1298" s="147">
        <f t="shared" si="22"/>
        <v>1.8000000000000002E-2</v>
      </c>
      <c r="S1298" s="147">
        <v>0</v>
      </c>
      <c r="T1298" s="148">
        <f t="shared" si="23"/>
        <v>0</v>
      </c>
      <c r="AR1298" s="149" t="s">
        <v>420</v>
      </c>
      <c r="AT1298" s="149" t="s">
        <v>319</v>
      </c>
      <c r="AU1298" s="149" t="s">
        <v>86</v>
      </c>
      <c r="AY1298" s="17" t="s">
        <v>241</v>
      </c>
      <c r="BE1298" s="150">
        <f t="shared" si="24"/>
        <v>0</v>
      </c>
      <c r="BF1298" s="150">
        <f t="shared" si="25"/>
        <v>0</v>
      </c>
      <c r="BG1298" s="150">
        <f t="shared" si="26"/>
        <v>0</v>
      </c>
      <c r="BH1298" s="150">
        <f t="shared" si="27"/>
        <v>0</v>
      </c>
      <c r="BI1298" s="150">
        <f t="shared" si="28"/>
        <v>0</v>
      </c>
      <c r="BJ1298" s="17" t="s">
        <v>86</v>
      </c>
      <c r="BK1298" s="150">
        <f t="shared" si="29"/>
        <v>0</v>
      </c>
      <c r="BL1298" s="17" t="s">
        <v>334</v>
      </c>
      <c r="BM1298" s="149" t="s">
        <v>4081</v>
      </c>
    </row>
    <row r="1299" spans="2:65" s="1" customFormat="1" ht="16.5" customHeight="1">
      <c r="B1299" s="32"/>
      <c r="C1299" s="137" t="s">
        <v>1406</v>
      </c>
      <c r="D1299" s="137" t="s">
        <v>243</v>
      </c>
      <c r="E1299" s="138" t="s">
        <v>1407</v>
      </c>
      <c r="F1299" s="139" t="s">
        <v>1408</v>
      </c>
      <c r="G1299" s="140" t="s">
        <v>327</v>
      </c>
      <c r="H1299" s="141">
        <v>6</v>
      </c>
      <c r="I1299" s="142"/>
      <c r="J1299" s="143">
        <f t="shared" si="20"/>
        <v>0</v>
      </c>
      <c r="K1299" s="144"/>
      <c r="L1299" s="32"/>
      <c r="M1299" s="145" t="s">
        <v>1</v>
      </c>
      <c r="N1299" s="146" t="s">
        <v>39</v>
      </c>
      <c r="P1299" s="147">
        <f t="shared" si="21"/>
        <v>0</v>
      </c>
      <c r="Q1299" s="147">
        <v>0</v>
      </c>
      <c r="R1299" s="147">
        <f t="shared" si="22"/>
        <v>0</v>
      </c>
      <c r="S1299" s="147">
        <v>0</v>
      </c>
      <c r="T1299" s="148">
        <f t="shared" si="23"/>
        <v>0</v>
      </c>
      <c r="AR1299" s="149" t="s">
        <v>334</v>
      </c>
      <c r="AT1299" s="149" t="s">
        <v>243</v>
      </c>
      <c r="AU1299" s="149" t="s">
        <v>86</v>
      </c>
      <c r="AY1299" s="17" t="s">
        <v>241</v>
      </c>
      <c r="BE1299" s="150">
        <f t="shared" si="24"/>
        <v>0</v>
      </c>
      <c r="BF1299" s="150">
        <f t="shared" si="25"/>
        <v>0</v>
      </c>
      <c r="BG1299" s="150">
        <f t="shared" si="26"/>
        <v>0</v>
      </c>
      <c r="BH1299" s="150">
        <f t="shared" si="27"/>
        <v>0</v>
      </c>
      <c r="BI1299" s="150">
        <f t="shared" si="28"/>
        <v>0</v>
      </c>
      <c r="BJ1299" s="17" t="s">
        <v>86</v>
      </c>
      <c r="BK1299" s="150">
        <f t="shared" si="29"/>
        <v>0</v>
      </c>
      <c r="BL1299" s="17" t="s">
        <v>334</v>
      </c>
      <c r="BM1299" s="149" t="s">
        <v>4082</v>
      </c>
    </row>
    <row r="1300" spans="2:65" s="1" customFormat="1" ht="21.75" customHeight="1">
      <c r="B1300" s="32"/>
      <c r="C1300" s="173" t="s">
        <v>1410</v>
      </c>
      <c r="D1300" s="173" t="s">
        <v>319</v>
      </c>
      <c r="E1300" s="174" t="s">
        <v>1411</v>
      </c>
      <c r="F1300" s="175" t="s">
        <v>1412</v>
      </c>
      <c r="G1300" s="176" t="s">
        <v>327</v>
      </c>
      <c r="H1300" s="177">
        <v>6</v>
      </c>
      <c r="I1300" s="178"/>
      <c r="J1300" s="179">
        <f t="shared" si="20"/>
        <v>0</v>
      </c>
      <c r="K1300" s="180"/>
      <c r="L1300" s="181"/>
      <c r="M1300" s="182" t="s">
        <v>1</v>
      </c>
      <c r="N1300" s="183" t="s">
        <v>39</v>
      </c>
      <c r="P1300" s="147">
        <f t="shared" si="21"/>
        <v>0</v>
      </c>
      <c r="Q1300" s="147">
        <v>1E-3</v>
      </c>
      <c r="R1300" s="147">
        <f t="shared" si="22"/>
        <v>6.0000000000000001E-3</v>
      </c>
      <c r="S1300" s="147">
        <v>0</v>
      </c>
      <c r="T1300" s="148">
        <f t="shared" si="23"/>
        <v>0</v>
      </c>
      <c r="AR1300" s="149" t="s">
        <v>420</v>
      </c>
      <c r="AT1300" s="149" t="s">
        <v>319</v>
      </c>
      <c r="AU1300" s="149" t="s">
        <v>86</v>
      </c>
      <c r="AY1300" s="17" t="s">
        <v>241</v>
      </c>
      <c r="BE1300" s="150">
        <f t="shared" si="24"/>
        <v>0</v>
      </c>
      <c r="BF1300" s="150">
        <f t="shared" si="25"/>
        <v>0</v>
      </c>
      <c r="BG1300" s="150">
        <f t="shared" si="26"/>
        <v>0</v>
      </c>
      <c r="BH1300" s="150">
        <f t="shared" si="27"/>
        <v>0</v>
      </c>
      <c r="BI1300" s="150">
        <f t="shared" si="28"/>
        <v>0</v>
      </c>
      <c r="BJ1300" s="17" t="s">
        <v>86</v>
      </c>
      <c r="BK1300" s="150">
        <f t="shared" si="29"/>
        <v>0</v>
      </c>
      <c r="BL1300" s="17" t="s">
        <v>334</v>
      </c>
      <c r="BM1300" s="149" t="s">
        <v>4083</v>
      </c>
    </row>
    <row r="1301" spans="2:65" s="1" customFormat="1" ht="16.5" customHeight="1">
      <c r="B1301" s="32"/>
      <c r="C1301" s="137" t="s">
        <v>1414</v>
      </c>
      <c r="D1301" s="137" t="s">
        <v>243</v>
      </c>
      <c r="E1301" s="138" t="s">
        <v>1415</v>
      </c>
      <c r="F1301" s="139" t="s">
        <v>1416</v>
      </c>
      <c r="G1301" s="140" t="s">
        <v>327</v>
      </c>
      <c r="H1301" s="141">
        <v>6</v>
      </c>
      <c r="I1301" s="142"/>
      <c r="J1301" s="143">
        <f t="shared" si="20"/>
        <v>0</v>
      </c>
      <c r="K1301" s="144"/>
      <c r="L1301" s="32"/>
      <c r="M1301" s="145" t="s">
        <v>1</v>
      </c>
      <c r="N1301" s="146" t="s">
        <v>39</v>
      </c>
      <c r="P1301" s="147">
        <f t="shared" si="21"/>
        <v>0</v>
      </c>
      <c r="Q1301" s="147">
        <v>0</v>
      </c>
      <c r="R1301" s="147">
        <f t="shared" si="22"/>
        <v>0</v>
      </c>
      <c r="S1301" s="147">
        <v>0</v>
      </c>
      <c r="T1301" s="148">
        <f t="shared" si="23"/>
        <v>0</v>
      </c>
      <c r="AR1301" s="149" t="s">
        <v>334</v>
      </c>
      <c r="AT1301" s="149" t="s">
        <v>243</v>
      </c>
      <c r="AU1301" s="149" t="s">
        <v>86</v>
      </c>
      <c r="AY1301" s="17" t="s">
        <v>241</v>
      </c>
      <c r="BE1301" s="150">
        <f t="shared" si="24"/>
        <v>0</v>
      </c>
      <c r="BF1301" s="150">
        <f t="shared" si="25"/>
        <v>0</v>
      </c>
      <c r="BG1301" s="150">
        <f t="shared" si="26"/>
        <v>0</v>
      </c>
      <c r="BH1301" s="150">
        <f t="shared" si="27"/>
        <v>0</v>
      </c>
      <c r="BI1301" s="150">
        <f t="shared" si="28"/>
        <v>0</v>
      </c>
      <c r="BJ1301" s="17" t="s">
        <v>86</v>
      </c>
      <c r="BK1301" s="150">
        <f t="shared" si="29"/>
        <v>0</v>
      </c>
      <c r="BL1301" s="17" t="s">
        <v>334</v>
      </c>
      <c r="BM1301" s="149" t="s">
        <v>4084</v>
      </c>
    </row>
    <row r="1302" spans="2:65" s="1" customFormat="1" ht="21.75" customHeight="1">
      <c r="B1302" s="32"/>
      <c r="C1302" s="173" t="s">
        <v>1418</v>
      </c>
      <c r="D1302" s="173" t="s">
        <v>319</v>
      </c>
      <c r="E1302" s="174" t="s">
        <v>1419</v>
      </c>
      <c r="F1302" s="175" t="s">
        <v>1420</v>
      </c>
      <c r="G1302" s="176" t="s">
        <v>327</v>
      </c>
      <c r="H1302" s="177">
        <v>6</v>
      </c>
      <c r="I1302" s="178"/>
      <c r="J1302" s="179">
        <f t="shared" si="20"/>
        <v>0</v>
      </c>
      <c r="K1302" s="180"/>
      <c r="L1302" s="181"/>
      <c r="M1302" s="182" t="s">
        <v>1</v>
      </c>
      <c r="N1302" s="183" t="s">
        <v>39</v>
      </c>
      <c r="P1302" s="147">
        <f t="shared" si="21"/>
        <v>0</v>
      </c>
      <c r="Q1302" s="147">
        <v>1E-3</v>
      </c>
      <c r="R1302" s="147">
        <f t="shared" si="22"/>
        <v>6.0000000000000001E-3</v>
      </c>
      <c r="S1302" s="147">
        <v>0</v>
      </c>
      <c r="T1302" s="148">
        <f t="shared" si="23"/>
        <v>0</v>
      </c>
      <c r="AR1302" s="149" t="s">
        <v>420</v>
      </c>
      <c r="AT1302" s="149" t="s">
        <v>319</v>
      </c>
      <c r="AU1302" s="149" t="s">
        <v>86</v>
      </c>
      <c r="AY1302" s="17" t="s">
        <v>241</v>
      </c>
      <c r="BE1302" s="150">
        <f t="shared" si="24"/>
        <v>0</v>
      </c>
      <c r="BF1302" s="150">
        <f t="shared" si="25"/>
        <v>0</v>
      </c>
      <c r="BG1302" s="150">
        <f t="shared" si="26"/>
        <v>0</v>
      </c>
      <c r="BH1302" s="150">
        <f t="shared" si="27"/>
        <v>0</v>
      </c>
      <c r="BI1302" s="150">
        <f t="shared" si="28"/>
        <v>0</v>
      </c>
      <c r="BJ1302" s="17" t="s">
        <v>86</v>
      </c>
      <c r="BK1302" s="150">
        <f t="shared" si="29"/>
        <v>0</v>
      </c>
      <c r="BL1302" s="17" t="s">
        <v>334</v>
      </c>
      <c r="BM1302" s="149" t="s">
        <v>4085</v>
      </c>
    </row>
    <row r="1303" spans="2:65" s="1" customFormat="1" ht="16.5" customHeight="1">
      <c r="B1303" s="32"/>
      <c r="C1303" s="137" t="s">
        <v>1422</v>
      </c>
      <c r="D1303" s="137" t="s">
        <v>243</v>
      </c>
      <c r="E1303" s="138" t="s">
        <v>1423</v>
      </c>
      <c r="F1303" s="139" t="s">
        <v>1424</v>
      </c>
      <c r="G1303" s="140" t="s">
        <v>327</v>
      </c>
      <c r="H1303" s="141">
        <v>6</v>
      </c>
      <c r="I1303" s="142"/>
      <c r="J1303" s="143">
        <f t="shared" si="20"/>
        <v>0</v>
      </c>
      <c r="K1303" s="144"/>
      <c r="L1303" s="32"/>
      <c r="M1303" s="145" t="s">
        <v>1</v>
      </c>
      <c r="N1303" s="146" t="s">
        <v>39</v>
      </c>
      <c r="P1303" s="147">
        <f t="shared" si="21"/>
        <v>0</v>
      </c>
      <c r="Q1303" s="147">
        <v>0</v>
      </c>
      <c r="R1303" s="147">
        <f t="shared" si="22"/>
        <v>0</v>
      </c>
      <c r="S1303" s="147">
        <v>0</v>
      </c>
      <c r="T1303" s="148">
        <f t="shared" si="23"/>
        <v>0</v>
      </c>
      <c r="AR1303" s="149" t="s">
        <v>334</v>
      </c>
      <c r="AT1303" s="149" t="s">
        <v>243</v>
      </c>
      <c r="AU1303" s="149" t="s">
        <v>86</v>
      </c>
      <c r="AY1303" s="17" t="s">
        <v>241</v>
      </c>
      <c r="BE1303" s="150">
        <f t="shared" si="24"/>
        <v>0</v>
      </c>
      <c r="BF1303" s="150">
        <f t="shared" si="25"/>
        <v>0</v>
      </c>
      <c r="BG1303" s="150">
        <f t="shared" si="26"/>
        <v>0</v>
      </c>
      <c r="BH1303" s="150">
        <f t="shared" si="27"/>
        <v>0</v>
      </c>
      <c r="BI1303" s="150">
        <f t="shared" si="28"/>
        <v>0</v>
      </c>
      <c r="BJ1303" s="17" t="s">
        <v>86</v>
      </c>
      <c r="BK1303" s="150">
        <f t="shared" si="29"/>
        <v>0</v>
      </c>
      <c r="BL1303" s="17" t="s">
        <v>334</v>
      </c>
      <c r="BM1303" s="149" t="s">
        <v>4086</v>
      </c>
    </row>
    <row r="1304" spans="2:65" s="1" customFormat="1" ht="16.5" customHeight="1">
      <c r="B1304" s="32"/>
      <c r="C1304" s="173" t="s">
        <v>1426</v>
      </c>
      <c r="D1304" s="173" t="s">
        <v>319</v>
      </c>
      <c r="E1304" s="174" t="s">
        <v>1427</v>
      </c>
      <c r="F1304" s="175" t="s">
        <v>1428</v>
      </c>
      <c r="G1304" s="176" t="s">
        <v>327</v>
      </c>
      <c r="H1304" s="177">
        <v>6</v>
      </c>
      <c r="I1304" s="178"/>
      <c r="J1304" s="179">
        <f t="shared" si="20"/>
        <v>0</v>
      </c>
      <c r="K1304" s="180"/>
      <c r="L1304" s="181"/>
      <c r="M1304" s="182" t="s">
        <v>1</v>
      </c>
      <c r="N1304" s="183" t="s">
        <v>39</v>
      </c>
      <c r="P1304" s="147">
        <f t="shared" si="21"/>
        <v>0</v>
      </c>
      <c r="Q1304" s="147">
        <v>4.7999999999999996E-3</v>
      </c>
      <c r="R1304" s="147">
        <f t="shared" si="22"/>
        <v>2.8799999999999999E-2</v>
      </c>
      <c r="S1304" s="147">
        <v>0</v>
      </c>
      <c r="T1304" s="148">
        <f t="shared" si="23"/>
        <v>0</v>
      </c>
      <c r="AR1304" s="149" t="s">
        <v>420</v>
      </c>
      <c r="AT1304" s="149" t="s">
        <v>319</v>
      </c>
      <c r="AU1304" s="149" t="s">
        <v>86</v>
      </c>
      <c r="AY1304" s="17" t="s">
        <v>241</v>
      </c>
      <c r="BE1304" s="150">
        <f t="shared" si="24"/>
        <v>0</v>
      </c>
      <c r="BF1304" s="150">
        <f t="shared" si="25"/>
        <v>0</v>
      </c>
      <c r="BG1304" s="150">
        <f t="shared" si="26"/>
        <v>0</v>
      </c>
      <c r="BH1304" s="150">
        <f t="shared" si="27"/>
        <v>0</v>
      </c>
      <c r="BI1304" s="150">
        <f t="shared" si="28"/>
        <v>0</v>
      </c>
      <c r="BJ1304" s="17" t="s">
        <v>86</v>
      </c>
      <c r="BK1304" s="150">
        <f t="shared" si="29"/>
        <v>0</v>
      </c>
      <c r="BL1304" s="17" t="s">
        <v>334</v>
      </c>
      <c r="BM1304" s="149" t="s">
        <v>4087</v>
      </c>
    </row>
    <row r="1305" spans="2:65" s="1" customFormat="1" ht="33" customHeight="1">
      <c r="B1305" s="32"/>
      <c r="C1305" s="137" t="s">
        <v>1430</v>
      </c>
      <c r="D1305" s="137" t="s">
        <v>243</v>
      </c>
      <c r="E1305" s="138" t="s">
        <v>1431</v>
      </c>
      <c r="F1305" s="139" t="s">
        <v>1432</v>
      </c>
      <c r="G1305" s="140" t="s">
        <v>1247</v>
      </c>
      <c r="H1305" s="141">
        <v>1</v>
      </c>
      <c r="I1305" s="142"/>
      <c r="J1305" s="143">
        <f t="shared" si="20"/>
        <v>0</v>
      </c>
      <c r="K1305" s="144"/>
      <c r="L1305" s="32"/>
      <c r="M1305" s="145" t="s">
        <v>1</v>
      </c>
      <c r="N1305" s="146" t="s">
        <v>39</v>
      </c>
      <c r="P1305" s="147">
        <f t="shared" si="21"/>
        <v>0</v>
      </c>
      <c r="Q1305" s="147">
        <v>4.9300000000000004E-3</v>
      </c>
      <c r="R1305" s="147">
        <f t="shared" si="22"/>
        <v>4.9300000000000004E-3</v>
      </c>
      <c r="S1305" s="147">
        <v>0</v>
      </c>
      <c r="T1305" s="148">
        <f t="shared" si="23"/>
        <v>0</v>
      </c>
      <c r="AR1305" s="149" t="s">
        <v>334</v>
      </c>
      <c r="AT1305" s="149" t="s">
        <v>243</v>
      </c>
      <c r="AU1305" s="149" t="s">
        <v>86</v>
      </c>
      <c r="AY1305" s="17" t="s">
        <v>241</v>
      </c>
      <c r="BE1305" s="150">
        <f t="shared" si="24"/>
        <v>0</v>
      </c>
      <c r="BF1305" s="150">
        <f t="shared" si="25"/>
        <v>0</v>
      </c>
      <c r="BG1305" s="150">
        <f t="shared" si="26"/>
        <v>0</v>
      </c>
      <c r="BH1305" s="150">
        <f t="shared" si="27"/>
        <v>0</v>
      </c>
      <c r="BI1305" s="150">
        <f t="shared" si="28"/>
        <v>0</v>
      </c>
      <c r="BJ1305" s="17" t="s">
        <v>86</v>
      </c>
      <c r="BK1305" s="150">
        <f t="shared" si="29"/>
        <v>0</v>
      </c>
      <c r="BL1305" s="17" t="s">
        <v>334</v>
      </c>
      <c r="BM1305" s="149" t="s">
        <v>4088</v>
      </c>
    </row>
    <row r="1306" spans="2:65" s="1" customFormat="1" ht="24.25" customHeight="1">
      <c r="B1306" s="32"/>
      <c r="C1306" s="137" t="s">
        <v>1434</v>
      </c>
      <c r="D1306" s="137" t="s">
        <v>243</v>
      </c>
      <c r="E1306" s="138" t="s">
        <v>1435</v>
      </c>
      <c r="F1306" s="139" t="s">
        <v>1436</v>
      </c>
      <c r="G1306" s="140" t="s">
        <v>1247</v>
      </c>
      <c r="H1306" s="141">
        <v>1</v>
      </c>
      <c r="I1306" s="142"/>
      <c r="J1306" s="143">
        <f t="shared" si="20"/>
        <v>0</v>
      </c>
      <c r="K1306" s="144"/>
      <c r="L1306" s="32"/>
      <c r="M1306" s="145" t="s">
        <v>1</v>
      </c>
      <c r="N1306" s="146" t="s">
        <v>39</v>
      </c>
      <c r="P1306" s="147">
        <f t="shared" si="21"/>
        <v>0</v>
      </c>
      <c r="Q1306" s="147">
        <v>1.4749999999999999E-2</v>
      </c>
      <c r="R1306" s="147">
        <f t="shared" si="22"/>
        <v>1.4749999999999999E-2</v>
      </c>
      <c r="S1306" s="147">
        <v>0</v>
      </c>
      <c r="T1306" s="148">
        <f t="shared" si="23"/>
        <v>0</v>
      </c>
      <c r="AR1306" s="149" t="s">
        <v>334</v>
      </c>
      <c r="AT1306" s="149" t="s">
        <v>243</v>
      </c>
      <c r="AU1306" s="149" t="s">
        <v>86</v>
      </c>
      <c r="AY1306" s="17" t="s">
        <v>241</v>
      </c>
      <c r="BE1306" s="150">
        <f t="shared" si="24"/>
        <v>0</v>
      </c>
      <c r="BF1306" s="150">
        <f t="shared" si="25"/>
        <v>0</v>
      </c>
      <c r="BG1306" s="150">
        <f t="shared" si="26"/>
        <v>0</v>
      </c>
      <c r="BH1306" s="150">
        <f t="shared" si="27"/>
        <v>0</v>
      </c>
      <c r="BI1306" s="150">
        <f t="shared" si="28"/>
        <v>0</v>
      </c>
      <c r="BJ1306" s="17" t="s">
        <v>86</v>
      </c>
      <c r="BK1306" s="150">
        <f t="shared" si="29"/>
        <v>0</v>
      </c>
      <c r="BL1306" s="17" t="s">
        <v>334</v>
      </c>
      <c r="BM1306" s="149" t="s">
        <v>4089</v>
      </c>
    </row>
    <row r="1307" spans="2:65" s="1" customFormat="1" ht="16.5" customHeight="1">
      <c r="B1307" s="32"/>
      <c r="C1307" s="137" t="s">
        <v>1438</v>
      </c>
      <c r="D1307" s="137" t="s">
        <v>243</v>
      </c>
      <c r="E1307" s="138" t="s">
        <v>1439</v>
      </c>
      <c r="F1307" s="139" t="s">
        <v>1440</v>
      </c>
      <c r="G1307" s="140" t="s">
        <v>327</v>
      </c>
      <c r="H1307" s="141">
        <v>6</v>
      </c>
      <c r="I1307" s="142"/>
      <c r="J1307" s="143">
        <f t="shared" si="20"/>
        <v>0</v>
      </c>
      <c r="K1307" s="144"/>
      <c r="L1307" s="32"/>
      <c r="M1307" s="145" t="s">
        <v>1</v>
      </c>
      <c r="N1307" s="146" t="s">
        <v>39</v>
      </c>
      <c r="P1307" s="147">
        <f t="shared" si="21"/>
        <v>0</v>
      </c>
      <c r="Q1307" s="147">
        <v>2.7E-4</v>
      </c>
      <c r="R1307" s="147">
        <f t="shared" si="22"/>
        <v>1.6199999999999999E-3</v>
      </c>
      <c r="S1307" s="147">
        <v>0</v>
      </c>
      <c r="T1307" s="148">
        <f t="shared" si="23"/>
        <v>0</v>
      </c>
      <c r="AR1307" s="149" t="s">
        <v>334</v>
      </c>
      <c r="AT1307" s="149" t="s">
        <v>243</v>
      </c>
      <c r="AU1307" s="149" t="s">
        <v>86</v>
      </c>
      <c r="AY1307" s="17" t="s">
        <v>241</v>
      </c>
      <c r="BE1307" s="150">
        <f t="shared" si="24"/>
        <v>0</v>
      </c>
      <c r="BF1307" s="150">
        <f t="shared" si="25"/>
        <v>0</v>
      </c>
      <c r="BG1307" s="150">
        <f t="shared" si="26"/>
        <v>0</v>
      </c>
      <c r="BH1307" s="150">
        <f t="shared" si="27"/>
        <v>0</v>
      </c>
      <c r="BI1307" s="150">
        <f t="shared" si="28"/>
        <v>0</v>
      </c>
      <c r="BJ1307" s="17" t="s">
        <v>86</v>
      </c>
      <c r="BK1307" s="150">
        <f t="shared" si="29"/>
        <v>0</v>
      </c>
      <c r="BL1307" s="17" t="s">
        <v>334</v>
      </c>
      <c r="BM1307" s="149" t="s">
        <v>4090</v>
      </c>
    </row>
    <row r="1308" spans="2:65" s="1" customFormat="1" ht="24.25" customHeight="1">
      <c r="B1308" s="32"/>
      <c r="C1308" s="137" t="s">
        <v>1442</v>
      </c>
      <c r="D1308" s="137" t="s">
        <v>243</v>
      </c>
      <c r="E1308" s="138" t="s">
        <v>1443</v>
      </c>
      <c r="F1308" s="139" t="s">
        <v>1444</v>
      </c>
      <c r="G1308" s="140" t="s">
        <v>1247</v>
      </c>
      <c r="H1308" s="141">
        <v>18</v>
      </c>
      <c r="I1308" s="142"/>
      <c r="J1308" s="143">
        <f t="shared" si="20"/>
        <v>0</v>
      </c>
      <c r="K1308" s="144"/>
      <c r="L1308" s="32"/>
      <c r="M1308" s="145" t="s">
        <v>1</v>
      </c>
      <c r="N1308" s="146" t="s">
        <v>39</v>
      </c>
      <c r="P1308" s="147">
        <f t="shared" si="21"/>
        <v>0</v>
      </c>
      <c r="Q1308" s="147">
        <v>2.4000000000000001E-4</v>
      </c>
      <c r="R1308" s="147">
        <f t="shared" si="22"/>
        <v>4.3200000000000001E-3</v>
      </c>
      <c r="S1308" s="147">
        <v>0</v>
      </c>
      <c r="T1308" s="148">
        <f t="shared" si="23"/>
        <v>0</v>
      </c>
      <c r="AR1308" s="149" t="s">
        <v>334</v>
      </c>
      <c r="AT1308" s="149" t="s">
        <v>243</v>
      </c>
      <c r="AU1308" s="149" t="s">
        <v>86</v>
      </c>
      <c r="AY1308" s="17" t="s">
        <v>241</v>
      </c>
      <c r="BE1308" s="150">
        <f t="shared" si="24"/>
        <v>0</v>
      </c>
      <c r="BF1308" s="150">
        <f t="shared" si="25"/>
        <v>0</v>
      </c>
      <c r="BG1308" s="150">
        <f t="shared" si="26"/>
        <v>0</v>
      </c>
      <c r="BH1308" s="150">
        <f t="shared" si="27"/>
        <v>0</v>
      </c>
      <c r="BI1308" s="150">
        <f t="shared" si="28"/>
        <v>0</v>
      </c>
      <c r="BJ1308" s="17" t="s">
        <v>86</v>
      </c>
      <c r="BK1308" s="150">
        <f t="shared" si="29"/>
        <v>0</v>
      </c>
      <c r="BL1308" s="17" t="s">
        <v>334</v>
      </c>
      <c r="BM1308" s="149" t="s">
        <v>4091</v>
      </c>
    </row>
    <row r="1309" spans="2:65" s="12" customFormat="1" ht="12">
      <c r="B1309" s="151"/>
      <c r="D1309" s="152" t="s">
        <v>249</v>
      </c>
      <c r="E1309" s="153" t="s">
        <v>1</v>
      </c>
      <c r="F1309" s="154" t="s">
        <v>1446</v>
      </c>
      <c r="H1309" s="155">
        <v>18</v>
      </c>
      <c r="I1309" s="156"/>
      <c r="L1309" s="151"/>
      <c r="M1309" s="157"/>
      <c r="T1309" s="158"/>
      <c r="AT1309" s="153" t="s">
        <v>249</v>
      </c>
      <c r="AU1309" s="153" t="s">
        <v>86</v>
      </c>
      <c r="AV1309" s="12" t="s">
        <v>86</v>
      </c>
      <c r="AW1309" s="12" t="s">
        <v>30</v>
      </c>
      <c r="AX1309" s="12" t="s">
        <v>73</v>
      </c>
      <c r="AY1309" s="153" t="s">
        <v>241</v>
      </c>
    </row>
    <row r="1310" spans="2:65" s="13" customFormat="1" ht="12">
      <c r="B1310" s="159"/>
      <c r="D1310" s="152" t="s">
        <v>249</v>
      </c>
      <c r="E1310" s="160" t="s">
        <v>1</v>
      </c>
      <c r="F1310" s="161" t="s">
        <v>251</v>
      </c>
      <c r="H1310" s="162">
        <v>18</v>
      </c>
      <c r="I1310" s="163"/>
      <c r="L1310" s="159"/>
      <c r="M1310" s="164"/>
      <c r="T1310" s="165"/>
      <c r="AT1310" s="160" t="s">
        <v>249</v>
      </c>
      <c r="AU1310" s="160" t="s">
        <v>86</v>
      </c>
      <c r="AV1310" s="13" t="s">
        <v>247</v>
      </c>
      <c r="AW1310" s="13" t="s">
        <v>30</v>
      </c>
      <c r="AX1310" s="13" t="s">
        <v>80</v>
      </c>
      <c r="AY1310" s="160" t="s">
        <v>241</v>
      </c>
    </row>
    <row r="1311" spans="2:65" s="1" customFormat="1" ht="24.25" customHeight="1">
      <c r="B1311" s="32"/>
      <c r="C1311" s="137" t="s">
        <v>1447</v>
      </c>
      <c r="D1311" s="137" t="s">
        <v>243</v>
      </c>
      <c r="E1311" s="138" t="s">
        <v>1448</v>
      </c>
      <c r="F1311" s="139" t="s">
        <v>1449</v>
      </c>
      <c r="G1311" s="140" t="s">
        <v>1247</v>
      </c>
      <c r="H1311" s="141">
        <v>1</v>
      </c>
      <c r="I1311" s="142"/>
      <c r="J1311" s="143">
        <f>ROUND(I1311*H1311,2)</f>
        <v>0</v>
      </c>
      <c r="K1311" s="144"/>
      <c r="L1311" s="32"/>
      <c r="M1311" s="145" t="s">
        <v>1</v>
      </c>
      <c r="N1311" s="146" t="s">
        <v>39</v>
      </c>
      <c r="P1311" s="147">
        <f>O1311*H1311</f>
        <v>0</v>
      </c>
      <c r="Q1311" s="147">
        <v>1.8E-3</v>
      </c>
      <c r="R1311" s="147">
        <f>Q1311*H1311</f>
        <v>1.8E-3</v>
      </c>
      <c r="S1311" s="147">
        <v>0</v>
      </c>
      <c r="T1311" s="148">
        <f>S1311*H1311</f>
        <v>0</v>
      </c>
      <c r="AR1311" s="149" t="s">
        <v>334</v>
      </c>
      <c r="AT1311" s="149" t="s">
        <v>243</v>
      </c>
      <c r="AU1311" s="149" t="s">
        <v>86</v>
      </c>
      <c r="AY1311" s="17" t="s">
        <v>241</v>
      </c>
      <c r="BE1311" s="150">
        <f>IF(N1311="základní",J1311,0)</f>
        <v>0</v>
      </c>
      <c r="BF1311" s="150">
        <f>IF(N1311="snížená",J1311,0)</f>
        <v>0</v>
      </c>
      <c r="BG1311" s="150">
        <f>IF(N1311="zákl. přenesená",J1311,0)</f>
        <v>0</v>
      </c>
      <c r="BH1311" s="150">
        <f>IF(N1311="sníž. přenesená",J1311,0)</f>
        <v>0</v>
      </c>
      <c r="BI1311" s="150">
        <f>IF(N1311="nulová",J1311,0)</f>
        <v>0</v>
      </c>
      <c r="BJ1311" s="17" t="s">
        <v>86</v>
      </c>
      <c r="BK1311" s="150">
        <f>ROUND(I1311*H1311,2)</f>
        <v>0</v>
      </c>
      <c r="BL1311" s="17" t="s">
        <v>334</v>
      </c>
      <c r="BM1311" s="149" t="s">
        <v>4092</v>
      </c>
    </row>
    <row r="1312" spans="2:65" s="1" customFormat="1" ht="21.75" customHeight="1">
      <c r="B1312" s="32"/>
      <c r="C1312" s="137" t="s">
        <v>1451</v>
      </c>
      <c r="D1312" s="137" t="s">
        <v>243</v>
      </c>
      <c r="E1312" s="138" t="s">
        <v>1452</v>
      </c>
      <c r="F1312" s="139" t="s">
        <v>1453</v>
      </c>
      <c r="G1312" s="140" t="s">
        <v>1247</v>
      </c>
      <c r="H1312" s="141">
        <v>8</v>
      </c>
      <c r="I1312" s="142"/>
      <c r="J1312" s="143">
        <f>ROUND(I1312*H1312,2)</f>
        <v>0</v>
      </c>
      <c r="K1312" s="144"/>
      <c r="L1312" s="32"/>
      <c r="M1312" s="145" t="s">
        <v>1</v>
      </c>
      <c r="N1312" s="146" t="s">
        <v>39</v>
      </c>
      <c r="P1312" s="147">
        <f>O1312*H1312</f>
        <v>0</v>
      </c>
      <c r="Q1312" s="147">
        <v>1.8E-3</v>
      </c>
      <c r="R1312" s="147">
        <f>Q1312*H1312</f>
        <v>1.44E-2</v>
      </c>
      <c r="S1312" s="147">
        <v>0</v>
      </c>
      <c r="T1312" s="148">
        <f>S1312*H1312</f>
        <v>0</v>
      </c>
      <c r="AR1312" s="149" t="s">
        <v>334</v>
      </c>
      <c r="AT1312" s="149" t="s">
        <v>243</v>
      </c>
      <c r="AU1312" s="149" t="s">
        <v>86</v>
      </c>
      <c r="AY1312" s="17" t="s">
        <v>241</v>
      </c>
      <c r="BE1312" s="150">
        <f>IF(N1312="základní",J1312,0)</f>
        <v>0</v>
      </c>
      <c r="BF1312" s="150">
        <f>IF(N1312="snížená",J1312,0)</f>
        <v>0</v>
      </c>
      <c r="BG1312" s="150">
        <f>IF(N1312="zákl. přenesená",J1312,0)</f>
        <v>0</v>
      </c>
      <c r="BH1312" s="150">
        <f>IF(N1312="sníž. přenesená",J1312,0)</f>
        <v>0</v>
      </c>
      <c r="BI1312" s="150">
        <f>IF(N1312="nulová",J1312,0)</f>
        <v>0</v>
      </c>
      <c r="BJ1312" s="17" t="s">
        <v>86</v>
      </c>
      <c r="BK1312" s="150">
        <f>ROUND(I1312*H1312,2)</f>
        <v>0</v>
      </c>
      <c r="BL1312" s="17" t="s">
        <v>334</v>
      </c>
      <c r="BM1312" s="149" t="s">
        <v>4093</v>
      </c>
    </row>
    <row r="1313" spans="2:65" s="1" customFormat="1" ht="24.25" customHeight="1">
      <c r="B1313" s="32"/>
      <c r="C1313" s="173" t="s">
        <v>1455</v>
      </c>
      <c r="D1313" s="173" t="s">
        <v>319</v>
      </c>
      <c r="E1313" s="174" t="s">
        <v>1460</v>
      </c>
      <c r="F1313" s="175" t="s">
        <v>1461</v>
      </c>
      <c r="G1313" s="176" t="s">
        <v>327</v>
      </c>
      <c r="H1313" s="177">
        <v>1</v>
      </c>
      <c r="I1313" s="178"/>
      <c r="J1313" s="179">
        <f>ROUND(I1313*H1313,2)</f>
        <v>0</v>
      </c>
      <c r="K1313" s="180"/>
      <c r="L1313" s="181"/>
      <c r="M1313" s="182" t="s">
        <v>1</v>
      </c>
      <c r="N1313" s="183" t="s">
        <v>39</v>
      </c>
      <c r="P1313" s="147">
        <f>O1313*H1313</f>
        <v>0</v>
      </c>
      <c r="Q1313" s="147">
        <v>8.4999999999999995E-4</v>
      </c>
      <c r="R1313" s="147">
        <f>Q1313*H1313</f>
        <v>8.4999999999999995E-4</v>
      </c>
      <c r="S1313" s="147">
        <v>0</v>
      </c>
      <c r="T1313" s="148">
        <f>S1313*H1313</f>
        <v>0</v>
      </c>
      <c r="AR1313" s="149" t="s">
        <v>420</v>
      </c>
      <c r="AT1313" s="149" t="s">
        <v>319</v>
      </c>
      <c r="AU1313" s="149" t="s">
        <v>86</v>
      </c>
      <c r="AY1313" s="17" t="s">
        <v>241</v>
      </c>
      <c r="BE1313" s="150">
        <f>IF(N1313="základní",J1313,0)</f>
        <v>0</v>
      </c>
      <c r="BF1313" s="150">
        <f>IF(N1313="snížená",J1313,0)</f>
        <v>0</v>
      </c>
      <c r="BG1313" s="150">
        <f>IF(N1313="zákl. přenesená",J1313,0)</f>
        <v>0</v>
      </c>
      <c r="BH1313" s="150">
        <f>IF(N1313="sníž. přenesená",J1313,0)</f>
        <v>0</v>
      </c>
      <c r="BI1313" s="150">
        <f>IF(N1313="nulová",J1313,0)</f>
        <v>0</v>
      </c>
      <c r="BJ1313" s="17" t="s">
        <v>86</v>
      </c>
      <c r="BK1313" s="150">
        <f>ROUND(I1313*H1313,2)</f>
        <v>0</v>
      </c>
      <c r="BL1313" s="17" t="s">
        <v>334</v>
      </c>
      <c r="BM1313" s="149" t="s">
        <v>4094</v>
      </c>
    </row>
    <row r="1314" spans="2:65" s="1" customFormat="1" ht="24.25" customHeight="1">
      <c r="B1314" s="32"/>
      <c r="C1314" s="137" t="s">
        <v>1459</v>
      </c>
      <c r="D1314" s="137" t="s">
        <v>243</v>
      </c>
      <c r="E1314" s="138" t="s">
        <v>1464</v>
      </c>
      <c r="F1314" s="139" t="s">
        <v>1465</v>
      </c>
      <c r="G1314" s="140" t="s">
        <v>1247</v>
      </c>
      <c r="H1314" s="141">
        <v>6</v>
      </c>
      <c r="I1314" s="142"/>
      <c r="J1314" s="143">
        <f>ROUND(I1314*H1314,2)</f>
        <v>0</v>
      </c>
      <c r="K1314" s="144"/>
      <c r="L1314" s="32"/>
      <c r="M1314" s="145" t="s">
        <v>1</v>
      </c>
      <c r="N1314" s="146" t="s">
        <v>39</v>
      </c>
      <c r="P1314" s="147">
        <f>O1314*H1314</f>
        <v>0</v>
      </c>
      <c r="Q1314" s="147">
        <v>3.0899999999999999E-3</v>
      </c>
      <c r="R1314" s="147">
        <f>Q1314*H1314</f>
        <v>1.8540000000000001E-2</v>
      </c>
      <c r="S1314" s="147">
        <v>0</v>
      </c>
      <c r="T1314" s="148">
        <f>S1314*H1314</f>
        <v>0</v>
      </c>
      <c r="AR1314" s="149" t="s">
        <v>334</v>
      </c>
      <c r="AT1314" s="149" t="s">
        <v>243</v>
      </c>
      <c r="AU1314" s="149" t="s">
        <v>86</v>
      </c>
      <c r="AY1314" s="17" t="s">
        <v>241</v>
      </c>
      <c r="BE1314" s="150">
        <f>IF(N1314="základní",J1314,0)</f>
        <v>0</v>
      </c>
      <c r="BF1314" s="150">
        <f>IF(N1314="snížená",J1314,0)</f>
        <v>0</v>
      </c>
      <c r="BG1314" s="150">
        <f>IF(N1314="zákl. přenesená",J1314,0)</f>
        <v>0</v>
      </c>
      <c r="BH1314" s="150">
        <f>IF(N1314="sníž. přenesená",J1314,0)</f>
        <v>0</v>
      </c>
      <c r="BI1314" s="150">
        <f>IF(N1314="nulová",J1314,0)</f>
        <v>0</v>
      </c>
      <c r="BJ1314" s="17" t="s">
        <v>86</v>
      </c>
      <c r="BK1314" s="150">
        <f>ROUND(I1314*H1314,2)</f>
        <v>0</v>
      </c>
      <c r="BL1314" s="17" t="s">
        <v>334</v>
      </c>
      <c r="BM1314" s="149" t="s">
        <v>4095</v>
      </c>
    </row>
    <row r="1315" spans="2:65" s="1" customFormat="1" ht="24.25" customHeight="1">
      <c r="B1315" s="32"/>
      <c r="C1315" s="173" t="s">
        <v>1463</v>
      </c>
      <c r="D1315" s="173" t="s">
        <v>319</v>
      </c>
      <c r="E1315" s="174" t="s">
        <v>1468</v>
      </c>
      <c r="F1315" s="175" t="s">
        <v>1469</v>
      </c>
      <c r="G1315" s="176" t="s">
        <v>327</v>
      </c>
      <c r="H1315" s="177">
        <v>6</v>
      </c>
      <c r="I1315" s="178"/>
      <c r="J1315" s="179">
        <f>ROUND(I1315*H1315,2)</f>
        <v>0</v>
      </c>
      <c r="K1315" s="180"/>
      <c r="L1315" s="181"/>
      <c r="M1315" s="182" t="s">
        <v>1</v>
      </c>
      <c r="N1315" s="183" t="s">
        <v>39</v>
      </c>
      <c r="P1315" s="147">
        <f>O1315*H1315</f>
        <v>0</v>
      </c>
      <c r="Q1315" s="147">
        <v>4.4999999999999999E-4</v>
      </c>
      <c r="R1315" s="147">
        <f>Q1315*H1315</f>
        <v>2.7000000000000001E-3</v>
      </c>
      <c r="S1315" s="147">
        <v>0</v>
      </c>
      <c r="T1315" s="148">
        <f>S1315*H1315</f>
        <v>0</v>
      </c>
      <c r="AR1315" s="149" t="s">
        <v>420</v>
      </c>
      <c r="AT1315" s="149" t="s">
        <v>319</v>
      </c>
      <c r="AU1315" s="149" t="s">
        <v>86</v>
      </c>
      <c r="AY1315" s="17" t="s">
        <v>241</v>
      </c>
      <c r="BE1315" s="150">
        <f>IF(N1315="základní",J1315,0)</f>
        <v>0</v>
      </c>
      <c r="BF1315" s="150">
        <f>IF(N1315="snížená",J1315,0)</f>
        <v>0</v>
      </c>
      <c r="BG1315" s="150">
        <f>IF(N1315="zákl. přenesená",J1315,0)</f>
        <v>0</v>
      </c>
      <c r="BH1315" s="150">
        <f>IF(N1315="sníž. přenesená",J1315,0)</f>
        <v>0</v>
      </c>
      <c r="BI1315" s="150">
        <f>IF(N1315="nulová",J1315,0)</f>
        <v>0</v>
      </c>
      <c r="BJ1315" s="17" t="s">
        <v>86</v>
      </c>
      <c r="BK1315" s="150">
        <f>ROUND(I1315*H1315,2)</f>
        <v>0</v>
      </c>
      <c r="BL1315" s="17" t="s">
        <v>334</v>
      </c>
      <c r="BM1315" s="149" t="s">
        <v>4096</v>
      </c>
    </row>
    <row r="1316" spans="2:65" s="12" customFormat="1" ht="12">
      <c r="B1316" s="151"/>
      <c r="D1316" s="152" t="s">
        <v>249</v>
      </c>
      <c r="E1316" s="153" t="s">
        <v>1</v>
      </c>
      <c r="F1316" s="154" t="s">
        <v>1138</v>
      </c>
      <c r="H1316" s="155">
        <v>6</v>
      </c>
      <c r="I1316" s="156"/>
      <c r="L1316" s="151"/>
      <c r="M1316" s="157"/>
      <c r="T1316" s="158"/>
      <c r="AT1316" s="153" t="s">
        <v>249</v>
      </c>
      <c r="AU1316" s="153" t="s">
        <v>86</v>
      </c>
      <c r="AV1316" s="12" t="s">
        <v>86</v>
      </c>
      <c r="AW1316" s="12" t="s">
        <v>30</v>
      </c>
      <c r="AX1316" s="12" t="s">
        <v>73</v>
      </c>
      <c r="AY1316" s="153" t="s">
        <v>241</v>
      </c>
    </row>
    <row r="1317" spans="2:65" s="13" customFormat="1" ht="12">
      <c r="B1317" s="159"/>
      <c r="D1317" s="152" t="s">
        <v>249</v>
      </c>
      <c r="E1317" s="160" t="s">
        <v>1</v>
      </c>
      <c r="F1317" s="161" t="s">
        <v>1471</v>
      </c>
      <c r="H1317" s="162">
        <v>6</v>
      </c>
      <c r="I1317" s="163"/>
      <c r="L1317" s="159"/>
      <c r="M1317" s="164"/>
      <c r="T1317" s="165"/>
      <c r="AT1317" s="160" t="s">
        <v>249</v>
      </c>
      <c r="AU1317" s="160" t="s">
        <v>86</v>
      </c>
      <c r="AV1317" s="13" t="s">
        <v>247</v>
      </c>
      <c r="AW1317" s="13" t="s">
        <v>30</v>
      </c>
      <c r="AX1317" s="13" t="s">
        <v>80</v>
      </c>
      <c r="AY1317" s="160" t="s">
        <v>241</v>
      </c>
    </row>
    <row r="1318" spans="2:65" s="1" customFormat="1" ht="24.25" customHeight="1">
      <c r="B1318" s="32"/>
      <c r="C1318" s="173" t="s">
        <v>1467</v>
      </c>
      <c r="D1318" s="173" t="s">
        <v>319</v>
      </c>
      <c r="E1318" s="174" t="s">
        <v>1473</v>
      </c>
      <c r="F1318" s="175" t="s">
        <v>1474</v>
      </c>
      <c r="G1318" s="176" t="s">
        <v>327</v>
      </c>
      <c r="H1318" s="177">
        <v>6</v>
      </c>
      <c r="I1318" s="178"/>
      <c r="J1318" s="179">
        <f t="shared" ref="J1318:J1325" si="30">ROUND(I1318*H1318,2)</f>
        <v>0</v>
      </c>
      <c r="K1318" s="180"/>
      <c r="L1318" s="181"/>
      <c r="M1318" s="182" t="s">
        <v>1</v>
      </c>
      <c r="N1318" s="183" t="s">
        <v>39</v>
      </c>
      <c r="P1318" s="147">
        <f t="shared" ref="P1318:P1325" si="31">O1318*H1318</f>
        <v>0</v>
      </c>
      <c r="Q1318" s="147">
        <v>2.9999999999999997E-4</v>
      </c>
      <c r="R1318" s="147">
        <f t="shared" ref="R1318:R1325" si="32">Q1318*H1318</f>
        <v>1.8E-3</v>
      </c>
      <c r="S1318" s="147">
        <v>0</v>
      </c>
      <c r="T1318" s="148">
        <f t="shared" ref="T1318:T1325" si="33">S1318*H1318</f>
        <v>0</v>
      </c>
      <c r="AR1318" s="149" t="s">
        <v>420</v>
      </c>
      <c r="AT1318" s="149" t="s">
        <v>319</v>
      </c>
      <c r="AU1318" s="149" t="s">
        <v>86</v>
      </c>
      <c r="AY1318" s="17" t="s">
        <v>241</v>
      </c>
      <c r="BE1318" s="150">
        <f t="shared" ref="BE1318:BE1325" si="34">IF(N1318="základní",J1318,0)</f>
        <v>0</v>
      </c>
      <c r="BF1318" s="150">
        <f t="shared" ref="BF1318:BF1325" si="35">IF(N1318="snížená",J1318,0)</f>
        <v>0</v>
      </c>
      <c r="BG1318" s="150">
        <f t="shared" ref="BG1318:BG1325" si="36">IF(N1318="zákl. přenesená",J1318,0)</f>
        <v>0</v>
      </c>
      <c r="BH1318" s="150">
        <f t="shared" ref="BH1318:BH1325" si="37">IF(N1318="sníž. přenesená",J1318,0)</f>
        <v>0</v>
      </c>
      <c r="BI1318" s="150">
        <f t="shared" ref="BI1318:BI1325" si="38">IF(N1318="nulová",J1318,0)</f>
        <v>0</v>
      </c>
      <c r="BJ1318" s="17" t="s">
        <v>86</v>
      </c>
      <c r="BK1318" s="150">
        <f t="shared" ref="BK1318:BK1325" si="39">ROUND(I1318*H1318,2)</f>
        <v>0</v>
      </c>
      <c r="BL1318" s="17" t="s">
        <v>334</v>
      </c>
      <c r="BM1318" s="149" t="s">
        <v>4097</v>
      </c>
    </row>
    <row r="1319" spans="2:65" s="1" customFormat="1" ht="16.5" customHeight="1">
      <c r="B1319" s="32"/>
      <c r="C1319" s="137" t="s">
        <v>1472</v>
      </c>
      <c r="D1319" s="137" t="s">
        <v>243</v>
      </c>
      <c r="E1319" s="138" t="s">
        <v>1477</v>
      </c>
      <c r="F1319" s="139" t="s">
        <v>1478</v>
      </c>
      <c r="G1319" s="140" t="s">
        <v>1247</v>
      </c>
      <c r="H1319" s="141">
        <v>6</v>
      </c>
      <c r="I1319" s="142"/>
      <c r="J1319" s="143">
        <f t="shared" si="30"/>
        <v>0</v>
      </c>
      <c r="K1319" s="144"/>
      <c r="L1319" s="32"/>
      <c r="M1319" s="145" t="s">
        <v>1</v>
      </c>
      <c r="N1319" s="146" t="s">
        <v>39</v>
      </c>
      <c r="P1319" s="147">
        <f t="shared" si="31"/>
        <v>0</v>
      </c>
      <c r="Q1319" s="147">
        <v>1.2999999999999999E-4</v>
      </c>
      <c r="R1319" s="147">
        <f t="shared" si="32"/>
        <v>7.7999999999999988E-4</v>
      </c>
      <c r="S1319" s="147">
        <v>0</v>
      </c>
      <c r="T1319" s="148">
        <f t="shared" si="33"/>
        <v>0</v>
      </c>
      <c r="AR1319" s="149" t="s">
        <v>334</v>
      </c>
      <c r="AT1319" s="149" t="s">
        <v>243</v>
      </c>
      <c r="AU1319" s="149" t="s">
        <v>86</v>
      </c>
      <c r="AY1319" s="17" t="s">
        <v>241</v>
      </c>
      <c r="BE1319" s="150">
        <f t="shared" si="34"/>
        <v>0</v>
      </c>
      <c r="BF1319" s="150">
        <f t="shared" si="35"/>
        <v>0</v>
      </c>
      <c r="BG1319" s="150">
        <f t="shared" si="36"/>
        <v>0</v>
      </c>
      <c r="BH1319" s="150">
        <f t="shared" si="37"/>
        <v>0</v>
      </c>
      <c r="BI1319" s="150">
        <f t="shared" si="38"/>
        <v>0</v>
      </c>
      <c r="BJ1319" s="17" t="s">
        <v>86</v>
      </c>
      <c r="BK1319" s="150">
        <f t="shared" si="39"/>
        <v>0</v>
      </c>
      <c r="BL1319" s="17" t="s">
        <v>334</v>
      </c>
      <c r="BM1319" s="149" t="s">
        <v>4098</v>
      </c>
    </row>
    <row r="1320" spans="2:65" s="1" customFormat="1" ht="16.5" customHeight="1">
      <c r="B1320" s="32"/>
      <c r="C1320" s="173" t="s">
        <v>1476</v>
      </c>
      <c r="D1320" s="173" t="s">
        <v>319</v>
      </c>
      <c r="E1320" s="174" t="s">
        <v>1481</v>
      </c>
      <c r="F1320" s="175" t="s">
        <v>1482</v>
      </c>
      <c r="G1320" s="176" t="s">
        <v>327</v>
      </c>
      <c r="H1320" s="177">
        <v>6</v>
      </c>
      <c r="I1320" s="178"/>
      <c r="J1320" s="179">
        <f t="shared" si="30"/>
        <v>0</v>
      </c>
      <c r="K1320" s="180"/>
      <c r="L1320" s="181"/>
      <c r="M1320" s="182" t="s">
        <v>1</v>
      </c>
      <c r="N1320" s="183" t="s">
        <v>39</v>
      </c>
      <c r="P1320" s="147">
        <f t="shared" si="31"/>
        <v>0</v>
      </c>
      <c r="Q1320" s="147">
        <v>0</v>
      </c>
      <c r="R1320" s="147">
        <f t="shared" si="32"/>
        <v>0</v>
      </c>
      <c r="S1320" s="147">
        <v>0</v>
      </c>
      <c r="T1320" s="148">
        <f t="shared" si="33"/>
        <v>0</v>
      </c>
      <c r="AR1320" s="149" t="s">
        <v>420</v>
      </c>
      <c r="AT1320" s="149" t="s">
        <v>319</v>
      </c>
      <c r="AU1320" s="149" t="s">
        <v>86</v>
      </c>
      <c r="AY1320" s="17" t="s">
        <v>241</v>
      </c>
      <c r="BE1320" s="150">
        <f t="shared" si="34"/>
        <v>0</v>
      </c>
      <c r="BF1320" s="150">
        <f t="shared" si="35"/>
        <v>0</v>
      </c>
      <c r="BG1320" s="150">
        <f t="shared" si="36"/>
        <v>0</v>
      </c>
      <c r="BH1320" s="150">
        <f t="shared" si="37"/>
        <v>0</v>
      </c>
      <c r="BI1320" s="150">
        <f t="shared" si="38"/>
        <v>0</v>
      </c>
      <c r="BJ1320" s="17" t="s">
        <v>86</v>
      </c>
      <c r="BK1320" s="150">
        <f t="shared" si="39"/>
        <v>0</v>
      </c>
      <c r="BL1320" s="17" t="s">
        <v>334</v>
      </c>
      <c r="BM1320" s="149" t="s">
        <v>4099</v>
      </c>
    </row>
    <row r="1321" spans="2:65" s="1" customFormat="1" ht="24.25" customHeight="1">
      <c r="B1321" s="32"/>
      <c r="C1321" s="137" t="s">
        <v>1480</v>
      </c>
      <c r="D1321" s="137" t="s">
        <v>243</v>
      </c>
      <c r="E1321" s="138" t="s">
        <v>1456</v>
      </c>
      <c r="F1321" s="139" t="s">
        <v>1457</v>
      </c>
      <c r="G1321" s="140" t="s">
        <v>1247</v>
      </c>
      <c r="H1321" s="141">
        <v>1</v>
      </c>
      <c r="I1321" s="142"/>
      <c r="J1321" s="143">
        <f t="shared" si="30"/>
        <v>0</v>
      </c>
      <c r="K1321" s="144"/>
      <c r="L1321" s="32"/>
      <c r="M1321" s="145" t="s">
        <v>1</v>
      </c>
      <c r="N1321" s="146" t="s">
        <v>39</v>
      </c>
      <c r="P1321" s="147">
        <f t="shared" si="31"/>
        <v>0</v>
      </c>
      <c r="Q1321" s="147">
        <v>3.5400000000000002E-3</v>
      </c>
      <c r="R1321" s="147">
        <f t="shared" si="32"/>
        <v>3.5400000000000002E-3</v>
      </c>
      <c r="S1321" s="147">
        <v>0</v>
      </c>
      <c r="T1321" s="148">
        <f t="shared" si="33"/>
        <v>0</v>
      </c>
      <c r="AR1321" s="149" t="s">
        <v>334</v>
      </c>
      <c r="AT1321" s="149" t="s">
        <v>243</v>
      </c>
      <c r="AU1321" s="149" t="s">
        <v>86</v>
      </c>
      <c r="AY1321" s="17" t="s">
        <v>241</v>
      </c>
      <c r="BE1321" s="150">
        <f t="shared" si="34"/>
        <v>0</v>
      </c>
      <c r="BF1321" s="150">
        <f t="shared" si="35"/>
        <v>0</v>
      </c>
      <c r="BG1321" s="150">
        <f t="shared" si="36"/>
        <v>0</v>
      </c>
      <c r="BH1321" s="150">
        <f t="shared" si="37"/>
        <v>0</v>
      </c>
      <c r="BI1321" s="150">
        <f t="shared" si="38"/>
        <v>0</v>
      </c>
      <c r="BJ1321" s="17" t="s">
        <v>86</v>
      </c>
      <c r="BK1321" s="150">
        <f t="shared" si="39"/>
        <v>0</v>
      </c>
      <c r="BL1321" s="17" t="s">
        <v>334</v>
      </c>
      <c r="BM1321" s="149" t="s">
        <v>4100</v>
      </c>
    </row>
    <row r="1322" spans="2:65" s="1" customFormat="1" ht="16.5" customHeight="1">
      <c r="B1322" s="32"/>
      <c r="C1322" s="137" t="s">
        <v>1484</v>
      </c>
      <c r="D1322" s="137" t="s">
        <v>243</v>
      </c>
      <c r="E1322" s="138" t="s">
        <v>1485</v>
      </c>
      <c r="F1322" s="139" t="s">
        <v>1486</v>
      </c>
      <c r="G1322" s="140" t="s">
        <v>327</v>
      </c>
      <c r="H1322" s="141">
        <v>6</v>
      </c>
      <c r="I1322" s="142"/>
      <c r="J1322" s="143">
        <f t="shared" si="30"/>
        <v>0</v>
      </c>
      <c r="K1322" s="144"/>
      <c r="L1322" s="32"/>
      <c r="M1322" s="145" t="s">
        <v>1</v>
      </c>
      <c r="N1322" s="146" t="s">
        <v>39</v>
      </c>
      <c r="P1322" s="147">
        <f t="shared" si="31"/>
        <v>0</v>
      </c>
      <c r="Q1322" s="147">
        <v>4.0000000000000003E-5</v>
      </c>
      <c r="R1322" s="147">
        <f t="shared" si="32"/>
        <v>2.4000000000000003E-4</v>
      </c>
      <c r="S1322" s="147">
        <v>0</v>
      </c>
      <c r="T1322" s="148">
        <f t="shared" si="33"/>
        <v>0</v>
      </c>
      <c r="AR1322" s="149" t="s">
        <v>334</v>
      </c>
      <c r="AT1322" s="149" t="s">
        <v>243</v>
      </c>
      <c r="AU1322" s="149" t="s">
        <v>86</v>
      </c>
      <c r="AY1322" s="17" t="s">
        <v>241</v>
      </c>
      <c r="BE1322" s="150">
        <f t="shared" si="34"/>
        <v>0</v>
      </c>
      <c r="BF1322" s="150">
        <f t="shared" si="35"/>
        <v>0</v>
      </c>
      <c r="BG1322" s="150">
        <f t="shared" si="36"/>
        <v>0</v>
      </c>
      <c r="BH1322" s="150">
        <f t="shared" si="37"/>
        <v>0</v>
      </c>
      <c r="BI1322" s="150">
        <f t="shared" si="38"/>
        <v>0</v>
      </c>
      <c r="BJ1322" s="17" t="s">
        <v>86</v>
      </c>
      <c r="BK1322" s="150">
        <f t="shared" si="39"/>
        <v>0</v>
      </c>
      <c r="BL1322" s="17" t="s">
        <v>334</v>
      </c>
      <c r="BM1322" s="149" t="s">
        <v>4101</v>
      </c>
    </row>
    <row r="1323" spans="2:65" s="1" customFormat="1" ht="16.5" customHeight="1">
      <c r="B1323" s="32"/>
      <c r="C1323" s="173" t="s">
        <v>1488</v>
      </c>
      <c r="D1323" s="173" t="s">
        <v>319</v>
      </c>
      <c r="E1323" s="174" t="s">
        <v>1489</v>
      </c>
      <c r="F1323" s="175" t="s">
        <v>1490</v>
      </c>
      <c r="G1323" s="176" t="s">
        <v>327</v>
      </c>
      <c r="H1323" s="177">
        <v>6</v>
      </c>
      <c r="I1323" s="178"/>
      <c r="J1323" s="179">
        <f t="shared" si="30"/>
        <v>0</v>
      </c>
      <c r="K1323" s="180"/>
      <c r="L1323" s="181"/>
      <c r="M1323" s="182" t="s">
        <v>1</v>
      </c>
      <c r="N1323" s="183" t="s">
        <v>39</v>
      </c>
      <c r="P1323" s="147">
        <f t="shared" si="31"/>
        <v>0</v>
      </c>
      <c r="Q1323" s="147">
        <v>2.9199999999999999E-3</v>
      </c>
      <c r="R1323" s="147">
        <f t="shared" si="32"/>
        <v>1.7520000000000001E-2</v>
      </c>
      <c r="S1323" s="147">
        <v>0</v>
      </c>
      <c r="T1323" s="148">
        <f t="shared" si="33"/>
        <v>0</v>
      </c>
      <c r="AR1323" s="149" t="s">
        <v>420</v>
      </c>
      <c r="AT1323" s="149" t="s">
        <v>319</v>
      </c>
      <c r="AU1323" s="149" t="s">
        <v>86</v>
      </c>
      <c r="AY1323" s="17" t="s">
        <v>241</v>
      </c>
      <c r="BE1323" s="150">
        <f t="shared" si="34"/>
        <v>0</v>
      </c>
      <c r="BF1323" s="150">
        <f t="shared" si="35"/>
        <v>0</v>
      </c>
      <c r="BG1323" s="150">
        <f t="shared" si="36"/>
        <v>0</v>
      </c>
      <c r="BH1323" s="150">
        <f t="shared" si="37"/>
        <v>0</v>
      </c>
      <c r="BI1323" s="150">
        <f t="shared" si="38"/>
        <v>0</v>
      </c>
      <c r="BJ1323" s="17" t="s">
        <v>86</v>
      </c>
      <c r="BK1323" s="150">
        <f t="shared" si="39"/>
        <v>0</v>
      </c>
      <c r="BL1323" s="17" t="s">
        <v>334</v>
      </c>
      <c r="BM1323" s="149" t="s">
        <v>4102</v>
      </c>
    </row>
    <row r="1324" spans="2:65" s="1" customFormat="1" ht="16.5" customHeight="1">
      <c r="B1324" s="32"/>
      <c r="C1324" s="137" t="s">
        <v>1492</v>
      </c>
      <c r="D1324" s="137" t="s">
        <v>243</v>
      </c>
      <c r="E1324" s="138" t="s">
        <v>1493</v>
      </c>
      <c r="F1324" s="139" t="s">
        <v>1494</v>
      </c>
      <c r="G1324" s="140" t="s">
        <v>327</v>
      </c>
      <c r="H1324" s="141">
        <v>8</v>
      </c>
      <c r="I1324" s="142"/>
      <c r="J1324" s="143">
        <f t="shared" si="30"/>
        <v>0</v>
      </c>
      <c r="K1324" s="144"/>
      <c r="L1324" s="32"/>
      <c r="M1324" s="145" t="s">
        <v>1</v>
      </c>
      <c r="N1324" s="146" t="s">
        <v>39</v>
      </c>
      <c r="P1324" s="147">
        <f t="shared" si="31"/>
        <v>0</v>
      </c>
      <c r="Q1324" s="147">
        <v>2.3000000000000001E-4</v>
      </c>
      <c r="R1324" s="147">
        <f t="shared" si="32"/>
        <v>1.8400000000000001E-3</v>
      </c>
      <c r="S1324" s="147">
        <v>0</v>
      </c>
      <c r="T1324" s="148">
        <f t="shared" si="33"/>
        <v>0</v>
      </c>
      <c r="AR1324" s="149" t="s">
        <v>334</v>
      </c>
      <c r="AT1324" s="149" t="s">
        <v>243</v>
      </c>
      <c r="AU1324" s="149" t="s">
        <v>86</v>
      </c>
      <c r="AY1324" s="17" t="s">
        <v>241</v>
      </c>
      <c r="BE1324" s="150">
        <f t="shared" si="34"/>
        <v>0</v>
      </c>
      <c r="BF1324" s="150">
        <f t="shared" si="35"/>
        <v>0</v>
      </c>
      <c r="BG1324" s="150">
        <f t="shared" si="36"/>
        <v>0</v>
      </c>
      <c r="BH1324" s="150">
        <f t="shared" si="37"/>
        <v>0</v>
      </c>
      <c r="BI1324" s="150">
        <f t="shared" si="38"/>
        <v>0</v>
      </c>
      <c r="BJ1324" s="17" t="s">
        <v>86</v>
      </c>
      <c r="BK1324" s="150">
        <f t="shared" si="39"/>
        <v>0</v>
      </c>
      <c r="BL1324" s="17" t="s">
        <v>334</v>
      </c>
      <c r="BM1324" s="149" t="s">
        <v>4103</v>
      </c>
    </row>
    <row r="1325" spans="2:65" s="1" customFormat="1" ht="16.5" customHeight="1">
      <c r="B1325" s="32"/>
      <c r="C1325" s="137" t="s">
        <v>1496</v>
      </c>
      <c r="D1325" s="137" t="s">
        <v>243</v>
      </c>
      <c r="E1325" s="138" t="s">
        <v>1497</v>
      </c>
      <c r="F1325" s="139" t="s">
        <v>1498</v>
      </c>
      <c r="G1325" s="140" t="s">
        <v>327</v>
      </c>
      <c r="H1325" s="141">
        <v>2</v>
      </c>
      <c r="I1325" s="142"/>
      <c r="J1325" s="143">
        <f t="shared" si="30"/>
        <v>0</v>
      </c>
      <c r="K1325" s="144"/>
      <c r="L1325" s="32"/>
      <c r="M1325" s="145" t="s">
        <v>1</v>
      </c>
      <c r="N1325" s="146" t="s">
        <v>39</v>
      </c>
      <c r="P1325" s="147">
        <f t="shared" si="31"/>
        <v>0</v>
      </c>
      <c r="Q1325" s="147">
        <v>1.09E-3</v>
      </c>
      <c r="R1325" s="147">
        <f t="shared" si="32"/>
        <v>2.1800000000000001E-3</v>
      </c>
      <c r="S1325" s="147">
        <v>0</v>
      </c>
      <c r="T1325" s="148">
        <f t="shared" si="33"/>
        <v>0</v>
      </c>
      <c r="AR1325" s="149" t="s">
        <v>334</v>
      </c>
      <c r="AT1325" s="149" t="s">
        <v>243</v>
      </c>
      <c r="AU1325" s="149" t="s">
        <v>86</v>
      </c>
      <c r="AY1325" s="17" t="s">
        <v>241</v>
      </c>
      <c r="BE1325" s="150">
        <f t="shared" si="34"/>
        <v>0</v>
      </c>
      <c r="BF1325" s="150">
        <f t="shared" si="35"/>
        <v>0</v>
      </c>
      <c r="BG1325" s="150">
        <f t="shared" si="36"/>
        <v>0</v>
      </c>
      <c r="BH1325" s="150">
        <f t="shared" si="37"/>
        <v>0</v>
      </c>
      <c r="BI1325" s="150">
        <f t="shared" si="38"/>
        <v>0</v>
      </c>
      <c r="BJ1325" s="17" t="s">
        <v>86</v>
      </c>
      <c r="BK1325" s="150">
        <f t="shared" si="39"/>
        <v>0</v>
      </c>
      <c r="BL1325" s="17" t="s">
        <v>334</v>
      </c>
      <c r="BM1325" s="149" t="s">
        <v>4104</v>
      </c>
    </row>
    <row r="1326" spans="2:65" s="12" customFormat="1" ht="12">
      <c r="B1326" s="151"/>
      <c r="D1326" s="152" t="s">
        <v>249</v>
      </c>
      <c r="E1326" s="153" t="s">
        <v>1</v>
      </c>
      <c r="F1326" s="154" t="s">
        <v>1253</v>
      </c>
      <c r="H1326" s="155">
        <v>1</v>
      </c>
      <c r="I1326" s="156"/>
      <c r="L1326" s="151"/>
      <c r="M1326" s="157"/>
      <c r="T1326" s="158"/>
      <c r="AT1326" s="153" t="s">
        <v>249</v>
      </c>
      <c r="AU1326" s="153" t="s">
        <v>86</v>
      </c>
      <c r="AV1326" s="12" t="s">
        <v>86</v>
      </c>
      <c r="AW1326" s="12" t="s">
        <v>30</v>
      </c>
      <c r="AX1326" s="12" t="s">
        <v>73</v>
      </c>
      <c r="AY1326" s="153" t="s">
        <v>241</v>
      </c>
    </row>
    <row r="1327" spans="2:65" s="14" customFormat="1" ht="12">
      <c r="B1327" s="166"/>
      <c r="D1327" s="152" t="s">
        <v>249</v>
      </c>
      <c r="E1327" s="167" t="s">
        <v>1</v>
      </c>
      <c r="F1327" s="168" t="s">
        <v>1500</v>
      </c>
      <c r="H1327" s="169">
        <v>1</v>
      </c>
      <c r="I1327" s="170"/>
      <c r="L1327" s="166"/>
      <c r="M1327" s="171"/>
      <c r="T1327" s="172"/>
      <c r="AT1327" s="167" t="s">
        <v>249</v>
      </c>
      <c r="AU1327" s="167" t="s">
        <v>86</v>
      </c>
      <c r="AV1327" s="14" t="s">
        <v>258</v>
      </c>
      <c r="AW1327" s="14" t="s">
        <v>30</v>
      </c>
      <c r="AX1327" s="14" t="s">
        <v>73</v>
      </c>
      <c r="AY1327" s="167" t="s">
        <v>241</v>
      </c>
    </row>
    <row r="1328" spans="2:65" s="12" customFormat="1" ht="12">
      <c r="B1328" s="151"/>
      <c r="D1328" s="152" t="s">
        <v>249</v>
      </c>
      <c r="E1328" s="153" t="s">
        <v>1</v>
      </c>
      <c r="F1328" s="154" t="s">
        <v>1253</v>
      </c>
      <c r="H1328" s="155">
        <v>1</v>
      </c>
      <c r="I1328" s="156"/>
      <c r="L1328" s="151"/>
      <c r="M1328" s="157"/>
      <c r="T1328" s="158"/>
      <c r="AT1328" s="153" t="s">
        <v>249</v>
      </c>
      <c r="AU1328" s="153" t="s">
        <v>86</v>
      </c>
      <c r="AV1328" s="12" t="s">
        <v>86</v>
      </c>
      <c r="AW1328" s="12" t="s">
        <v>30</v>
      </c>
      <c r="AX1328" s="12" t="s">
        <v>73</v>
      </c>
      <c r="AY1328" s="153" t="s">
        <v>241</v>
      </c>
    </row>
    <row r="1329" spans="2:65" s="14" customFormat="1" ht="12">
      <c r="B1329" s="166"/>
      <c r="D1329" s="152" t="s">
        <v>249</v>
      </c>
      <c r="E1329" s="167" t="s">
        <v>1</v>
      </c>
      <c r="F1329" s="168" t="s">
        <v>1501</v>
      </c>
      <c r="H1329" s="169">
        <v>1</v>
      </c>
      <c r="I1329" s="170"/>
      <c r="L1329" s="166"/>
      <c r="M1329" s="171"/>
      <c r="T1329" s="172"/>
      <c r="AT1329" s="167" t="s">
        <v>249</v>
      </c>
      <c r="AU1329" s="167" t="s">
        <v>86</v>
      </c>
      <c r="AV1329" s="14" t="s">
        <v>258</v>
      </c>
      <c r="AW1329" s="14" t="s">
        <v>30</v>
      </c>
      <c r="AX1329" s="14" t="s">
        <v>73</v>
      </c>
      <c r="AY1329" s="167" t="s">
        <v>241</v>
      </c>
    </row>
    <row r="1330" spans="2:65" s="13" customFormat="1" ht="12">
      <c r="B1330" s="159"/>
      <c r="D1330" s="152" t="s">
        <v>249</v>
      </c>
      <c r="E1330" s="160" t="s">
        <v>1</v>
      </c>
      <c r="F1330" s="161" t="s">
        <v>251</v>
      </c>
      <c r="H1330" s="162">
        <v>2</v>
      </c>
      <c r="I1330" s="163"/>
      <c r="L1330" s="159"/>
      <c r="M1330" s="164"/>
      <c r="T1330" s="165"/>
      <c r="AT1330" s="160" t="s">
        <v>249</v>
      </c>
      <c r="AU1330" s="160" t="s">
        <v>86</v>
      </c>
      <c r="AV1330" s="13" t="s">
        <v>247</v>
      </c>
      <c r="AW1330" s="13" t="s">
        <v>30</v>
      </c>
      <c r="AX1330" s="13" t="s">
        <v>80</v>
      </c>
      <c r="AY1330" s="160" t="s">
        <v>241</v>
      </c>
    </row>
    <row r="1331" spans="2:65" s="1" customFormat="1" ht="21.75" customHeight="1">
      <c r="B1331" s="32"/>
      <c r="C1331" s="173" t="s">
        <v>1502</v>
      </c>
      <c r="D1331" s="173" t="s">
        <v>319</v>
      </c>
      <c r="E1331" s="174" t="s">
        <v>1503</v>
      </c>
      <c r="F1331" s="175" t="s">
        <v>1504</v>
      </c>
      <c r="G1331" s="176" t="s">
        <v>327</v>
      </c>
      <c r="H1331" s="177">
        <v>2</v>
      </c>
      <c r="I1331" s="178"/>
      <c r="J1331" s="179">
        <f>ROUND(I1331*H1331,2)</f>
        <v>0</v>
      </c>
      <c r="K1331" s="180"/>
      <c r="L1331" s="181"/>
      <c r="M1331" s="182" t="s">
        <v>1</v>
      </c>
      <c r="N1331" s="183" t="s">
        <v>39</v>
      </c>
      <c r="P1331" s="147">
        <f>O1331*H1331</f>
        <v>0</v>
      </c>
      <c r="Q1331" s="147">
        <v>4.4999999999999999E-4</v>
      </c>
      <c r="R1331" s="147">
        <f>Q1331*H1331</f>
        <v>8.9999999999999998E-4</v>
      </c>
      <c r="S1331" s="147">
        <v>0</v>
      </c>
      <c r="T1331" s="148">
        <f>S1331*H1331</f>
        <v>0</v>
      </c>
      <c r="AR1331" s="149" t="s">
        <v>420</v>
      </c>
      <c r="AT1331" s="149" t="s">
        <v>319</v>
      </c>
      <c r="AU1331" s="149" t="s">
        <v>86</v>
      </c>
      <c r="AY1331" s="17" t="s">
        <v>241</v>
      </c>
      <c r="BE1331" s="150">
        <f>IF(N1331="základní",J1331,0)</f>
        <v>0</v>
      </c>
      <c r="BF1331" s="150">
        <f>IF(N1331="snížená",J1331,0)</f>
        <v>0</v>
      </c>
      <c r="BG1331" s="150">
        <f>IF(N1331="zákl. přenesená",J1331,0)</f>
        <v>0</v>
      </c>
      <c r="BH1331" s="150">
        <f>IF(N1331="sníž. přenesená",J1331,0)</f>
        <v>0</v>
      </c>
      <c r="BI1331" s="150">
        <f>IF(N1331="nulová",J1331,0)</f>
        <v>0</v>
      </c>
      <c r="BJ1331" s="17" t="s">
        <v>86</v>
      </c>
      <c r="BK1331" s="150">
        <f>ROUND(I1331*H1331,2)</f>
        <v>0</v>
      </c>
      <c r="BL1331" s="17" t="s">
        <v>334</v>
      </c>
      <c r="BM1331" s="149" t="s">
        <v>4105</v>
      </c>
    </row>
    <row r="1332" spans="2:65" s="12" customFormat="1" ht="12">
      <c r="B1332" s="151"/>
      <c r="D1332" s="152" t="s">
        <v>249</v>
      </c>
      <c r="E1332" s="153" t="s">
        <v>1</v>
      </c>
      <c r="F1332" s="154" t="s">
        <v>1253</v>
      </c>
      <c r="H1332" s="155">
        <v>1</v>
      </c>
      <c r="I1332" s="156"/>
      <c r="L1332" s="151"/>
      <c r="M1332" s="157"/>
      <c r="T1332" s="158"/>
      <c r="AT1332" s="153" t="s">
        <v>249</v>
      </c>
      <c r="AU1332" s="153" t="s">
        <v>86</v>
      </c>
      <c r="AV1332" s="12" t="s">
        <v>86</v>
      </c>
      <c r="AW1332" s="12" t="s">
        <v>30</v>
      </c>
      <c r="AX1332" s="12" t="s">
        <v>73</v>
      </c>
      <c r="AY1332" s="153" t="s">
        <v>241</v>
      </c>
    </row>
    <row r="1333" spans="2:65" s="14" customFormat="1" ht="12">
      <c r="B1333" s="166"/>
      <c r="D1333" s="152" t="s">
        <v>249</v>
      </c>
      <c r="E1333" s="167" t="s">
        <v>1</v>
      </c>
      <c r="F1333" s="168" t="s">
        <v>1506</v>
      </c>
      <c r="H1333" s="169">
        <v>1</v>
      </c>
      <c r="I1333" s="170"/>
      <c r="L1333" s="166"/>
      <c r="M1333" s="171"/>
      <c r="T1333" s="172"/>
      <c r="AT1333" s="167" t="s">
        <v>249</v>
      </c>
      <c r="AU1333" s="167" t="s">
        <v>86</v>
      </c>
      <c r="AV1333" s="14" t="s">
        <v>258</v>
      </c>
      <c r="AW1333" s="14" t="s">
        <v>30</v>
      </c>
      <c r="AX1333" s="14" t="s">
        <v>73</v>
      </c>
      <c r="AY1333" s="167" t="s">
        <v>241</v>
      </c>
    </row>
    <row r="1334" spans="2:65" s="12" customFormat="1" ht="12">
      <c r="B1334" s="151"/>
      <c r="D1334" s="152" t="s">
        <v>249</v>
      </c>
      <c r="E1334" s="153" t="s">
        <v>1</v>
      </c>
      <c r="F1334" s="154" t="s">
        <v>1253</v>
      </c>
      <c r="H1334" s="155">
        <v>1</v>
      </c>
      <c r="I1334" s="156"/>
      <c r="L1334" s="151"/>
      <c r="M1334" s="157"/>
      <c r="T1334" s="158"/>
      <c r="AT1334" s="153" t="s">
        <v>249</v>
      </c>
      <c r="AU1334" s="153" t="s">
        <v>86</v>
      </c>
      <c r="AV1334" s="12" t="s">
        <v>86</v>
      </c>
      <c r="AW1334" s="12" t="s">
        <v>30</v>
      </c>
      <c r="AX1334" s="12" t="s">
        <v>73</v>
      </c>
      <c r="AY1334" s="153" t="s">
        <v>241</v>
      </c>
    </row>
    <row r="1335" spans="2:65" s="14" customFormat="1" ht="12">
      <c r="B1335" s="166"/>
      <c r="D1335" s="152" t="s">
        <v>249</v>
      </c>
      <c r="E1335" s="167" t="s">
        <v>1</v>
      </c>
      <c r="F1335" s="168" t="s">
        <v>1507</v>
      </c>
      <c r="H1335" s="169">
        <v>1</v>
      </c>
      <c r="I1335" s="170"/>
      <c r="L1335" s="166"/>
      <c r="M1335" s="171"/>
      <c r="T1335" s="172"/>
      <c r="AT1335" s="167" t="s">
        <v>249</v>
      </c>
      <c r="AU1335" s="167" t="s">
        <v>86</v>
      </c>
      <c r="AV1335" s="14" t="s">
        <v>258</v>
      </c>
      <c r="AW1335" s="14" t="s">
        <v>30</v>
      </c>
      <c r="AX1335" s="14" t="s">
        <v>73</v>
      </c>
      <c r="AY1335" s="167" t="s">
        <v>241</v>
      </c>
    </row>
    <row r="1336" spans="2:65" s="13" customFormat="1" ht="12">
      <c r="B1336" s="159"/>
      <c r="D1336" s="152" t="s">
        <v>249</v>
      </c>
      <c r="E1336" s="160" t="s">
        <v>1</v>
      </c>
      <c r="F1336" s="161" t="s">
        <v>251</v>
      </c>
      <c r="H1336" s="162">
        <v>2</v>
      </c>
      <c r="I1336" s="163"/>
      <c r="L1336" s="159"/>
      <c r="M1336" s="164"/>
      <c r="T1336" s="165"/>
      <c r="AT1336" s="160" t="s">
        <v>249</v>
      </c>
      <c r="AU1336" s="160" t="s">
        <v>86</v>
      </c>
      <c r="AV1336" s="13" t="s">
        <v>247</v>
      </c>
      <c r="AW1336" s="13" t="s">
        <v>30</v>
      </c>
      <c r="AX1336" s="13" t="s">
        <v>80</v>
      </c>
      <c r="AY1336" s="160" t="s">
        <v>241</v>
      </c>
    </row>
    <row r="1337" spans="2:65" s="1" customFormat="1" ht="16.5" customHeight="1">
      <c r="B1337" s="32"/>
      <c r="C1337" s="137" t="s">
        <v>1508</v>
      </c>
      <c r="D1337" s="137" t="s">
        <v>243</v>
      </c>
      <c r="E1337" s="138" t="s">
        <v>1509</v>
      </c>
      <c r="F1337" s="139" t="s">
        <v>1510</v>
      </c>
      <c r="G1337" s="140" t="s">
        <v>327</v>
      </c>
      <c r="H1337" s="141">
        <v>8</v>
      </c>
      <c r="I1337" s="142"/>
      <c r="J1337" s="143">
        <f>ROUND(I1337*H1337,2)</f>
        <v>0</v>
      </c>
      <c r="K1337" s="144"/>
      <c r="L1337" s="32"/>
      <c r="M1337" s="145" t="s">
        <v>1</v>
      </c>
      <c r="N1337" s="146" t="s">
        <v>39</v>
      </c>
      <c r="P1337" s="147">
        <f>O1337*H1337</f>
        <v>0</v>
      </c>
      <c r="Q1337" s="147">
        <v>3.1E-4</v>
      </c>
      <c r="R1337" s="147">
        <f>Q1337*H1337</f>
        <v>2.48E-3</v>
      </c>
      <c r="S1337" s="147">
        <v>0</v>
      </c>
      <c r="T1337" s="148">
        <f>S1337*H1337</f>
        <v>0</v>
      </c>
      <c r="AR1337" s="149" t="s">
        <v>334</v>
      </c>
      <c r="AT1337" s="149" t="s">
        <v>243</v>
      </c>
      <c r="AU1337" s="149" t="s">
        <v>86</v>
      </c>
      <c r="AY1337" s="17" t="s">
        <v>241</v>
      </c>
      <c r="BE1337" s="150">
        <f>IF(N1337="základní",J1337,0)</f>
        <v>0</v>
      </c>
      <c r="BF1337" s="150">
        <f>IF(N1337="snížená",J1337,0)</f>
        <v>0</v>
      </c>
      <c r="BG1337" s="150">
        <f>IF(N1337="zákl. přenesená",J1337,0)</f>
        <v>0</v>
      </c>
      <c r="BH1337" s="150">
        <f>IF(N1337="sníž. přenesená",J1337,0)</f>
        <v>0</v>
      </c>
      <c r="BI1337" s="150">
        <f>IF(N1337="nulová",J1337,0)</f>
        <v>0</v>
      </c>
      <c r="BJ1337" s="17" t="s">
        <v>86</v>
      </c>
      <c r="BK1337" s="150">
        <f>ROUND(I1337*H1337,2)</f>
        <v>0</v>
      </c>
      <c r="BL1337" s="17" t="s">
        <v>334</v>
      </c>
      <c r="BM1337" s="149" t="s">
        <v>4106</v>
      </c>
    </row>
    <row r="1338" spans="2:65" s="1" customFormat="1" ht="24.25" customHeight="1">
      <c r="B1338" s="32"/>
      <c r="C1338" s="137" t="s">
        <v>1512</v>
      </c>
      <c r="D1338" s="137" t="s">
        <v>243</v>
      </c>
      <c r="E1338" s="138" t="s">
        <v>1513</v>
      </c>
      <c r="F1338" s="139" t="s">
        <v>1514</v>
      </c>
      <c r="G1338" s="140" t="s">
        <v>327</v>
      </c>
      <c r="H1338" s="141">
        <v>7</v>
      </c>
      <c r="I1338" s="142"/>
      <c r="J1338" s="143">
        <f>ROUND(I1338*H1338,2)</f>
        <v>0</v>
      </c>
      <c r="K1338" s="144"/>
      <c r="L1338" s="32"/>
      <c r="M1338" s="145" t="s">
        <v>1</v>
      </c>
      <c r="N1338" s="146" t="s">
        <v>39</v>
      </c>
      <c r="P1338" s="147">
        <f>O1338*H1338</f>
        <v>0</v>
      </c>
      <c r="Q1338" s="147">
        <v>7.5000000000000002E-4</v>
      </c>
      <c r="R1338" s="147">
        <f>Q1338*H1338</f>
        <v>5.2500000000000003E-3</v>
      </c>
      <c r="S1338" s="147">
        <v>0</v>
      </c>
      <c r="T1338" s="148">
        <f>S1338*H1338</f>
        <v>0</v>
      </c>
      <c r="AR1338" s="149" t="s">
        <v>334</v>
      </c>
      <c r="AT1338" s="149" t="s">
        <v>243</v>
      </c>
      <c r="AU1338" s="149" t="s">
        <v>86</v>
      </c>
      <c r="AY1338" s="17" t="s">
        <v>241</v>
      </c>
      <c r="BE1338" s="150">
        <f>IF(N1338="základní",J1338,0)</f>
        <v>0</v>
      </c>
      <c r="BF1338" s="150">
        <f>IF(N1338="snížená",J1338,0)</f>
        <v>0</v>
      </c>
      <c r="BG1338" s="150">
        <f>IF(N1338="zákl. přenesená",J1338,0)</f>
        <v>0</v>
      </c>
      <c r="BH1338" s="150">
        <f>IF(N1338="sníž. přenesená",J1338,0)</f>
        <v>0</v>
      </c>
      <c r="BI1338" s="150">
        <f>IF(N1338="nulová",J1338,0)</f>
        <v>0</v>
      </c>
      <c r="BJ1338" s="17" t="s">
        <v>86</v>
      </c>
      <c r="BK1338" s="150">
        <f>ROUND(I1338*H1338,2)</f>
        <v>0</v>
      </c>
      <c r="BL1338" s="17" t="s">
        <v>334</v>
      </c>
      <c r="BM1338" s="149" t="s">
        <v>4107</v>
      </c>
    </row>
    <row r="1339" spans="2:65" s="1" customFormat="1" ht="24.25" customHeight="1">
      <c r="B1339" s="32"/>
      <c r="C1339" s="137" t="s">
        <v>1516</v>
      </c>
      <c r="D1339" s="137" t="s">
        <v>243</v>
      </c>
      <c r="E1339" s="138" t="s">
        <v>1517</v>
      </c>
      <c r="F1339" s="139" t="s">
        <v>1518</v>
      </c>
      <c r="G1339" s="140" t="s">
        <v>282</v>
      </c>
      <c r="H1339" s="141">
        <v>0.45500000000000002</v>
      </c>
      <c r="I1339" s="142"/>
      <c r="J1339" s="143">
        <f>ROUND(I1339*H1339,2)</f>
        <v>0</v>
      </c>
      <c r="K1339" s="144"/>
      <c r="L1339" s="32"/>
      <c r="M1339" s="145" t="s">
        <v>1</v>
      </c>
      <c r="N1339" s="146" t="s">
        <v>39</v>
      </c>
      <c r="P1339" s="147">
        <f>O1339*H1339</f>
        <v>0</v>
      </c>
      <c r="Q1339" s="147">
        <v>0</v>
      </c>
      <c r="R1339" s="147">
        <f>Q1339*H1339</f>
        <v>0</v>
      </c>
      <c r="S1339" s="147">
        <v>0</v>
      </c>
      <c r="T1339" s="148">
        <f>S1339*H1339</f>
        <v>0</v>
      </c>
      <c r="AR1339" s="149" t="s">
        <v>334</v>
      </c>
      <c r="AT1339" s="149" t="s">
        <v>243</v>
      </c>
      <c r="AU1339" s="149" t="s">
        <v>86</v>
      </c>
      <c r="AY1339" s="17" t="s">
        <v>241</v>
      </c>
      <c r="BE1339" s="150">
        <f>IF(N1339="základní",J1339,0)</f>
        <v>0</v>
      </c>
      <c r="BF1339" s="150">
        <f>IF(N1339="snížená",J1339,0)</f>
        <v>0</v>
      </c>
      <c r="BG1339" s="150">
        <f>IF(N1339="zákl. přenesená",J1339,0)</f>
        <v>0</v>
      </c>
      <c r="BH1339" s="150">
        <f>IF(N1339="sníž. přenesená",J1339,0)</f>
        <v>0</v>
      </c>
      <c r="BI1339" s="150">
        <f>IF(N1339="nulová",J1339,0)</f>
        <v>0</v>
      </c>
      <c r="BJ1339" s="17" t="s">
        <v>86</v>
      </c>
      <c r="BK1339" s="150">
        <f>ROUND(I1339*H1339,2)</f>
        <v>0</v>
      </c>
      <c r="BL1339" s="17" t="s">
        <v>334</v>
      </c>
      <c r="BM1339" s="149" t="s">
        <v>4108</v>
      </c>
    </row>
    <row r="1340" spans="2:65" s="11" customFormat="1" ht="22.75" customHeight="1">
      <c r="B1340" s="125"/>
      <c r="D1340" s="126" t="s">
        <v>72</v>
      </c>
      <c r="E1340" s="135" t="s">
        <v>1520</v>
      </c>
      <c r="F1340" s="135" t="s">
        <v>1521</v>
      </c>
      <c r="I1340" s="128"/>
      <c r="J1340" s="136">
        <f>BK1340</f>
        <v>0</v>
      </c>
      <c r="L1340" s="125"/>
      <c r="M1340" s="130"/>
      <c r="P1340" s="131">
        <f>SUM(P1341:P1344)</f>
        <v>0</v>
      </c>
      <c r="R1340" s="131">
        <f>SUM(R1341:R1344)</f>
        <v>0.1351</v>
      </c>
      <c r="T1340" s="132">
        <f>SUM(T1341:T1344)</f>
        <v>0</v>
      </c>
      <c r="AR1340" s="126" t="s">
        <v>86</v>
      </c>
      <c r="AT1340" s="133" t="s">
        <v>72</v>
      </c>
      <c r="AU1340" s="133" t="s">
        <v>80</v>
      </c>
      <c r="AY1340" s="126" t="s">
        <v>241</v>
      </c>
      <c r="BK1340" s="134">
        <f>SUM(BK1341:BK1344)</f>
        <v>0</v>
      </c>
    </row>
    <row r="1341" spans="2:65" s="1" customFormat="1" ht="24.25" customHeight="1">
      <c r="B1341" s="32"/>
      <c r="C1341" s="137" t="s">
        <v>1522</v>
      </c>
      <c r="D1341" s="137" t="s">
        <v>243</v>
      </c>
      <c r="E1341" s="138" t="s">
        <v>1523</v>
      </c>
      <c r="F1341" s="139" t="s">
        <v>1524</v>
      </c>
      <c r="G1341" s="140" t="s">
        <v>1247</v>
      </c>
      <c r="H1341" s="141">
        <v>8</v>
      </c>
      <c r="I1341" s="142"/>
      <c r="J1341" s="143">
        <f>ROUND(I1341*H1341,2)</f>
        <v>0</v>
      </c>
      <c r="K1341" s="144"/>
      <c r="L1341" s="32"/>
      <c r="M1341" s="145" t="s">
        <v>1</v>
      </c>
      <c r="N1341" s="146" t="s">
        <v>39</v>
      </c>
      <c r="P1341" s="147">
        <f>O1341*H1341</f>
        <v>0</v>
      </c>
      <c r="Q1341" s="147">
        <v>2.5000000000000001E-3</v>
      </c>
      <c r="R1341" s="147">
        <f>Q1341*H1341</f>
        <v>0.02</v>
      </c>
      <c r="S1341" s="147">
        <v>0</v>
      </c>
      <c r="T1341" s="148">
        <f>S1341*H1341</f>
        <v>0</v>
      </c>
      <c r="AR1341" s="149" t="s">
        <v>334</v>
      </c>
      <c r="AT1341" s="149" t="s">
        <v>243</v>
      </c>
      <c r="AU1341" s="149" t="s">
        <v>86</v>
      </c>
      <c r="AY1341" s="17" t="s">
        <v>241</v>
      </c>
      <c r="BE1341" s="150">
        <f>IF(N1341="základní",J1341,0)</f>
        <v>0</v>
      </c>
      <c r="BF1341" s="150">
        <f>IF(N1341="snížená",J1341,0)</f>
        <v>0</v>
      </c>
      <c r="BG1341" s="150">
        <f>IF(N1341="zákl. přenesená",J1341,0)</f>
        <v>0</v>
      </c>
      <c r="BH1341" s="150">
        <f>IF(N1341="sníž. přenesená",J1341,0)</f>
        <v>0</v>
      </c>
      <c r="BI1341" s="150">
        <f>IF(N1341="nulová",J1341,0)</f>
        <v>0</v>
      </c>
      <c r="BJ1341" s="17" t="s">
        <v>86</v>
      </c>
      <c r="BK1341" s="150">
        <f>ROUND(I1341*H1341,2)</f>
        <v>0</v>
      </c>
      <c r="BL1341" s="17" t="s">
        <v>334</v>
      </c>
      <c r="BM1341" s="149" t="s">
        <v>4109</v>
      </c>
    </row>
    <row r="1342" spans="2:65" s="1" customFormat="1" ht="37.75" customHeight="1">
      <c r="B1342" s="32"/>
      <c r="C1342" s="137" t="s">
        <v>1526</v>
      </c>
      <c r="D1342" s="137" t="s">
        <v>243</v>
      </c>
      <c r="E1342" s="138" t="s">
        <v>1527</v>
      </c>
      <c r="F1342" s="139" t="s">
        <v>1528</v>
      </c>
      <c r="G1342" s="140" t="s">
        <v>1247</v>
      </c>
      <c r="H1342" s="141">
        <v>1</v>
      </c>
      <c r="I1342" s="142"/>
      <c r="J1342" s="143">
        <f>ROUND(I1342*H1342,2)</f>
        <v>0</v>
      </c>
      <c r="K1342" s="144"/>
      <c r="L1342" s="32"/>
      <c r="M1342" s="145" t="s">
        <v>1</v>
      </c>
      <c r="N1342" s="146" t="s">
        <v>39</v>
      </c>
      <c r="P1342" s="147">
        <f>O1342*H1342</f>
        <v>0</v>
      </c>
      <c r="Q1342" s="147">
        <v>9.1999999999999998E-3</v>
      </c>
      <c r="R1342" s="147">
        <f>Q1342*H1342</f>
        <v>9.1999999999999998E-3</v>
      </c>
      <c r="S1342" s="147">
        <v>0</v>
      </c>
      <c r="T1342" s="148">
        <f>S1342*H1342</f>
        <v>0</v>
      </c>
      <c r="AR1342" s="149" t="s">
        <v>334</v>
      </c>
      <c r="AT1342" s="149" t="s">
        <v>243</v>
      </c>
      <c r="AU1342" s="149" t="s">
        <v>86</v>
      </c>
      <c r="AY1342" s="17" t="s">
        <v>241</v>
      </c>
      <c r="BE1342" s="150">
        <f>IF(N1342="základní",J1342,0)</f>
        <v>0</v>
      </c>
      <c r="BF1342" s="150">
        <f>IF(N1342="snížená",J1342,0)</f>
        <v>0</v>
      </c>
      <c r="BG1342" s="150">
        <f>IF(N1342="zákl. přenesená",J1342,0)</f>
        <v>0</v>
      </c>
      <c r="BH1342" s="150">
        <f>IF(N1342="sníž. přenesená",J1342,0)</f>
        <v>0</v>
      </c>
      <c r="BI1342" s="150">
        <f>IF(N1342="nulová",J1342,0)</f>
        <v>0</v>
      </c>
      <c r="BJ1342" s="17" t="s">
        <v>86</v>
      </c>
      <c r="BK1342" s="150">
        <f>ROUND(I1342*H1342,2)</f>
        <v>0</v>
      </c>
      <c r="BL1342" s="17" t="s">
        <v>334</v>
      </c>
      <c r="BM1342" s="149" t="s">
        <v>4110</v>
      </c>
    </row>
    <row r="1343" spans="2:65" s="1" customFormat="1" ht="33" customHeight="1">
      <c r="B1343" s="32"/>
      <c r="C1343" s="137" t="s">
        <v>1530</v>
      </c>
      <c r="D1343" s="137" t="s">
        <v>243</v>
      </c>
      <c r="E1343" s="138" t="s">
        <v>1531</v>
      </c>
      <c r="F1343" s="139" t="s">
        <v>1532</v>
      </c>
      <c r="G1343" s="140" t="s">
        <v>1247</v>
      </c>
      <c r="H1343" s="141">
        <v>6</v>
      </c>
      <c r="I1343" s="142"/>
      <c r="J1343" s="143">
        <f>ROUND(I1343*H1343,2)</f>
        <v>0</v>
      </c>
      <c r="K1343" s="144"/>
      <c r="L1343" s="32"/>
      <c r="M1343" s="145" t="s">
        <v>1</v>
      </c>
      <c r="N1343" s="146" t="s">
        <v>39</v>
      </c>
      <c r="P1343" s="147">
        <f>O1343*H1343</f>
        <v>0</v>
      </c>
      <c r="Q1343" s="147">
        <v>1.7649999999999999E-2</v>
      </c>
      <c r="R1343" s="147">
        <f>Q1343*H1343</f>
        <v>0.10589999999999999</v>
      </c>
      <c r="S1343" s="147">
        <v>0</v>
      </c>
      <c r="T1343" s="148">
        <f>S1343*H1343</f>
        <v>0</v>
      </c>
      <c r="AR1343" s="149" t="s">
        <v>334</v>
      </c>
      <c r="AT1343" s="149" t="s">
        <v>243</v>
      </c>
      <c r="AU1343" s="149" t="s">
        <v>86</v>
      </c>
      <c r="AY1343" s="17" t="s">
        <v>241</v>
      </c>
      <c r="BE1343" s="150">
        <f>IF(N1343="základní",J1343,0)</f>
        <v>0</v>
      </c>
      <c r="BF1343" s="150">
        <f>IF(N1343="snížená",J1343,0)</f>
        <v>0</v>
      </c>
      <c r="BG1343" s="150">
        <f>IF(N1343="zákl. přenesená",J1343,0)</f>
        <v>0</v>
      </c>
      <c r="BH1343" s="150">
        <f>IF(N1343="sníž. přenesená",J1343,0)</f>
        <v>0</v>
      </c>
      <c r="BI1343" s="150">
        <f>IF(N1343="nulová",J1343,0)</f>
        <v>0</v>
      </c>
      <c r="BJ1343" s="17" t="s">
        <v>86</v>
      </c>
      <c r="BK1343" s="150">
        <f>ROUND(I1343*H1343,2)</f>
        <v>0</v>
      </c>
      <c r="BL1343" s="17" t="s">
        <v>334</v>
      </c>
      <c r="BM1343" s="149" t="s">
        <v>4111</v>
      </c>
    </row>
    <row r="1344" spans="2:65" s="1" customFormat="1" ht="24.25" customHeight="1">
      <c r="B1344" s="32"/>
      <c r="C1344" s="137" t="s">
        <v>1534</v>
      </c>
      <c r="D1344" s="137" t="s">
        <v>243</v>
      </c>
      <c r="E1344" s="138" t="s">
        <v>1535</v>
      </c>
      <c r="F1344" s="139" t="s">
        <v>1536</v>
      </c>
      <c r="G1344" s="140" t="s">
        <v>282</v>
      </c>
      <c r="H1344" s="141">
        <v>0.13500000000000001</v>
      </c>
      <c r="I1344" s="142"/>
      <c r="J1344" s="143">
        <f>ROUND(I1344*H1344,2)</f>
        <v>0</v>
      </c>
      <c r="K1344" s="144"/>
      <c r="L1344" s="32"/>
      <c r="M1344" s="145" t="s">
        <v>1</v>
      </c>
      <c r="N1344" s="146" t="s">
        <v>39</v>
      </c>
      <c r="P1344" s="147">
        <f>O1344*H1344</f>
        <v>0</v>
      </c>
      <c r="Q1344" s="147">
        <v>0</v>
      </c>
      <c r="R1344" s="147">
        <f>Q1344*H1344</f>
        <v>0</v>
      </c>
      <c r="S1344" s="147">
        <v>0</v>
      </c>
      <c r="T1344" s="148">
        <f>S1344*H1344</f>
        <v>0</v>
      </c>
      <c r="AR1344" s="149" t="s">
        <v>334</v>
      </c>
      <c r="AT1344" s="149" t="s">
        <v>243</v>
      </c>
      <c r="AU1344" s="149" t="s">
        <v>86</v>
      </c>
      <c r="AY1344" s="17" t="s">
        <v>241</v>
      </c>
      <c r="BE1344" s="150">
        <f>IF(N1344="základní",J1344,0)</f>
        <v>0</v>
      </c>
      <c r="BF1344" s="150">
        <f>IF(N1344="snížená",J1344,0)</f>
        <v>0</v>
      </c>
      <c r="BG1344" s="150">
        <f>IF(N1344="zákl. přenesená",J1344,0)</f>
        <v>0</v>
      </c>
      <c r="BH1344" s="150">
        <f>IF(N1344="sníž. přenesená",J1344,0)</f>
        <v>0</v>
      </c>
      <c r="BI1344" s="150">
        <f>IF(N1344="nulová",J1344,0)</f>
        <v>0</v>
      </c>
      <c r="BJ1344" s="17" t="s">
        <v>86</v>
      </c>
      <c r="BK1344" s="150">
        <f>ROUND(I1344*H1344,2)</f>
        <v>0</v>
      </c>
      <c r="BL1344" s="17" t="s">
        <v>334</v>
      </c>
      <c r="BM1344" s="149" t="s">
        <v>4112</v>
      </c>
    </row>
    <row r="1345" spans="2:65" s="11" customFormat="1" ht="22.75" customHeight="1">
      <c r="B1345" s="125"/>
      <c r="D1345" s="126" t="s">
        <v>72</v>
      </c>
      <c r="E1345" s="135" t="s">
        <v>1538</v>
      </c>
      <c r="F1345" s="135" t="s">
        <v>4113</v>
      </c>
      <c r="I1345" s="128"/>
      <c r="J1345" s="136">
        <f>BK1345</f>
        <v>0</v>
      </c>
      <c r="L1345" s="125"/>
      <c r="M1345" s="130"/>
      <c r="P1345" s="131">
        <f>P1346+P1354+P1363+P1371+P1382+P1403+P1412+P1424</f>
        <v>0</v>
      </c>
      <c r="R1345" s="131">
        <f>R1346+R1354+R1363+R1371+R1382+R1403+R1412+R1424</f>
        <v>1.5987199999999999</v>
      </c>
      <c r="T1345" s="132">
        <f>T1346+T1354+T1363+T1371+T1382+T1403+T1412+T1424</f>
        <v>0</v>
      </c>
      <c r="AR1345" s="126" t="s">
        <v>80</v>
      </c>
      <c r="AT1345" s="133" t="s">
        <v>72</v>
      </c>
      <c r="AU1345" s="133" t="s">
        <v>80</v>
      </c>
      <c r="AY1345" s="126" t="s">
        <v>241</v>
      </c>
      <c r="BK1345" s="134">
        <f>BK1346+BK1354+BK1363+BK1371+BK1382+BK1403+BK1412+BK1424</f>
        <v>0</v>
      </c>
    </row>
    <row r="1346" spans="2:65" s="11" customFormat="1" ht="20.75" customHeight="1">
      <c r="B1346" s="125"/>
      <c r="D1346" s="126" t="s">
        <v>72</v>
      </c>
      <c r="E1346" s="135" t="s">
        <v>1540</v>
      </c>
      <c r="F1346" s="135" t="s">
        <v>1541</v>
      </c>
      <c r="I1346" s="128"/>
      <c r="J1346" s="136">
        <f>BK1346</f>
        <v>0</v>
      </c>
      <c r="L1346" s="125"/>
      <c r="M1346" s="130"/>
      <c r="P1346" s="131">
        <f>SUM(P1347:P1353)</f>
        <v>0</v>
      </c>
      <c r="R1346" s="131">
        <f>SUM(R1347:R1353)</f>
        <v>1.9530000000000002E-2</v>
      </c>
      <c r="T1346" s="132">
        <f>SUM(T1347:T1353)</f>
        <v>0</v>
      </c>
      <c r="AR1346" s="126" t="s">
        <v>80</v>
      </c>
      <c r="AT1346" s="133" t="s">
        <v>72</v>
      </c>
      <c r="AU1346" s="133" t="s">
        <v>86</v>
      </c>
      <c r="AY1346" s="126" t="s">
        <v>241</v>
      </c>
      <c r="BK1346" s="134">
        <f>SUM(BK1347:BK1353)</f>
        <v>0</v>
      </c>
    </row>
    <row r="1347" spans="2:65" s="1" customFormat="1" ht="24.25" customHeight="1">
      <c r="B1347" s="32"/>
      <c r="C1347" s="137" t="s">
        <v>1542</v>
      </c>
      <c r="D1347" s="137" t="s">
        <v>243</v>
      </c>
      <c r="E1347" s="138" t="s">
        <v>1543</v>
      </c>
      <c r="F1347" s="139" t="s">
        <v>1544</v>
      </c>
      <c r="G1347" s="140" t="s">
        <v>299</v>
      </c>
      <c r="H1347" s="141">
        <v>119</v>
      </c>
      <c r="I1347" s="142"/>
      <c r="J1347" s="143">
        <f t="shared" ref="J1347:J1353" si="40">ROUND(I1347*H1347,2)</f>
        <v>0</v>
      </c>
      <c r="K1347" s="144"/>
      <c r="L1347" s="32"/>
      <c r="M1347" s="145" t="s">
        <v>1</v>
      </c>
      <c r="N1347" s="146" t="s">
        <v>39</v>
      </c>
      <c r="P1347" s="147">
        <f t="shared" ref="P1347:P1353" si="41">O1347*H1347</f>
        <v>0</v>
      </c>
      <c r="Q1347" s="147">
        <v>0</v>
      </c>
      <c r="R1347" s="147">
        <f t="shared" ref="R1347:R1353" si="42">Q1347*H1347</f>
        <v>0</v>
      </c>
      <c r="S1347" s="147">
        <v>0</v>
      </c>
      <c r="T1347" s="148">
        <f t="shared" ref="T1347:T1353" si="43">S1347*H1347</f>
        <v>0</v>
      </c>
      <c r="AR1347" s="149" t="s">
        <v>334</v>
      </c>
      <c r="AT1347" s="149" t="s">
        <v>243</v>
      </c>
      <c r="AU1347" s="149" t="s">
        <v>258</v>
      </c>
      <c r="AY1347" s="17" t="s">
        <v>241</v>
      </c>
      <c r="BE1347" s="150">
        <f t="shared" ref="BE1347:BE1353" si="44">IF(N1347="základní",J1347,0)</f>
        <v>0</v>
      </c>
      <c r="BF1347" s="150">
        <f t="shared" ref="BF1347:BF1353" si="45">IF(N1347="snížená",J1347,0)</f>
        <v>0</v>
      </c>
      <c r="BG1347" s="150">
        <f t="shared" ref="BG1347:BG1353" si="46">IF(N1347="zákl. přenesená",J1347,0)</f>
        <v>0</v>
      </c>
      <c r="BH1347" s="150">
        <f t="shared" ref="BH1347:BH1353" si="47">IF(N1347="sníž. přenesená",J1347,0)</f>
        <v>0</v>
      </c>
      <c r="BI1347" s="150">
        <f t="shared" ref="BI1347:BI1353" si="48">IF(N1347="nulová",J1347,0)</f>
        <v>0</v>
      </c>
      <c r="BJ1347" s="17" t="s">
        <v>86</v>
      </c>
      <c r="BK1347" s="150">
        <f t="shared" ref="BK1347:BK1353" si="49">ROUND(I1347*H1347,2)</f>
        <v>0</v>
      </c>
      <c r="BL1347" s="17" t="s">
        <v>334</v>
      </c>
      <c r="BM1347" s="149" t="s">
        <v>4114</v>
      </c>
    </row>
    <row r="1348" spans="2:65" s="1" customFormat="1" ht="21.75" customHeight="1">
      <c r="B1348" s="32"/>
      <c r="C1348" s="173" t="s">
        <v>1546</v>
      </c>
      <c r="D1348" s="173" t="s">
        <v>319</v>
      </c>
      <c r="E1348" s="174" t="s">
        <v>1547</v>
      </c>
      <c r="F1348" s="175" t="s">
        <v>1548</v>
      </c>
      <c r="G1348" s="176" t="s">
        <v>299</v>
      </c>
      <c r="H1348" s="177">
        <v>2</v>
      </c>
      <c r="I1348" s="178"/>
      <c r="J1348" s="179">
        <f t="shared" si="40"/>
        <v>0</v>
      </c>
      <c r="K1348" s="180"/>
      <c r="L1348" s="181"/>
      <c r="M1348" s="182" t="s">
        <v>1</v>
      </c>
      <c r="N1348" s="183" t="s">
        <v>39</v>
      </c>
      <c r="P1348" s="147">
        <f t="shared" si="41"/>
        <v>0</v>
      </c>
      <c r="Q1348" s="147">
        <v>1.2E-4</v>
      </c>
      <c r="R1348" s="147">
        <f t="shared" si="42"/>
        <v>2.4000000000000001E-4</v>
      </c>
      <c r="S1348" s="147">
        <v>0</v>
      </c>
      <c r="T1348" s="148">
        <f t="shared" si="43"/>
        <v>0</v>
      </c>
      <c r="AR1348" s="149" t="s">
        <v>420</v>
      </c>
      <c r="AT1348" s="149" t="s">
        <v>319</v>
      </c>
      <c r="AU1348" s="149" t="s">
        <v>258</v>
      </c>
      <c r="AY1348" s="17" t="s">
        <v>241</v>
      </c>
      <c r="BE1348" s="150">
        <f t="shared" si="44"/>
        <v>0</v>
      </c>
      <c r="BF1348" s="150">
        <f t="shared" si="45"/>
        <v>0</v>
      </c>
      <c r="BG1348" s="150">
        <f t="shared" si="46"/>
        <v>0</v>
      </c>
      <c r="BH1348" s="150">
        <f t="shared" si="47"/>
        <v>0</v>
      </c>
      <c r="BI1348" s="150">
        <f t="shared" si="48"/>
        <v>0</v>
      </c>
      <c r="BJ1348" s="17" t="s">
        <v>86</v>
      </c>
      <c r="BK1348" s="150">
        <f t="shared" si="49"/>
        <v>0</v>
      </c>
      <c r="BL1348" s="17" t="s">
        <v>334</v>
      </c>
      <c r="BM1348" s="149" t="s">
        <v>4115</v>
      </c>
    </row>
    <row r="1349" spans="2:65" s="1" customFormat="1" ht="21.75" customHeight="1">
      <c r="B1349" s="32"/>
      <c r="C1349" s="173" t="s">
        <v>1550</v>
      </c>
      <c r="D1349" s="173" t="s">
        <v>319</v>
      </c>
      <c r="E1349" s="174" t="s">
        <v>1551</v>
      </c>
      <c r="F1349" s="175" t="s">
        <v>1552</v>
      </c>
      <c r="G1349" s="176" t="s">
        <v>299</v>
      </c>
      <c r="H1349" s="177">
        <v>15</v>
      </c>
      <c r="I1349" s="178"/>
      <c r="J1349" s="179">
        <f t="shared" si="40"/>
        <v>0</v>
      </c>
      <c r="K1349" s="180"/>
      <c r="L1349" s="181"/>
      <c r="M1349" s="182" t="s">
        <v>1</v>
      </c>
      <c r="N1349" s="183" t="s">
        <v>39</v>
      </c>
      <c r="P1349" s="147">
        <f t="shared" si="41"/>
        <v>0</v>
      </c>
      <c r="Q1349" s="147">
        <v>1.7000000000000001E-4</v>
      </c>
      <c r="R1349" s="147">
        <f t="shared" si="42"/>
        <v>2.5500000000000002E-3</v>
      </c>
      <c r="S1349" s="147">
        <v>0</v>
      </c>
      <c r="T1349" s="148">
        <f t="shared" si="43"/>
        <v>0</v>
      </c>
      <c r="AR1349" s="149" t="s">
        <v>420</v>
      </c>
      <c r="AT1349" s="149" t="s">
        <v>319</v>
      </c>
      <c r="AU1349" s="149" t="s">
        <v>258</v>
      </c>
      <c r="AY1349" s="17" t="s">
        <v>241</v>
      </c>
      <c r="BE1349" s="150">
        <f t="shared" si="44"/>
        <v>0</v>
      </c>
      <c r="BF1349" s="150">
        <f t="shared" si="45"/>
        <v>0</v>
      </c>
      <c r="BG1349" s="150">
        <f t="shared" si="46"/>
        <v>0</v>
      </c>
      <c r="BH1349" s="150">
        <f t="shared" si="47"/>
        <v>0</v>
      </c>
      <c r="BI1349" s="150">
        <f t="shared" si="48"/>
        <v>0</v>
      </c>
      <c r="BJ1349" s="17" t="s">
        <v>86</v>
      </c>
      <c r="BK1349" s="150">
        <f t="shared" si="49"/>
        <v>0</v>
      </c>
      <c r="BL1349" s="17" t="s">
        <v>334</v>
      </c>
      <c r="BM1349" s="149" t="s">
        <v>4116</v>
      </c>
    </row>
    <row r="1350" spans="2:65" s="1" customFormat="1" ht="21.75" customHeight="1">
      <c r="B1350" s="32"/>
      <c r="C1350" s="173" t="s">
        <v>1554</v>
      </c>
      <c r="D1350" s="173" t="s">
        <v>319</v>
      </c>
      <c r="E1350" s="174" t="s">
        <v>1555</v>
      </c>
      <c r="F1350" s="175" t="s">
        <v>1556</v>
      </c>
      <c r="G1350" s="176" t="s">
        <v>299</v>
      </c>
      <c r="H1350" s="177">
        <v>41</v>
      </c>
      <c r="I1350" s="178"/>
      <c r="J1350" s="179">
        <f t="shared" si="40"/>
        <v>0</v>
      </c>
      <c r="K1350" s="180"/>
      <c r="L1350" s="181"/>
      <c r="M1350" s="182" t="s">
        <v>1</v>
      </c>
      <c r="N1350" s="183" t="s">
        <v>39</v>
      </c>
      <c r="P1350" s="147">
        <f t="shared" si="41"/>
        <v>0</v>
      </c>
      <c r="Q1350" s="147">
        <v>1.7000000000000001E-4</v>
      </c>
      <c r="R1350" s="147">
        <f t="shared" si="42"/>
        <v>6.9700000000000005E-3</v>
      </c>
      <c r="S1350" s="147">
        <v>0</v>
      </c>
      <c r="T1350" s="148">
        <f t="shared" si="43"/>
        <v>0</v>
      </c>
      <c r="AR1350" s="149" t="s">
        <v>420</v>
      </c>
      <c r="AT1350" s="149" t="s">
        <v>319</v>
      </c>
      <c r="AU1350" s="149" t="s">
        <v>258</v>
      </c>
      <c r="AY1350" s="17" t="s">
        <v>241</v>
      </c>
      <c r="BE1350" s="150">
        <f t="shared" si="44"/>
        <v>0</v>
      </c>
      <c r="BF1350" s="150">
        <f t="shared" si="45"/>
        <v>0</v>
      </c>
      <c r="BG1350" s="150">
        <f t="shared" si="46"/>
        <v>0</v>
      </c>
      <c r="BH1350" s="150">
        <f t="shared" si="47"/>
        <v>0</v>
      </c>
      <c r="BI1350" s="150">
        <f t="shared" si="48"/>
        <v>0</v>
      </c>
      <c r="BJ1350" s="17" t="s">
        <v>86</v>
      </c>
      <c r="BK1350" s="150">
        <f t="shared" si="49"/>
        <v>0</v>
      </c>
      <c r="BL1350" s="17" t="s">
        <v>334</v>
      </c>
      <c r="BM1350" s="149" t="s">
        <v>4117</v>
      </c>
    </row>
    <row r="1351" spans="2:65" s="1" customFormat="1" ht="21.75" customHeight="1">
      <c r="B1351" s="32"/>
      <c r="C1351" s="173" t="s">
        <v>1558</v>
      </c>
      <c r="D1351" s="173" t="s">
        <v>319</v>
      </c>
      <c r="E1351" s="174" t="s">
        <v>1559</v>
      </c>
      <c r="F1351" s="175" t="s">
        <v>1560</v>
      </c>
      <c r="G1351" s="176" t="s">
        <v>299</v>
      </c>
      <c r="H1351" s="177">
        <v>49</v>
      </c>
      <c r="I1351" s="178"/>
      <c r="J1351" s="179">
        <f t="shared" si="40"/>
        <v>0</v>
      </c>
      <c r="K1351" s="180"/>
      <c r="L1351" s="181"/>
      <c r="M1351" s="182" t="s">
        <v>1</v>
      </c>
      <c r="N1351" s="183" t="s">
        <v>39</v>
      </c>
      <c r="P1351" s="147">
        <f t="shared" si="41"/>
        <v>0</v>
      </c>
      <c r="Q1351" s="147">
        <v>1.7000000000000001E-4</v>
      </c>
      <c r="R1351" s="147">
        <f t="shared" si="42"/>
        <v>8.3300000000000006E-3</v>
      </c>
      <c r="S1351" s="147">
        <v>0</v>
      </c>
      <c r="T1351" s="148">
        <f t="shared" si="43"/>
        <v>0</v>
      </c>
      <c r="AR1351" s="149" t="s">
        <v>420</v>
      </c>
      <c r="AT1351" s="149" t="s">
        <v>319</v>
      </c>
      <c r="AU1351" s="149" t="s">
        <v>258</v>
      </c>
      <c r="AY1351" s="17" t="s">
        <v>241</v>
      </c>
      <c r="BE1351" s="150">
        <f t="shared" si="44"/>
        <v>0</v>
      </c>
      <c r="BF1351" s="150">
        <f t="shared" si="45"/>
        <v>0</v>
      </c>
      <c r="BG1351" s="150">
        <f t="shared" si="46"/>
        <v>0</v>
      </c>
      <c r="BH1351" s="150">
        <f t="shared" si="47"/>
        <v>0</v>
      </c>
      <c r="BI1351" s="150">
        <f t="shared" si="48"/>
        <v>0</v>
      </c>
      <c r="BJ1351" s="17" t="s">
        <v>86</v>
      </c>
      <c r="BK1351" s="150">
        <f t="shared" si="49"/>
        <v>0</v>
      </c>
      <c r="BL1351" s="17" t="s">
        <v>334</v>
      </c>
      <c r="BM1351" s="149" t="s">
        <v>4118</v>
      </c>
    </row>
    <row r="1352" spans="2:65" s="1" customFormat="1" ht="24.25" customHeight="1">
      <c r="B1352" s="32"/>
      <c r="C1352" s="173" t="s">
        <v>1562</v>
      </c>
      <c r="D1352" s="173" t="s">
        <v>319</v>
      </c>
      <c r="E1352" s="174" t="s">
        <v>1563</v>
      </c>
      <c r="F1352" s="175" t="s">
        <v>1564</v>
      </c>
      <c r="G1352" s="176" t="s">
        <v>299</v>
      </c>
      <c r="H1352" s="177">
        <v>12</v>
      </c>
      <c r="I1352" s="178"/>
      <c r="J1352" s="179">
        <f t="shared" si="40"/>
        <v>0</v>
      </c>
      <c r="K1352" s="180"/>
      <c r="L1352" s="181"/>
      <c r="M1352" s="182" t="s">
        <v>1</v>
      </c>
      <c r="N1352" s="183" t="s">
        <v>39</v>
      </c>
      <c r="P1352" s="147">
        <f t="shared" si="41"/>
        <v>0</v>
      </c>
      <c r="Q1352" s="147">
        <v>1.2E-4</v>
      </c>
      <c r="R1352" s="147">
        <f t="shared" si="42"/>
        <v>1.4400000000000001E-3</v>
      </c>
      <c r="S1352" s="147">
        <v>0</v>
      </c>
      <c r="T1352" s="148">
        <f t="shared" si="43"/>
        <v>0</v>
      </c>
      <c r="AR1352" s="149" t="s">
        <v>420</v>
      </c>
      <c r="AT1352" s="149" t="s">
        <v>319</v>
      </c>
      <c r="AU1352" s="149" t="s">
        <v>258</v>
      </c>
      <c r="AY1352" s="17" t="s">
        <v>241</v>
      </c>
      <c r="BE1352" s="150">
        <f t="shared" si="44"/>
        <v>0</v>
      </c>
      <c r="BF1352" s="150">
        <f t="shared" si="45"/>
        <v>0</v>
      </c>
      <c r="BG1352" s="150">
        <f t="shared" si="46"/>
        <v>0</v>
      </c>
      <c r="BH1352" s="150">
        <f t="shared" si="47"/>
        <v>0</v>
      </c>
      <c r="BI1352" s="150">
        <f t="shared" si="48"/>
        <v>0</v>
      </c>
      <c r="BJ1352" s="17" t="s">
        <v>86</v>
      </c>
      <c r="BK1352" s="150">
        <f t="shared" si="49"/>
        <v>0</v>
      </c>
      <c r="BL1352" s="17" t="s">
        <v>334</v>
      </c>
      <c r="BM1352" s="149" t="s">
        <v>4119</v>
      </c>
    </row>
    <row r="1353" spans="2:65" s="1" customFormat="1" ht="24.25" customHeight="1">
      <c r="B1353" s="32"/>
      <c r="C1353" s="137" t="s">
        <v>1566</v>
      </c>
      <c r="D1353" s="137" t="s">
        <v>243</v>
      </c>
      <c r="E1353" s="138" t="s">
        <v>1567</v>
      </c>
      <c r="F1353" s="139" t="s">
        <v>1109</v>
      </c>
      <c r="G1353" s="140" t="s">
        <v>282</v>
      </c>
      <c r="H1353" s="141">
        <v>0.02</v>
      </c>
      <c r="I1353" s="142"/>
      <c r="J1353" s="143">
        <f t="shared" si="40"/>
        <v>0</v>
      </c>
      <c r="K1353" s="144"/>
      <c r="L1353" s="32"/>
      <c r="M1353" s="145" t="s">
        <v>1</v>
      </c>
      <c r="N1353" s="146" t="s">
        <v>39</v>
      </c>
      <c r="P1353" s="147">
        <f t="shared" si="41"/>
        <v>0</v>
      </c>
      <c r="Q1353" s="147">
        <v>0</v>
      </c>
      <c r="R1353" s="147">
        <f t="shared" si="42"/>
        <v>0</v>
      </c>
      <c r="S1353" s="147">
        <v>0</v>
      </c>
      <c r="T1353" s="148">
        <f t="shared" si="43"/>
        <v>0</v>
      </c>
      <c r="AR1353" s="149" t="s">
        <v>334</v>
      </c>
      <c r="AT1353" s="149" t="s">
        <v>243</v>
      </c>
      <c r="AU1353" s="149" t="s">
        <v>258</v>
      </c>
      <c r="AY1353" s="17" t="s">
        <v>241</v>
      </c>
      <c r="BE1353" s="150">
        <f t="shared" si="44"/>
        <v>0</v>
      </c>
      <c r="BF1353" s="150">
        <f t="shared" si="45"/>
        <v>0</v>
      </c>
      <c r="BG1353" s="150">
        <f t="shared" si="46"/>
        <v>0</v>
      </c>
      <c r="BH1353" s="150">
        <f t="shared" si="47"/>
        <v>0</v>
      </c>
      <c r="BI1353" s="150">
        <f t="shared" si="48"/>
        <v>0</v>
      </c>
      <c r="BJ1353" s="17" t="s">
        <v>86</v>
      </c>
      <c r="BK1353" s="150">
        <f t="shared" si="49"/>
        <v>0</v>
      </c>
      <c r="BL1353" s="17" t="s">
        <v>334</v>
      </c>
      <c r="BM1353" s="149" t="s">
        <v>4120</v>
      </c>
    </row>
    <row r="1354" spans="2:65" s="11" customFormat="1" ht="20.75" customHeight="1">
      <c r="B1354" s="125"/>
      <c r="D1354" s="126" t="s">
        <v>72</v>
      </c>
      <c r="E1354" s="135" t="s">
        <v>1569</v>
      </c>
      <c r="F1354" s="135" t="s">
        <v>1570</v>
      </c>
      <c r="I1354" s="128"/>
      <c r="J1354" s="136">
        <f>BK1354</f>
        <v>0</v>
      </c>
      <c r="L1354" s="125"/>
      <c r="M1354" s="130"/>
      <c r="P1354" s="131">
        <f>SUM(P1355:P1362)</f>
        <v>0</v>
      </c>
      <c r="R1354" s="131">
        <f>SUM(R1355:R1362)</f>
        <v>0.56131999999999993</v>
      </c>
      <c r="T1354" s="132">
        <f>SUM(T1355:T1362)</f>
        <v>0</v>
      </c>
      <c r="AR1354" s="126" t="s">
        <v>86</v>
      </c>
      <c r="AT1354" s="133" t="s">
        <v>72</v>
      </c>
      <c r="AU1354" s="133" t="s">
        <v>86</v>
      </c>
      <c r="AY1354" s="126" t="s">
        <v>241</v>
      </c>
      <c r="BK1354" s="134">
        <f>SUM(BK1355:BK1362)</f>
        <v>0</v>
      </c>
    </row>
    <row r="1355" spans="2:65" s="1" customFormat="1" ht="33" customHeight="1">
      <c r="B1355" s="32"/>
      <c r="C1355" s="137" t="s">
        <v>1571</v>
      </c>
      <c r="D1355" s="137" t="s">
        <v>243</v>
      </c>
      <c r="E1355" s="138" t="s">
        <v>1572</v>
      </c>
      <c r="F1355" s="139" t="s">
        <v>1573</v>
      </c>
      <c r="G1355" s="140" t="s">
        <v>1247</v>
      </c>
      <c r="H1355" s="141">
        <v>1</v>
      </c>
      <c r="I1355" s="142"/>
      <c r="J1355" s="143">
        <f t="shared" ref="J1355:J1362" si="50">ROUND(I1355*H1355,2)</f>
        <v>0</v>
      </c>
      <c r="K1355" s="144"/>
      <c r="L1355" s="32"/>
      <c r="M1355" s="145" t="s">
        <v>1</v>
      </c>
      <c r="N1355" s="146" t="s">
        <v>39</v>
      </c>
      <c r="P1355" s="147">
        <f t="shared" ref="P1355:P1362" si="51">O1355*H1355</f>
        <v>0</v>
      </c>
      <c r="Q1355" s="147">
        <v>0.16525000000000001</v>
      </c>
      <c r="R1355" s="147">
        <f t="shared" ref="R1355:R1362" si="52">Q1355*H1355</f>
        <v>0.16525000000000001</v>
      </c>
      <c r="S1355" s="147">
        <v>0</v>
      </c>
      <c r="T1355" s="148">
        <f t="shared" ref="T1355:T1362" si="53">S1355*H1355</f>
        <v>0</v>
      </c>
      <c r="AR1355" s="149" t="s">
        <v>334</v>
      </c>
      <c r="AT1355" s="149" t="s">
        <v>243</v>
      </c>
      <c r="AU1355" s="149" t="s">
        <v>258</v>
      </c>
      <c r="AY1355" s="17" t="s">
        <v>241</v>
      </c>
      <c r="BE1355" s="150">
        <f t="shared" ref="BE1355:BE1362" si="54">IF(N1355="základní",J1355,0)</f>
        <v>0</v>
      </c>
      <c r="BF1355" s="150">
        <f t="shared" ref="BF1355:BF1362" si="55">IF(N1355="snížená",J1355,0)</f>
        <v>0</v>
      </c>
      <c r="BG1355" s="150">
        <f t="shared" ref="BG1355:BG1362" si="56">IF(N1355="zákl. přenesená",J1355,0)</f>
        <v>0</v>
      </c>
      <c r="BH1355" s="150">
        <f t="shared" ref="BH1355:BH1362" si="57">IF(N1355="sníž. přenesená",J1355,0)</f>
        <v>0</v>
      </c>
      <c r="BI1355" s="150">
        <f t="shared" ref="BI1355:BI1362" si="58">IF(N1355="nulová",J1355,0)</f>
        <v>0</v>
      </c>
      <c r="BJ1355" s="17" t="s">
        <v>86</v>
      </c>
      <c r="BK1355" s="150">
        <f t="shared" ref="BK1355:BK1362" si="59">ROUND(I1355*H1355,2)</f>
        <v>0</v>
      </c>
      <c r="BL1355" s="17" t="s">
        <v>334</v>
      </c>
      <c r="BM1355" s="149" t="s">
        <v>4121</v>
      </c>
    </row>
    <row r="1356" spans="2:65" s="1" customFormat="1" ht="37.75" customHeight="1">
      <c r="B1356" s="32"/>
      <c r="C1356" s="137" t="s">
        <v>1575</v>
      </c>
      <c r="D1356" s="137" t="s">
        <v>243</v>
      </c>
      <c r="E1356" s="138" t="s">
        <v>1576</v>
      </c>
      <c r="F1356" s="139" t="s">
        <v>1577</v>
      </c>
      <c r="G1356" s="140" t="s">
        <v>1247</v>
      </c>
      <c r="H1356" s="141">
        <v>1</v>
      </c>
      <c r="I1356" s="142"/>
      <c r="J1356" s="143">
        <f t="shared" si="50"/>
        <v>0</v>
      </c>
      <c r="K1356" s="144"/>
      <c r="L1356" s="32"/>
      <c r="M1356" s="145" t="s">
        <v>1</v>
      </c>
      <c r="N1356" s="146" t="s">
        <v>39</v>
      </c>
      <c r="P1356" s="147">
        <f t="shared" si="51"/>
        <v>0</v>
      </c>
      <c r="Q1356" s="147">
        <v>0.2001</v>
      </c>
      <c r="R1356" s="147">
        <f t="shared" si="52"/>
        <v>0.2001</v>
      </c>
      <c r="S1356" s="147">
        <v>0</v>
      </c>
      <c r="T1356" s="148">
        <f t="shared" si="53"/>
        <v>0</v>
      </c>
      <c r="AR1356" s="149" t="s">
        <v>334</v>
      </c>
      <c r="AT1356" s="149" t="s">
        <v>243</v>
      </c>
      <c r="AU1356" s="149" t="s">
        <v>258</v>
      </c>
      <c r="AY1356" s="17" t="s">
        <v>241</v>
      </c>
      <c r="BE1356" s="150">
        <f t="shared" si="54"/>
        <v>0</v>
      </c>
      <c r="BF1356" s="150">
        <f t="shared" si="55"/>
        <v>0</v>
      </c>
      <c r="BG1356" s="150">
        <f t="shared" si="56"/>
        <v>0</v>
      </c>
      <c r="BH1356" s="150">
        <f t="shared" si="57"/>
        <v>0</v>
      </c>
      <c r="BI1356" s="150">
        <f t="shared" si="58"/>
        <v>0</v>
      </c>
      <c r="BJ1356" s="17" t="s">
        <v>86</v>
      </c>
      <c r="BK1356" s="150">
        <f t="shared" si="59"/>
        <v>0</v>
      </c>
      <c r="BL1356" s="17" t="s">
        <v>334</v>
      </c>
      <c r="BM1356" s="149" t="s">
        <v>4122</v>
      </c>
    </row>
    <row r="1357" spans="2:65" s="1" customFormat="1" ht="24.25" customHeight="1">
      <c r="B1357" s="32"/>
      <c r="C1357" s="137" t="s">
        <v>1579</v>
      </c>
      <c r="D1357" s="137" t="s">
        <v>243</v>
      </c>
      <c r="E1357" s="138" t="s">
        <v>4123</v>
      </c>
      <c r="F1357" s="139" t="s">
        <v>1581</v>
      </c>
      <c r="G1357" s="140" t="s">
        <v>1247</v>
      </c>
      <c r="H1357" s="141">
        <v>3</v>
      </c>
      <c r="I1357" s="142"/>
      <c r="J1357" s="143">
        <f t="shared" si="50"/>
        <v>0</v>
      </c>
      <c r="K1357" s="144"/>
      <c r="L1357" s="32"/>
      <c r="M1357" s="145" t="s">
        <v>1</v>
      </c>
      <c r="N1357" s="146" t="s">
        <v>39</v>
      </c>
      <c r="P1357" s="147">
        <f t="shared" si="51"/>
        <v>0</v>
      </c>
      <c r="Q1357" s="147">
        <v>2.2599999999999999E-3</v>
      </c>
      <c r="R1357" s="147">
        <f t="shared" si="52"/>
        <v>6.7799999999999996E-3</v>
      </c>
      <c r="S1357" s="147">
        <v>0</v>
      </c>
      <c r="T1357" s="148">
        <f t="shared" si="53"/>
        <v>0</v>
      </c>
      <c r="AR1357" s="149" t="s">
        <v>334</v>
      </c>
      <c r="AT1357" s="149" t="s">
        <v>243</v>
      </c>
      <c r="AU1357" s="149" t="s">
        <v>258</v>
      </c>
      <c r="AY1357" s="17" t="s">
        <v>241</v>
      </c>
      <c r="BE1357" s="150">
        <f t="shared" si="54"/>
        <v>0</v>
      </c>
      <c r="BF1357" s="150">
        <f t="shared" si="55"/>
        <v>0</v>
      </c>
      <c r="BG1357" s="150">
        <f t="shared" si="56"/>
        <v>0</v>
      </c>
      <c r="BH1357" s="150">
        <f t="shared" si="57"/>
        <v>0</v>
      </c>
      <c r="BI1357" s="150">
        <f t="shared" si="58"/>
        <v>0</v>
      </c>
      <c r="BJ1357" s="17" t="s">
        <v>86</v>
      </c>
      <c r="BK1357" s="150">
        <f t="shared" si="59"/>
        <v>0</v>
      </c>
      <c r="BL1357" s="17" t="s">
        <v>334</v>
      </c>
      <c r="BM1357" s="149" t="s">
        <v>4124</v>
      </c>
    </row>
    <row r="1358" spans="2:65" s="1" customFormat="1" ht="37.75" customHeight="1">
      <c r="B1358" s="32"/>
      <c r="C1358" s="137" t="s">
        <v>1583</v>
      </c>
      <c r="D1358" s="137" t="s">
        <v>243</v>
      </c>
      <c r="E1358" s="138" t="s">
        <v>1584</v>
      </c>
      <c r="F1358" s="139" t="s">
        <v>1585</v>
      </c>
      <c r="G1358" s="140" t="s">
        <v>1247</v>
      </c>
      <c r="H1358" s="141">
        <v>1</v>
      </c>
      <c r="I1358" s="142"/>
      <c r="J1358" s="143">
        <f t="shared" si="50"/>
        <v>0</v>
      </c>
      <c r="K1358" s="144"/>
      <c r="L1358" s="32"/>
      <c r="M1358" s="145" t="s">
        <v>1</v>
      </c>
      <c r="N1358" s="146" t="s">
        <v>39</v>
      </c>
      <c r="P1358" s="147">
        <f t="shared" si="51"/>
        <v>0</v>
      </c>
      <c r="Q1358" s="147">
        <v>1.137E-2</v>
      </c>
      <c r="R1358" s="147">
        <f t="shared" si="52"/>
        <v>1.137E-2</v>
      </c>
      <c r="S1358" s="147">
        <v>0</v>
      </c>
      <c r="T1358" s="148">
        <f t="shared" si="53"/>
        <v>0</v>
      </c>
      <c r="AR1358" s="149" t="s">
        <v>334</v>
      </c>
      <c r="AT1358" s="149" t="s">
        <v>243</v>
      </c>
      <c r="AU1358" s="149" t="s">
        <v>258</v>
      </c>
      <c r="AY1358" s="17" t="s">
        <v>241</v>
      </c>
      <c r="BE1358" s="150">
        <f t="shared" si="54"/>
        <v>0</v>
      </c>
      <c r="BF1358" s="150">
        <f t="shared" si="55"/>
        <v>0</v>
      </c>
      <c r="BG1358" s="150">
        <f t="shared" si="56"/>
        <v>0</v>
      </c>
      <c r="BH1358" s="150">
        <f t="shared" si="57"/>
        <v>0</v>
      </c>
      <c r="BI1358" s="150">
        <f t="shared" si="58"/>
        <v>0</v>
      </c>
      <c r="BJ1358" s="17" t="s">
        <v>86</v>
      </c>
      <c r="BK1358" s="150">
        <f t="shared" si="59"/>
        <v>0</v>
      </c>
      <c r="BL1358" s="17" t="s">
        <v>334</v>
      </c>
      <c r="BM1358" s="149" t="s">
        <v>4125</v>
      </c>
    </row>
    <row r="1359" spans="2:65" s="1" customFormat="1" ht="24.25" customHeight="1">
      <c r="B1359" s="32"/>
      <c r="C1359" s="137" t="s">
        <v>1587</v>
      </c>
      <c r="D1359" s="137" t="s">
        <v>243</v>
      </c>
      <c r="E1359" s="138" t="s">
        <v>1588</v>
      </c>
      <c r="F1359" s="139" t="s">
        <v>1589</v>
      </c>
      <c r="G1359" s="140" t="s">
        <v>327</v>
      </c>
      <c r="H1359" s="141">
        <v>1</v>
      </c>
      <c r="I1359" s="142"/>
      <c r="J1359" s="143">
        <f t="shared" si="50"/>
        <v>0</v>
      </c>
      <c r="K1359" s="144"/>
      <c r="L1359" s="32"/>
      <c r="M1359" s="145" t="s">
        <v>1</v>
      </c>
      <c r="N1359" s="146" t="s">
        <v>39</v>
      </c>
      <c r="P1359" s="147">
        <f t="shared" si="51"/>
        <v>0</v>
      </c>
      <c r="Q1359" s="147">
        <v>7.5000000000000002E-4</v>
      </c>
      <c r="R1359" s="147">
        <f t="shared" si="52"/>
        <v>7.5000000000000002E-4</v>
      </c>
      <c r="S1359" s="147">
        <v>0</v>
      </c>
      <c r="T1359" s="148">
        <f t="shared" si="53"/>
        <v>0</v>
      </c>
      <c r="AR1359" s="149" t="s">
        <v>334</v>
      </c>
      <c r="AT1359" s="149" t="s">
        <v>243</v>
      </c>
      <c r="AU1359" s="149" t="s">
        <v>258</v>
      </c>
      <c r="AY1359" s="17" t="s">
        <v>241</v>
      </c>
      <c r="BE1359" s="150">
        <f t="shared" si="54"/>
        <v>0</v>
      </c>
      <c r="BF1359" s="150">
        <f t="shared" si="55"/>
        <v>0</v>
      </c>
      <c r="BG1359" s="150">
        <f t="shared" si="56"/>
        <v>0</v>
      </c>
      <c r="BH1359" s="150">
        <f t="shared" si="57"/>
        <v>0</v>
      </c>
      <c r="BI1359" s="150">
        <f t="shared" si="58"/>
        <v>0</v>
      </c>
      <c r="BJ1359" s="17" t="s">
        <v>86</v>
      </c>
      <c r="BK1359" s="150">
        <f t="shared" si="59"/>
        <v>0</v>
      </c>
      <c r="BL1359" s="17" t="s">
        <v>334</v>
      </c>
      <c r="BM1359" s="149" t="s">
        <v>4126</v>
      </c>
    </row>
    <row r="1360" spans="2:65" s="1" customFormat="1" ht="33" customHeight="1">
      <c r="B1360" s="32"/>
      <c r="C1360" s="137" t="s">
        <v>1591</v>
      </c>
      <c r="D1360" s="137" t="s">
        <v>243</v>
      </c>
      <c r="E1360" s="138" t="s">
        <v>1592</v>
      </c>
      <c r="F1360" s="139" t="s">
        <v>1593</v>
      </c>
      <c r="G1360" s="140" t="s">
        <v>1247</v>
      </c>
      <c r="H1360" s="141">
        <v>1</v>
      </c>
      <c r="I1360" s="142"/>
      <c r="J1360" s="143">
        <f t="shared" si="50"/>
        <v>0</v>
      </c>
      <c r="K1360" s="144"/>
      <c r="L1360" s="32"/>
      <c r="M1360" s="145" t="s">
        <v>1</v>
      </c>
      <c r="N1360" s="146" t="s">
        <v>39</v>
      </c>
      <c r="P1360" s="147">
        <f t="shared" si="51"/>
        <v>0</v>
      </c>
      <c r="Q1360" s="147">
        <v>7.8799999999999999E-3</v>
      </c>
      <c r="R1360" s="147">
        <f t="shared" si="52"/>
        <v>7.8799999999999999E-3</v>
      </c>
      <c r="S1360" s="147">
        <v>0</v>
      </c>
      <c r="T1360" s="148">
        <f t="shared" si="53"/>
        <v>0</v>
      </c>
      <c r="AR1360" s="149" t="s">
        <v>334</v>
      </c>
      <c r="AT1360" s="149" t="s">
        <v>243</v>
      </c>
      <c r="AU1360" s="149" t="s">
        <v>258</v>
      </c>
      <c r="AY1360" s="17" t="s">
        <v>241</v>
      </c>
      <c r="BE1360" s="150">
        <f t="shared" si="54"/>
        <v>0</v>
      </c>
      <c r="BF1360" s="150">
        <f t="shared" si="55"/>
        <v>0</v>
      </c>
      <c r="BG1360" s="150">
        <f t="shared" si="56"/>
        <v>0</v>
      </c>
      <c r="BH1360" s="150">
        <f t="shared" si="57"/>
        <v>0</v>
      </c>
      <c r="BI1360" s="150">
        <f t="shared" si="58"/>
        <v>0</v>
      </c>
      <c r="BJ1360" s="17" t="s">
        <v>86</v>
      </c>
      <c r="BK1360" s="150">
        <f t="shared" si="59"/>
        <v>0</v>
      </c>
      <c r="BL1360" s="17" t="s">
        <v>334</v>
      </c>
      <c r="BM1360" s="149" t="s">
        <v>4127</v>
      </c>
    </row>
    <row r="1361" spans="2:65" s="1" customFormat="1" ht="33" customHeight="1">
      <c r="B1361" s="32"/>
      <c r="C1361" s="137" t="s">
        <v>1595</v>
      </c>
      <c r="D1361" s="137" t="s">
        <v>243</v>
      </c>
      <c r="E1361" s="138" t="s">
        <v>1596</v>
      </c>
      <c r="F1361" s="139" t="s">
        <v>1597</v>
      </c>
      <c r="G1361" s="140" t="s">
        <v>1247</v>
      </c>
      <c r="H1361" s="141">
        <v>1</v>
      </c>
      <c r="I1361" s="142"/>
      <c r="J1361" s="143">
        <f t="shared" si="50"/>
        <v>0</v>
      </c>
      <c r="K1361" s="144"/>
      <c r="L1361" s="32"/>
      <c r="M1361" s="145" t="s">
        <v>1</v>
      </c>
      <c r="N1361" s="146" t="s">
        <v>39</v>
      </c>
      <c r="P1361" s="147">
        <f t="shared" si="51"/>
        <v>0</v>
      </c>
      <c r="Q1361" s="147">
        <v>2.5400000000000002E-3</v>
      </c>
      <c r="R1361" s="147">
        <f t="shared" si="52"/>
        <v>2.5400000000000002E-3</v>
      </c>
      <c r="S1361" s="147">
        <v>0</v>
      </c>
      <c r="T1361" s="148">
        <f t="shared" si="53"/>
        <v>0</v>
      </c>
      <c r="AR1361" s="149" t="s">
        <v>334</v>
      </c>
      <c r="AT1361" s="149" t="s">
        <v>243</v>
      </c>
      <c r="AU1361" s="149" t="s">
        <v>258</v>
      </c>
      <c r="AY1361" s="17" t="s">
        <v>241</v>
      </c>
      <c r="BE1361" s="150">
        <f t="shared" si="54"/>
        <v>0</v>
      </c>
      <c r="BF1361" s="150">
        <f t="shared" si="55"/>
        <v>0</v>
      </c>
      <c r="BG1361" s="150">
        <f t="shared" si="56"/>
        <v>0</v>
      </c>
      <c r="BH1361" s="150">
        <f t="shared" si="57"/>
        <v>0</v>
      </c>
      <c r="BI1361" s="150">
        <f t="shared" si="58"/>
        <v>0</v>
      </c>
      <c r="BJ1361" s="17" t="s">
        <v>86</v>
      </c>
      <c r="BK1361" s="150">
        <f t="shared" si="59"/>
        <v>0</v>
      </c>
      <c r="BL1361" s="17" t="s">
        <v>334</v>
      </c>
      <c r="BM1361" s="149" t="s">
        <v>4128</v>
      </c>
    </row>
    <row r="1362" spans="2:65" s="1" customFormat="1" ht="62.75" customHeight="1">
      <c r="B1362" s="32"/>
      <c r="C1362" s="137" t="s">
        <v>1599</v>
      </c>
      <c r="D1362" s="137" t="s">
        <v>243</v>
      </c>
      <c r="E1362" s="138" t="s">
        <v>1600</v>
      </c>
      <c r="F1362" s="139" t="s">
        <v>1601</v>
      </c>
      <c r="G1362" s="140" t="s">
        <v>1247</v>
      </c>
      <c r="H1362" s="141">
        <v>1</v>
      </c>
      <c r="I1362" s="142"/>
      <c r="J1362" s="143">
        <f t="shared" si="50"/>
        <v>0</v>
      </c>
      <c r="K1362" s="144"/>
      <c r="L1362" s="32"/>
      <c r="M1362" s="145" t="s">
        <v>1</v>
      </c>
      <c r="N1362" s="146" t="s">
        <v>39</v>
      </c>
      <c r="P1362" s="147">
        <f t="shared" si="51"/>
        <v>0</v>
      </c>
      <c r="Q1362" s="147">
        <v>0.16664999999999999</v>
      </c>
      <c r="R1362" s="147">
        <f t="shared" si="52"/>
        <v>0.16664999999999999</v>
      </c>
      <c r="S1362" s="147">
        <v>0</v>
      </c>
      <c r="T1362" s="148">
        <f t="shared" si="53"/>
        <v>0</v>
      </c>
      <c r="AR1362" s="149" t="s">
        <v>334</v>
      </c>
      <c r="AT1362" s="149" t="s">
        <v>243</v>
      </c>
      <c r="AU1362" s="149" t="s">
        <v>258</v>
      </c>
      <c r="AY1362" s="17" t="s">
        <v>241</v>
      </c>
      <c r="BE1362" s="150">
        <f t="shared" si="54"/>
        <v>0</v>
      </c>
      <c r="BF1362" s="150">
        <f t="shared" si="55"/>
        <v>0</v>
      </c>
      <c r="BG1362" s="150">
        <f t="shared" si="56"/>
        <v>0</v>
      </c>
      <c r="BH1362" s="150">
        <f t="shared" si="57"/>
        <v>0</v>
      </c>
      <c r="BI1362" s="150">
        <f t="shared" si="58"/>
        <v>0</v>
      </c>
      <c r="BJ1362" s="17" t="s">
        <v>86</v>
      </c>
      <c r="BK1362" s="150">
        <f t="shared" si="59"/>
        <v>0</v>
      </c>
      <c r="BL1362" s="17" t="s">
        <v>334</v>
      </c>
      <c r="BM1362" s="149" t="s">
        <v>4129</v>
      </c>
    </row>
    <row r="1363" spans="2:65" s="11" customFormat="1" ht="20.75" customHeight="1">
      <c r="B1363" s="125"/>
      <c r="D1363" s="126" t="s">
        <v>72</v>
      </c>
      <c r="E1363" s="135" t="s">
        <v>1603</v>
      </c>
      <c r="F1363" s="135" t="s">
        <v>1604</v>
      </c>
      <c r="I1363" s="128"/>
      <c r="J1363" s="136">
        <f>BK1363</f>
        <v>0</v>
      </c>
      <c r="L1363" s="125"/>
      <c r="M1363" s="130"/>
      <c r="P1363" s="131">
        <f>SUM(P1364:P1370)</f>
        <v>0</v>
      </c>
      <c r="R1363" s="131">
        <f>SUM(R1364:R1370)</f>
        <v>3.6000000000000002E-4</v>
      </c>
      <c r="T1363" s="132">
        <f>SUM(T1364:T1370)</f>
        <v>0</v>
      </c>
      <c r="AR1363" s="126" t="s">
        <v>86</v>
      </c>
      <c r="AT1363" s="133" t="s">
        <v>72</v>
      </c>
      <c r="AU1363" s="133" t="s">
        <v>86</v>
      </c>
      <c r="AY1363" s="126" t="s">
        <v>241</v>
      </c>
      <c r="BK1363" s="134">
        <f>SUM(BK1364:BK1370)</f>
        <v>0</v>
      </c>
    </row>
    <row r="1364" spans="2:65" s="1" customFormat="1" ht="24.25" customHeight="1">
      <c r="B1364" s="32"/>
      <c r="C1364" s="137" t="s">
        <v>1605</v>
      </c>
      <c r="D1364" s="137" t="s">
        <v>243</v>
      </c>
      <c r="E1364" s="138" t="s">
        <v>1606</v>
      </c>
      <c r="F1364" s="139" t="s">
        <v>1607</v>
      </c>
      <c r="G1364" s="140" t="s">
        <v>1608</v>
      </c>
      <c r="H1364" s="141">
        <v>1</v>
      </c>
      <c r="I1364" s="142"/>
      <c r="J1364" s="143">
        <f t="shared" ref="J1364:J1370" si="60">ROUND(I1364*H1364,2)</f>
        <v>0</v>
      </c>
      <c r="K1364" s="144"/>
      <c r="L1364" s="32"/>
      <c r="M1364" s="145" t="s">
        <v>1</v>
      </c>
      <c r="N1364" s="146" t="s">
        <v>39</v>
      </c>
      <c r="P1364" s="147">
        <f t="shared" ref="P1364:P1370" si="61">O1364*H1364</f>
        <v>0</v>
      </c>
      <c r="Q1364" s="147">
        <v>3.6000000000000002E-4</v>
      </c>
      <c r="R1364" s="147">
        <f t="shared" ref="R1364:R1370" si="62">Q1364*H1364</f>
        <v>3.6000000000000002E-4</v>
      </c>
      <c r="S1364" s="147">
        <v>0</v>
      </c>
      <c r="T1364" s="148">
        <f t="shared" ref="T1364:T1370" si="63">S1364*H1364</f>
        <v>0</v>
      </c>
      <c r="AR1364" s="149" t="s">
        <v>334</v>
      </c>
      <c r="AT1364" s="149" t="s">
        <v>243</v>
      </c>
      <c r="AU1364" s="149" t="s">
        <v>258</v>
      </c>
      <c r="AY1364" s="17" t="s">
        <v>241</v>
      </c>
      <c r="BE1364" s="150">
        <f t="shared" ref="BE1364:BE1370" si="64">IF(N1364="základní",J1364,0)</f>
        <v>0</v>
      </c>
      <c r="BF1364" s="150">
        <f t="shared" ref="BF1364:BF1370" si="65">IF(N1364="snížená",J1364,0)</f>
        <v>0</v>
      </c>
      <c r="BG1364" s="150">
        <f t="shared" ref="BG1364:BG1370" si="66">IF(N1364="zákl. přenesená",J1364,0)</f>
        <v>0</v>
      </c>
      <c r="BH1364" s="150">
        <f t="shared" ref="BH1364:BH1370" si="67">IF(N1364="sníž. přenesená",J1364,0)</f>
        <v>0</v>
      </c>
      <c r="BI1364" s="150">
        <f t="shared" ref="BI1364:BI1370" si="68">IF(N1364="nulová",J1364,0)</f>
        <v>0</v>
      </c>
      <c r="BJ1364" s="17" t="s">
        <v>86</v>
      </c>
      <c r="BK1364" s="150">
        <f t="shared" ref="BK1364:BK1370" si="69">ROUND(I1364*H1364,2)</f>
        <v>0</v>
      </c>
      <c r="BL1364" s="17" t="s">
        <v>334</v>
      </c>
      <c r="BM1364" s="149" t="s">
        <v>4130</v>
      </c>
    </row>
    <row r="1365" spans="2:65" s="1" customFormat="1" ht="24.25" customHeight="1">
      <c r="B1365" s="32"/>
      <c r="C1365" s="137" t="s">
        <v>1610</v>
      </c>
      <c r="D1365" s="137" t="s">
        <v>243</v>
      </c>
      <c r="E1365" s="138" t="s">
        <v>1611</v>
      </c>
      <c r="F1365" s="139" t="s">
        <v>1612</v>
      </c>
      <c r="G1365" s="140" t="s">
        <v>299</v>
      </c>
      <c r="H1365" s="141">
        <v>180</v>
      </c>
      <c r="I1365" s="142"/>
      <c r="J1365" s="143">
        <f t="shared" si="60"/>
        <v>0</v>
      </c>
      <c r="K1365" s="144"/>
      <c r="L1365" s="32"/>
      <c r="M1365" s="145" t="s">
        <v>1</v>
      </c>
      <c r="N1365" s="146" t="s">
        <v>39</v>
      </c>
      <c r="P1365" s="147">
        <f t="shared" si="61"/>
        <v>0</v>
      </c>
      <c r="Q1365" s="147">
        <v>0</v>
      </c>
      <c r="R1365" s="147">
        <f t="shared" si="62"/>
        <v>0</v>
      </c>
      <c r="S1365" s="147">
        <v>0</v>
      </c>
      <c r="T1365" s="148">
        <f t="shared" si="63"/>
        <v>0</v>
      </c>
      <c r="AR1365" s="149" t="s">
        <v>334</v>
      </c>
      <c r="AT1365" s="149" t="s">
        <v>243</v>
      </c>
      <c r="AU1365" s="149" t="s">
        <v>258</v>
      </c>
      <c r="AY1365" s="17" t="s">
        <v>241</v>
      </c>
      <c r="BE1365" s="150">
        <f t="shared" si="64"/>
        <v>0</v>
      </c>
      <c r="BF1365" s="150">
        <f t="shared" si="65"/>
        <v>0</v>
      </c>
      <c r="BG1365" s="150">
        <f t="shared" si="66"/>
        <v>0</v>
      </c>
      <c r="BH1365" s="150">
        <f t="shared" si="67"/>
        <v>0</v>
      </c>
      <c r="BI1365" s="150">
        <f t="shared" si="68"/>
        <v>0</v>
      </c>
      <c r="BJ1365" s="17" t="s">
        <v>86</v>
      </c>
      <c r="BK1365" s="150">
        <f t="shared" si="69"/>
        <v>0</v>
      </c>
      <c r="BL1365" s="17" t="s">
        <v>334</v>
      </c>
      <c r="BM1365" s="149" t="s">
        <v>4131</v>
      </c>
    </row>
    <row r="1366" spans="2:65" s="1" customFormat="1" ht="16.5" customHeight="1">
      <c r="B1366" s="32"/>
      <c r="C1366" s="137" t="s">
        <v>1614</v>
      </c>
      <c r="D1366" s="137" t="s">
        <v>243</v>
      </c>
      <c r="E1366" s="138" t="s">
        <v>1615</v>
      </c>
      <c r="F1366" s="139" t="s">
        <v>1616</v>
      </c>
      <c r="G1366" s="140" t="s">
        <v>327</v>
      </c>
      <c r="H1366" s="141">
        <v>1</v>
      </c>
      <c r="I1366" s="142"/>
      <c r="J1366" s="143">
        <f t="shared" si="60"/>
        <v>0</v>
      </c>
      <c r="K1366" s="144"/>
      <c r="L1366" s="32"/>
      <c r="M1366" s="145" t="s">
        <v>1</v>
      </c>
      <c r="N1366" s="146" t="s">
        <v>39</v>
      </c>
      <c r="P1366" s="147">
        <f t="shared" si="61"/>
        <v>0</v>
      </c>
      <c r="Q1366" s="147">
        <v>0</v>
      </c>
      <c r="R1366" s="147">
        <f t="shared" si="62"/>
        <v>0</v>
      </c>
      <c r="S1366" s="147">
        <v>0</v>
      </c>
      <c r="T1366" s="148">
        <f t="shared" si="63"/>
        <v>0</v>
      </c>
      <c r="AR1366" s="149" t="s">
        <v>334</v>
      </c>
      <c r="AT1366" s="149" t="s">
        <v>243</v>
      </c>
      <c r="AU1366" s="149" t="s">
        <v>258</v>
      </c>
      <c r="AY1366" s="17" t="s">
        <v>241</v>
      </c>
      <c r="BE1366" s="150">
        <f t="shared" si="64"/>
        <v>0</v>
      </c>
      <c r="BF1366" s="150">
        <f t="shared" si="65"/>
        <v>0</v>
      </c>
      <c r="BG1366" s="150">
        <f t="shared" si="66"/>
        <v>0</v>
      </c>
      <c r="BH1366" s="150">
        <f t="shared" si="67"/>
        <v>0</v>
      </c>
      <c r="BI1366" s="150">
        <f t="shared" si="68"/>
        <v>0</v>
      </c>
      <c r="BJ1366" s="17" t="s">
        <v>86</v>
      </c>
      <c r="BK1366" s="150">
        <f t="shared" si="69"/>
        <v>0</v>
      </c>
      <c r="BL1366" s="17" t="s">
        <v>334</v>
      </c>
      <c r="BM1366" s="149" t="s">
        <v>4132</v>
      </c>
    </row>
    <row r="1367" spans="2:65" s="1" customFormat="1" ht="16.5" customHeight="1">
      <c r="B1367" s="32"/>
      <c r="C1367" s="137" t="s">
        <v>1618</v>
      </c>
      <c r="D1367" s="137" t="s">
        <v>243</v>
      </c>
      <c r="E1367" s="138" t="s">
        <v>1619</v>
      </c>
      <c r="F1367" s="139" t="s">
        <v>1620</v>
      </c>
      <c r="G1367" s="140" t="s">
        <v>327</v>
      </c>
      <c r="H1367" s="141">
        <v>2</v>
      </c>
      <c r="I1367" s="142"/>
      <c r="J1367" s="143">
        <f t="shared" si="60"/>
        <v>0</v>
      </c>
      <c r="K1367" s="144"/>
      <c r="L1367" s="32"/>
      <c r="M1367" s="145" t="s">
        <v>1</v>
      </c>
      <c r="N1367" s="146" t="s">
        <v>39</v>
      </c>
      <c r="P1367" s="147">
        <f t="shared" si="61"/>
        <v>0</v>
      </c>
      <c r="Q1367" s="147">
        <v>0</v>
      </c>
      <c r="R1367" s="147">
        <f t="shared" si="62"/>
        <v>0</v>
      </c>
      <c r="S1367" s="147">
        <v>0</v>
      </c>
      <c r="T1367" s="148">
        <f t="shared" si="63"/>
        <v>0</v>
      </c>
      <c r="AR1367" s="149" t="s">
        <v>334</v>
      </c>
      <c r="AT1367" s="149" t="s">
        <v>243</v>
      </c>
      <c r="AU1367" s="149" t="s">
        <v>258</v>
      </c>
      <c r="AY1367" s="17" t="s">
        <v>241</v>
      </c>
      <c r="BE1367" s="150">
        <f t="shared" si="64"/>
        <v>0</v>
      </c>
      <c r="BF1367" s="150">
        <f t="shared" si="65"/>
        <v>0</v>
      </c>
      <c r="BG1367" s="150">
        <f t="shared" si="66"/>
        <v>0</v>
      </c>
      <c r="BH1367" s="150">
        <f t="shared" si="67"/>
        <v>0</v>
      </c>
      <c r="BI1367" s="150">
        <f t="shared" si="68"/>
        <v>0</v>
      </c>
      <c r="BJ1367" s="17" t="s">
        <v>86</v>
      </c>
      <c r="BK1367" s="150">
        <f t="shared" si="69"/>
        <v>0</v>
      </c>
      <c r="BL1367" s="17" t="s">
        <v>334</v>
      </c>
      <c r="BM1367" s="149" t="s">
        <v>4133</v>
      </c>
    </row>
    <row r="1368" spans="2:65" s="1" customFormat="1" ht="16.5" customHeight="1">
      <c r="B1368" s="32"/>
      <c r="C1368" s="137" t="s">
        <v>1622</v>
      </c>
      <c r="D1368" s="137" t="s">
        <v>243</v>
      </c>
      <c r="E1368" s="138" t="s">
        <v>1623</v>
      </c>
      <c r="F1368" s="139" t="s">
        <v>1624</v>
      </c>
      <c r="G1368" s="140" t="s">
        <v>327</v>
      </c>
      <c r="H1368" s="141">
        <v>2</v>
      </c>
      <c r="I1368" s="142"/>
      <c r="J1368" s="143">
        <f t="shared" si="60"/>
        <v>0</v>
      </c>
      <c r="K1368" s="144"/>
      <c r="L1368" s="32"/>
      <c r="M1368" s="145" t="s">
        <v>1</v>
      </c>
      <c r="N1368" s="146" t="s">
        <v>39</v>
      </c>
      <c r="P1368" s="147">
        <f t="shared" si="61"/>
        <v>0</v>
      </c>
      <c r="Q1368" s="147">
        <v>0</v>
      </c>
      <c r="R1368" s="147">
        <f t="shared" si="62"/>
        <v>0</v>
      </c>
      <c r="S1368" s="147">
        <v>0</v>
      </c>
      <c r="T1368" s="148">
        <f t="shared" si="63"/>
        <v>0</v>
      </c>
      <c r="AR1368" s="149" t="s">
        <v>334</v>
      </c>
      <c r="AT1368" s="149" t="s">
        <v>243</v>
      </c>
      <c r="AU1368" s="149" t="s">
        <v>258</v>
      </c>
      <c r="AY1368" s="17" t="s">
        <v>241</v>
      </c>
      <c r="BE1368" s="150">
        <f t="shared" si="64"/>
        <v>0</v>
      </c>
      <c r="BF1368" s="150">
        <f t="shared" si="65"/>
        <v>0</v>
      </c>
      <c r="BG1368" s="150">
        <f t="shared" si="66"/>
        <v>0</v>
      </c>
      <c r="BH1368" s="150">
        <f t="shared" si="67"/>
        <v>0</v>
      </c>
      <c r="BI1368" s="150">
        <f t="shared" si="68"/>
        <v>0</v>
      </c>
      <c r="BJ1368" s="17" t="s">
        <v>86</v>
      </c>
      <c r="BK1368" s="150">
        <f t="shared" si="69"/>
        <v>0</v>
      </c>
      <c r="BL1368" s="17" t="s">
        <v>334</v>
      </c>
      <c r="BM1368" s="149" t="s">
        <v>4134</v>
      </c>
    </row>
    <row r="1369" spans="2:65" s="1" customFormat="1" ht="16.5" customHeight="1">
      <c r="B1369" s="32"/>
      <c r="C1369" s="137" t="s">
        <v>1626</v>
      </c>
      <c r="D1369" s="137" t="s">
        <v>243</v>
      </c>
      <c r="E1369" s="138" t="s">
        <v>1627</v>
      </c>
      <c r="F1369" s="139" t="s">
        <v>1628</v>
      </c>
      <c r="G1369" s="140" t="s">
        <v>327</v>
      </c>
      <c r="H1369" s="141">
        <v>1</v>
      </c>
      <c r="I1369" s="142"/>
      <c r="J1369" s="143">
        <f t="shared" si="60"/>
        <v>0</v>
      </c>
      <c r="K1369" s="144"/>
      <c r="L1369" s="32"/>
      <c r="M1369" s="145" t="s">
        <v>1</v>
      </c>
      <c r="N1369" s="146" t="s">
        <v>39</v>
      </c>
      <c r="P1369" s="147">
        <f t="shared" si="61"/>
        <v>0</v>
      </c>
      <c r="Q1369" s="147">
        <v>0</v>
      </c>
      <c r="R1369" s="147">
        <f t="shared" si="62"/>
        <v>0</v>
      </c>
      <c r="S1369" s="147">
        <v>0</v>
      </c>
      <c r="T1369" s="148">
        <f t="shared" si="63"/>
        <v>0</v>
      </c>
      <c r="AR1369" s="149" t="s">
        <v>334</v>
      </c>
      <c r="AT1369" s="149" t="s">
        <v>243</v>
      </c>
      <c r="AU1369" s="149" t="s">
        <v>258</v>
      </c>
      <c r="AY1369" s="17" t="s">
        <v>241</v>
      </c>
      <c r="BE1369" s="150">
        <f t="shared" si="64"/>
        <v>0</v>
      </c>
      <c r="BF1369" s="150">
        <f t="shared" si="65"/>
        <v>0</v>
      </c>
      <c r="BG1369" s="150">
        <f t="shared" si="66"/>
        <v>0</v>
      </c>
      <c r="BH1369" s="150">
        <f t="shared" si="67"/>
        <v>0</v>
      </c>
      <c r="BI1369" s="150">
        <f t="shared" si="68"/>
        <v>0</v>
      </c>
      <c r="BJ1369" s="17" t="s">
        <v>86</v>
      </c>
      <c r="BK1369" s="150">
        <f t="shared" si="69"/>
        <v>0</v>
      </c>
      <c r="BL1369" s="17" t="s">
        <v>334</v>
      </c>
      <c r="BM1369" s="149" t="s">
        <v>4135</v>
      </c>
    </row>
    <row r="1370" spans="2:65" s="1" customFormat="1" ht="24.25" customHeight="1">
      <c r="B1370" s="32"/>
      <c r="C1370" s="137" t="s">
        <v>1630</v>
      </c>
      <c r="D1370" s="137" t="s">
        <v>243</v>
      </c>
      <c r="E1370" s="138" t="s">
        <v>1631</v>
      </c>
      <c r="F1370" s="139" t="s">
        <v>1632</v>
      </c>
      <c r="G1370" s="140" t="s">
        <v>1633</v>
      </c>
      <c r="H1370" s="141">
        <v>170</v>
      </c>
      <c r="I1370" s="142"/>
      <c r="J1370" s="143">
        <f t="shared" si="60"/>
        <v>0</v>
      </c>
      <c r="K1370" s="144"/>
      <c r="L1370" s="32"/>
      <c r="M1370" s="145" t="s">
        <v>1</v>
      </c>
      <c r="N1370" s="146" t="s">
        <v>39</v>
      </c>
      <c r="P1370" s="147">
        <f t="shared" si="61"/>
        <v>0</v>
      </c>
      <c r="Q1370" s="147">
        <v>0</v>
      </c>
      <c r="R1370" s="147">
        <f t="shared" si="62"/>
        <v>0</v>
      </c>
      <c r="S1370" s="147">
        <v>0</v>
      </c>
      <c r="T1370" s="148">
        <f t="shared" si="63"/>
        <v>0</v>
      </c>
      <c r="AR1370" s="149" t="s">
        <v>334</v>
      </c>
      <c r="AT1370" s="149" t="s">
        <v>243</v>
      </c>
      <c r="AU1370" s="149" t="s">
        <v>258</v>
      </c>
      <c r="AY1370" s="17" t="s">
        <v>241</v>
      </c>
      <c r="BE1370" s="150">
        <f t="shared" si="64"/>
        <v>0</v>
      </c>
      <c r="BF1370" s="150">
        <f t="shared" si="65"/>
        <v>0</v>
      </c>
      <c r="BG1370" s="150">
        <f t="shared" si="66"/>
        <v>0</v>
      </c>
      <c r="BH1370" s="150">
        <f t="shared" si="67"/>
        <v>0</v>
      </c>
      <c r="BI1370" s="150">
        <f t="shared" si="68"/>
        <v>0</v>
      </c>
      <c r="BJ1370" s="17" t="s">
        <v>86</v>
      </c>
      <c r="BK1370" s="150">
        <f t="shared" si="69"/>
        <v>0</v>
      </c>
      <c r="BL1370" s="17" t="s">
        <v>334</v>
      </c>
      <c r="BM1370" s="149" t="s">
        <v>4136</v>
      </c>
    </row>
    <row r="1371" spans="2:65" s="11" customFormat="1" ht="20.75" customHeight="1">
      <c r="B1371" s="125"/>
      <c r="D1371" s="126" t="s">
        <v>72</v>
      </c>
      <c r="E1371" s="135" t="s">
        <v>1635</v>
      </c>
      <c r="F1371" s="135" t="s">
        <v>1636</v>
      </c>
      <c r="I1371" s="128"/>
      <c r="J1371" s="136">
        <f>BK1371</f>
        <v>0</v>
      </c>
      <c r="L1371" s="125"/>
      <c r="M1371" s="130"/>
      <c r="P1371" s="131">
        <f>SUM(P1372:P1381)</f>
        <v>0</v>
      </c>
      <c r="R1371" s="131">
        <f>SUM(R1372:R1381)</f>
        <v>0.24368999999999999</v>
      </c>
      <c r="T1371" s="132">
        <f>SUM(T1372:T1381)</f>
        <v>0</v>
      </c>
      <c r="AR1371" s="126" t="s">
        <v>86</v>
      </c>
      <c r="AT1371" s="133" t="s">
        <v>72</v>
      </c>
      <c r="AU1371" s="133" t="s">
        <v>86</v>
      </c>
      <c r="AY1371" s="126" t="s">
        <v>241</v>
      </c>
      <c r="BK1371" s="134">
        <f>SUM(BK1372:BK1381)</f>
        <v>0</v>
      </c>
    </row>
    <row r="1372" spans="2:65" s="1" customFormat="1" ht="24.25" customHeight="1">
      <c r="B1372" s="32"/>
      <c r="C1372" s="137" t="s">
        <v>1637</v>
      </c>
      <c r="D1372" s="137" t="s">
        <v>243</v>
      </c>
      <c r="E1372" s="138" t="s">
        <v>1638</v>
      </c>
      <c r="F1372" s="139" t="s">
        <v>4137</v>
      </c>
      <c r="G1372" s="140" t="s">
        <v>299</v>
      </c>
      <c r="H1372" s="141">
        <v>95</v>
      </c>
      <c r="I1372" s="142"/>
      <c r="J1372" s="143">
        <f t="shared" ref="J1372:J1381" si="70">ROUND(I1372*H1372,2)</f>
        <v>0</v>
      </c>
      <c r="K1372" s="144"/>
      <c r="L1372" s="32"/>
      <c r="M1372" s="145" t="s">
        <v>1</v>
      </c>
      <c r="N1372" s="146" t="s">
        <v>39</v>
      </c>
      <c r="P1372" s="147">
        <f t="shared" ref="P1372:P1381" si="71">O1372*H1372</f>
        <v>0</v>
      </c>
      <c r="Q1372" s="147">
        <v>5.5000000000000003E-4</v>
      </c>
      <c r="R1372" s="147">
        <f t="shared" ref="R1372:R1381" si="72">Q1372*H1372</f>
        <v>5.2250000000000005E-2</v>
      </c>
      <c r="S1372" s="147">
        <v>0</v>
      </c>
      <c r="T1372" s="148">
        <f t="shared" ref="T1372:T1381" si="73">S1372*H1372</f>
        <v>0</v>
      </c>
      <c r="AR1372" s="149" t="s">
        <v>334</v>
      </c>
      <c r="AT1372" s="149" t="s">
        <v>243</v>
      </c>
      <c r="AU1372" s="149" t="s">
        <v>258</v>
      </c>
      <c r="AY1372" s="17" t="s">
        <v>241</v>
      </c>
      <c r="BE1372" s="150">
        <f t="shared" ref="BE1372:BE1381" si="74">IF(N1372="základní",J1372,0)</f>
        <v>0</v>
      </c>
      <c r="BF1372" s="150">
        <f t="shared" ref="BF1372:BF1381" si="75">IF(N1372="snížená",J1372,0)</f>
        <v>0</v>
      </c>
      <c r="BG1372" s="150">
        <f t="shared" ref="BG1372:BG1381" si="76">IF(N1372="zákl. přenesená",J1372,0)</f>
        <v>0</v>
      </c>
      <c r="BH1372" s="150">
        <f t="shared" ref="BH1372:BH1381" si="77">IF(N1372="sníž. přenesená",J1372,0)</f>
        <v>0</v>
      </c>
      <c r="BI1372" s="150">
        <f t="shared" ref="BI1372:BI1381" si="78">IF(N1372="nulová",J1372,0)</f>
        <v>0</v>
      </c>
      <c r="BJ1372" s="17" t="s">
        <v>86</v>
      </c>
      <c r="BK1372" s="150">
        <f t="shared" ref="BK1372:BK1381" si="79">ROUND(I1372*H1372,2)</f>
        <v>0</v>
      </c>
      <c r="BL1372" s="17" t="s">
        <v>334</v>
      </c>
      <c r="BM1372" s="149" t="s">
        <v>4138</v>
      </c>
    </row>
    <row r="1373" spans="2:65" s="1" customFormat="1" ht="16.5" customHeight="1">
      <c r="B1373" s="32"/>
      <c r="C1373" s="137" t="s">
        <v>1641</v>
      </c>
      <c r="D1373" s="137" t="s">
        <v>243</v>
      </c>
      <c r="E1373" s="138" t="s">
        <v>1642</v>
      </c>
      <c r="F1373" s="139" t="s">
        <v>1643</v>
      </c>
      <c r="G1373" s="140" t="s">
        <v>299</v>
      </c>
      <c r="H1373" s="141">
        <v>61</v>
      </c>
      <c r="I1373" s="142"/>
      <c r="J1373" s="143">
        <f t="shared" si="70"/>
        <v>0</v>
      </c>
      <c r="K1373" s="144"/>
      <c r="L1373" s="32"/>
      <c r="M1373" s="145" t="s">
        <v>1</v>
      </c>
      <c r="N1373" s="146" t="s">
        <v>39</v>
      </c>
      <c r="P1373" s="147">
        <f t="shared" si="71"/>
        <v>0</v>
      </c>
      <c r="Q1373" s="147">
        <v>0</v>
      </c>
      <c r="R1373" s="147">
        <f t="shared" si="72"/>
        <v>0</v>
      </c>
      <c r="S1373" s="147">
        <v>0</v>
      </c>
      <c r="T1373" s="148">
        <f t="shared" si="73"/>
        <v>0</v>
      </c>
      <c r="AR1373" s="149" t="s">
        <v>334</v>
      </c>
      <c r="AT1373" s="149" t="s">
        <v>243</v>
      </c>
      <c r="AU1373" s="149" t="s">
        <v>258</v>
      </c>
      <c r="AY1373" s="17" t="s">
        <v>241</v>
      </c>
      <c r="BE1373" s="150">
        <f t="shared" si="74"/>
        <v>0</v>
      </c>
      <c r="BF1373" s="150">
        <f t="shared" si="75"/>
        <v>0</v>
      </c>
      <c r="BG1373" s="150">
        <f t="shared" si="76"/>
        <v>0</v>
      </c>
      <c r="BH1373" s="150">
        <f t="shared" si="77"/>
        <v>0</v>
      </c>
      <c r="BI1373" s="150">
        <f t="shared" si="78"/>
        <v>0</v>
      </c>
      <c r="BJ1373" s="17" t="s">
        <v>86</v>
      </c>
      <c r="BK1373" s="150">
        <f t="shared" si="79"/>
        <v>0</v>
      </c>
      <c r="BL1373" s="17" t="s">
        <v>334</v>
      </c>
      <c r="BM1373" s="149" t="s">
        <v>4139</v>
      </c>
    </row>
    <row r="1374" spans="2:65" s="1" customFormat="1" ht="21.75" customHeight="1">
      <c r="B1374" s="32"/>
      <c r="C1374" s="137" t="s">
        <v>1645</v>
      </c>
      <c r="D1374" s="137" t="s">
        <v>243</v>
      </c>
      <c r="E1374" s="138" t="s">
        <v>1646</v>
      </c>
      <c r="F1374" s="139" t="s">
        <v>1647</v>
      </c>
      <c r="G1374" s="140" t="s">
        <v>327</v>
      </c>
      <c r="H1374" s="141">
        <v>9</v>
      </c>
      <c r="I1374" s="142"/>
      <c r="J1374" s="143">
        <f t="shared" si="70"/>
        <v>0</v>
      </c>
      <c r="K1374" s="144"/>
      <c r="L1374" s="32"/>
      <c r="M1374" s="145" t="s">
        <v>1</v>
      </c>
      <c r="N1374" s="146" t="s">
        <v>39</v>
      </c>
      <c r="P1374" s="147">
        <f t="shared" si="71"/>
        <v>0</v>
      </c>
      <c r="Q1374" s="147">
        <v>1.6299999999999999E-3</v>
      </c>
      <c r="R1374" s="147">
        <f t="shared" si="72"/>
        <v>1.4669999999999999E-2</v>
      </c>
      <c r="S1374" s="147">
        <v>0</v>
      </c>
      <c r="T1374" s="148">
        <f t="shared" si="73"/>
        <v>0</v>
      </c>
      <c r="AR1374" s="149" t="s">
        <v>334</v>
      </c>
      <c r="AT1374" s="149" t="s">
        <v>243</v>
      </c>
      <c r="AU1374" s="149" t="s">
        <v>258</v>
      </c>
      <c r="AY1374" s="17" t="s">
        <v>241</v>
      </c>
      <c r="BE1374" s="150">
        <f t="shared" si="74"/>
        <v>0</v>
      </c>
      <c r="BF1374" s="150">
        <f t="shared" si="75"/>
        <v>0</v>
      </c>
      <c r="BG1374" s="150">
        <f t="shared" si="76"/>
        <v>0</v>
      </c>
      <c r="BH1374" s="150">
        <f t="shared" si="77"/>
        <v>0</v>
      </c>
      <c r="BI1374" s="150">
        <f t="shared" si="78"/>
        <v>0</v>
      </c>
      <c r="BJ1374" s="17" t="s">
        <v>86</v>
      </c>
      <c r="BK1374" s="150">
        <f t="shared" si="79"/>
        <v>0</v>
      </c>
      <c r="BL1374" s="17" t="s">
        <v>334</v>
      </c>
      <c r="BM1374" s="149" t="s">
        <v>4140</v>
      </c>
    </row>
    <row r="1375" spans="2:65" s="1" customFormat="1" ht="24.25" customHeight="1">
      <c r="B1375" s="32"/>
      <c r="C1375" s="137" t="s">
        <v>1649</v>
      </c>
      <c r="D1375" s="137" t="s">
        <v>243</v>
      </c>
      <c r="E1375" s="138" t="s">
        <v>1650</v>
      </c>
      <c r="F1375" s="139" t="s">
        <v>1651</v>
      </c>
      <c r="G1375" s="140" t="s">
        <v>299</v>
      </c>
      <c r="H1375" s="141">
        <v>2</v>
      </c>
      <c r="I1375" s="142"/>
      <c r="J1375" s="143">
        <f t="shared" si="70"/>
        <v>0</v>
      </c>
      <c r="K1375" s="144"/>
      <c r="L1375" s="32"/>
      <c r="M1375" s="145" t="s">
        <v>1</v>
      </c>
      <c r="N1375" s="146" t="s">
        <v>39</v>
      </c>
      <c r="P1375" s="147">
        <f t="shared" si="71"/>
        <v>0</v>
      </c>
      <c r="Q1375" s="147">
        <v>4.6000000000000001E-4</v>
      </c>
      <c r="R1375" s="147">
        <f t="shared" si="72"/>
        <v>9.2000000000000003E-4</v>
      </c>
      <c r="S1375" s="147">
        <v>0</v>
      </c>
      <c r="T1375" s="148">
        <f t="shared" si="73"/>
        <v>0</v>
      </c>
      <c r="AR1375" s="149" t="s">
        <v>334</v>
      </c>
      <c r="AT1375" s="149" t="s">
        <v>243</v>
      </c>
      <c r="AU1375" s="149" t="s">
        <v>258</v>
      </c>
      <c r="AY1375" s="17" t="s">
        <v>241</v>
      </c>
      <c r="BE1375" s="150">
        <f t="shared" si="74"/>
        <v>0</v>
      </c>
      <c r="BF1375" s="150">
        <f t="shared" si="75"/>
        <v>0</v>
      </c>
      <c r="BG1375" s="150">
        <f t="shared" si="76"/>
        <v>0</v>
      </c>
      <c r="BH1375" s="150">
        <f t="shared" si="77"/>
        <v>0</v>
      </c>
      <c r="BI1375" s="150">
        <f t="shared" si="78"/>
        <v>0</v>
      </c>
      <c r="BJ1375" s="17" t="s">
        <v>86</v>
      </c>
      <c r="BK1375" s="150">
        <f t="shared" si="79"/>
        <v>0</v>
      </c>
      <c r="BL1375" s="17" t="s">
        <v>334</v>
      </c>
      <c r="BM1375" s="149" t="s">
        <v>4141</v>
      </c>
    </row>
    <row r="1376" spans="2:65" s="1" customFormat="1" ht="24.25" customHeight="1">
      <c r="B1376" s="32"/>
      <c r="C1376" s="137" t="s">
        <v>1653</v>
      </c>
      <c r="D1376" s="137" t="s">
        <v>243</v>
      </c>
      <c r="E1376" s="138" t="s">
        <v>1654</v>
      </c>
      <c r="F1376" s="139" t="s">
        <v>1655</v>
      </c>
      <c r="G1376" s="140" t="s">
        <v>299</v>
      </c>
      <c r="H1376" s="141">
        <v>15</v>
      </c>
      <c r="I1376" s="142"/>
      <c r="J1376" s="143">
        <f t="shared" si="70"/>
        <v>0</v>
      </c>
      <c r="K1376" s="144"/>
      <c r="L1376" s="32"/>
      <c r="M1376" s="145" t="s">
        <v>1</v>
      </c>
      <c r="N1376" s="146" t="s">
        <v>39</v>
      </c>
      <c r="P1376" s="147">
        <f t="shared" si="71"/>
        <v>0</v>
      </c>
      <c r="Q1376" s="147">
        <v>7.1000000000000002E-4</v>
      </c>
      <c r="R1376" s="147">
        <f t="shared" si="72"/>
        <v>1.065E-2</v>
      </c>
      <c r="S1376" s="147">
        <v>0</v>
      </c>
      <c r="T1376" s="148">
        <f t="shared" si="73"/>
        <v>0</v>
      </c>
      <c r="AR1376" s="149" t="s">
        <v>334</v>
      </c>
      <c r="AT1376" s="149" t="s">
        <v>243</v>
      </c>
      <c r="AU1376" s="149" t="s">
        <v>258</v>
      </c>
      <c r="AY1376" s="17" t="s">
        <v>241</v>
      </c>
      <c r="BE1376" s="150">
        <f t="shared" si="74"/>
        <v>0</v>
      </c>
      <c r="BF1376" s="150">
        <f t="shared" si="75"/>
        <v>0</v>
      </c>
      <c r="BG1376" s="150">
        <f t="shared" si="76"/>
        <v>0</v>
      </c>
      <c r="BH1376" s="150">
        <f t="shared" si="77"/>
        <v>0</v>
      </c>
      <c r="BI1376" s="150">
        <f t="shared" si="78"/>
        <v>0</v>
      </c>
      <c r="BJ1376" s="17" t="s">
        <v>86</v>
      </c>
      <c r="BK1376" s="150">
        <f t="shared" si="79"/>
        <v>0</v>
      </c>
      <c r="BL1376" s="17" t="s">
        <v>334</v>
      </c>
      <c r="BM1376" s="149" t="s">
        <v>4142</v>
      </c>
    </row>
    <row r="1377" spans="2:65" s="1" customFormat="1" ht="24.25" customHeight="1">
      <c r="B1377" s="32"/>
      <c r="C1377" s="137" t="s">
        <v>1657</v>
      </c>
      <c r="D1377" s="137" t="s">
        <v>243</v>
      </c>
      <c r="E1377" s="138" t="s">
        <v>1658</v>
      </c>
      <c r="F1377" s="139" t="s">
        <v>1659</v>
      </c>
      <c r="G1377" s="140" t="s">
        <v>299</v>
      </c>
      <c r="H1377" s="141">
        <v>53</v>
      </c>
      <c r="I1377" s="142"/>
      <c r="J1377" s="143">
        <f t="shared" si="70"/>
        <v>0</v>
      </c>
      <c r="K1377" s="144"/>
      <c r="L1377" s="32"/>
      <c r="M1377" s="145" t="s">
        <v>1</v>
      </c>
      <c r="N1377" s="146" t="s">
        <v>39</v>
      </c>
      <c r="P1377" s="147">
        <f t="shared" si="71"/>
        <v>0</v>
      </c>
      <c r="Q1377" s="147">
        <v>1.25E-3</v>
      </c>
      <c r="R1377" s="147">
        <f t="shared" si="72"/>
        <v>6.6250000000000003E-2</v>
      </c>
      <c r="S1377" s="147">
        <v>0</v>
      </c>
      <c r="T1377" s="148">
        <f t="shared" si="73"/>
        <v>0</v>
      </c>
      <c r="AR1377" s="149" t="s">
        <v>334</v>
      </c>
      <c r="AT1377" s="149" t="s">
        <v>243</v>
      </c>
      <c r="AU1377" s="149" t="s">
        <v>258</v>
      </c>
      <c r="AY1377" s="17" t="s">
        <v>241</v>
      </c>
      <c r="BE1377" s="150">
        <f t="shared" si="74"/>
        <v>0</v>
      </c>
      <c r="BF1377" s="150">
        <f t="shared" si="75"/>
        <v>0</v>
      </c>
      <c r="BG1377" s="150">
        <f t="shared" si="76"/>
        <v>0</v>
      </c>
      <c r="BH1377" s="150">
        <f t="shared" si="77"/>
        <v>0</v>
      </c>
      <c r="BI1377" s="150">
        <f t="shared" si="78"/>
        <v>0</v>
      </c>
      <c r="BJ1377" s="17" t="s">
        <v>86</v>
      </c>
      <c r="BK1377" s="150">
        <f t="shared" si="79"/>
        <v>0</v>
      </c>
      <c r="BL1377" s="17" t="s">
        <v>334</v>
      </c>
      <c r="BM1377" s="149" t="s">
        <v>4143</v>
      </c>
    </row>
    <row r="1378" spans="2:65" s="1" customFormat="1" ht="24.25" customHeight="1">
      <c r="B1378" s="32"/>
      <c r="C1378" s="137" t="s">
        <v>1661</v>
      </c>
      <c r="D1378" s="137" t="s">
        <v>243</v>
      </c>
      <c r="E1378" s="138" t="s">
        <v>1662</v>
      </c>
      <c r="F1378" s="139" t="s">
        <v>1663</v>
      </c>
      <c r="G1378" s="140" t="s">
        <v>299</v>
      </c>
      <c r="H1378" s="141">
        <v>59</v>
      </c>
      <c r="I1378" s="142"/>
      <c r="J1378" s="143">
        <f t="shared" si="70"/>
        <v>0</v>
      </c>
      <c r="K1378" s="144"/>
      <c r="L1378" s="32"/>
      <c r="M1378" s="145" t="s">
        <v>1</v>
      </c>
      <c r="N1378" s="146" t="s">
        <v>39</v>
      </c>
      <c r="P1378" s="147">
        <f t="shared" si="71"/>
        <v>0</v>
      </c>
      <c r="Q1378" s="147">
        <v>1.6100000000000001E-3</v>
      </c>
      <c r="R1378" s="147">
        <f t="shared" si="72"/>
        <v>9.4990000000000005E-2</v>
      </c>
      <c r="S1378" s="147">
        <v>0</v>
      </c>
      <c r="T1378" s="148">
        <f t="shared" si="73"/>
        <v>0</v>
      </c>
      <c r="AR1378" s="149" t="s">
        <v>334</v>
      </c>
      <c r="AT1378" s="149" t="s">
        <v>243</v>
      </c>
      <c r="AU1378" s="149" t="s">
        <v>258</v>
      </c>
      <c r="AY1378" s="17" t="s">
        <v>241</v>
      </c>
      <c r="BE1378" s="150">
        <f t="shared" si="74"/>
        <v>0</v>
      </c>
      <c r="BF1378" s="150">
        <f t="shared" si="75"/>
        <v>0</v>
      </c>
      <c r="BG1378" s="150">
        <f t="shared" si="76"/>
        <v>0</v>
      </c>
      <c r="BH1378" s="150">
        <f t="shared" si="77"/>
        <v>0</v>
      </c>
      <c r="BI1378" s="150">
        <f t="shared" si="78"/>
        <v>0</v>
      </c>
      <c r="BJ1378" s="17" t="s">
        <v>86</v>
      </c>
      <c r="BK1378" s="150">
        <f t="shared" si="79"/>
        <v>0</v>
      </c>
      <c r="BL1378" s="17" t="s">
        <v>334</v>
      </c>
      <c r="BM1378" s="149" t="s">
        <v>4144</v>
      </c>
    </row>
    <row r="1379" spans="2:65" s="1" customFormat="1" ht="16.5" customHeight="1">
      <c r="B1379" s="32"/>
      <c r="C1379" s="137" t="s">
        <v>1665</v>
      </c>
      <c r="D1379" s="137" t="s">
        <v>243</v>
      </c>
      <c r="E1379" s="138" t="s">
        <v>1666</v>
      </c>
      <c r="F1379" s="139" t="s">
        <v>1667</v>
      </c>
      <c r="G1379" s="140" t="s">
        <v>299</v>
      </c>
      <c r="H1379" s="141">
        <v>129</v>
      </c>
      <c r="I1379" s="142"/>
      <c r="J1379" s="143">
        <f t="shared" si="70"/>
        <v>0</v>
      </c>
      <c r="K1379" s="144"/>
      <c r="L1379" s="32"/>
      <c r="M1379" s="145" t="s">
        <v>1</v>
      </c>
      <c r="N1379" s="146" t="s">
        <v>39</v>
      </c>
      <c r="P1379" s="147">
        <f t="shared" si="71"/>
        <v>0</v>
      </c>
      <c r="Q1379" s="147">
        <v>0</v>
      </c>
      <c r="R1379" s="147">
        <f t="shared" si="72"/>
        <v>0</v>
      </c>
      <c r="S1379" s="147">
        <v>0</v>
      </c>
      <c r="T1379" s="148">
        <f t="shared" si="73"/>
        <v>0</v>
      </c>
      <c r="AR1379" s="149" t="s">
        <v>334</v>
      </c>
      <c r="AT1379" s="149" t="s">
        <v>243</v>
      </c>
      <c r="AU1379" s="149" t="s">
        <v>258</v>
      </c>
      <c r="AY1379" s="17" t="s">
        <v>241</v>
      </c>
      <c r="BE1379" s="150">
        <f t="shared" si="74"/>
        <v>0</v>
      </c>
      <c r="BF1379" s="150">
        <f t="shared" si="75"/>
        <v>0</v>
      </c>
      <c r="BG1379" s="150">
        <f t="shared" si="76"/>
        <v>0</v>
      </c>
      <c r="BH1379" s="150">
        <f t="shared" si="77"/>
        <v>0</v>
      </c>
      <c r="BI1379" s="150">
        <f t="shared" si="78"/>
        <v>0</v>
      </c>
      <c r="BJ1379" s="17" t="s">
        <v>86</v>
      </c>
      <c r="BK1379" s="150">
        <f t="shared" si="79"/>
        <v>0</v>
      </c>
      <c r="BL1379" s="17" t="s">
        <v>334</v>
      </c>
      <c r="BM1379" s="149" t="s">
        <v>4145</v>
      </c>
    </row>
    <row r="1380" spans="2:65" s="1" customFormat="1" ht="33" customHeight="1">
      <c r="B1380" s="32"/>
      <c r="C1380" s="137" t="s">
        <v>1669</v>
      </c>
      <c r="D1380" s="137" t="s">
        <v>243</v>
      </c>
      <c r="E1380" s="138" t="s">
        <v>1670</v>
      </c>
      <c r="F1380" s="139" t="s">
        <v>1671</v>
      </c>
      <c r="G1380" s="140" t="s">
        <v>299</v>
      </c>
      <c r="H1380" s="141">
        <v>22</v>
      </c>
      <c r="I1380" s="142"/>
      <c r="J1380" s="143">
        <f t="shared" si="70"/>
        <v>0</v>
      </c>
      <c r="K1380" s="144"/>
      <c r="L1380" s="32"/>
      <c r="M1380" s="145" t="s">
        <v>1</v>
      </c>
      <c r="N1380" s="146" t="s">
        <v>39</v>
      </c>
      <c r="P1380" s="147">
        <f t="shared" si="71"/>
        <v>0</v>
      </c>
      <c r="Q1380" s="147">
        <v>1.8000000000000001E-4</v>
      </c>
      <c r="R1380" s="147">
        <f t="shared" si="72"/>
        <v>3.96E-3</v>
      </c>
      <c r="S1380" s="147">
        <v>0</v>
      </c>
      <c r="T1380" s="148">
        <f t="shared" si="73"/>
        <v>0</v>
      </c>
      <c r="AR1380" s="149" t="s">
        <v>334</v>
      </c>
      <c r="AT1380" s="149" t="s">
        <v>243</v>
      </c>
      <c r="AU1380" s="149" t="s">
        <v>258</v>
      </c>
      <c r="AY1380" s="17" t="s">
        <v>241</v>
      </c>
      <c r="BE1380" s="150">
        <f t="shared" si="74"/>
        <v>0</v>
      </c>
      <c r="BF1380" s="150">
        <f t="shared" si="75"/>
        <v>0</v>
      </c>
      <c r="BG1380" s="150">
        <f t="shared" si="76"/>
        <v>0</v>
      </c>
      <c r="BH1380" s="150">
        <f t="shared" si="77"/>
        <v>0</v>
      </c>
      <c r="BI1380" s="150">
        <f t="shared" si="78"/>
        <v>0</v>
      </c>
      <c r="BJ1380" s="17" t="s">
        <v>86</v>
      </c>
      <c r="BK1380" s="150">
        <f t="shared" si="79"/>
        <v>0</v>
      </c>
      <c r="BL1380" s="17" t="s">
        <v>334</v>
      </c>
      <c r="BM1380" s="149" t="s">
        <v>4146</v>
      </c>
    </row>
    <row r="1381" spans="2:65" s="1" customFormat="1" ht="24.25" customHeight="1">
      <c r="B1381" s="32"/>
      <c r="C1381" s="137" t="s">
        <v>1673</v>
      </c>
      <c r="D1381" s="137" t="s">
        <v>243</v>
      </c>
      <c r="E1381" s="138" t="s">
        <v>1674</v>
      </c>
      <c r="F1381" s="139" t="s">
        <v>1675</v>
      </c>
      <c r="G1381" s="140" t="s">
        <v>282</v>
      </c>
      <c r="H1381" s="141">
        <v>0.191</v>
      </c>
      <c r="I1381" s="142"/>
      <c r="J1381" s="143">
        <f t="shared" si="70"/>
        <v>0</v>
      </c>
      <c r="K1381" s="144"/>
      <c r="L1381" s="32"/>
      <c r="M1381" s="145" t="s">
        <v>1</v>
      </c>
      <c r="N1381" s="146" t="s">
        <v>39</v>
      </c>
      <c r="P1381" s="147">
        <f t="shared" si="71"/>
        <v>0</v>
      </c>
      <c r="Q1381" s="147">
        <v>0</v>
      </c>
      <c r="R1381" s="147">
        <f t="shared" si="72"/>
        <v>0</v>
      </c>
      <c r="S1381" s="147">
        <v>0</v>
      </c>
      <c r="T1381" s="148">
        <f t="shared" si="73"/>
        <v>0</v>
      </c>
      <c r="AR1381" s="149" t="s">
        <v>334</v>
      </c>
      <c r="AT1381" s="149" t="s">
        <v>243</v>
      </c>
      <c r="AU1381" s="149" t="s">
        <v>258</v>
      </c>
      <c r="AY1381" s="17" t="s">
        <v>241</v>
      </c>
      <c r="BE1381" s="150">
        <f t="shared" si="74"/>
        <v>0</v>
      </c>
      <c r="BF1381" s="150">
        <f t="shared" si="75"/>
        <v>0</v>
      </c>
      <c r="BG1381" s="150">
        <f t="shared" si="76"/>
        <v>0</v>
      </c>
      <c r="BH1381" s="150">
        <f t="shared" si="77"/>
        <v>0</v>
      </c>
      <c r="BI1381" s="150">
        <f t="shared" si="78"/>
        <v>0</v>
      </c>
      <c r="BJ1381" s="17" t="s">
        <v>86</v>
      </c>
      <c r="BK1381" s="150">
        <f t="shared" si="79"/>
        <v>0</v>
      </c>
      <c r="BL1381" s="17" t="s">
        <v>334</v>
      </c>
      <c r="BM1381" s="149" t="s">
        <v>4147</v>
      </c>
    </row>
    <row r="1382" spans="2:65" s="11" customFormat="1" ht="20.75" customHeight="1">
      <c r="B1382" s="125"/>
      <c r="D1382" s="126" t="s">
        <v>72</v>
      </c>
      <c r="E1382" s="135" t="s">
        <v>1677</v>
      </c>
      <c r="F1382" s="135" t="s">
        <v>1678</v>
      </c>
      <c r="I1382" s="128"/>
      <c r="J1382" s="136">
        <f>BK1382</f>
        <v>0</v>
      </c>
      <c r="L1382" s="125"/>
      <c r="M1382" s="130"/>
      <c r="P1382" s="131">
        <f>SUM(P1383:P1402)</f>
        <v>0</v>
      </c>
      <c r="R1382" s="131">
        <f>SUM(R1383:R1402)</f>
        <v>3.594E-2</v>
      </c>
      <c r="T1382" s="132">
        <f>SUM(T1383:T1402)</f>
        <v>0</v>
      </c>
      <c r="AR1382" s="126" t="s">
        <v>86</v>
      </c>
      <c r="AT1382" s="133" t="s">
        <v>72</v>
      </c>
      <c r="AU1382" s="133" t="s">
        <v>86</v>
      </c>
      <c r="AY1382" s="126" t="s">
        <v>241</v>
      </c>
      <c r="BK1382" s="134">
        <f>SUM(BK1383:BK1402)</f>
        <v>0</v>
      </c>
    </row>
    <row r="1383" spans="2:65" s="1" customFormat="1" ht="16.5" customHeight="1">
      <c r="B1383" s="32"/>
      <c r="C1383" s="137" t="s">
        <v>1679</v>
      </c>
      <c r="D1383" s="137" t="s">
        <v>243</v>
      </c>
      <c r="E1383" s="138" t="s">
        <v>1680</v>
      </c>
      <c r="F1383" s="139" t="s">
        <v>1681</v>
      </c>
      <c r="G1383" s="140" t="s">
        <v>327</v>
      </c>
      <c r="H1383" s="141">
        <v>1</v>
      </c>
      <c r="I1383" s="142"/>
      <c r="J1383" s="143">
        <f t="shared" ref="J1383:J1402" si="80">ROUND(I1383*H1383,2)</f>
        <v>0</v>
      </c>
      <c r="K1383" s="144"/>
      <c r="L1383" s="32"/>
      <c r="M1383" s="145" t="s">
        <v>1</v>
      </c>
      <c r="N1383" s="146" t="s">
        <v>39</v>
      </c>
      <c r="P1383" s="147">
        <f t="shared" ref="P1383:P1402" si="81">O1383*H1383</f>
        <v>0</v>
      </c>
      <c r="Q1383" s="147">
        <v>0</v>
      </c>
      <c r="R1383" s="147">
        <f t="shared" ref="R1383:R1402" si="82">Q1383*H1383</f>
        <v>0</v>
      </c>
      <c r="S1383" s="147">
        <v>0</v>
      </c>
      <c r="T1383" s="148">
        <f t="shared" ref="T1383:T1402" si="83">S1383*H1383</f>
        <v>0</v>
      </c>
      <c r="AR1383" s="149" t="s">
        <v>334</v>
      </c>
      <c r="AT1383" s="149" t="s">
        <v>243</v>
      </c>
      <c r="AU1383" s="149" t="s">
        <v>258</v>
      </c>
      <c r="AY1383" s="17" t="s">
        <v>241</v>
      </c>
      <c r="BE1383" s="150">
        <f t="shared" ref="BE1383:BE1402" si="84">IF(N1383="základní",J1383,0)</f>
        <v>0</v>
      </c>
      <c r="BF1383" s="150">
        <f t="shared" ref="BF1383:BF1402" si="85">IF(N1383="snížená",J1383,0)</f>
        <v>0</v>
      </c>
      <c r="BG1383" s="150">
        <f t="shared" ref="BG1383:BG1402" si="86">IF(N1383="zákl. přenesená",J1383,0)</f>
        <v>0</v>
      </c>
      <c r="BH1383" s="150">
        <f t="shared" ref="BH1383:BH1402" si="87">IF(N1383="sníž. přenesená",J1383,0)</f>
        <v>0</v>
      </c>
      <c r="BI1383" s="150">
        <f t="shared" ref="BI1383:BI1402" si="88">IF(N1383="nulová",J1383,0)</f>
        <v>0</v>
      </c>
      <c r="BJ1383" s="17" t="s">
        <v>86</v>
      </c>
      <c r="BK1383" s="150">
        <f t="shared" ref="BK1383:BK1402" si="89">ROUND(I1383*H1383,2)</f>
        <v>0</v>
      </c>
      <c r="BL1383" s="17" t="s">
        <v>334</v>
      </c>
      <c r="BM1383" s="149" t="s">
        <v>4148</v>
      </c>
    </row>
    <row r="1384" spans="2:65" s="1" customFormat="1" ht="24.25" customHeight="1">
      <c r="B1384" s="32"/>
      <c r="C1384" s="137" t="s">
        <v>1683</v>
      </c>
      <c r="D1384" s="137" t="s">
        <v>243</v>
      </c>
      <c r="E1384" s="138" t="s">
        <v>1684</v>
      </c>
      <c r="F1384" s="139" t="s">
        <v>1685</v>
      </c>
      <c r="G1384" s="140" t="s">
        <v>327</v>
      </c>
      <c r="H1384" s="141">
        <v>1</v>
      </c>
      <c r="I1384" s="142"/>
      <c r="J1384" s="143">
        <f t="shared" si="80"/>
        <v>0</v>
      </c>
      <c r="K1384" s="144"/>
      <c r="L1384" s="32"/>
      <c r="M1384" s="145" t="s">
        <v>1</v>
      </c>
      <c r="N1384" s="146" t="s">
        <v>39</v>
      </c>
      <c r="P1384" s="147">
        <f t="shared" si="81"/>
        <v>0</v>
      </c>
      <c r="Q1384" s="147">
        <v>0</v>
      </c>
      <c r="R1384" s="147">
        <f t="shared" si="82"/>
        <v>0</v>
      </c>
      <c r="S1384" s="147">
        <v>0</v>
      </c>
      <c r="T1384" s="148">
        <f t="shared" si="83"/>
        <v>0</v>
      </c>
      <c r="AR1384" s="149" t="s">
        <v>334</v>
      </c>
      <c r="AT1384" s="149" t="s">
        <v>243</v>
      </c>
      <c r="AU1384" s="149" t="s">
        <v>258</v>
      </c>
      <c r="AY1384" s="17" t="s">
        <v>241</v>
      </c>
      <c r="BE1384" s="150">
        <f t="shared" si="84"/>
        <v>0</v>
      </c>
      <c r="BF1384" s="150">
        <f t="shared" si="85"/>
        <v>0</v>
      </c>
      <c r="BG1384" s="150">
        <f t="shared" si="86"/>
        <v>0</v>
      </c>
      <c r="BH1384" s="150">
        <f t="shared" si="87"/>
        <v>0</v>
      </c>
      <c r="BI1384" s="150">
        <f t="shared" si="88"/>
        <v>0</v>
      </c>
      <c r="BJ1384" s="17" t="s">
        <v>86</v>
      </c>
      <c r="BK1384" s="150">
        <f t="shared" si="89"/>
        <v>0</v>
      </c>
      <c r="BL1384" s="17" t="s">
        <v>334</v>
      </c>
      <c r="BM1384" s="149" t="s">
        <v>4149</v>
      </c>
    </row>
    <row r="1385" spans="2:65" s="1" customFormat="1" ht="21.75" customHeight="1">
      <c r="B1385" s="32"/>
      <c r="C1385" s="137" t="s">
        <v>1687</v>
      </c>
      <c r="D1385" s="137" t="s">
        <v>243</v>
      </c>
      <c r="E1385" s="138" t="s">
        <v>1688</v>
      </c>
      <c r="F1385" s="139" t="s">
        <v>1689</v>
      </c>
      <c r="G1385" s="140" t="s">
        <v>327</v>
      </c>
      <c r="H1385" s="141">
        <v>9</v>
      </c>
      <c r="I1385" s="142"/>
      <c r="J1385" s="143">
        <f t="shared" si="80"/>
        <v>0</v>
      </c>
      <c r="K1385" s="144"/>
      <c r="L1385" s="32"/>
      <c r="M1385" s="145" t="s">
        <v>1</v>
      </c>
      <c r="N1385" s="146" t="s">
        <v>39</v>
      </c>
      <c r="P1385" s="147">
        <f t="shared" si="81"/>
        <v>0</v>
      </c>
      <c r="Q1385" s="147">
        <v>2.3000000000000001E-4</v>
      </c>
      <c r="R1385" s="147">
        <f t="shared" si="82"/>
        <v>2.0700000000000002E-3</v>
      </c>
      <c r="S1385" s="147">
        <v>0</v>
      </c>
      <c r="T1385" s="148">
        <f t="shared" si="83"/>
        <v>0</v>
      </c>
      <c r="AR1385" s="149" t="s">
        <v>334</v>
      </c>
      <c r="AT1385" s="149" t="s">
        <v>243</v>
      </c>
      <c r="AU1385" s="149" t="s">
        <v>258</v>
      </c>
      <c r="AY1385" s="17" t="s">
        <v>241</v>
      </c>
      <c r="BE1385" s="150">
        <f t="shared" si="84"/>
        <v>0</v>
      </c>
      <c r="BF1385" s="150">
        <f t="shared" si="85"/>
        <v>0</v>
      </c>
      <c r="BG1385" s="150">
        <f t="shared" si="86"/>
        <v>0</v>
      </c>
      <c r="BH1385" s="150">
        <f t="shared" si="87"/>
        <v>0</v>
      </c>
      <c r="BI1385" s="150">
        <f t="shared" si="88"/>
        <v>0</v>
      </c>
      <c r="BJ1385" s="17" t="s">
        <v>86</v>
      </c>
      <c r="BK1385" s="150">
        <f t="shared" si="89"/>
        <v>0</v>
      </c>
      <c r="BL1385" s="17" t="s">
        <v>334</v>
      </c>
      <c r="BM1385" s="149" t="s">
        <v>4150</v>
      </c>
    </row>
    <row r="1386" spans="2:65" s="1" customFormat="1" ht="21.75" customHeight="1">
      <c r="B1386" s="32"/>
      <c r="C1386" s="137" t="s">
        <v>1691</v>
      </c>
      <c r="D1386" s="137" t="s">
        <v>243</v>
      </c>
      <c r="E1386" s="138" t="s">
        <v>1692</v>
      </c>
      <c r="F1386" s="139" t="s">
        <v>1693</v>
      </c>
      <c r="G1386" s="140" t="s">
        <v>327</v>
      </c>
      <c r="H1386" s="141">
        <v>1</v>
      </c>
      <c r="I1386" s="142"/>
      <c r="J1386" s="143">
        <f t="shared" si="80"/>
        <v>0</v>
      </c>
      <c r="K1386" s="144"/>
      <c r="L1386" s="32"/>
      <c r="M1386" s="145" t="s">
        <v>1</v>
      </c>
      <c r="N1386" s="146" t="s">
        <v>39</v>
      </c>
      <c r="P1386" s="147">
        <f t="shared" si="81"/>
        <v>0</v>
      </c>
      <c r="Q1386" s="147">
        <v>5.2999999999999998E-4</v>
      </c>
      <c r="R1386" s="147">
        <f t="shared" si="82"/>
        <v>5.2999999999999998E-4</v>
      </c>
      <c r="S1386" s="147">
        <v>0</v>
      </c>
      <c r="T1386" s="148">
        <f t="shared" si="83"/>
        <v>0</v>
      </c>
      <c r="AR1386" s="149" t="s">
        <v>334</v>
      </c>
      <c r="AT1386" s="149" t="s">
        <v>243</v>
      </c>
      <c r="AU1386" s="149" t="s">
        <v>258</v>
      </c>
      <c r="AY1386" s="17" t="s">
        <v>241</v>
      </c>
      <c r="BE1386" s="150">
        <f t="shared" si="84"/>
        <v>0</v>
      </c>
      <c r="BF1386" s="150">
        <f t="shared" si="85"/>
        <v>0</v>
      </c>
      <c r="BG1386" s="150">
        <f t="shared" si="86"/>
        <v>0</v>
      </c>
      <c r="BH1386" s="150">
        <f t="shared" si="87"/>
        <v>0</v>
      </c>
      <c r="BI1386" s="150">
        <f t="shared" si="88"/>
        <v>0</v>
      </c>
      <c r="BJ1386" s="17" t="s">
        <v>86</v>
      </c>
      <c r="BK1386" s="150">
        <f t="shared" si="89"/>
        <v>0</v>
      </c>
      <c r="BL1386" s="17" t="s">
        <v>334</v>
      </c>
      <c r="BM1386" s="149" t="s">
        <v>4151</v>
      </c>
    </row>
    <row r="1387" spans="2:65" s="1" customFormat="1" ht="21.75" customHeight="1">
      <c r="B1387" s="32"/>
      <c r="C1387" s="137" t="s">
        <v>1695</v>
      </c>
      <c r="D1387" s="137" t="s">
        <v>243</v>
      </c>
      <c r="E1387" s="138" t="s">
        <v>1696</v>
      </c>
      <c r="F1387" s="139" t="s">
        <v>1697</v>
      </c>
      <c r="G1387" s="140" t="s">
        <v>327</v>
      </c>
      <c r="H1387" s="141">
        <v>1</v>
      </c>
      <c r="I1387" s="142"/>
      <c r="J1387" s="143">
        <f t="shared" si="80"/>
        <v>0</v>
      </c>
      <c r="K1387" s="144"/>
      <c r="L1387" s="32"/>
      <c r="M1387" s="145" t="s">
        <v>1</v>
      </c>
      <c r="N1387" s="146" t="s">
        <v>39</v>
      </c>
      <c r="P1387" s="147">
        <f t="shared" si="81"/>
        <v>0</v>
      </c>
      <c r="Q1387" s="147">
        <v>5.8E-4</v>
      </c>
      <c r="R1387" s="147">
        <f t="shared" si="82"/>
        <v>5.8E-4</v>
      </c>
      <c r="S1387" s="147">
        <v>0</v>
      </c>
      <c r="T1387" s="148">
        <f t="shared" si="83"/>
        <v>0</v>
      </c>
      <c r="AR1387" s="149" t="s">
        <v>334</v>
      </c>
      <c r="AT1387" s="149" t="s">
        <v>243</v>
      </c>
      <c r="AU1387" s="149" t="s">
        <v>258</v>
      </c>
      <c r="AY1387" s="17" t="s">
        <v>241</v>
      </c>
      <c r="BE1387" s="150">
        <f t="shared" si="84"/>
        <v>0</v>
      </c>
      <c r="BF1387" s="150">
        <f t="shared" si="85"/>
        <v>0</v>
      </c>
      <c r="BG1387" s="150">
        <f t="shared" si="86"/>
        <v>0</v>
      </c>
      <c r="BH1387" s="150">
        <f t="shared" si="87"/>
        <v>0</v>
      </c>
      <c r="BI1387" s="150">
        <f t="shared" si="88"/>
        <v>0</v>
      </c>
      <c r="BJ1387" s="17" t="s">
        <v>86</v>
      </c>
      <c r="BK1387" s="150">
        <f t="shared" si="89"/>
        <v>0</v>
      </c>
      <c r="BL1387" s="17" t="s">
        <v>334</v>
      </c>
      <c r="BM1387" s="149" t="s">
        <v>4152</v>
      </c>
    </row>
    <row r="1388" spans="2:65" s="1" customFormat="1" ht="24.25" customHeight="1">
      <c r="B1388" s="32"/>
      <c r="C1388" s="137" t="s">
        <v>1699</v>
      </c>
      <c r="D1388" s="137" t="s">
        <v>243</v>
      </c>
      <c r="E1388" s="138" t="s">
        <v>1700</v>
      </c>
      <c r="F1388" s="139" t="s">
        <v>1701</v>
      </c>
      <c r="G1388" s="140" t="s">
        <v>327</v>
      </c>
      <c r="H1388" s="141">
        <v>1</v>
      </c>
      <c r="I1388" s="142"/>
      <c r="J1388" s="143">
        <f t="shared" si="80"/>
        <v>0</v>
      </c>
      <c r="K1388" s="144"/>
      <c r="L1388" s="32"/>
      <c r="M1388" s="145" t="s">
        <v>1</v>
      </c>
      <c r="N1388" s="146" t="s">
        <v>39</v>
      </c>
      <c r="P1388" s="147">
        <f t="shared" si="81"/>
        <v>0</v>
      </c>
      <c r="Q1388" s="147">
        <v>2.5000000000000001E-4</v>
      </c>
      <c r="R1388" s="147">
        <f t="shared" si="82"/>
        <v>2.5000000000000001E-4</v>
      </c>
      <c r="S1388" s="147">
        <v>0</v>
      </c>
      <c r="T1388" s="148">
        <f t="shared" si="83"/>
        <v>0</v>
      </c>
      <c r="AR1388" s="149" t="s">
        <v>334</v>
      </c>
      <c r="AT1388" s="149" t="s">
        <v>243</v>
      </c>
      <c r="AU1388" s="149" t="s">
        <v>258</v>
      </c>
      <c r="AY1388" s="17" t="s">
        <v>241</v>
      </c>
      <c r="BE1388" s="150">
        <f t="shared" si="84"/>
        <v>0</v>
      </c>
      <c r="BF1388" s="150">
        <f t="shared" si="85"/>
        <v>0</v>
      </c>
      <c r="BG1388" s="150">
        <f t="shared" si="86"/>
        <v>0</v>
      </c>
      <c r="BH1388" s="150">
        <f t="shared" si="87"/>
        <v>0</v>
      </c>
      <c r="BI1388" s="150">
        <f t="shared" si="88"/>
        <v>0</v>
      </c>
      <c r="BJ1388" s="17" t="s">
        <v>86</v>
      </c>
      <c r="BK1388" s="150">
        <f t="shared" si="89"/>
        <v>0</v>
      </c>
      <c r="BL1388" s="17" t="s">
        <v>334</v>
      </c>
      <c r="BM1388" s="149" t="s">
        <v>4153</v>
      </c>
    </row>
    <row r="1389" spans="2:65" s="1" customFormat="1" ht="21.75" customHeight="1">
      <c r="B1389" s="32"/>
      <c r="C1389" s="137" t="s">
        <v>1703</v>
      </c>
      <c r="D1389" s="137" t="s">
        <v>243</v>
      </c>
      <c r="E1389" s="138" t="s">
        <v>1704</v>
      </c>
      <c r="F1389" s="139" t="s">
        <v>1705</v>
      </c>
      <c r="G1389" s="140" t="s">
        <v>327</v>
      </c>
      <c r="H1389" s="141">
        <v>1</v>
      </c>
      <c r="I1389" s="142"/>
      <c r="J1389" s="143">
        <f t="shared" si="80"/>
        <v>0</v>
      </c>
      <c r="K1389" s="144"/>
      <c r="L1389" s="32"/>
      <c r="M1389" s="145" t="s">
        <v>1</v>
      </c>
      <c r="N1389" s="146" t="s">
        <v>39</v>
      </c>
      <c r="P1389" s="147">
        <f t="shared" si="81"/>
        <v>0</v>
      </c>
      <c r="Q1389" s="147">
        <v>4.4000000000000002E-4</v>
      </c>
      <c r="R1389" s="147">
        <f t="shared" si="82"/>
        <v>4.4000000000000002E-4</v>
      </c>
      <c r="S1389" s="147">
        <v>0</v>
      </c>
      <c r="T1389" s="148">
        <f t="shared" si="83"/>
        <v>0</v>
      </c>
      <c r="AR1389" s="149" t="s">
        <v>334</v>
      </c>
      <c r="AT1389" s="149" t="s">
        <v>243</v>
      </c>
      <c r="AU1389" s="149" t="s">
        <v>258</v>
      </c>
      <c r="AY1389" s="17" t="s">
        <v>241</v>
      </c>
      <c r="BE1389" s="150">
        <f t="shared" si="84"/>
        <v>0</v>
      </c>
      <c r="BF1389" s="150">
        <f t="shared" si="85"/>
        <v>0</v>
      </c>
      <c r="BG1389" s="150">
        <f t="shared" si="86"/>
        <v>0</v>
      </c>
      <c r="BH1389" s="150">
        <f t="shared" si="87"/>
        <v>0</v>
      </c>
      <c r="BI1389" s="150">
        <f t="shared" si="88"/>
        <v>0</v>
      </c>
      <c r="BJ1389" s="17" t="s">
        <v>86</v>
      </c>
      <c r="BK1389" s="150">
        <f t="shared" si="89"/>
        <v>0</v>
      </c>
      <c r="BL1389" s="17" t="s">
        <v>334</v>
      </c>
      <c r="BM1389" s="149" t="s">
        <v>4154</v>
      </c>
    </row>
    <row r="1390" spans="2:65" s="1" customFormat="1" ht="24.25" customHeight="1">
      <c r="B1390" s="32"/>
      <c r="C1390" s="137" t="s">
        <v>1707</v>
      </c>
      <c r="D1390" s="137" t="s">
        <v>243</v>
      </c>
      <c r="E1390" s="138" t="s">
        <v>1708</v>
      </c>
      <c r="F1390" s="139" t="s">
        <v>1709</v>
      </c>
      <c r="G1390" s="140" t="s">
        <v>327</v>
      </c>
      <c r="H1390" s="141">
        <v>15</v>
      </c>
      <c r="I1390" s="142"/>
      <c r="J1390" s="143">
        <f t="shared" si="80"/>
        <v>0</v>
      </c>
      <c r="K1390" s="144"/>
      <c r="L1390" s="32"/>
      <c r="M1390" s="145" t="s">
        <v>1</v>
      </c>
      <c r="N1390" s="146" t="s">
        <v>39</v>
      </c>
      <c r="P1390" s="147">
        <f t="shared" si="81"/>
        <v>0</v>
      </c>
      <c r="Q1390" s="147">
        <v>2.2000000000000001E-4</v>
      </c>
      <c r="R1390" s="147">
        <f t="shared" si="82"/>
        <v>3.3E-3</v>
      </c>
      <c r="S1390" s="147">
        <v>0</v>
      </c>
      <c r="T1390" s="148">
        <f t="shared" si="83"/>
        <v>0</v>
      </c>
      <c r="AR1390" s="149" t="s">
        <v>334</v>
      </c>
      <c r="AT1390" s="149" t="s">
        <v>243</v>
      </c>
      <c r="AU1390" s="149" t="s">
        <v>258</v>
      </c>
      <c r="AY1390" s="17" t="s">
        <v>241</v>
      </c>
      <c r="BE1390" s="150">
        <f t="shared" si="84"/>
        <v>0</v>
      </c>
      <c r="BF1390" s="150">
        <f t="shared" si="85"/>
        <v>0</v>
      </c>
      <c r="BG1390" s="150">
        <f t="shared" si="86"/>
        <v>0</v>
      </c>
      <c r="BH1390" s="150">
        <f t="shared" si="87"/>
        <v>0</v>
      </c>
      <c r="BI1390" s="150">
        <f t="shared" si="88"/>
        <v>0</v>
      </c>
      <c r="BJ1390" s="17" t="s">
        <v>86</v>
      </c>
      <c r="BK1390" s="150">
        <f t="shared" si="89"/>
        <v>0</v>
      </c>
      <c r="BL1390" s="17" t="s">
        <v>334</v>
      </c>
      <c r="BM1390" s="149" t="s">
        <v>4155</v>
      </c>
    </row>
    <row r="1391" spans="2:65" s="1" customFormat="1" ht="24.25" customHeight="1">
      <c r="B1391" s="32"/>
      <c r="C1391" s="137" t="s">
        <v>1711</v>
      </c>
      <c r="D1391" s="137" t="s">
        <v>243</v>
      </c>
      <c r="E1391" s="138" t="s">
        <v>1712</v>
      </c>
      <c r="F1391" s="139" t="s">
        <v>1713</v>
      </c>
      <c r="G1391" s="140" t="s">
        <v>327</v>
      </c>
      <c r="H1391" s="141">
        <v>1</v>
      </c>
      <c r="I1391" s="142"/>
      <c r="J1391" s="143">
        <f t="shared" si="80"/>
        <v>0</v>
      </c>
      <c r="K1391" s="144"/>
      <c r="L1391" s="32"/>
      <c r="M1391" s="145" t="s">
        <v>1</v>
      </c>
      <c r="N1391" s="146" t="s">
        <v>39</v>
      </c>
      <c r="P1391" s="147">
        <f t="shared" si="81"/>
        <v>0</v>
      </c>
      <c r="Q1391" s="147">
        <v>3.3E-4</v>
      </c>
      <c r="R1391" s="147">
        <f t="shared" si="82"/>
        <v>3.3E-4</v>
      </c>
      <c r="S1391" s="147">
        <v>0</v>
      </c>
      <c r="T1391" s="148">
        <f t="shared" si="83"/>
        <v>0</v>
      </c>
      <c r="AR1391" s="149" t="s">
        <v>334</v>
      </c>
      <c r="AT1391" s="149" t="s">
        <v>243</v>
      </c>
      <c r="AU1391" s="149" t="s">
        <v>258</v>
      </c>
      <c r="AY1391" s="17" t="s">
        <v>241</v>
      </c>
      <c r="BE1391" s="150">
        <f t="shared" si="84"/>
        <v>0</v>
      </c>
      <c r="BF1391" s="150">
        <f t="shared" si="85"/>
        <v>0</v>
      </c>
      <c r="BG1391" s="150">
        <f t="shared" si="86"/>
        <v>0</v>
      </c>
      <c r="BH1391" s="150">
        <f t="shared" si="87"/>
        <v>0</v>
      </c>
      <c r="BI1391" s="150">
        <f t="shared" si="88"/>
        <v>0</v>
      </c>
      <c r="BJ1391" s="17" t="s">
        <v>86</v>
      </c>
      <c r="BK1391" s="150">
        <f t="shared" si="89"/>
        <v>0</v>
      </c>
      <c r="BL1391" s="17" t="s">
        <v>334</v>
      </c>
      <c r="BM1391" s="149" t="s">
        <v>4156</v>
      </c>
    </row>
    <row r="1392" spans="2:65" s="1" customFormat="1" ht="24.25" customHeight="1">
      <c r="B1392" s="32"/>
      <c r="C1392" s="137" t="s">
        <v>1715</v>
      </c>
      <c r="D1392" s="137" t="s">
        <v>243</v>
      </c>
      <c r="E1392" s="138" t="s">
        <v>1716</v>
      </c>
      <c r="F1392" s="139" t="s">
        <v>1717</v>
      </c>
      <c r="G1392" s="140" t="s">
        <v>327</v>
      </c>
      <c r="H1392" s="141">
        <v>1</v>
      </c>
      <c r="I1392" s="142"/>
      <c r="J1392" s="143">
        <f t="shared" si="80"/>
        <v>0</v>
      </c>
      <c r="K1392" s="144"/>
      <c r="L1392" s="32"/>
      <c r="M1392" s="145" t="s">
        <v>1</v>
      </c>
      <c r="N1392" s="146" t="s">
        <v>39</v>
      </c>
      <c r="P1392" s="147">
        <f t="shared" si="81"/>
        <v>0</v>
      </c>
      <c r="Q1392" s="147">
        <v>5.6999999999999998E-4</v>
      </c>
      <c r="R1392" s="147">
        <f t="shared" si="82"/>
        <v>5.6999999999999998E-4</v>
      </c>
      <c r="S1392" s="147">
        <v>0</v>
      </c>
      <c r="T1392" s="148">
        <f t="shared" si="83"/>
        <v>0</v>
      </c>
      <c r="AR1392" s="149" t="s">
        <v>334</v>
      </c>
      <c r="AT1392" s="149" t="s">
        <v>243</v>
      </c>
      <c r="AU1392" s="149" t="s">
        <v>258</v>
      </c>
      <c r="AY1392" s="17" t="s">
        <v>241</v>
      </c>
      <c r="BE1392" s="150">
        <f t="shared" si="84"/>
        <v>0</v>
      </c>
      <c r="BF1392" s="150">
        <f t="shared" si="85"/>
        <v>0</v>
      </c>
      <c r="BG1392" s="150">
        <f t="shared" si="86"/>
        <v>0</v>
      </c>
      <c r="BH1392" s="150">
        <f t="shared" si="87"/>
        <v>0</v>
      </c>
      <c r="BI1392" s="150">
        <f t="shared" si="88"/>
        <v>0</v>
      </c>
      <c r="BJ1392" s="17" t="s">
        <v>86</v>
      </c>
      <c r="BK1392" s="150">
        <f t="shared" si="89"/>
        <v>0</v>
      </c>
      <c r="BL1392" s="17" t="s">
        <v>334</v>
      </c>
      <c r="BM1392" s="149" t="s">
        <v>4157</v>
      </c>
    </row>
    <row r="1393" spans="2:65" s="1" customFormat="1" ht="24.25" customHeight="1">
      <c r="B1393" s="32"/>
      <c r="C1393" s="137" t="s">
        <v>1719</v>
      </c>
      <c r="D1393" s="137" t="s">
        <v>243</v>
      </c>
      <c r="E1393" s="138" t="s">
        <v>1720</v>
      </c>
      <c r="F1393" s="139" t="s">
        <v>1721</v>
      </c>
      <c r="G1393" s="140" t="s">
        <v>327</v>
      </c>
      <c r="H1393" s="141">
        <v>1</v>
      </c>
      <c r="I1393" s="142"/>
      <c r="J1393" s="143">
        <f t="shared" si="80"/>
        <v>0</v>
      </c>
      <c r="K1393" s="144"/>
      <c r="L1393" s="32"/>
      <c r="M1393" s="145" t="s">
        <v>1</v>
      </c>
      <c r="N1393" s="146" t="s">
        <v>39</v>
      </c>
      <c r="P1393" s="147">
        <f t="shared" si="81"/>
        <v>0</v>
      </c>
      <c r="Q1393" s="147">
        <v>1.14E-3</v>
      </c>
      <c r="R1393" s="147">
        <f t="shared" si="82"/>
        <v>1.14E-3</v>
      </c>
      <c r="S1393" s="147">
        <v>0</v>
      </c>
      <c r="T1393" s="148">
        <f t="shared" si="83"/>
        <v>0</v>
      </c>
      <c r="AR1393" s="149" t="s">
        <v>334</v>
      </c>
      <c r="AT1393" s="149" t="s">
        <v>243</v>
      </c>
      <c r="AU1393" s="149" t="s">
        <v>258</v>
      </c>
      <c r="AY1393" s="17" t="s">
        <v>241</v>
      </c>
      <c r="BE1393" s="150">
        <f t="shared" si="84"/>
        <v>0</v>
      </c>
      <c r="BF1393" s="150">
        <f t="shared" si="85"/>
        <v>0</v>
      </c>
      <c r="BG1393" s="150">
        <f t="shared" si="86"/>
        <v>0</v>
      </c>
      <c r="BH1393" s="150">
        <f t="shared" si="87"/>
        <v>0</v>
      </c>
      <c r="BI1393" s="150">
        <f t="shared" si="88"/>
        <v>0</v>
      </c>
      <c r="BJ1393" s="17" t="s">
        <v>86</v>
      </c>
      <c r="BK1393" s="150">
        <f t="shared" si="89"/>
        <v>0</v>
      </c>
      <c r="BL1393" s="17" t="s">
        <v>334</v>
      </c>
      <c r="BM1393" s="149" t="s">
        <v>4158</v>
      </c>
    </row>
    <row r="1394" spans="2:65" s="1" customFormat="1" ht="21.75" customHeight="1">
      <c r="B1394" s="32"/>
      <c r="C1394" s="137" t="s">
        <v>1723</v>
      </c>
      <c r="D1394" s="137" t="s">
        <v>243</v>
      </c>
      <c r="E1394" s="138" t="s">
        <v>1724</v>
      </c>
      <c r="F1394" s="139" t="s">
        <v>1725</v>
      </c>
      <c r="G1394" s="140" t="s">
        <v>327</v>
      </c>
      <c r="H1394" s="141">
        <v>8</v>
      </c>
      <c r="I1394" s="142"/>
      <c r="J1394" s="143">
        <f t="shared" si="80"/>
        <v>0</v>
      </c>
      <c r="K1394" s="144"/>
      <c r="L1394" s="32"/>
      <c r="M1394" s="145" t="s">
        <v>1</v>
      </c>
      <c r="N1394" s="146" t="s">
        <v>39</v>
      </c>
      <c r="P1394" s="147">
        <f t="shared" si="81"/>
        <v>0</v>
      </c>
      <c r="Q1394" s="147">
        <v>3.4000000000000002E-4</v>
      </c>
      <c r="R1394" s="147">
        <f t="shared" si="82"/>
        <v>2.7200000000000002E-3</v>
      </c>
      <c r="S1394" s="147">
        <v>0</v>
      </c>
      <c r="T1394" s="148">
        <f t="shared" si="83"/>
        <v>0</v>
      </c>
      <c r="AR1394" s="149" t="s">
        <v>334</v>
      </c>
      <c r="AT1394" s="149" t="s">
        <v>243</v>
      </c>
      <c r="AU1394" s="149" t="s">
        <v>258</v>
      </c>
      <c r="AY1394" s="17" t="s">
        <v>241</v>
      </c>
      <c r="BE1394" s="150">
        <f t="shared" si="84"/>
        <v>0</v>
      </c>
      <c r="BF1394" s="150">
        <f t="shared" si="85"/>
        <v>0</v>
      </c>
      <c r="BG1394" s="150">
        <f t="shared" si="86"/>
        <v>0</v>
      </c>
      <c r="BH1394" s="150">
        <f t="shared" si="87"/>
        <v>0</v>
      </c>
      <c r="BI1394" s="150">
        <f t="shared" si="88"/>
        <v>0</v>
      </c>
      <c r="BJ1394" s="17" t="s">
        <v>86</v>
      </c>
      <c r="BK1394" s="150">
        <f t="shared" si="89"/>
        <v>0</v>
      </c>
      <c r="BL1394" s="17" t="s">
        <v>334</v>
      </c>
      <c r="BM1394" s="149" t="s">
        <v>4159</v>
      </c>
    </row>
    <row r="1395" spans="2:65" s="1" customFormat="1" ht="21.75" customHeight="1">
      <c r="B1395" s="32"/>
      <c r="C1395" s="137" t="s">
        <v>1727</v>
      </c>
      <c r="D1395" s="137" t="s">
        <v>243</v>
      </c>
      <c r="E1395" s="138" t="s">
        <v>1728</v>
      </c>
      <c r="F1395" s="139" t="s">
        <v>1729</v>
      </c>
      <c r="G1395" s="140" t="s">
        <v>327</v>
      </c>
      <c r="H1395" s="141">
        <v>13</v>
      </c>
      <c r="I1395" s="142"/>
      <c r="J1395" s="143">
        <f t="shared" si="80"/>
        <v>0</v>
      </c>
      <c r="K1395" s="144"/>
      <c r="L1395" s="32"/>
      <c r="M1395" s="145" t="s">
        <v>1</v>
      </c>
      <c r="N1395" s="146" t="s">
        <v>39</v>
      </c>
      <c r="P1395" s="147">
        <f t="shared" si="81"/>
        <v>0</v>
      </c>
      <c r="Q1395" s="147">
        <v>5.0000000000000001E-4</v>
      </c>
      <c r="R1395" s="147">
        <f t="shared" si="82"/>
        <v>6.5000000000000006E-3</v>
      </c>
      <c r="S1395" s="147">
        <v>0</v>
      </c>
      <c r="T1395" s="148">
        <f t="shared" si="83"/>
        <v>0</v>
      </c>
      <c r="AR1395" s="149" t="s">
        <v>334</v>
      </c>
      <c r="AT1395" s="149" t="s">
        <v>243</v>
      </c>
      <c r="AU1395" s="149" t="s">
        <v>258</v>
      </c>
      <c r="AY1395" s="17" t="s">
        <v>241</v>
      </c>
      <c r="BE1395" s="150">
        <f t="shared" si="84"/>
        <v>0</v>
      </c>
      <c r="BF1395" s="150">
        <f t="shared" si="85"/>
        <v>0</v>
      </c>
      <c r="BG1395" s="150">
        <f t="shared" si="86"/>
        <v>0</v>
      </c>
      <c r="BH1395" s="150">
        <f t="shared" si="87"/>
        <v>0</v>
      </c>
      <c r="BI1395" s="150">
        <f t="shared" si="88"/>
        <v>0</v>
      </c>
      <c r="BJ1395" s="17" t="s">
        <v>86</v>
      </c>
      <c r="BK1395" s="150">
        <f t="shared" si="89"/>
        <v>0</v>
      </c>
      <c r="BL1395" s="17" t="s">
        <v>334</v>
      </c>
      <c r="BM1395" s="149" t="s">
        <v>4160</v>
      </c>
    </row>
    <row r="1396" spans="2:65" s="1" customFormat="1" ht="24.25" customHeight="1">
      <c r="B1396" s="32"/>
      <c r="C1396" s="137" t="s">
        <v>1731</v>
      </c>
      <c r="D1396" s="137" t="s">
        <v>243</v>
      </c>
      <c r="E1396" s="138" t="s">
        <v>1732</v>
      </c>
      <c r="F1396" s="139" t="s">
        <v>1733</v>
      </c>
      <c r="G1396" s="140" t="s">
        <v>327</v>
      </c>
      <c r="H1396" s="141">
        <v>6</v>
      </c>
      <c r="I1396" s="142"/>
      <c r="J1396" s="143">
        <f t="shared" si="80"/>
        <v>0</v>
      </c>
      <c r="K1396" s="144"/>
      <c r="L1396" s="32"/>
      <c r="M1396" s="145" t="s">
        <v>1</v>
      </c>
      <c r="N1396" s="146" t="s">
        <v>39</v>
      </c>
      <c r="P1396" s="147">
        <f t="shared" si="81"/>
        <v>0</v>
      </c>
      <c r="Q1396" s="147">
        <v>6.9999999999999999E-4</v>
      </c>
      <c r="R1396" s="147">
        <f t="shared" si="82"/>
        <v>4.1999999999999997E-3</v>
      </c>
      <c r="S1396" s="147">
        <v>0</v>
      </c>
      <c r="T1396" s="148">
        <f t="shared" si="83"/>
        <v>0</v>
      </c>
      <c r="AR1396" s="149" t="s">
        <v>334</v>
      </c>
      <c r="AT1396" s="149" t="s">
        <v>243</v>
      </c>
      <c r="AU1396" s="149" t="s">
        <v>258</v>
      </c>
      <c r="AY1396" s="17" t="s">
        <v>241</v>
      </c>
      <c r="BE1396" s="150">
        <f t="shared" si="84"/>
        <v>0</v>
      </c>
      <c r="BF1396" s="150">
        <f t="shared" si="85"/>
        <v>0</v>
      </c>
      <c r="BG1396" s="150">
        <f t="shared" si="86"/>
        <v>0</v>
      </c>
      <c r="BH1396" s="150">
        <f t="shared" si="87"/>
        <v>0</v>
      </c>
      <c r="BI1396" s="150">
        <f t="shared" si="88"/>
        <v>0</v>
      </c>
      <c r="BJ1396" s="17" t="s">
        <v>86</v>
      </c>
      <c r="BK1396" s="150">
        <f t="shared" si="89"/>
        <v>0</v>
      </c>
      <c r="BL1396" s="17" t="s">
        <v>334</v>
      </c>
      <c r="BM1396" s="149" t="s">
        <v>4161</v>
      </c>
    </row>
    <row r="1397" spans="2:65" s="1" customFormat="1" ht="24.25" customHeight="1">
      <c r="B1397" s="32"/>
      <c r="C1397" s="137" t="s">
        <v>1735</v>
      </c>
      <c r="D1397" s="137" t="s">
        <v>243</v>
      </c>
      <c r="E1397" s="138" t="s">
        <v>1736</v>
      </c>
      <c r="F1397" s="139" t="s">
        <v>1737</v>
      </c>
      <c r="G1397" s="140" t="s">
        <v>327</v>
      </c>
      <c r="H1397" s="141">
        <v>2</v>
      </c>
      <c r="I1397" s="142"/>
      <c r="J1397" s="143">
        <f t="shared" si="80"/>
        <v>0</v>
      </c>
      <c r="K1397" s="144"/>
      <c r="L1397" s="32"/>
      <c r="M1397" s="145" t="s">
        <v>1</v>
      </c>
      <c r="N1397" s="146" t="s">
        <v>39</v>
      </c>
      <c r="P1397" s="147">
        <f t="shared" si="81"/>
        <v>0</v>
      </c>
      <c r="Q1397" s="147">
        <v>1.4499999999999999E-3</v>
      </c>
      <c r="R1397" s="147">
        <f t="shared" si="82"/>
        <v>2.8999999999999998E-3</v>
      </c>
      <c r="S1397" s="147">
        <v>0</v>
      </c>
      <c r="T1397" s="148">
        <f t="shared" si="83"/>
        <v>0</v>
      </c>
      <c r="AR1397" s="149" t="s">
        <v>334</v>
      </c>
      <c r="AT1397" s="149" t="s">
        <v>243</v>
      </c>
      <c r="AU1397" s="149" t="s">
        <v>258</v>
      </c>
      <c r="AY1397" s="17" t="s">
        <v>241</v>
      </c>
      <c r="BE1397" s="150">
        <f t="shared" si="84"/>
        <v>0</v>
      </c>
      <c r="BF1397" s="150">
        <f t="shared" si="85"/>
        <v>0</v>
      </c>
      <c r="BG1397" s="150">
        <f t="shared" si="86"/>
        <v>0</v>
      </c>
      <c r="BH1397" s="150">
        <f t="shared" si="87"/>
        <v>0</v>
      </c>
      <c r="BI1397" s="150">
        <f t="shared" si="88"/>
        <v>0</v>
      </c>
      <c r="BJ1397" s="17" t="s">
        <v>86</v>
      </c>
      <c r="BK1397" s="150">
        <f t="shared" si="89"/>
        <v>0</v>
      </c>
      <c r="BL1397" s="17" t="s">
        <v>334</v>
      </c>
      <c r="BM1397" s="149" t="s">
        <v>4162</v>
      </c>
    </row>
    <row r="1398" spans="2:65" s="1" customFormat="1" ht="37.75" customHeight="1">
      <c r="B1398" s="32"/>
      <c r="C1398" s="137" t="s">
        <v>1739</v>
      </c>
      <c r="D1398" s="137" t="s">
        <v>243</v>
      </c>
      <c r="E1398" s="138" t="s">
        <v>1740</v>
      </c>
      <c r="F1398" s="139" t="s">
        <v>1741</v>
      </c>
      <c r="G1398" s="140" t="s">
        <v>327</v>
      </c>
      <c r="H1398" s="141">
        <v>2</v>
      </c>
      <c r="I1398" s="142"/>
      <c r="J1398" s="143">
        <f t="shared" si="80"/>
        <v>0</v>
      </c>
      <c r="K1398" s="144"/>
      <c r="L1398" s="32"/>
      <c r="M1398" s="145" t="s">
        <v>1</v>
      </c>
      <c r="N1398" s="146" t="s">
        <v>39</v>
      </c>
      <c r="P1398" s="147">
        <f t="shared" si="81"/>
        <v>0</v>
      </c>
      <c r="Q1398" s="147">
        <v>1.47E-3</v>
      </c>
      <c r="R1398" s="147">
        <f t="shared" si="82"/>
        <v>2.9399999999999999E-3</v>
      </c>
      <c r="S1398" s="147">
        <v>0</v>
      </c>
      <c r="T1398" s="148">
        <f t="shared" si="83"/>
        <v>0</v>
      </c>
      <c r="AR1398" s="149" t="s">
        <v>334</v>
      </c>
      <c r="AT1398" s="149" t="s">
        <v>243</v>
      </c>
      <c r="AU1398" s="149" t="s">
        <v>258</v>
      </c>
      <c r="AY1398" s="17" t="s">
        <v>241</v>
      </c>
      <c r="BE1398" s="150">
        <f t="shared" si="84"/>
        <v>0</v>
      </c>
      <c r="BF1398" s="150">
        <f t="shared" si="85"/>
        <v>0</v>
      </c>
      <c r="BG1398" s="150">
        <f t="shared" si="86"/>
        <v>0</v>
      </c>
      <c r="BH1398" s="150">
        <f t="shared" si="87"/>
        <v>0</v>
      </c>
      <c r="BI1398" s="150">
        <f t="shared" si="88"/>
        <v>0</v>
      </c>
      <c r="BJ1398" s="17" t="s">
        <v>86</v>
      </c>
      <c r="BK1398" s="150">
        <f t="shared" si="89"/>
        <v>0</v>
      </c>
      <c r="BL1398" s="17" t="s">
        <v>334</v>
      </c>
      <c r="BM1398" s="149" t="s">
        <v>4163</v>
      </c>
    </row>
    <row r="1399" spans="2:65" s="1" customFormat="1" ht="24.25" customHeight="1">
      <c r="B1399" s="32"/>
      <c r="C1399" s="137" t="s">
        <v>1743</v>
      </c>
      <c r="D1399" s="137" t="s">
        <v>243</v>
      </c>
      <c r="E1399" s="138" t="s">
        <v>1744</v>
      </c>
      <c r="F1399" s="139" t="s">
        <v>1745</v>
      </c>
      <c r="G1399" s="140" t="s">
        <v>327</v>
      </c>
      <c r="H1399" s="141">
        <v>4</v>
      </c>
      <c r="I1399" s="142"/>
      <c r="J1399" s="143">
        <f t="shared" si="80"/>
        <v>0</v>
      </c>
      <c r="K1399" s="144"/>
      <c r="L1399" s="32"/>
      <c r="M1399" s="145" t="s">
        <v>1</v>
      </c>
      <c r="N1399" s="146" t="s">
        <v>39</v>
      </c>
      <c r="P1399" s="147">
        <f t="shared" si="81"/>
        <v>0</v>
      </c>
      <c r="Q1399" s="147">
        <v>5.1999999999999995E-4</v>
      </c>
      <c r="R1399" s="147">
        <f t="shared" si="82"/>
        <v>2.0799999999999998E-3</v>
      </c>
      <c r="S1399" s="147">
        <v>0</v>
      </c>
      <c r="T1399" s="148">
        <f t="shared" si="83"/>
        <v>0</v>
      </c>
      <c r="AR1399" s="149" t="s">
        <v>334</v>
      </c>
      <c r="AT1399" s="149" t="s">
        <v>243</v>
      </c>
      <c r="AU1399" s="149" t="s">
        <v>258</v>
      </c>
      <c r="AY1399" s="17" t="s">
        <v>241</v>
      </c>
      <c r="BE1399" s="150">
        <f t="shared" si="84"/>
        <v>0</v>
      </c>
      <c r="BF1399" s="150">
        <f t="shared" si="85"/>
        <v>0</v>
      </c>
      <c r="BG1399" s="150">
        <f t="shared" si="86"/>
        <v>0</v>
      </c>
      <c r="BH1399" s="150">
        <f t="shared" si="87"/>
        <v>0</v>
      </c>
      <c r="BI1399" s="150">
        <f t="shared" si="88"/>
        <v>0</v>
      </c>
      <c r="BJ1399" s="17" t="s">
        <v>86</v>
      </c>
      <c r="BK1399" s="150">
        <f t="shared" si="89"/>
        <v>0</v>
      </c>
      <c r="BL1399" s="17" t="s">
        <v>334</v>
      </c>
      <c r="BM1399" s="149" t="s">
        <v>4164</v>
      </c>
    </row>
    <row r="1400" spans="2:65" s="1" customFormat="1" ht="24.25" customHeight="1">
      <c r="B1400" s="32"/>
      <c r="C1400" s="137" t="s">
        <v>1747</v>
      </c>
      <c r="D1400" s="137" t="s">
        <v>243</v>
      </c>
      <c r="E1400" s="138" t="s">
        <v>1286</v>
      </c>
      <c r="F1400" s="139" t="s">
        <v>1287</v>
      </c>
      <c r="G1400" s="140" t="s">
        <v>327</v>
      </c>
      <c r="H1400" s="141">
        <v>2</v>
      </c>
      <c r="I1400" s="142"/>
      <c r="J1400" s="143">
        <f t="shared" si="80"/>
        <v>0</v>
      </c>
      <c r="K1400" s="144"/>
      <c r="L1400" s="32"/>
      <c r="M1400" s="145" t="s">
        <v>1</v>
      </c>
      <c r="N1400" s="146" t="s">
        <v>39</v>
      </c>
      <c r="P1400" s="147">
        <f t="shared" si="81"/>
        <v>0</v>
      </c>
      <c r="Q1400" s="147">
        <v>1.47E-3</v>
      </c>
      <c r="R1400" s="147">
        <f t="shared" si="82"/>
        <v>2.9399999999999999E-3</v>
      </c>
      <c r="S1400" s="147">
        <v>0</v>
      </c>
      <c r="T1400" s="148">
        <f t="shared" si="83"/>
        <v>0</v>
      </c>
      <c r="AR1400" s="149" t="s">
        <v>334</v>
      </c>
      <c r="AT1400" s="149" t="s">
        <v>243</v>
      </c>
      <c r="AU1400" s="149" t="s">
        <v>258</v>
      </c>
      <c r="AY1400" s="17" t="s">
        <v>241</v>
      </c>
      <c r="BE1400" s="150">
        <f t="shared" si="84"/>
        <v>0</v>
      </c>
      <c r="BF1400" s="150">
        <f t="shared" si="85"/>
        <v>0</v>
      </c>
      <c r="BG1400" s="150">
        <f t="shared" si="86"/>
        <v>0</v>
      </c>
      <c r="BH1400" s="150">
        <f t="shared" si="87"/>
        <v>0</v>
      </c>
      <c r="BI1400" s="150">
        <f t="shared" si="88"/>
        <v>0</v>
      </c>
      <c r="BJ1400" s="17" t="s">
        <v>86</v>
      </c>
      <c r="BK1400" s="150">
        <f t="shared" si="89"/>
        <v>0</v>
      </c>
      <c r="BL1400" s="17" t="s">
        <v>334</v>
      </c>
      <c r="BM1400" s="149" t="s">
        <v>4165</v>
      </c>
    </row>
    <row r="1401" spans="2:65" s="1" customFormat="1" ht="24.25" customHeight="1">
      <c r="B1401" s="32"/>
      <c r="C1401" s="137" t="s">
        <v>1749</v>
      </c>
      <c r="D1401" s="137" t="s">
        <v>243</v>
      </c>
      <c r="E1401" s="138" t="s">
        <v>1750</v>
      </c>
      <c r="F1401" s="139" t="s">
        <v>1751</v>
      </c>
      <c r="G1401" s="140" t="s">
        <v>327</v>
      </c>
      <c r="H1401" s="141">
        <v>7</v>
      </c>
      <c r="I1401" s="142"/>
      <c r="J1401" s="143">
        <f t="shared" si="80"/>
        <v>0</v>
      </c>
      <c r="K1401" s="144"/>
      <c r="L1401" s="32"/>
      <c r="M1401" s="145" t="s">
        <v>1</v>
      </c>
      <c r="N1401" s="146" t="s">
        <v>39</v>
      </c>
      <c r="P1401" s="147">
        <f t="shared" si="81"/>
        <v>0</v>
      </c>
      <c r="Q1401" s="147">
        <v>3.5E-4</v>
      </c>
      <c r="R1401" s="147">
        <f t="shared" si="82"/>
        <v>2.4499999999999999E-3</v>
      </c>
      <c r="S1401" s="147">
        <v>0</v>
      </c>
      <c r="T1401" s="148">
        <f t="shared" si="83"/>
        <v>0</v>
      </c>
      <c r="AR1401" s="149" t="s">
        <v>334</v>
      </c>
      <c r="AT1401" s="149" t="s">
        <v>243</v>
      </c>
      <c r="AU1401" s="149" t="s">
        <v>258</v>
      </c>
      <c r="AY1401" s="17" t="s">
        <v>241</v>
      </c>
      <c r="BE1401" s="150">
        <f t="shared" si="84"/>
        <v>0</v>
      </c>
      <c r="BF1401" s="150">
        <f t="shared" si="85"/>
        <v>0</v>
      </c>
      <c r="BG1401" s="150">
        <f t="shared" si="86"/>
        <v>0</v>
      </c>
      <c r="BH1401" s="150">
        <f t="shared" si="87"/>
        <v>0</v>
      </c>
      <c r="BI1401" s="150">
        <f t="shared" si="88"/>
        <v>0</v>
      </c>
      <c r="BJ1401" s="17" t="s">
        <v>86</v>
      </c>
      <c r="BK1401" s="150">
        <f t="shared" si="89"/>
        <v>0</v>
      </c>
      <c r="BL1401" s="17" t="s">
        <v>334</v>
      </c>
      <c r="BM1401" s="149" t="s">
        <v>4166</v>
      </c>
    </row>
    <row r="1402" spans="2:65" s="1" customFormat="1" ht="21.75" customHeight="1">
      <c r="B1402" s="32"/>
      <c r="C1402" s="137" t="s">
        <v>1753</v>
      </c>
      <c r="D1402" s="137" t="s">
        <v>243</v>
      </c>
      <c r="E1402" s="138" t="s">
        <v>1754</v>
      </c>
      <c r="F1402" s="139" t="s">
        <v>1755</v>
      </c>
      <c r="G1402" s="140" t="s">
        <v>282</v>
      </c>
      <c r="H1402" s="141">
        <v>3.5999999999999997E-2</v>
      </c>
      <c r="I1402" s="142"/>
      <c r="J1402" s="143">
        <f t="shared" si="80"/>
        <v>0</v>
      </c>
      <c r="K1402" s="144"/>
      <c r="L1402" s="32"/>
      <c r="M1402" s="145" t="s">
        <v>1</v>
      </c>
      <c r="N1402" s="146" t="s">
        <v>39</v>
      </c>
      <c r="P1402" s="147">
        <f t="shared" si="81"/>
        <v>0</v>
      </c>
      <c r="Q1402" s="147">
        <v>0</v>
      </c>
      <c r="R1402" s="147">
        <f t="shared" si="82"/>
        <v>0</v>
      </c>
      <c r="S1402" s="147">
        <v>0</v>
      </c>
      <c r="T1402" s="148">
        <f t="shared" si="83"/>
        <v>0</v>
      </c>
      <c r="AR1402" s="149" t="s">
        <v>334</v>
      </c>
      <c r="AT1402" s="149" t="s">
        <v>243</v>
      </c>
      <c r="AU1402" s="149" t="s">
        <v>258</v>
      </c>
      <c r="AY1402" s="17" t="s">
        <v>241</v>
      </c>
      <c r="BE1402" s="150">
        <f t="shared" si="84"/>
        <v>0</v>
      </c>
      <c r="BF1402" s="150">
        <f t="shared" si="85"/>
        <v>0</v>
      </c>
      <c r="BG1402" s="150">
        <f t="shared" si="86"/>
        <v>0</v>
      </c>
      <c r="BH1402" s="150">
        <f t="shared" si="87"/>
        <v>0</v>
      </c>
      <c r="BI1402" s="150">
        <f t="shared" si="88"/>
        <v>0</v>
      </c>
      <c r="BJ1402" s="17" t="s">
        <v>86</v>
      </c>
      <c r="BK1402" s="150">
        <f t="shared" si="89"/>
        <v>0</v>
      </c>
      <c r="BL1402" s="17" t="s">
        <v>334</v>
      </c>
      <c r="BM1402" s="149" t="s">
        <v>4167</v>
      </c>
    </row>
    <row r="1403" spans="2:65" s="11" customFormat="1" ht="20.75" customHeight="1">
      <c r="B1403" s="125"/>
      <c r="D1403" s="126" t="s">
        <v>72</v>
      </c>
      <c r="E1403" s="135" t="s">
        <v>1757</v>
      </c>
      <c r="F1403" s="135" t="s">
        <v>1758</v>
      </c>
      <c r="I1403" s="128"/>
      <c r="J1403" s="136">
        <f>BK1403</f>
        <v>0</v>
      </c>
      <c r="L1403" s="125"/>
      <c r="M1403" s="130"/>
      <c r="P1403" s="131">
        <f>SUM(P1404:P1411)</f>
        <v>0</v>
      </c>
      <c r="R1403" s="131">
        <f>SUM(R1404:R1411)</f>
        <v>9.2120000000000007E-2</v>
      </c>
      <c r="T1403" s="132">
        <f>SUM(T1404:T1411)</f>
        <v>0</v>
      </c>
      <c r="AR1403" s="126" t="s">
        <v>86</v>
      </c>
      <c r="AT1403" s="133" t="s">
        <v>72</v>
      </c>
      <c r="AU1403" s="133" t="s">
        <v>86</v>
      </c>
      <c r="AY1403" s="126" t="s">
        <v>241</v>
      </c>
      <c r="BK1403" s="134">
        <f>SUM(BK1404:BK1411)</f>
        <v>0</v>
      </c>
    </row>
    <row r="1404" spans="2:65" s="1" customFormat="1" ht="24.25" customHeight="1">
      <c r="B1404" s="32"/>
      <c r="C1404" s="137" t="s">
        <v>1759</v>
      </c>
      <c r="D1404" s="137" t="s">
        <v>243</v>
      </c>
      <c r="E1404" s="138" t="s">
        <v>1760</v>
      </c>
      <c r="F1404" s="139" t="s">
        <v>1761</v>
      </c>
      <c r="G1404" s="140" t="s">
        <v>327</v>
      </c>
      <c r="H1404" s="141">
        <v>7</v>
      </c>
      <c r="I1404" s="142"/>
      <c r="J1404" s="143">
        <f t="shared" ref="J1404:J1411" si="90">ROUND(I1404*H1404,2)</f>
        <v>0</v>
      </c>
      <c r="K1404" s="144"/>
      <c r="L1404" s="32"/>
      <c r="M1404" s="145" t="s">
        <v>1</v>
      </c>
      <c r="N1404" s="146" t="s">
        <v>39</v>
      </c>
      <c r="P1404" s="147">
        <f t="shared" ref="P1404:P1411" si="91">O1404*H1404</f>
        <v>0</v>
      </c>
      <c r="Q1404" s="147">
        <v>1.2500000000000001E-2</v>
      </c>
      <c r="R1404" s="147">
        <f t="shared" ref="R1404:R1411" si="92">Q1404*H1404</f>
        <v>8.7500000000000008E-2</v>
      </c>
      <c r="S1404" s="147">
        <v>0</v>
      </c>
      <c r="T1404" s="148">
        <f t="shared" ref="T1404:T1411" si="93">S1404*H1404</f>
        <v>0</v>
      </c>
      <c r="AR1404" s="149" t="s">
        <v>334</v>
      </c>
      <c r="AT1404" s="149" t="s">
        <v>243</v>
      </c>
      <c r="AU1404" s="149" t="s">
        <v>258</v>
      </c>
      <c r="AY1404" s="17" t="s">
        <v>241</v>
      </c>
      <c r="BE1404" s="150">
        <f t="shared" ref="BE1404:BE1411" si="94">IF(N1404="základní",J1404,0)</f>
        <v>0</v>
      </c>
      <c r="BF1404" s="150">
        <f t="shared" ref="BF1404:BF1411" si="95">IF(N1404="snížená",J1404,0)</f>
        <v>0</v>
      </c>
      <c r="BG1404" s="150">
        <f t="shared" ref="BG1404:BG1411" si="96">IF(N1404="zákl. přenesená",J1404,0)</f>
        <v>0</v>
      </c>
      <c r="BH1404" s="150">
        <f t="shared" ref="BH1404:BH1411" si="97">IF(N1404="sníž. přenesená",J1404,0)</f>
        <v>0</v>
      </c>
      <c r="BI1404" s="150">
        <f t="shared" ref="BI1404:BI1411" si="98">IF(N1404="nulová",J1404,0)</f>
        <v>0</v>
      </c>
      <c r="BJ1404" s="17" t="s">
        <v>86</v>
      </c>
      <c r="BK1404" s="150">
        <f t="shared" ref="BK1404:BK1411" si="99">ROUND(I1404*H1404,2)</f>
        <v>0</v>
      </c>
      <c r="BL1404" s="17" t="s">
        <v>334</v>
      </c>
      <c r="BM1404" s="149" t="s">
        <v>4168</v>
      </c>
    </row>
    <row r="1405" spans="2:65" s="1" customFormat="1" ht="24.25" customHeight="1">
      <c r="B1405" s="32"/>
      <c r="C1405" s="137" t="s">
        <v>1763</v>
      </c>
      <c r="D1405" s="137" t="s">
        <v>243</v>
      </c>
      <c r="E1405" s="138" t="s">
        <v>1764</v>
      </c>
      <c r="F1405" s="139" t="s">
        <v>1765</v>
      </c>
      <c r="G1405" s="140" t="s">
        <v>327</v>
      </c>
      <c r="H1405" s="141">
        <v>7</v>
      </c>
      <c r="I1405" s="142"/>
      <c r="J1405" s="143">
        <f t="shared" si="90"/>
        <v>0</v>
      </c>
      <c r="K1405" s="144"/>
      <c r="L1405" s="32"/>
      <c r="M1405" s="145" t="s">
        <v>1</v>
      </c>
      <c r="N1405" s="146" t="s">
        <v>39</v>
      </c>
      <c r="P1405" s="147">
        <f t="shared" si="91"/>
        <v>0</v>
      </c>
      <c r="Q1405" s="147">
        <v>0</v>
      </c>
      <c r="R1405" s="147">
        <f t="shared" si="92"/>
        <v>0</v>
      </c>
      <c r="S1405" s="147">
        <v>0</v>
      </c>
      <c r="T1405" s="148">
        <f t="shared" si="93"/>
        <v>0</v>
      </c>
      <c r="AR1405" s="149" t="s">
        <v>334</v>
      </c>
      <c r="AT1405" s="149" t="s">
        <v>243</v>
      </c>
      <c r="AU1405" s="149" t="s">
        <v>258</v>
      </c>
      <c r="AY1405" s="17" t="s">
        <v>241</v>
      </c>
      <c r="BE1405" s="150">
        <f t="shared" si="94"/>
        <v>0</v>
      </c>
      <c r="BF1405" s="150">
        <f t="shared" si="95"/>
        <v>0</v>
      </c>
      <c r="BG1405" s="150">
        <f t="shared" si="96"/>
        <v>0</v>
      </c>
      <c r="BH1405" s="150">
        <f t="shared" si="97"/>
        <v>0</v>
      </c>
      <c r="BI1405" s="150">
        <f t="shared" si="98"/>
        <v>0</v>
      </c>
      <c r="BJ1405" s="17" t="s">
        <v>86</v>
      </c>
      <c r="BK1405" s="150">
        <f t="shared" si="99"/>
        <v>0</v>
      </c>
      <c r="BL1405" s="17" t="s">
        <v>334</v>
      </c>
      <c r="BM1405" s="149" t="s">
        <v>4169</v>
      </c>
    </row>
    <row r="1406" spans="2:65" s="1" customFormat="1" ht="16.5" customHeight="1">
      <c r="B1406" s="32"/>
      <c r="C1406" s="137" t="s">
        <v>1767</v>
      </c>
      <c r="D1406" s="137" t="s">
        <v>243</v>
      </c>
      <c r="E1406" s="138" t="s">
        <v>1768</v>
      </c>
      <c r="F1406" s="139" t="s">
        <v>1769</v>
      </c>
      <c r="G1406" s="140" t="s">
        <v>327</v>
      </c>
      <c r="H1406" s="141">
        <v>7</v>
      </c>
      <c r="I1406" s="142"/>
      <c r="J1406" s="143">
        <f t="shared" si="90"/>
        <v>0</v>
      </c>
      <c r="K1406" s="144"/>
      <c r="L1406" s="32"/>
      <c r="M1406" s="145" t="s">
        <v>1</v>
      </c>
      <c r="N1406" s="146" t="s">
        <v>39</v>
      </c>
      <c r="P1406" s="147">
        <f t="shared" si="91"/>
        <v>0</v>
      </c>
      <c r="Q1406" s="147">
        <v>0</v>
      </c>
      <c r="R1406" s="147">
        <f t="shared" si="92"/>
        <v>0</v>
      </c>
      <c r="S1406" s="147">
        <v>0</v>
      </c>
      <c r="T1406" s="148">
        <f t="shared" si="93"/>
        <v>0</v>
      </c>
      <c r="AR1406" s="149" t="s">
        <v>334</v>
      </c>
      <c r="AT1406" s="149" t="s">
        <v>243</v>
      </c>
      <c r="AU1406" s="149" t="s">
        <v>258</v>
      </c>
      <c r="AY1406" s="17" t="s">
        <v>241</v>
      </c>
      <c r="BE1406" s="150">
        <f t="shared" si="94"/>
        <v>0</v>
      </c>
      <c r="BF1406" s="150">
        <f t="shared" si="95"/>
        <v>0</v>
      </c>
      <c r="BG1406" s="150">
        <f t="shared" si="96"/>
        <v>0</v>
      </c>
      <c r="BH1406" s="150">
        <f t="shared" si="97"/>
        <v>0</v>
      </c>
      <c r="BI1406" s="150">
        <f t="shared" si="98"/>
        <v>0</v>
      </c>
      <c r="BJ1406" s="17" t="s">
        <v>86</v>
      </c>
      <c r="BK1406" s="150">
        <f t="shared" si="99"/>
        <v>0</v>
      </c>
      <c r="BL1406" s="17" t="s">
        <v>334</v>
      </c>
      <c r="BM1406" s="149" t="s">
        <v>4170</v>
      </c>
    </row>
    <row r="1407" spans="2:65" s="1" customFormat="1" ht="33" customHeight="1">
      <c r="B1407" s="32"/>
      <c r="C1407" s="137" t="s">
        <v>1771</v>
      </c>
      <c r="D1407" s="137" t="s">
        <v>243</v>
      </c>
      <c r="E1407" s="138" t="s">
        <v>1772</v>
      </c>
      <c r="F1407" s="139" t="s">
        <v>1773</v>
      </c>
      <c r="G1407" s="140" t="s">
        <v>327</v>
      </c>
      <c r="H1407" s="141">
        <v>7</v>
      </c>
      <c r="I1407" s="142"/>
      <c r="J1407" s="143">
        <f t="shared" si="90"/>
        <v>0</v>
      </c>
      <c r="K1407" s="144"/>
      <c r="L1407" s="32"/>
      <c r="M1407" s="145" t="s">
        <v>1</v>
      </c>
      <c r="N1407" s="146" t="s">
        <v>39</v>
      </c>
      <c r="P1407" s="147">
        <f t="shared" si="91"/>
        <v>0</v>
      </c>
      <c r="Q1407" s="147">
        <v>6.6E-4</v>
      </c>
      <c r="R1407" s="147">
        <f t="shared" si="92"/>
        <v>4.62E-3</v>
      </c>
      <c r="S1407" s="147">
        <v>0</v>
      </c>
      <c r="T1407" s="148">
        <f t="shared" si="93"/>
        <v>0</v>
      </c>
      <c r="AR1407" s="149" t="s">
        <v>334</v>
      </c>
      <c r="AT1407" s="149" t="s">
        <v>243</v>
      </c>
      <c r="AU1407" s="149" t="s">
        <v>258</v>
      </c>
      <c r="AY1407" s="17" t="s">
        <v>241</v>
      </c>
      <c r="BE1407" s="150">
        <f t="shared" si="94"/>
        <v>0</v>
      </c>
      <c r="BF1407" s="150">
        <f t="shared" si="95"/>
        <v>0</v>
      </c>
      <c r="BG1407" s="150">
        <f t="shared" si="96"/>
        <v>0</v>
      </c>
      <c r="BH1407" s="150">
        <f t="shared" si="97"/>
        <v>0</v>
      </c>
      <c r="BI1407" s="150">
        <f t="shared" si="98"/>
        <v>0</v>
      </c>
      <c r="BJ1407" s="17" t="s">
        <v>86</v>
      </c>
      <c r="BK1407" s="150">
        <f t="shared" si="99"/>
        <v>0</v>
      </c>
      <c r="BL1407" s="17" t="s">
        <v>334</v>
      </c>
      <c r="BM1407" s="149" t="s">
        <v>4171</v>
      </c>
    </row>
    <row r="1408" spans="2:65" s="1" customFormat="1" ht="24.25" customHeight="1">
      <c r="B1408" s="32"/>
      <c r="C1408" s="137" t="s">
        <v>1775</v>
      </c>
      <c r="D1408" s="137" t="s">
        <v>243</v>
      </c>
      <c r="E1408" s="138" t="s">
        <v>1776</v>
      </c>
      <c r="F1408" s="139" t="s">
        <v>1777</v>
      </c>
      <c r="G1408" s="140" t="s">
        <v>282</v>
      </c>
      <c r="H1408" s="141">
        <v>9.1999999999999998E-2</v>
      </c>
      <c r="I1408" s="142"/>
      <c r="J1408" s="143">
        <f t="shared" si="90"/>
        <v>0</v>
      </c>
      <c r="K1408" s="144"/>
      <c r="L1408" s="32"/>
      <c r="M1408" s="145" t="s">
        <v>1</v>
      </c>
      <c r="N1408" s="146" t="s">
        <v>39</v>
      </c>
      <c r="P1408" s="147">
        <f t="shared" si="91"/>
        <v>0</v>
      </c>
      <c r="Q1408" s="147">
        <v>0</v>
      </c>
      <c r="R1408" s="147">
        <f t="shared" si="92"/>
        <v>0</v>
      </c>
      <c r="S1408" s="147">
        <v>0</v>
      </c>
      <c r="T1408" s="148">
        <f t="shared" si="93"/>
        <v>0</v>
      </c>
      <c r="AR1408" s="149" t="s">
        <v>334</v>
      </c>
      <c r="AT1408" s="149" t="s">
        <v>243</v>
      </c>
      <c r="AU1408" s="149" t="s">
        <v>258</v>
      </c>
      <c r="AY1408" s="17" t="s">
        <v>241</v>
      </c>
      <c r="BE1408" s="150">
        <f t="shared" si="94"/>
        <v>0</v>
      </c>
      <c r="BF1408" s="150">
        <f t="shared" si="95"/>
        <v>0</v>
      </c>
      <c r="BG1408" s="150">
        <f t="shared" si="96"/>
        <v>0</v>
      </c>
      <c r="BH1408" s="150">
        <f t="shared" si="97"/>
        <v>0</v>
      </c>
      <c r="BI1408" s="150">
        <f t="shared" si="98"/>
        <v>0</v>
      </c>
      <c r="BJ1408" s="17" t="s">
        <v>86</v>
      </c>
      <c r="BK1408" s="150">
        <f t="shared" si="99"/>
        <v>0</v>
      </c>
      <c r="BL1408" s="17" t="s">
        <v>334</v>
      </c>
      <c r="BM1408" s="149" t="s">
        <v>4172</v>
      </c>
    </row>
    <row r="1409" spans="2:65" s="1" customFormat="1" ht="24.25" customHeight="1">
      <c r="B1409" s="32"/>
      <c r="C1409" s="137" t="s">
        <v>1779</v>
      </c>
      <c r="D1409" s="137" t="s">
        <v>243</v>
      </c>
      <c r="E1409" s="138" t="s">
        <v>1780</v>
      </c>
      <c r="F1409" s="139" t="s">
        <v>1781</v>
      </c>
      <c r="G1409" s="140" t="s">
        <v>327</v>
      </c>
      <c r="H1409" s="141">
        <v>2</v>
      </c>
      <c r="I1409" s="142"/>
      <c r="J1409" s="143">
        <f t="shared" si="90"/>
        <v>0</v>
      </c>
      <c r="K1409" s="144"/>
      <c r="L1409" s="32"/>
      <c r="M1409" s="145" t="s">
        <v>1</v>
      </c>
      <c r="N1409" s="146" t="s">
        <v>39</v>
      </c>
      <c r="P1409" s="147">
        <f t="shared" si="91"/>
        <v>0</v>
      </c>
      <c r="Q1409" s="147">
        <v>0</v>
      </c>
      <c r="R1409" s="147">
        <f t="shared" si="92"/>
        <v>0</v>
      </c>
      <c r="S1409" s="147">
        <v>0</v>
      </c>
      <c r="T1409" s="148">
        <f t="shared" si="93"/>
        <v>0</v>
      </c>
      <c r="AR1409" s="149" t="s">
        <v>334</v>
      </c>
      <c r="AT1409" s="149" t="s">
        <v>243</v>
      </c>
      <c r="AU1409" s="149" t="s">
        <v>258</v>
      </c>
      <c r="AY1409" s="17" t="s">
        <v>241</v>
      </c>
      <c r="BE1409" s="150">
        <f t="shared" si="94"/>
        <v>0</v>
      </c>
      <c r="BF1409" s="150">
        <f t="shared" si="95"/>
        <v>0</v>
      </c>
      <c r="BG1409" s="150">
        <f t="shared" si="96"/>
        <v>0</v>
      </c>
      <c r="BH1409" s="150">
        <f t="shared" si="97"/>
        <v>0</v>
      </c>
      <c r="BI1409" s="150">
        <f t="shared" si="98"/>
        <v>0</v>
      </c>
      <c r="BJ1409" s="17" t="s">
        <v>86</v>
      </c>
      <c r="BK1409" s="150">
        <f t="shared" si="99"/>
        <v>0</v>
      </c>
      <c r="BL1409" s="17" t="s">
        <v>334</v>
      </c>
      <c r="BM1409" s="149" t="s">
        <v>4173</v>
      </c>
    </row>
    <row r="1410" spans="2:65" s="1" customFormat="1" ht="16.5" customHeight="1">
      <c r="B1410" s="32"/>
      <c r="C1410" s="137" t="s">
        <v>1783</v>
      </c>
      <c r="D1410" s="137" t="s">
        <v>243</v>
      </c>
      <c r="E1410" s="138" t="s">
        <v>1784</v>
      </c>
      <c r="F1410" s="139" t="s">
        <v>1785</v>
      </c>
      <c r="G1410" s="140" t="s">
        <v>327</v>
      </c>
      <c r="H1410" s="141">
        <v>1</v>
      </c>
      <c r="I1410" s="142"/>
      <c r="J1410" s="143">
        <f t="shared" si="90"/>
        <v>0</v>
      </c>
      <c r="K1410" s="144"/>
      <c r="L1410" s="32"/>
      <c r="M1410" s="145" t="s">
        <v>1</v>
      </c>
      <c r="N1410" s="146" t="s">
        <v>39</v>
      </c>
      <c r="P1410" s="147">
        <f t="shared" si="91"/>
        <v>0</v>
      </c>
      <c r="Q1410" s="147">
        <v>0</v>
      </c>
      <c r="R1410" s="147">
        <f t="shared" si="92"/>
        <v>0</v>
      </c>
      <c r="S1410" s="147">
        <v>0</v>
      </c>
      <c r="T1410" s="148">
        <f t="shared" si="93"/>
        <v>0</v>
      </c>
      <c r="AR1410" s="149" t="s">
        <v>334</v>
      </c>
      <c r="AT1410" s="149" t="s">
        <v>243</v>
      </c>
      <c r="AU1410" s="149" t="s">
        <v>258</v>
      </c>
      <c r="AY1410" s="17" t="s">
        <v>241</v>
      </c>
      <c r="BE1410" s="150">
        <f t="shared" si="94"/>
        <v>0</v>
      </c>
      <c r="BF1410" s="150">
        <f t="shared" si="95"/>
        <v>0</v>
      </c>
      <c r="BG1410" s="150">
        <f t="shared" si="96"/>
        <v>0</v>
      </c>
      <c r="BH1410" s="150">
        <f t="shared" si="97"/>
        <v>0</v>
      </c>
      <c r="BI1410" s="150">
        <f t="shared" si="98"/>
        <v>0</v>
      </c>
      <c r="BJ1410" s="17" t="s">
        <v>86</v>
      </c>
      <c r="BK1410" s="150">
        <f t="shared" si="99"/>
        <v>0</v>
      </c>
      <c r="BL1410" s="17" t="s">
        <v>334</v>
      </c>
      <c r="BM1410" s="149" t="s">
        <v>4174</v>
      </c>
    </row>
    <row r="1411" spans="2:65" s="1" customFormat="1" ht="21.75" customHeight="1">
      <c r="B1411" s="32"/>
      <c r="C1411" s="137" t="s">
        <v>1787</v>
      </c>
      <c r="D1411" s="137" t="s">
        <v>243</v>
      </c>
      <c r="E1411" s="138" t="s">
        <v>1788</v>
      </c>
      <c r="F1411" s="139" t="s">
        <v>1789</v>
      </c>
      <c r="G1411" s="140" t="s">
        <v>282</v>
      </c>
      <c r="H1411" s="141">
        <v>0.56100000000000005</v>
      </c>
      <c r="I1411" s="142"/>
      <c r="J1411" s="143">
        <f t="shared" si="90"/>
        <v>0</v>
      </c>
      <c r="K1411" s="144"/>
      <c r="L1411" s="32"/>
      <c r="M1411" s="145" t="s">
        <v>1</v>
      </c>
      <c r="N1411" s="146" t="s">
        <v>39</v>
      </c>
      <c r="P1411" s="147">
        <f t="shared" si="91"/>
        <v>0</v>
      </c>
      <c r="Q1411" s="147">
        <v>0</v>
      </c>
      <c r="R1411" s="147">
        <f t="shared" si="92"/>
        <v>0</v>
      </c>
      <c r="S1411" s="147">
        <v>0</v>
      </c>
      <c r="T1411" s="148">
        <f t="shared" si="93"/>
        <v>0</v>
      </c>
      <c r="AR1411" s="149" t="s">
        <v>334</v>
      </c>
      <c r="AT1411" s="149" t="s">
        <v>243</v>
      </c>
      <c r="AU1411" s="149" t="s">
        <v>258</v>
      </c>
      <c r="AY1411" s="17" t="s">
        <v>241</v>
      </c>
      <c r="BE1411" s="150">
        <f t="shared" si="94"/>
        <v>0</v>
      </c>
      <c r="BF1411" s="150">
        <f t="shared" si="95"/>
        <v>0</v>
      </c>
      <c r="BG1411" s="150">
        <f t="shared" si="96"/>
        <v>0</v>
      </c>
      <c r="BH1411" s="150">
        <f t="shared" si="97"/>
        <v>0</v>
      </c>
      <c r="BI1411" s="150">
        <f t="shared" si="98"/>
        <v>0</v>
      </c>
      <c r="BJ1411" s="17" t="s">
        <v>86</v>
      </c>
      <c r="BK1411" s="150">
        <f t="shared" si="99"/>
        <v>0</v>
      </c>
      <c r="BL1411" s="17" t="s">
        <v>334</v>
      </c>
      <c r="BM1411" s="149" t="s">
        <v>4175</v>
      </c>
    </row>
    <row r="1412" spans="2:65" s="11" customFormat="1" ht="20.75" customHeight="1">
      <c r="B1412" s="125"/>
      <c r="D1412" s="126" t="s">
        <v>72</v>
      </c>
      <c r="E1412" s="135" t="s">
        <v>1791</v>
      </c>
      <c r="F1412" s="135" t="s">
        <v>1792</v>
      </c>
      <c r="I1412" s="128"/>
      <c r="J1412" s="136">
        <f>BK1412</f>
        <v>0</v>
      </c>
      <c r="L1412" s="125"/>
      <c r="M1412" s="130"/>
      <c r="P1412" s="131">
        <f>SUM(P1413:P1423)</f>
        <v>0</v>
      </c>
      <c r="R1412" s="131">
        <f>SUM(R1413:R1423)</f>
        <v>0.64576</v>
      </c>
      <c r="T1412" s="132">
        <f>SUM(T1413:T1423)</f>
        <v>0</v>
      </c>
      <c r="AR1412" s="126" t="s">
        <v>86</v>
      </c>
      <c r="AT1412" s="133" t="s">
        <v>72</v>
      </c>
      <c r="AU1412" s="133" t="s">
        <v>86</v>
      </c>
      <c r="AY1412" s="126" t="s">
        <v>241</v>
      </c>
      <c r="BK1412" s="134">
        <f>SUM(BK1413:BK1423)</f>
        <v>0</v>
      </c>
    </row>
    <row r="1413" spans="2:65" s="1" customFormat="1" ht="37.75" customHeight="1">
      <c r="B1413" s="32"/>
      <c r="C1413" s="137" t="s">
        <v>1793</v>
      </c>
      <c r="D1413" s="137" t="s">
        <v>243</v>
      </c>
      <c r="E1413" s="138" t="s">
        <v>1794</v>
      </c>
      <c r="F1413" s="139" t="s">
        <v>1795</v>
      </c>
      <c r="G1413" s="140" t="s">
        <v>299</v>
      </c>
      <c r="H1413" s="141">
        <v>1780</v>
      </c>
      <c r="I1413" s="142"/>
      <c r="J1413" s="143">
        <f t="shared" ref="J1413:J1423" si="100">ROUND(I1413*H1413,2)</f>
        <v>0</v>
      </c>
      <c r="K1413" s="144"/>
      <c r="L1413" s="32"/>
      <c r="M1413" s="145" t="s">
        <v>1</v>
      </c>
      <c r="N1413" s="146" t="s">
        <v>39</v>
      </c>
      <c r="P1413" s="147">
        <f t="shared" ref="P1413:P1423" si="101">O1413*H1413</f>
        <v>0</v>
      </c>
      <c r="Q1413" s="147">
        <v>1E-4</v>
      </c>
      <c r="R1413" s="147">
        <f t="shared" ref="R1413:R1423" si="102">Q1413*H1413</f>
        <v>0.17800000000000002</v>
      </c>
      <c r="S1413" s="147">
        <v>0</v>
      </c>
      <c r="T1413" s="148">
        <f t="shared" ref="T1413:T1423" si="103">S1413*H1413</f>
        <v>0</v>
      </c>
      <c r="AR1413" s="149" t="s">
        <v>334</v>
      </c>
      <c r="AT1413" s="149" t="s">
        <v>243</v>
      </c>
      <c r="AU1413" s="149" t="s">
        <v>258</v>
      </c>
      <c r="AY1413" s="17" t="s">
        <v>241</v>
      </c>
      <c r="BE1413" s="150">
        <f t="shared" ref="BE1413:BE1423" si="104">IF(N1413="základní",J1413,0)</f>
        <v>0</v>
      </c>
      <c r="BF1413" s="150">
        <f t="shared" ref="BF1413:BF1423" si="105">IF(N1413="snížená",J1413,0)</f>
        <v>0</v>
      </c>
      <c r="BG1413" s="150">
        <f t="shared" ref="BG1413:BG1423" si="106">IF(N1413="zákl. přenesená",J1413,0)</f>
        <v>0</v>
      </c>
      <c r="BH1413" s="150">
        <f t="shared" ref="BH1413:BH1423" si="107">IF(N1413="sníž. přenesená",J1413,0)</f>
        <v>0</v>
      </c>
      <c r="BI1413" s="150">
        <f t="shared" ref="BI1413:BI1423" si="108">IF(N1413="nulová",J1413,0)</f>
        <v>0</v>
      </c>
      <c r="BJ1413" s="17" t="s">
        <v>86</v>
      </c>
      <c r="BK1413" s="150">
        <f t="shared" ref="BK1413:BK1423" si="109">ROUND(I1413*H1413,2)</f>
        <v>0</v>
      </c>
      <c r="BL1413" s="17" t="s">
        <v>334</v>
      </c>
      <c r="BM1413" s="149" t="s">
        <v>4176</v>
      </c>
    </row>
    <row r="1414" spans="2:65" s="1" customFormat="1" ht="37.75" customHeight="1">
      <c r="B1414" s="32"/>
      <c r="C1414" s="137" t="s">
        <v>1797</v>
      </c>
      <c r="D1414" s="137" t="s">
        <v>243</v>
      </c>
      <c r="E1414" s="138" t="s">
        <v>1798</v>
      </c>
      <c r="F1414" s="139" t="s">
        <v>1799</v>
      </c>
      <c r="G1414" s="140" t="s">
        <v>246</v>
      </c>
      <c r="H1414" s="141">
        <v>315</v>
      </c>
      <c r="I1414" s="142"/>
      <c r="J1414" s="143">
        <f t="shared" si="100"/>
        <v>0</v>
      </c>
      <c r="K1414" s="144"/>
      <c r="L1414" s="32"/>
      <c r="M1414" s="145" t="s">
        <v>1</v>
      </c>
      <c r="N1414" s="146" t="s">
        <v>39</v>
      </c>
      <c r="P1414" s="147">
        <f t="shared" si="101"/>
        <v>0</v>
      </c>
      <c r="Q1414" s="147">
        <v>1.2099999999999999E-3</v>
      </c>
      <c r="R1414" s="147">
        <f t="shared" si="102"/>
        <v>0.38114999999999999</v>
      </c>
      <c r="S1414" s="147">
        <v>0</v>
      </c>
      <c r="T1414" s="148">
        <f t="shared" si="103"/>
        <v>0</v>
      </c>
      <c r="AR1414" s="149" t="s">
        <v>334</v>
      </c>
      <c r="AT1414" s="149" t="s">
        <v>243</v>
      </c>
      <c r="AU1414" s="149" t="s">
        <v>258</v>
      </c>
      <c r="AY1414" s="17" t="s">
        <v>241</v>
      </c>
      <c r="BE1414" s="150">
        <f t="shared" si="104"/>
        <v>0</v>
      </c>
      <c r="BF1414" s="150">
        <f t="shared" si="105"/>
        <v>0</v>
      </c>
      <c r="BG1414" s="150">
        <f t="shared" si="106"/>
        <v>0</v>
      </c>
      <c r="BH1414" s="150">
        <f t="shared" si="107"/>
        <v>0</v>
      </c>
      <c r="BI1414" s="150">
        <f t="shared" si="108"/>
        <v>0</v>
      </c>
      <c r="BJ1414" s="17" t="s">
        <v>86</v>
      </c>
      <c r="BK1414" s="150">
        <f t="shared" si="109"/>
        <v>0</v>
      </c>
      <c r="BL1414" s="17" t="s">
        <v>334</v>
      </c>
      <c r="BM1414" s="149" t="s">
        <v>4177</v>
      </c>
    </row>
    <row r="1415" spans="2:65" s="1" customFormat="1" ht="24.25" customHeight="1">
      <c r="B1415" s="32"/>
      <c r="C1415" s="137" t="s">
        <v>1801</v>
      </c>
      <c r="D1415" s="137" t="s">
        <v>243</v>
      </c>
      <c r="E1415" s="138" t="s">
        <v>1802</v>
      </c>
      <c r="F1415" s="139" t="s">
        <v>1803</v>
      </c>
      <c r="G1415" s="140" t="s">
        <v>299</v>
      </c>
      <c r="H1415" s="141">
        <v>362</v>
      </c>
      <c r="I1415" s="142"/>
      <c r="J1415" s="143">
        <f t="shared" si="100"/>
        <v>0</v>
      </c>
      <c r="K1415" s="144"/>
      <c r="L1415" s="32"/>
      <c r="M1415" s="145" t="s">
        <v>1</v>
      </c>
      <c r="N1415" s="146" t="s">
        <v>39</v>
      </c>
      <c r="P1415" s="147">
        <f t="shared" si="101"/>
        <v>0</v>
      </c>
      <c r="Q1415" s="147">
        <v>6.0000000000000002E-5</v>
      </c>
      <c r="R1415" s="147">
        <f t="shared" si="102"/>
        <v>2.172E-2</v>
      </c>
      <c r="S1415" s="147">
        <v>0</v>
      </c>
      <c r="T1415" s="148">
        <f t="shared" si="103"/>
        <v>0</v>
      </c>
      <c r="AR1415" s="149" t="s">
        <v>334</v>
      </c>
      <c r="AT1415" s="149" t="s">
        <v>243</v>
      </c>
      <c r="AU1415" s="149" t="s">
        <v>258</v>
      </c>
      <c r="AY1415" s="17" t="s">
        <v>241</v>
      </c>
      <c r="BE1415" s="150">
        <f t="shared" si="104"/>
        <v>0</v>
      </c>
      <c r="BF1415" s="150">
        <f t="shared" si="105"/>
        <v>0</v>
      </c>
      <c r="BG1415" s="150">
        <f t="shared" si="106"/>
        <v>0</v>
      </c>
      <c r="BH1415" s="150">
        <f t="shared" si="107"/>
        <v>0</v>
      </c>
      <c r="BI1415" s="150">
        <f t="shared" si="108"/>
        <v>0</v>
      </c>
      <c r="BJ1415" s="17" t="s">
        <v>86</v>
      </c>
      <c r="BK1415" s="150">
        <f t="shared" si="109"/>
        <v>0</v>
      </c>
      <c r="BL1415" s="17" t="s">
        <v>334</v>
      </c>
      <c r="BM1415" s="149" t="s">
        <v>4178</v>
      </c>
    </row>
    <row r="1416" spans="2:65" s="1" customFormat="1" ht="24.25" customHeight="1">
      <c r="B1416" s="32"/>
      <c r="C1416" s="137" t="s">
        <v>1805</v>
      </c>
      <c r="D1416" s="137" t="s">
        <v>243</v>
      </c>
      <c r="E1416" s="138" t="s">
        <v>1806</v>
      </c>
      <c r="F1416" s="139" t="s">
        <v>1807</v>
      </c>
      <c r="G1416" s="140" t="s">
        <v>299</v>
      </c>
      <c r="H1416" s="141">
        <v>130</v>
      </c>
      <c r="I1416" s="142"/>
      <c r="J1416" s="143">
        <f t="shared" si="100"/>
        <v>0</v>
      </c>
      <c r="K1416" s="144"/>
      <c r="L1416" s="32"/>
      <c r="M1416" s="145" t="s">
        <v>1</v>
      </c>
      <c r="N1416" s="146" t="s">
        <v>39</v>
      </c>
      <c r="P1416" s="147">
        <f t="shared" si="101"/>
        <v>0</v>
      </c>
      <c r="Q1416" s="147">
        <v>1E-4</v>
      </c>
      <c r="R1416" s="147">
        <f t="shared" si="102"/>
        <v>1.3000000000000001E-2</v>
      </c>
      <c r="S1416" s="147">
        <v>0</v>
      </c>
      <c r="T1416" s="148">
        <f t="shared" si="103"/>
        <v>0</v>
      </c>
      <c r="AR1416" s="149" t="s">
        <v>334</v>
      </c>
      <c r="AT1416" s="149" t="s">
        <v>243</v>
      </c>
      <c r="AU1416" s="149" t="s">
        <v>258</v>
      </c>
      <c r="AY1416" s="17" t="s">
        <v>241</v>
      </c>
      <c r="BE1416" s="150">
        <f t="shared" si="104"/>
        <v>0</v>
      </c>
      <c r="BF1416" s="150">
        <f t="shared" si="105"/>
        <v>0</v>
      </c>
      <c r="BG1416" s="150">
        <f t="shared" si="106"/>
        <v>0</v>
      </c>
      <c r="BH1416" s="150">
        <f t="shared" si="107"/>
        <v>0</v>
      </c>
      <c r="BI1416" s="150">
        <f t="shared" si="108"/>
        <v>0</v>
      </c>
      <c r="BJ1416" s="17" t="s">
        <v>86</v>
      </c>
      <c r="BK1416" s="150">
        <f t="shared" si="109"/>
        <v>0</v>
      </c>
      <c r="BL1416" s="17" t="s">
        <v>334</v>
      </c>
      <c r="BM1416" s="149" t="s">
        <v>4179</v>
      </c>
    </row>
    <row r="1417" spans="2:65" s="1" customFormat="1" ht="21.75" customHeight="1">
      <c r="B1417" s="32"/>
      <c r="C1417" s="137" t="s">
        <v>1809</v>
      </c>
      <c r="D1417" s="137" t="s">
        <v>243</v>
      </c>
      <c r="E1417" s="138" t="s">
        <v>1810</v>
      </c>
      <c r="F1417" s="139" t="s">
        <v>1811</v>
      </c>
      <c r="G1417" s="140" t="s">
        <v>299</v>
      </c>
      <c r="H1417" s="141">
        <v>22</v>
      </c>
      <c r="I1417" s="142"/>
      <c r="J1417" s="143">
        <f t="shared" si="100"/>
        <v>0</v>
      </c>
      <c r="K1417" s="144"/>
      <c r="L1417" s="32"/>
      <c r="M1417" s="145" t="s">
        <v>1</v>
      </c>
      <c r="N1417" s="146" t="s">
        <v>39</v>
      </c>
      <c r="P1417" s="147">
        <f t="shared" si="101"/>
        <v>0</v>
      </c>
      <c r="Q1417" s="147">
        <v>6.0000000000000002E-5</v>
      </c>
      <c r="R1417" s="147">
        <f t="shared" si="102"/>
        <v>1.32E-3</v>
      </c>
      <c r="S1417" s="147">
        <v>0</v>
      </c>
      <c r="T1417" s="148">
        <f t="shared" si="103"/>
        <v>0</v>
      </c>
      <c r="AR1417" s="149" t="s">
        <v>334</v>
      </c>
      <c r="AT1417" s="149" t="s">
        <v>243</v>
      </c>
      <c r="AU1417" s="149" t="s">
        <v>258</v>
      </c>
      <c r="AY1417" s="17" t="s">
        <v>241</v>
      </c>
      <c r="BE1417" s="150">
        <f t="shared" si="104"/>
        <v>0</v>
      </c>
      <c r="BF1417" s="150">
        <f t="shared" si="105"/>
        <v>0</v>
      </c>
      <c r="BG1417" s="150">
        <f t="shared" si="106"/>
        <v>0</v>
      </c>
      <c r="BH1417" s="150">
        <f t="shared" si="107"/>
        <v>0</v>
      </c>
      <c r="BI1417" s="150">
        <f t="shared" si="108"/>
        <v>0</v>
      </c>
      <c r="BJ1417" s="17" t="s">
        <v>86</v>
      </c>
      <c r="BK1417" s="150">
        <f t="shared" si="109"/>
        <v>0</v>
      </c>
      <c r="BL1417" s="17" t="s">
        <v>334</v>
      </c>
      <c r="BM1417" s="149" t="s">
        <v>4180</v>
      </c>
    </row>
    <row r="1418" spans="2:65" s="1" customFormat="1" ht="24.25" customHeight="1">
      <c r="B1418" s="32"/>
      <c r="C1418" s="137" t="s">
        <v>1813</v>
      </c>
      <c r="D1418" s="137" t="s">
        <v>243</v>
      </c>
      <c r="E1418" s="138" t="s">
        <v>1814</v>
      </c>
      <c r="F1418" s="139" t="s">
        <v>1815</v>
      </c>
      <c r="G1418" s="140" t="s">
        <v>327</v>
      </c>
      <c r="H1418" s="141">
        <v>1</v>
      </c>
      <c r="I1418" s="142"/>
      <c r="J1418" s="143">
        <f t="shared" si="100"/>
        <v>0</v>
      </c>
      <c r="K1418" s="144"/>
      <c r="L1418" s="32"/>
      <c r="M1418" s="145" t="s">
        <v>1</v>
      </c>
      <c r="N1418" s="146" t="s">
        <v>39</v>
      </c>
      <c r="P1418" s="147">
        <f t="shared" si="101"/>
        <v>0</v>
      </c>
      <c r="Q1418" s="147">
        <v>7.1199999999999996E-3</v>
      </c>
      <c r="R1418" s="147">
        <f t="shared" si="102"/>
        <v>7.1199999999999996E-3</v>
      </c>
      <c r="S1418" s="147">
        <v>0</v>
      </c>
      <c r="T1418" s="148">
        <f t="shared" si="103"/>
        <v>0</v>
      </c>
      <c r="AR1418" s="149" t="s">
        <v>334</v>
      </c>
      <c r="AT1418" s="149" t="s">
        <v>243</v>
      </c>
      <c r="AU1418" s="149" t="s">
        <v>258</v>
      </c>
      <c r="AY1418" s="17" t="s">
        <v>241</v>
      </c>
      <c r="BE1418" s="150">
        <f t="shared" si="104"/>
        <v>0</v>
      </c>
      <c r="BF1418" s="150">
        <f t="shared" si="105"/>
        <v>0</v>
      </c>
      <c r="BG1418" s="150">
        <f t="shared" si="106"/>
        <v>0</v>
      </c>
      <c r="BH1418" s="150">
        <f t="shared" si="107"/>
        <v>0</v>
      </c>
      <c r="BI1418" s="150">
        <f t="shared" si="108"/>
        <v>0</v>
      </c>
      <c r="BJ1418" s="17" t="s">
        <v>86</v>
      </c>
      <c r="BK1418" s="150">
        <f t="shared" si="109"/>
        <v>0</v>
      </c>
      <c r="BL1418" s="17" t="s">
        <v>334</v>
      </c>
      <c r="BM1418" s="149" t="s">
        <v>4181</v>
      </c>
    </row>
    <row r="1419" spans="2:65" s="1" customFormat="1" ht="24.25" customHeight="1">
      <c r="B1419" s="32"/>
      <c r="C1419" s="137" t="s">
        <v>1817</v>
      </c>
      <c r="D1419" s="137" t="s">
        <v>243</v>
      </c>
      <c r="E1419" s="138" t="s">
        <v>1818</v>
      </c>
      <c r="F1419" s="139" t="s">
        <v>1819</v>
      </c>
      <c r="G1419" s="140" t="s">
        <v>327</v>
      </c>
      <c r="H1419" s="141">
        <v>1</v>
      </c>
      <c r="I1419" s="142"/>
      <c r="J1419" s="143">
        <f t="shared" si="100"/>
        <v>0</v>
      </c>
      <c r="K1419" s="144"/>
      <c r="L1419" s="32"/>
      <c r="M1419" s="145" t="s">
        <v>1</v>
      </c>
      <c r="N1419" s="146" t="s">
        <v>39</v>
      </c>
      <c r="P1419" s="147">
        <f t="shared" si="101"/>
        <v>0</v>
      </c>
      <c r="Q1419" s="147">
        <v>7.6499999999999997E-3</v>
      </c>
      <c r="R1419" s="147">
        <f t="shared" si="102"/>
        <v>7.6499999999999997E-3</v>
      </c>
      <c r="S1419" s="147">
        <v>0</v>
      </c>
      <c r="T1419" s="148">
        <f t="shared" si="103"/>
        <v>0</v>
      </c>
      <c r="AR1419" s="149" t="s">
        <v>334</v>
      </c>
      <c r="AT1419" s="149" t="s">
        <v>243</v>
      </c>
      <c r="AU1419" s="149" t="s">
        <v>258</v>
      </c>
      <c r="AY1419" s="17" t="s">
        <v>241</v>
      </c>
      <c r="BE1419" s="150">
        <f t="shared" si="104"/>
        <v>0</v>
      </c>
      <c r="BF1419" s="150">
        <f t="shared" si="105"/>
        <v>0</v>
      </c>
      <c r="BG1419" s="150">
        <f t="shared" si="106"/>
        <v>0</v>
      </c>
      <c r="BH1419" s="150">
        <f t="shared" si="107"/>
        <v>0</v>
      </c>
      <c r="BI1419" s="150">
        <f t="shared" si="108"/>
        <v>0</v>
      </c>
      <c r="BJ1419" s="17" t="s">
        <v>86</v>
      </c>
      <c r="BK1419" s="150">
        <f t="shared" si="109"/>
        <v>0</v>
      </c>
      <c r="BL1419" s="17" t="s">
        <v>334</v>
      </c>
      <c r="BM1419" s="149" t="s">
        <v>4182</v>
      </c>
    </row>
    <row r="1420" spans="2:65" s="1" customFormat="1" ht="33" customHeight="1">
      <c r="B1420" s="32"/>
      <c r="C1420" s="137" t="s">
        <v>1821</v>
      </c>
      <c r="D1420" s="137" t="s">
        <v>243</v>
      </c>
      <c r="E1420" s="138" t="s">
        <v>1822</v>
      </c>
      <c r="F1420" s="139" t="s">
        <v>1823</v>
      </c>
      <c r="G1420" s="140" t="s">
        <v>327</v>
      </c>
      <c r="H1420" s="141">
        <v>46</v>
      </c>
      <c r="I1420" s="142"/>
      <c r="J1420" s="143">
        <f t="shared" si="100"/>
        <v>0</v>
      </c>
      <c r="K1420" s="144"/>
      <c r="L1420" s="32"/>
      <c r="M1420" s="145" t="s">
        <v>1</v>
      </c>
      <c r="N1420" s="146" t="s">
        <v>39</v>
      </c>
      <c r="P1420" s="147">
        <f t="shared" si="101"/>
        <v>0</v>
      </c>
      <c r="Q1420" s="147">
        <v>6.0000000000000002E-5</v>
      </c>
      <c r="R1420" s="147">
        <f t="shared" si="102"/>
        <v>2.7599999999999999E-3</v>
      </c>
      <c r="S1420" s="147">
        <v>0</v>
      </c>
      <c r="T1420" s="148">
        <f t="shared" si="103"/>
        <v>0</v>
      </c>
      <c r="AR1420" s="149" t="s">
        <v>334</v>
      </c>
      <c r="AT1420" s="149" t="s">
        <v>243</v>
      </c>
      <c r="AU1420" s="149" t="s">
        <v>258</v>
      </c>
      <c r="AY1420" s="17" t="s">
        <v>241</v>
      </c>
      <c r="BE1420" s="150">
        <f t="shared" si="104"/>
        <v>0</v>
      </c>
      <c r="BF1420" s="150">
        <f t="shared" si="105"/>
        <v>0</v>
      </c>
      <c r="BG1420" s="150">
        <f t="shared" si="106"/>
        <v>0</v>
      </c>
      <c r="BH1420" s="150">
        <f t="shared" si="107"/>
        <v>0</v>
      </c>
      <c r="BI1420" s="150">
        <f t="shared" si="108"/>
        <v>0</v>
      </c>
      <c r="BJ1420" s="17" t="s">
        <v>86</v>
      </c>
      <c r="BK1420" s="150">
        <f t="shared" si="109"/>
        <v>0</v>
      </c>
      <c r="BL1420" s="17" t="s">
        <v>334</v>
      </c>
      <c r="BM1420" s="149" t="s">
        <v>4183</v>
      </c>
    </row>
    <row r="1421" spans="2:65" s="1" customFormat="1" ht="24.25" customHeight="1">
      <c r="B1421" s="32"/>
      <c r="C1421" s="137" t="s">
        <v>1825</v>
      </c>
      <c r="D1421" s="137" t="s">
        <v>243</v>
      </c>
      <c r="E1421" s="138" t="s">
        <v>1826</v>
      </c>
      <c r="F1421" s="139" t="s">
        <v>1827</v>
      </c>
      <c r="G1421" s="140" t="s">
        <v>327</v>
      </c>
      <c r="H1421" s="141">
        <v>2</v>
      </c>
      <c r="I1421" s="142"/>
      <c r="J1421" s="143">
        <f t="shared" si="100"/>
        <v>0</v>
      </c>
      <c r="K1421" s="144"/>
      <c r="L1421" s="32"/>
      <c r="M1421" s="145" t="s">
        <v>1</v>
      </c>
      <c r="N1421" s="146" t="s">
        <v>39</v>
      </c>
      <c r="P1421" s="147">
        <f t="shared" si="101"/>
        <v>0</v>
      </c>
      <c r="Q1421" s="147">
        <v>1.5800000000000002E-2</v>
      </c>
      <c r="R1421" s="147">
        <f t="shared" si="102"/>
        <v>3.1600000000000003E-2</v>
      </c>
      <c r="S1421" s="147">
        <v>0</v>
      </c>
      <c r="T1421" s="148">
        <f t="shared" si="103"/>
        <v>0</v>
      </c>
      <c r="AR1421" s="149" t="s">
        <v>334</v>
      </c>
      <c r="AT1421" s="149" t="s">
        <v>243</v>
      </c>
      <c r="AU1421" s="149" t="s">
        <v>258</v>
      </c>
      <c r="AY1421" s="17" t="s">
        <v>241</v>
      </c>
      <c r="BE1421" s="150">
        <f t="shared" si="104"/>
        <v>0</v>
      </c>
      <c r="BF1421" s="150">
        <f t="shared" si="105"/>
        <v>0</v>
      </c>
      <c r="BG1421" s="150">
        <f t="shared" si="106"/>
        <v>0</v>
      </c>
      <c r="BH1421" s="150">
        <f t="shared" si="107"/>
        <v>0</v>
      </c>
      <c r="BI1421" s="150">
        <f t="shared" si="108"/>
        <v>0</v>
      </c>
      <c r="BJ1421" s="17" t="s">
        <v>86</v>
      </c>
      <c r="BK1421" s="150">
        <f t="shared" si="109"/>
        <v>0</v>
      </c>
      <c r="BL1421" s="17" t="s">
        <v>334</v>
      </c>
      <c r="BM1421" s="149" t="s">
        <v>4184</v>
      </c>
    </row>
    <row r="1422" spans="2:65" s="1" customFormat="1" ht="24.25" customHeight="1">
      <c r="B1422" s="32"/>
      <c r="C1422" s="137" t="s">
        <v>1829</v>
      </c>
      <c r="D1422" s="137" t="s">
        <v>243</v>
      </c>
      <c r="E1422" s="138" t="s">
        <v>1830</v>
      </c>
      <c r="F1422" s="139" t="s">
        <v>1831</v>
      </c>
      <c r="G1422" s="140" t="s">
        <v>327</v>
      </c>
      <c r="H1422" s="141">
        <v>12</v>
      </c>
      <c r="I1422" s="142"/>
      <c r="J1422" s="143">
        <f t="shared" si="100"/>
        <v>0</v>
      </c>
      <c r="K1422" s="144"/>
      <c r="L1422" s="32"/>
      <c r="M1422" s="145" t="s">
        <v>1</v>
      </c>
      <c r="N1422" s="146" t="s">
        <v>39</v>
      </c>
      <c r="P1422" s="147">
        <f t="shared" si="101"/>
        <v>0</v>
      </c>
      <c r="Q1422" s="147">
        <v>1.2E-4</v>
      </c>
      <c r="R1422" s="147">
        <f t="shared" si="102"/>
        <v>1.4400000000000001E-3</v>
      </c>
      <c r="S1422" s="147">
        <v>0</v>
      </c>
      <c r="T1422" s="148">
        <f t="shared" si="103"/>
        <v>0</v>
      </c>
      <c r="AR1422" s="149" t="s">
        <v>334</v>
      </c>
      <c r="AT1422" s="149" t="s">
        <v>243</v>
      </c>
      <c r="AU1422" s="149" t="s">
        <v>258</v>
      </c>
      <c r="AY1422" s="17" t="s">
        <v>241</v>
      </c>
      <c r="BE1422" s="150">
        <f t="shared" si="104"/>
        <v>0</v>
      </c>
      <c r="BF1422" s="150">
        <f t="shared" si="105"/>
        <v>0</v>
      </c>
      <c r="BG1422" s="150">
        <f t="shared" si="106"/>
        <v>0</v>
      </c>
      <c r="BH1422" s="150">
        <f t="shared" si="107"/>
        <v>0</v>
      </c>
      <c r="BI1422" s="150">
        <f t="shared" si="108"/>
        <v>0</v>
      </c>
      <c r="BJ1422" s="17" t="s">
        <v>86</v>
      </c>
      <c r="BK1422" s="150">
        <f t="shared" si="109"/>
        <v>0</v>
      </c>
      <c r="BL1422" s="17" t="s">
        <v>334</v>
      </c>
      <c r="BM1422" s="149" t="s">
        <v>4185</v>
      </c>
    </row>
    <row r="1423" spans="2:65" s="1" customFormat="1" ht="24.25" customHeight="1">
      <c r="B1423" s="32"/>
      <c r="C1423" s="137" t="s">
        <v>1833</v>
      </c>
      <c r="D1423" s="137" t="s">
        <v>243</v>
      </c>
      <c r="E1423" s="138" t="s">
        <v>1834</v>
      </c>
      <c r="F1423" s="139" t="s">
        <v>4186</v>
      </c>
      <c r="G1423" s="140" t="s">
        <v>282</v>
      </c>
      <c r="H1423" s="141">
        <v>0.64600000000000002</v>
      </c>
      <c r="I1423" s="142"/>
      <c r="J1423" s="143">
        <f t="shared" si="100"/>
        <v>0</v>
      </c>
      <c r="K1423" s="144"/>
      <c r="L1423" s="32"/>
      <c r="M1423" s="145" t="s">
        <v>1</v>
      </c>
      <c r="N1423" s="146" t="s">
        <v>39</v>
      </c>
      <c r="P1423" s="147">
        <f t="shared" si="101"/>
        <v>0</v>
      </c>
      <c r="Q1423" s="147">
        <v>0</v>
      </c>
      <c r="R1423" s="147">
        <f t="shared" si="102"/>
        <v>0</v>
      </c>
      <c r="S1423" s="147">
        <v>0</v>
      </c>
      <c r="T1423" s="148">
        <f t="shared" si="103"/>
        <v>0</v>
      </c>
      <c r="AR1423" s="149" t="s">
        <v>334</v>
      </c>
      <c r="AT1423" s="149" t="s">
        <v>243</v>
      </c>
      <c r="AU1423" s="149" t="s">
        <v>258</v>
      </c>
      <c r="AY1423" s="17" t="s">
        <v>241</v>
      </c>
      <c r="BE1423" s="150">
        <f t="shared" si="104"/>
        <v>0</v>
      </c>
      <c r="BF1423" s="150">
        <f t="shared" si="105"/>
        <v>0</v>
      </c>
      <c r="BG1423" s="150">
        <f t="shared" si="106"/>
        <v>0</v>
      </c>
      <c r="BH1423" s="150">
        <f t="shared" si="107"/>
        <v>0</v>
      </c>
      <c r="BI1423" s="150">
        <f t="shared" si="108"/>
        <v>0</v>
      </c>
      <c r="BJ1423" s="17" t="s">
        <v>86</v>
      </c>
      <c r="BK1423" s="150">
        <f t="shared" si="109"/>
        <v>0</v>
      </c>
      <c r="BL1423" s="17" t="s">
        <v>334</v>
      </c>
      <c r="BM1423" s="149" t="s">
        <v>4187</v>
      </c>
    </row>
    <row r="1424" spans="2:65" s="11" customFormat="1" ht="20.75" customHeight="1">
      <c r="B1424" s="125"/>
      <c r="D1424" s="126" t="s">
        <v>72</v>
      </c>
      <c r="E1424" s="135" t="s">
        <v>1837</v>
      </c>
      <c r="F1424" s="135" t="s">
        <v>1838</v>
      </c>
      <c r="I1424" s="128"/>
      <c r="J1424" s="136">
        <f>BK1424</f>
        <v>0</v>
      </c>
      <c r="L1424" s="125"/>
      <c r="M1424" s="130"/>
      <c r="P1424" s="131">
        <f>SUM(P1425:P1433)</f>
        <v>0</v>
      </c>
      <c r="R1424" s="131">
        <f>SUM(R1425:R1433)</f>
        <v>0</v>
      </c>
      <c r="T1424" s="132">
        <f>SUM(T1425:T1433)</f>
        <v>0</v>
      </c>
      <c r="AR1424" s="126" t="s">
        <v>86</v>
      </c>
      <c r="AT1424" s="133" t="s">
        <v>72</v>
      </c>
      <c r="AU1424" s="133" t="s">
        <v>86</v>
      </c>
      <c r="AY1424" s="126" t="s">
        <v>241</v>
      </c>
      <c r="BK1424" s="134">
        <f>SUM(BK1425:BK1433)</f>
        <v>0</v>
      </c>
    </row>
    <row r="1425" spans="2:65" s="1" customFormat="1" ht="16.5" customHeight="1">
      <c r="B1425" s="32"/>
      <c r="C1425" s="137" t="s">
        <v>1839</v>
      </c>
      <c r="D1425" s="137" t="s">
        <v>243</v>
      </c>
      <c r="E1425" s="138" t="s">
        <v>1840</v>
      </c>
      <c r="F1425" s="139" t="s">
        <v>1841</v>
      </c>
      <c r="G1425" s="140" t="s">
        <v>327</v>
      </c>
      <c r="H1425" s="141">
        <v>1</v>
      </c>
      <c r="I1425" s="142"/>
      <c r="J1425" s="143">
        <f t="shared" ref="J1425:J1433" si="110">ROUND(I1425*H1425,2)</f>
        <v>0</v>
      </c>
      <c r="K1425" s="144"/>
      <c r="L1425" s="32"/>
      <c r="M1425" s="145" t="s">
        <v>1</v>
      </c>
      <c r="N1425" s="146" t="s">
        <v>39</v>
      </c>
      <c r="P1425" s="147">
        <f t="shared" ref="P1425:P1433" si="111">O1425*H1425</f>
        <v>0</v>
      </c>
      <c r="Q1425" s="147">
        <v>0</v>
      </c>
      <c r="R1425" s="147">
        <f t="shared" ref="R1425:R1433" si="112">Q1425*H1425</f>
        <v>0</v>
      </c>
      <c r="S1425" s="147">
        <v>0</v>
      </c>
      <c r="T1425" s="148">
        <f t="shared" ref="T1425:T1433" si="113">S1425*H1425</f>
        <v>0</v>
      </c>
      <c r="AR1425" s="149" t="s">
        <v>247</v>
      </c>
      <c r="AT1425" s="149" t="s">
        <v>243</v>
      </c>
      <c r="AU1425" s="149" t="s">
        <v>258</v>
      </c>
      <c r="AY1425" s="17" t="s">
        <v>241</v>
      </c>
      <c r="BE1425" s="150">
        <f t="shared" ref="BE1425:BE1433" si="114">IF(N1425="základní",J1425,0)</f>
        <v>0</v>
      </c>
      <c r="BF1425" s="150">
        <f t="shared" ref="BF1425:BF1433" si="115">IF(N1425="snížená",J1425,0)</f>
        <v>0</v>
      </c>
      <c r="BG1425" s="150">
        <f t="shared" ref="BG1425:BG1433" si="116">IF(N1425="zákl. přenesená",J1425,0)</f>
        <v>0</v>
      </c>
      <c r="BH1425" s="150">
        <f t="shared" ref="BH1425:BH1433" si="117">IF(N1425="sníž. přenesená",J1425,0)</f>
        <v>0</v>
      </c>
      <c r="BI1425" s="150">
        <f t="shared" ref="BI1425:BI1433" si="118">IF(N1425="nulová",J1425,0)</f>
        <v>0</v>
      </c>
      <c r="BJ1425" s="17" t="s">
        <v>86</v>
      </c>
      <c r="BK1425" s="150">
        <f t="shared" ref="BK1425:BK1433" si="119">ROUND(I1425*H1425,2)</f>
        <v>0</v>
      </c>
      <c r="BL1425" s="17" t="s">
        <v>247</v>
      </c>
      <c r="BM1425" s="149" t="s">
        <v>4188</v>
      </c>
    </row>
    <row r="1426" spans="2:65" s="1" customFormat="1" ht="16.5" customHeight="1">
      <c r="B1426" s="32"/>
      <c r="C1426" s="137" t="s">
        <v>1843</v>
      </c>
      <c r="D1426" s="137" t="s">
        <v>243</v>
      </c>
      <c r="E1426" s="138" t="s">
        <v>1844</v>
      </c>
      <c r="F1426" s="139" t="s">
        <v>1845</v>
      </c>
      <c r="G1426" s="140" t="s">
        <v>327</v>
      </c>
      <c r="H1426" s="141">
        <v>1</v>
      </c>
      <c r="I1426" s="142"/>
      <c r="J1426" s="143">
        <f t="shared" si="110"/>
        <v>0</v>
      </c>
      <c r="K1426" s="144"/>
      <c r="L1426" s="32"/>
      <c r="M1426" s="145" t="s">
        <v>1</v>
      </c>
      <c r="N1426" s="146" t="s">
        <v>39</v>
      </c>
      <c r="P1426" s="147">
        <f t="shared" si="111"/>
        <v>0</v>
      </c>
      <c r="Q1426" s="147">
        <v>0</v>
      </c>
      <c r="R1426" s="147">
        <f t="shared" si="112"/>
        <v>0</v>
      </c>
      <c r="S1426" s="147">
        <v>0</v>
      </c>
      <c r="T1426" s="148">
        <f t="shared" si="113"/>
        <v>0</v>
      </c>
      <c r="AR1426" s="149" t="s">
        <v>247</v>
      </c>
      <c r="AT1426" s="149" t="s">
        <v>243</v>
      </c>
      <c r="AU1426" s="149" t="s">
        <v>258</v>
      </c>
      <c r="AY1426" s="17" t="s">
        <v>241</v>
      </c>
      <c r="BE1426" s="150">
        <f t="shared" si="114"/>
        <v>0</v>
      </c>
      <c r="BF1426" s="150">
        <f t="shared" si="115"/>
        <v>0</v>
      </c>
      <c r="BG1426" s="150">
        <f t="shared" si="116"/>
        <v>0</v>
      </c>
      <c r="BH1426" s="150">
        <f t="shared" si="117"/>
        <v>0</v>
      </c>
      <c r="BI1426" s="150">
        <f t="shared" si="118"/>
        <v>0</v>
      </c>
      <c r="BJ1426" s="17" t="s">
        <v>86</v>
      </c>
      <c r="BK1426" s="150">
        <f t="shared" si="119"/>
        <v>0</v>
      </c>
      <c r="BL1426" s="17" t="s">
        <v>247</v>
      </c>
      <c r="BM1426" s="149" t="s">
        <v>4189</v>
      </c>
    </row>
    <row r="1427" spans="2:65" s="1" customFormat="1" ht="24.25" customHeight="1">
      <c r="B1427" s="32"/>
      <c r="C1427" s="137" t="s">
        <v>1847</v>
      </c>
      <c r="D1427" s="137" t="s">
        <v>243</v>
      </c>
      <c r="E1427" s="138" t="s">
        <v>1848</v>
      </c>
      <c r="F1427" s="139" t="s">
        <v>1849</v>
      </c>
      <c r="G1427" s="140" t="s">
        <v>1850</v>
      </c>
      <c r="H1427" s="141">
        <v>6</v>
      </c>
      <c r="I1427" s="142"/>
      <c r="J1427" s="143">
        <f t="shared" si="110"/>
        <v>0</v>
      </c>
      <c r="K1427" s="144"/>
      <c r="L1427" s="32"/>
      <c r="M1427" s="145" t="s">
        <v>1</v>
      </c>
      <c r="N1427" s="146" t="s">
        <v>39</v>
      </c>
      <c r="P1427" s="147">
        <f t="shared" si="111"/>
        <v>0</v>
      </c>
      <c r="Q1427" s="147">
        <v>0</v>
      </c>
      <c r="R1427" s="147">
        <f t="shared" si="112"/>
        <v>0</v>
      </c>
      <c r="S1427" s="147">
        <v>0</v>
      </c>
      <c r="T1427" s="148">
        <f t="shared" si="113"/>
        <v>0</v>
      </c>
      <c r="AR1427" s="149" t="s">
        <v>1187</v>
      </c>
      <c r="AT1427" s="149" t="s">
        <v>243</v>
      </c>
      <c r="AU1427" s="149" t="s">
        <v>258</v>
      </c>
      <c r="AY1427" s="17" t="s">
        <v>241</v>
      </c>
      <c r="BE1427" s="150">
        <f t="shared" si="114"/>
        <v>0</v>
      </c>
      <c r="BF1427" s="150">
        <f t="shared" si="115"/>
        <v>0</v>
      </c>
      <c r="BG1427" s="150">
        <f t="shared" si="116"/>
        <v>0</v>
      </c>
      <c r="BH1427" s="150">
        <f t="shared" si="117"/>
        <v>0</v>
      </c>
      <c r="BI1427" s="150">
        <f t="shared" si="118"/>
        <v>0</v>
      </c>
      <c r="BJ1427" s="17" t="s">
        <v>86</v>
      </c>
      <c r="BK1427" s="150">
        <f t="shared" si="119"/>
        <v>0</v>
      </c>
      <c r="BL1427" s="17" t="s">
        <v>1187</v>
      </c>
      <c r="BM1427" s="149" t="s">
        <v>4190</v>
      </c>
    </row>
    <row r="1428" spans="2:65" s="1" customFormat="1" ht="16.5" customHeight="1">
      <c r="B1428" s="32"/>
      <c r="C1428" s="137" t="s">
        <v>1852</v>
      </c>
      <c r="D1428" s="137" t="s">
        <v>243</v>
      </c>
      <c r="E1428" s="138" t="s">
        <v>1853</v>
      </c>
      <c r="F1428" s="139" t="s">
        <v>1854</v>
      </c>
      <c r="G1428" s="140" t="s">
        <v>390</v>
      </c>
      <c r="H1428" s="141">
        <v>1.008</v>
      </c>
      <c r="I1428" s="142"/>
      <c r="J1428" s="143">
        <f t="shared" si="110"/>
        <v>0</v>
      </c>
      <c r="K1428" s="144"/>
      <c r="L1428" s="32"/>
      <c r="M1428" s="145" t="s">
        <v>1</v>
      </c>
      <c r="N1428" s="146" t="s">
        <v>39</v>
      </c>
      <c r="P1428" s="147">
        <f t="shared" si="111"/>
        <v>0</v>
      </c>
      <c r="Q1428" s="147">
        <v>0</v>
      </c>
      <c r="R1428" s="147">
        <f t="shared" si="112"/>
        <v>0</v>
      </c>
      <c r="S1428" s="147">
        <v>0</v>
      </c>
      <c r="T1428" s="148">
        <f t="shared" si="113"/>
        <v>0</v>
      </c>
      <c r="AR1428" s="149" t="s">
        <v>334</v>
      </c>
      <c r="AT1428" s="149" t="s">
        <v>243</v>
      </c>
      <c r="AU1428" s="149" t="s">
        <v>258</v>
      </c>
      <c r="AY1428" s="17" t="s">
        <v>241</v>
      </c>
      <c r="BE1428" s="150">
        <f t="shared" si="114"/>
        <v>0</v>
      </c>
      <c r="BF1428" s="150">
        <f t="shared" si="115"/>
        <v>0</v>
      </c>
      <c r="BG1428" s="150">
        <f t="shared" si="116"/>
        <v>0</v>
      </c>
      <c r="BH1428" s="150">
        <f t="shared" si="117"/>
        <v>0</v>
      </c>
      <c r="BI1428" s="150">
        <f t="shared" si="118"/>
        <v>0</v>
      </c>
      <c r="BJ1428" s="17" t="s">
        <v>86</v>
      </c>
      <c r="BK1428" s="150">
        <f t="shared" si="119"/>
        <v>0</v>
      </c>
      <c r="BL1428" s="17" t="s">
        <v>334</v>
      </c>
      <c r="BM1428" s="149" t="s">
        <v>4191</v>
      </c>
    </row>
    <row r="1429" spans="2:65" s="1" customFormat="1" ht="16.5" customHeight="1">
      <c r="B1429" s="32"/>
      <c r="C1429" s="137" t="s">
        <v>1856</v>
      </c>
      <c r="D1429" s="137" t="s">
        <v>243</v>
      </c>
      <c r="E1429" s="138" t="s">
        <v>1857</v>
      </c>
      <c r="F1429" s="139" t="s">
        <v>1858</v>
      </c>
      <c r="G1429" s="140" t="s">
        <v>390</v>
      </c>
      <c r="H1429" s="141">
        <v>1</v>
      </c>
      <c r="I1429" s="142"/>
      <c r="J1429" s="143">
        <f t="shared" si="110"/>
        <v>0</v>
      </c>
      <c r="K1429" s="144"/>
      <c r="L1429" s="32"/>
      <c r="M1429" s="145" t="s">
        <v>1</v>
      </c>
      <c r="N1429" s="146" t="s">
        <v>39</v>
      </c>
      <c r="P1429" s="147">
        <f t="shared" si="111"/>
        <v>0</v>
      </c>
      <c r="Q1429" s="147">
        <v>0</v>
      </c>
      <c r="R1429" s="147">
        <f t="shared" si="112"/>
        <v>0</v>
      </c>
      <c r="S1429" s="147">
        <v>0</v>
      </c>
      <c r="T1429" s="148">
        <f t="shared" si="113"/>
        <v>0</v>
      </c>
      <c r="AR1429" s="149" t="s">
        <v>334</v>
      </c>
      <c r="AT1429" s="149" t="s">
        <v>243</v>
      </c>
      <c r="AU1429" s="149" t="s">
        <v>258</v>
      </c>
      <c r="AY1429" s="17" t="s">
        <v>241</v>
      </c>
      <c r="BE1429" s="150">
        <f t="shared" si="114"/>
        <v>0</v>
      </c>
      <c r="BF1429" s="150">
        <f t="shared" si="115"/>
        <v>0</v>
      </c>
      <c r="BG1429" s="150">
        <f t="shared" si="116"/>
        <v>0</v>
      </c>
      <c r="BH1429" s="150">
        <f t="shared" si="117"/>
        <v>0</v>
      </c>
      <c r="BI1429" s="150">
        <f t="shared" si="118"/>
        <v>0</v>
      </c>
      <c r="BJ1429" s="17" t="s">
        <v>86</v>
      </c>
      <c r="BK1429" s="150">
        <f t="shared" si="119"/>
        <v>0</v>
      </c>
      <c r="BL1429" s="17" t="s">
        <v>334</v>
      </c>
      <c r="BM1429" s="149" t="s">
        <v>4192</v>
      </c>
    </row>
    <row r="1430" spans="2:65" s="1" customFormat="1" ht="16.5" customHeight="1">
      <c r="B1430" s="32"/>
      <c r="C1430" s="137" t="s">
        <v>1860</v>
      </c>
      <c r="D1430" s="137" t="s">
        <v>243</v>
      </c>
      <c r="E1430" s="138" t="s">
        <v>1861</v>
      </c>
      <c r="F1430" s="139" t="s">
        <v>1862</v>
      </c>
      <c r="G1430" s="140" t="s">
        <v>327</v>
      </c>
      <c r="H1430" s="141">
        <v>1</v>
      </c>
      <c r="I1430" s="142"/>
      <c r="J1430" s="143">
        <f t="shared" si="110"/>
        <v>0</v>
      </c>
      <c r="K1430" s="144"/>
      <c r="L1430" s="32"/>
      <c r="M1430" s="145" t="s">
        <v>1</v>
      </c>
      <c r="N1430" s="146" t="s">
        <v>39</v>
      </c>
      <c r="P1430" s="147">
        <f t="shared" si="111"/>
        <v>0</v>
      </c>
      <c r="Q1430" s="147">
        <v>0</v>
      </c>
      <c r="R1430" s="147">
        <f t="shared" si="112"/>
        <v>0</v>
      </c>
      <c r="S1430" s="147">
        <v>0</v>
      </c>
      <c r="T1430" s="148">
        <f t="shared" si="113"/>
        <v>0</v>
      </c>
      <c r="AR1430" s="149" t="s">
        <v>334</v>
      </c>
      <c r="AT1430" s="149" t="s">
        <v>243</v>
      </c>
      <c r="AU1430" s="149" t="s">
        <v>258</v>
      </c>
      <c r="AY1430" s="17" t="s">
        <v>241</v>
      </c>
      <c r="BE1430" s="150">
        <f t="shared" si="114"/>
        <v>0</v>
      </c>
      <c r="BF1430" s="150">
        <f t="shared" si="115"/>
        <v>0</v>
      </c>
      <c r="BG1430" s="150">
        <f t="shared" si="116"/>
        <v>0</v>
      </c>
      <c r="BH1430" s="150">
        <f t="shared" si="117"/>
        <v>0</v>
      </c>
      <c r="BI1430" s="150">
        <f t="shared" si="118"/>
        <v>0</v>
      </c>
      <c r="BJ1430" s="17" t="s">
        <v>86</v>
      </c>
      <c r="BK1430" s="150">
        <f t="shared" si="119"/>
        <v>0</v>
      </c>
      <c r="BL1430" s="17" t="s">
        <v>334</v>
      </c>
      <c r="BM1430" s="149" t="s">
        <v>4193</v>
      </c>
    </row>
    <row r="1431" spans="2:65" s="1" customFormat="1" ht="21.75" customHeight="1">
      <c r="B1431" s="32"/>
      <c r="C1431" s="137" t="s">
        <v>1864</v>
      </c>
      <c r="D1431" s="137" t="s">
        <v>243</v>
      </c>
      <c r="E1431" s="138" t="s">
        <v>1865</v>
      </c>
      <c r="F1431" s="139" t="s">
        <v>1866</v>
      </c>
      <c r="G1431" s="140" t="s">
        <v>327</v>
      </c>
      <c r="H1431" s="141">
        <v>1</v>
      </c>
      <c r="I1431" s="142"/>
      <c r="J1431" s="143">
        <f t="shared" si="110"/>
        <v>0</v>
      </c>
      <c r="K1431" s="144"/>
      <c r="L1431" s="32"/>
      <c r="M1431" s="145" t="s">
        <v>1</v>
      </c>
      <c r="N1431" s="146" t="s">
        <v>39</v>
      </c>
      <c r="P1431" s="147">
        <f t="shared" si="111"/>
        <v>0</v>
      </c>
      <c r="Q1431" s="147">
        <v>0</v>
      </c>
      <c r="R1431" s="147">
        <f t="shared" si="112"/>
        <v>0</v>
      </c>
      <c r="S1431" s="147">
        <v>0</v>
      </c>
      <c r="T1431" s="148">
        <f t="shared" si="113"/>
        <v>0</v>
      </c>
      <c r="AR1431" s="149" t="s">
        <v>334</v>
      </c>
      <c r="AT1431" s="149" t="s">
        <v>243</v>
      </c>
      <c r="AU1431" s="149" t="s">
        <v>258</v>
      </c>
      <c r="AY1431" s="17" t="s">
        <v>241</v>
      </c>
      <c r="BE1431" s="150">
        <f t="shared" si="114"/>
        <v>0</v>
      </c>
      <c r="BF1431" s="150">
        <f t="shared" si="115"/>
        <v>0</v>
      </c>
      <c r="BG1431" s="150">
        <f t="shared" si="116"/>
        <v>0</v>
      </c>
      <c r="BH1431" s="150">
        <f t="shared" si="117"/>
        <v>0</v>
      </c>
      <c r="BI1431" s="150">
        <f t="shared" si="118"/>
        <v>0</v>
      </c>
      <c r="BJ1431" s="17" t="s">
        <v>86</v>
      </c>
      <c r="BK1431" s="150">
        <f t="shared" si="119"/>
        <v>0</v>
      </c>
      <c r="BL1431" s="17" t="s">
        <v>334</v>
      </c>
      <c r="BM1431" s="149" t="s">
        <v>4194</v>
      </c>
    </row>
    <row r="1432" spans="2:65" s="1" customFormat="1" ht="16.5" customHeight="1">
      <c r="B1432" s="32"/>
      <c r="C1432" s="137" t="s">
        <v>1868</v>
      </c>
      <c r="D1432" s="137" t="s">
        <v>243</v>
      </c>
      <c r="E1432" s="138" t="s">
        <v>1869</v>
      </c>
      <c r="F1432" s="139" t="s">
        <v>1870</v>
      </c>
      <c r="G1432" s="140" t="s">
        <v>327</v>
      </c>
      <c r="H1432" s="141">
        <v>1</v>
      </c>
      <c r="I1432" s="142"/>
      <c r="J1432" s="143">
        <f t="shared" si="110"/>
        <v>0</v>
      </c>
      <c r="K1432" s="144"/>
      <c r="L1432" s="32"/>
      <c r="M1432" s="145" t="s">
        <v>1</v>
      </c>
      <c r="N1432" s="146" t="s">
        <v>39</v>
      </c>
      <c r="P1432" s="147">
        <f t="shared" si="111"/>
        <v>0</v>
      </c>
      <c r="Q1432" s="147">
        <v>0</v>
      </c>
      <c r="R1432" s="147">
        <f t="shared" si="112"/>
        <v>0</v>
      </c>
      <c r="S1432" s="147">
        <v>0</v>
      </c>
      <c r="T1432" s="148">
        <f t="shared" si="113"/>
        <v>0</v>
      </c>
      <c r="AR1432" s="149" t="s">
        <v>334</v>
      </c>
      <c r="AT1432" s="149" t="s">
        <v>243</v>
      </c>
      <c r="AU1432" s="149" t="s">
        <v>258</v>
      </c>
      <c r="AY1432" s="17" t="s">
        <v>241</v>
      </c>
      <c r="BE1432" s="150">
        <f t="shared" si="114"/>
        <v>0</v>
      </c>
      <c r="BF1432" s="150">
        <f t="shared" si="115"/>
        <v>0</v>
      </c>
      <c r="BG1432" s="150">
        <f t="shared" si="116"/>
        <v>0</v>
      </c>
      <c r="BH1432" s="150">
        <f t="shared" si="117"/>
        <v>0</v>
      </c>
      <c r="BI1432" s="150">
        <f t="shared" si="118"/>
        <v>0</v>
      </c>
      <c r="BJ1432" s="17" t="s">
        <v>86</v>
      </c>
      <c r="BK1432" s="150">
        <f t="shared" si="119"/>
        <v>0</v>
      </c>
      <c r="BL1432" s="17" t="s">
        <v>334</v>
      </c>
      <c r="BM1432" s="149" t="s">
        <v>4195</v>
      </c>
    </row>
    <row r="1433" spans="2:65" s="1" customFormat="1" ht="16.5" customHeight="1">
      <c r="B1433" s="32"/>
      <c r="C1433" s="137" t="s">
        <v>1872</v>
      </c>
      <c r="D1433" s="137" t="s">
        <v>243</v>
      </c>
      <c r="E1433" s="138" t="s">
        <v>1873</v>
      </c>
      <c r="F1433" s="139" t="s">
        <v>1874</v>
      </c>
      <c r="G1433" s="140" t="s">
        <v>390</v>
      </c>
      <c r="H1433" s="141">
        <v>1</v>
      </c>
      <c r="I1433" s="142"/>
      <c r="J1433" s="143">
        <f t="shared" si="110"/>
        <v>0</v>
      </c>
      <c r="K1433" s="144"/>
      <c r="L1433" s="32"/>
      <c r="M1433" s="145" t="s">
        <v>1</v>
      </c>
      <c r="N1433" s="146" t="s">
        <v>39</v>
      </c>
      <c r="P1433" s="147">
        <f t="shared" si="111"/>
        <v>0</v>
      </c>
      <c r="Q1433" s="147">
        <v>0</v>
      </c>
      <c r="R1433" s="147">
        <f t="shared" si="112"/>
        <v>0</v>
      </c>
      <c r="S1433" s="147">
        <v>0</v>
      </c>
      <c r="T1433" s="148">
        <f t="shared" si="113"/>
        <v>0</v>
      </c>
      <c r="AR1433" s="149" t="s">
        <v>334</v>
      </c>
      <c r="AT1433" s="149" t="s">
        <v>243</v>
      </c>
      <c r="AU1433" s="149" t="s">
        <v>258</v>
      </c>
      <c r="AY1433" s="17" t="s">
        <v>241</v>
      </c>
      <c r="BE1433" s="150">
        <f t="shared" si="114"/>
        <v>0</v>
      </c>
      <c r="BF1433" s="150">
        <f t="shared" si="115"/>
        <v>0</v>
      </c>
      <c r="BG1433" s="150">
        <f t="shared" si="116"/>
        <v>0</v>
      </c>
      <c r="BH1433" s="150">
        <f t="shared" si="117"/>
        <v>0</v>
      </c>
      <c r="BI1433" s="150">
        <f t="shared" si="118"/>
        <v>0</v>
      </c>
      <c r="BJ1433" s="17" t="s">
        <v>86</v>
      </c>
      <c r="BK1433" s="150">
        <f t="shared" si="119"/>
        <v>0</v>
      </c>
      <c r="BL1433" s="17" t="s">
        <v>334</v>
      </c>
      <c r="BM1433" s="149" t="s">
        <v>4196</v>
      </c>
    </row>
    <row r="1434" spans="2:65" s="11" customFormat="1" ht="22.75" customHeight="1">
      <c r="B1434" s="125"/>
      <c r="D1434" s="126" t="s">
        <v>72</v>
      </c>
      <c r="E1434" s="135" t="s">
        <v>1876</v>
      </c>
      <c r="F1434" s="135" t="s">
        <v>1877</v>
      </c>
      <c r="I1434" s="128"/>
      <c r="J1434" s="136">
        <f>BK1434</f>
        <v>0</v>
      </c>
      <c r="L1434" s="125"/>
      <c r="M1434" s="130"/>
      <c r="P1434" s="131">
        <f>P1435+P1470</f>
        <v>0</v>
      </c>
      <c r="R1434" s="131">
        <f>R1435+R1470</f>
        <v>0</v>
      </c>
      <c r="T1434" s="132">
        <f>T1435+T1470</f>
        <v>0</v>
      </c>
      <c r="AR1434" s="126" t="s">
        <v>86</v>
      </c>
      <c r="AT1434" s="133" t="s">
        <v>72</v>
      </c>
      <c r="AU1434" s="133" t="s">
        <v>80</v>
      </c>
      <c r="AY1434" s="126" t="s">
        <v>241</v>
      </c>
      <c r="BK1434" s="134">
        <f>BK1435+BK1470</f>
        <v>0</v>
      </c>
    </row>
    <row r="1435" spans="2:65" s="11" customFormat="1" ht="20.75" customHeight="1">
      <c r="B1435" s="125"/>
      <c r="D1435" s="126" t="s">
        <v>72</v>
      </c>
      <c r="E1435" s="135" t="s">
        <v>1878</v>
      </c>
      <c r="F1435" s="135" t="s">
        <v>1879</v>
      </c>
      <c r="I1435" s="128"/>
      <c r="J1435" s="136">
        <f>BK1435</f>
        <v>0</v>
      </c>
      <c r="L1435" s="125"/>
      <c r="M1435" s="130"/>
      <c r="P1435" s="131">
        <f>SUM(P1436:P1469)</f>
        <v>0</v>
      </c>
      <c r="R1435" s="131">
        <f>SUM(R1436:R1469)</f>
        <v>0</v>
      </c>
      <c r="T1435" s="132">
        <f>SUM(T1436:T1469)</f>
        <v>0</v>
      </c>
      <c r="AR1435" s="126" t="s">
        <v>86</v>
      </c>
      <c r="AT1435" s="133" t="s">
        <v>72</v>
      </c>
      <c r="AU1435" s="133" t="s">
        <v>86</v>
      </c>
      <c r="AY1435" s="126" t="s">
        <v>241</v>
      </c>
      <c r="BK1435" s="134">
        <f>SUM(BK1436:BK1469)</f>
        <v>0</v>
      </c>
    </row>
    <row r="1436" spans="2:65" s="1" customFormat="1" ht="76.25" customHeight="1">
      <c r="B1436" s="32"/>
      <c r="C1436" s="137" t="s">
        <v>1880</v>
      </c>
      <c r="D1436" s="137" t="s">
        <v>243</v>
      </c>
      <c r="E1436" s="138" t="s">
        <v>1881</v>
      </c>
      <c r="F1436" s="139" t="s">
        <v>1882</v>
      </c>
      <c r="G1436" s="140" t="s">
        <v>1608</v>
      </c>
      <c r="H1436" s="141">
        <v>1</v>
      </c>
      <c r="I1436" s="142"/>
      <c r="J1436" s="143">
        <f t="shared" ref="J1436:J1469" si="120">ROUND(I1436*H1436,2)</f>
        <v>0</v>
      </c>
      <c r="K1436" s="144"/>
      <c r="L1436" s="32"/>
      <c r="M1436" s="145" t="s">
        <v>1</v>
      </c>
      <c r="N1436" s="146" t="s">
        <v>39</v>
      </c>
      <c r="P1436" s="147">
        <f t="shared" ref="P1436:P1469" si="121">O1436*H1436</f>
        <v>0</v>
      </c>
      <c r="Q1436" s="147">
        <v>0</v>
      </c>
      <c r="R1436" s="147">
        <f t="shared" ref="R1436:R1469" si="122">Q1436*H1436</f>
        <v>0</v>
      </c>
      <c r="S1436" s="147">
        <v>0</v>
      </c>
      <c r="T1436" s="148">
        <f t="shared" ref="T1436:T1469" si="123">S1436*H1436</f>
        <v>0</v>
      </c>
      <c r="AR1436" s="149" t="s">
        <v>247</v>
      </c>
      <c r="AT1436" s="149" t="s">
        <v>243</v>
      </c>
      <c r="AU1436" s="149" t="s">
        <v>258</v>
      </c>
      <c r="AY1436" s="17" t="s">
        <v>241</v>
      </c>
      <c r="BE1436" s="150">
        <f t="shared" ref="BE1436:BE1469" si="124">IF(N1436="základní",J1436,0)</f>
        <v>0</v>
      </c>
      <c r="BF1436" s="150">
        <f t="shared" ref="BF1436:BF1469" si="125">IF(N1436="snížená",J1436,0)</f>
        <v>0</v>
      </c>
      <c r="BG1436" s="150">
        <f t="shared" ref="BG1436:BG1469" si="126">IF(N1436="zákl. přenesená",J1436,0)</f>
        <v>0</v>
      </c>
      <c r="BH1436" s="150">
        <f t="shared" ref="BH1436:BH1469" si="127">IF(N1436="sníž. přenesená",J1436,0)</f>
        <v>0</v>
      </c>
      <c r="BI1436" s="150">
        <f t="shared" ref="BI1436:BI1469" si="128">IF(N1436="nulová",J1436,0)</f>
        <v>0</v>
      </c>
      <c r="BJ1436" s="17" t="s">
        <v>86</v>
      </c>
      <c r="BK1436" s="150">
        <f t="shared" ref="BK1436:BK1469" si="129">ROUND(I1436*H1436,2)</f>
        <v>0</v>
      </c>
      <c r="BL1436" s="17" t="s">
        <v>247</v>
      </c>
      <c r="BM1436" s="149" t="s">
        <v>4197</v>
      </c>
    </row>
    <row r="1437" spans="2:65" s="1" customFormat="1" ht="16.5" customHeight="1">
      <c r="B1437" s="32"/>
      <c r="C1437" s="137" t="s">
        <v>1884</v>
      </c>
      <c r="D1437" s="137" t="s">
        <v>243</v>
      </c>
      <c r="E1437" s="138" t="s">
        <v>1885</v>
      </c>
      <c r="F1437" s="139" t="s">
        <v>1886</v>
      </c>
      <c r="G1437" s="140" t="s">
        <v>1608</v>
      </c>
      <c r="H1437" s="141">
        <v>1</v>
      </c>
      <c r="I1437" s="142"/>
      <c r="J1437" s="143">
        <f t="shared" si="120"/>
        <v>0</v>
      </c>
      <c r="K1437" s="144"/>
      <c r="L1437" s="32"/>
      <c r="M1437" s="145" t="s">
        <v>1</v>
      </c>
      <c r="N1437" s="146" t="s">
        <v>39</v>
      </c>
      <c r="P1437" s="147">
        <f t="shared" si="121"/>
        <v>0</v>
      </c>
      <c r="Q1437" s="147">
        <v>0</v>
      </c>
      <c r="R1437" s="147">
        <f t="shared" si="122"/>
        <v>0</v>
      </c>
      <c r="S1437" s="147">
        <v>0</v>
      </c>
      <c r="T1437" s="148">
        <f t="shared" si="123"/>
        <v>0</v>
      </c>
      <c r="AR1437" s="149" t="s">
        <v>247</v>
      </c>
      <c r="AT1437" s="149" t="s">
        <v>243</v>
      </c>
      <c r="AU1437" s="149" t="s">
        <v>258</v>
      </c>
      <c r="AY1437" s="17" t="s">
        <v>241</v>
      </c>
      <c r="BE1437" s="150">
        <f t="shared" si="124"/>
        <v>0</v>
      </c>
      <c r="BF1437" s="150">
        <f t="shared" si="125"/>
        <v>0</v>
      </c>
      <c r="BG1437" s="150">
        <f t="shared" si="126"/>
        <v>0</v>
      </c>
      <c r="BH1437" s="150">
        <f t="shared" si="127"/>
        <v>0</v>
      </c>
      <c r="BI1437" s="150">
        <f t="shared" si="128"/>
        <v>0</v>
      </c>
      <c r="BJ1437" s="17" t="s">
        <v>86</v>
      </c>
      <c r="BK1437" s="150">
        <f t="shared" si="129"/>
        <v>0</v>
      </c>
      <c r="BL1437" s="17" t="s">
        <v>247</v>
      </c>
      <c r="BM1437" s="149" t="s">
        <v>4198</v>
      </c>
    </row>
    <row r="1438" spans="2:65" s="1" customFormat="1" ht="16.5" customHeight="1">
      <c r="B1438" s="32"/>
      <c r="C1438" s="137" t="s">
        <v>1888</v>
      </c>
      <c r="D1438" s="137" t="s">
        <v>243</v>
      </c>
      <c r="E1438" s="138" t="s">
        <v>1889</v>
      </c>
      <c r="F1438" s="139" t="s">
        <v>1890</v>
      </c>
      <c r="G1438" s="140" t="s">
        <v>1608</v>
      </c>
      <c r="H1438" s="141">
        <v>10</v>
      </c>
      <c r="I1438" s="142"/>
      <c r="J1438" s="143">
        <f t="shared" si="120"/>
        <v>0</v>
      </c>
      <c r="K1438" s="144"/>
      <c r="L1438" s="32"/>
      <c r="M1438" s="145" t="s">
        <v>1</v>
      </c>
      <c r="N1438" s="146" t="s">
        <v>39</v>
      </c>
      <c r="P1438" s="147">
        <f t="shared" si="121"/>
        <v>0</v>
      </c>
      <c r="Q1438" s="147">
        <v>0</v>
      </c>
      <c r="R1438" s="147">
        <f t="shared" si="122"/>
        <v>0</v>
      </c>
      <c r="S1438" s="147">
        <v>0</v>
      </c>
      <c r="T1438" s="148">
        <f t="shared" si="123"/>
        <v>0</v>
      </c>
      <c r="AR1438" s="149" t="s">
        <v>247</v>
      </c>
      <c r="AT1438" s="149" t="s">
        <v>243</v>
      </c>
      <c r="AU1438" s="149" t="s">
        <v>258</v>
      </c>
      <c r="AY1438" s="17" t="s">
        <v>241</v>
      </c>
      <c r="BE1438" s="150">
        <f t="shared" si="124"/>
        <v>0</v>
      </c>
      <c r="BF1438" s="150">
        <f t="shared" si="125"/>
        <v>0</v>
      </c>
      <c r="BG1438" s="150">
        <f t="shared" si="126"/>
        <v>0</v>
      </c>
      <c r="BH1438" s="150">
        <f t="shared" si="127"/>
        <v>0</v>
      </c>
      <c r="BI1438" s="150">
        <f t="shared" si="128"/>
        <v>0</v>
      </c>
      <c r="BJ1438" s="17" t="s">
        <v>86</v>
      </c>
      <c r="BK1438" s="150">
        <f t="shared" si="129"/>
        <v>0</v>
      </c>
      <c r="BL1438" s="17" t="s">
        <v>247</v>
      </c>
      <c r="BM1438" s="149" t="s">
        <v>4199</v>
      </c>
    </row>
    <row r="1439" spans="2:65" s="1" customFormat="1" ht="16.5" customHeight="1">
      <c r="B1439" s="32"/>
      <c r="C1439" s="137" t="s">
        <v>1892</v>
      </c>
      <c r="D1439" s="137" t="s">
        <v>243</v>
      </c>
      <c r="E1439" s="138" t="s">
        <v>1893</v>
      </c>
      <c r="F1439" s="139" t="s">
        <v>1894</v>
      </c>
      <c r="G1439" s="140" t="s">
        <v>1608</v>
      </c>
      <c r="H1439" s="141">
        <v>2</v>
      </c>
      <c r="I1439" s="142"/>
      <c r="J1439" s="143">
        <f t="shared" si="120"/>
        <v>0</v>
      </c>
      <c r="K1439" s="144"/>
      <c r="L1439" s="32"/>
      <c r="M1439" s="145" t="s">
        <v>1</v>
      </c>
      <c r="N1439" s="146" t="s">
        <v>39</v>
      </c>
      <c r="P1439" s="147">
        <f t="shared" si="121"/>
        <v>0</v>
      </c>
      <c r="Q1439" s="147">
        <v>0</v>
      </c>
      <c r="R1439" s="147">
        <f t="shared" si="122"/>
        <v>0</v>
      </c>
      <c r="S1439" s="147">
        <v>0</v>
      </c>
      <c r="T1439" s="148">
        <f t="shared" si="123"/>
        <v>0</v>
      </c>
      <c r="AR1439" s="149" t="s">
        <v>247</v>
      </c>
      <c r="AT1439" s="149" t="s">
        <v>243</v>
      </c>
      <c r="AU1439" s="149" t="s">
        <v>258</v>
      </c>
      <c r="AY1439" s="17" t="s">
        <v>241</v>
      </c>
      <c r="BE1439" s="150">
        <f t="shared" si="124"/>
        <v>0</v>
      </c>
      <c r="BF1439" s="150">
        <f t="shared" si="125"/>
        <v>0</v>
      </c>
      <c r="BG1439" s="150">
        <f t="shared" si="126"/>
        <v>0</v>
      </c>
      <c r="BH1439" s="150">
        <f t="shared" si="127"/>
        <v>0</v>
      </c>
      <c r="BI1439" s="150">
        <f t="shared" si="128"/>
        <v>0</v>
      </c>
      <c r="BJ1439" s="17" t="s">
        <v>86</v>
      </c>
      <c r="BK1439" s="150">
        <f t="shared" si="129"/>
        <v>0</v>
      </c>
      <c r="BL1439" s="17" t="s">
        <v>247</v>
      </c>
      <c r="BM1439" s="149" t="s">
        <v>4200</v>
      </c>
    </row>
    <row r="1440" spans="2:65" s="1" customFormat="1" ht="16.5" customHeight="1">
      <c r="B1440" s="32"/>
      <c r="C1440" s="137" t="s">
        <v>1896</v>
      </c>
      <c r="D1440" s="137" t="s">
        <v>243</v>
      </c>
      <c r="E1440" s="138" t="s">
        <v>1897</v>
      </c>
      <c r="F1440" s="139" t="s">
        <v>1898</v>
      </c>
      <c r="G1440" s="140" t="s">
        <v>1608</v>
      </c>
      <c r="H1440" s="141">
        <v>1</v>
      </c>
      <c r="I1440" s="142"/>
      <c r="J1440" s="143">
        <f t="shared" si="120"/>
        <v>0</v>
      </c>
      <c r="K1440" s="144"/>
      <c r="L1440" s="32"/>
      <c r="M1440" s="145" t="s">
        <v>1</v>
      </c>
      <c r="N1440" s="146" t="s">
        <v>39</v>
      </c>
      <c r="P1440" s="147">
        <f t="shared" si="121"/>
        <v>0</v>
      </c>
      <c r="Q1440" s="147">
        <v>0</v>
      </c>
      <c r="R1440" s="147">
        <f t="shared" si="122"/>
        <v>0</v>
      </c>
      <c r="S1440" s="147">
        <v>0</v>
      </c>
      <c r="T1440" s="148">
        <f t="shared" si="123"/>
        <v>0</v>
      </c>
      <c r="AR1440" s="149" t="s">
        <v>247</v>
      </c>
      <c r="AT1440" s="149" t="s">
        <v>243</v>
      </c>
      <c r="AU1440" s="149" t="s">
        <v>258</v>
      </c>
      <c r="AY1440" s="17" t="s">
        <v>241</v>
      </c>
      <c r="BE1440" s="150">
        <f t="shared" si="124"/>
        <v>0</v>
      </c>
      <c r="BF1440" s="150">
        <f t="shared" si="125"/>
        <v>0</v>
      </c>
      <c r="BG1440" s="150">
        <f t="shared" si="126"/>
        <v>0</v>
      </c>
      <c r="BH1440" s="150">
        <f t="shared" si="127"/>
        <v>0</v>
      </c>
      <c r="BI1440" s="150">
        <f t="shared" si="128"/>
        <v>0</v>
      </c>
      <c r="BJ1440" s="17" t="s">
        <v>86</v>
      </c>
      <c r="BK1440" s="150">
        <f t="shared" si="129"/>
        <v>0</v>
      </c>
      <c r="BL1440" s="17" t="s">
        <v>247</v>
      </c>
      <c r="BM1440" s="149" t="s">
        <v>4201</v>
      </c>
    </row>
    <row r="1441" spans="2:65" s="1" customFormat="1" ht="16.5" customHeight="1">
      <c r="B1441" s="32"/>
      <c r="C1441" s="137" t="s">
        <v>1900</v>
      </c>
      <c r="D1441" s="137" t="s">
        <v>243</v>
      </c>
      <c r="E1441" s="138" t="s">
        <v>1901</v>
      </c>
      <c r="F1441" s="139" t="s">
        <v>1902</v>
      </c>
      <c r="G1441" s="140" t="s">
        <v>1608</v>
      </c>
      <c r="H1441" s="141">
        <v>1</v>
      </c>
      <c r="I1441" s="142"/>
      <c r="J1441" s="143">
        <f t="shared" si="120"/>
        <v>0</v>
      </c>
      <c r="K1441" s="144"/>
      <c r="L1441" s="32"/>
      <c r="M1441" s="145" t="s">
        <v>1</v>
      </c>
      <c r="N1441" s="146" t="s">
        <v>39</v>
      </c>
      <c r="P1441" s="147">
        <f t="shared" si="121"/>
        <v>0</v>
      </c>
      <c r="Q1441" s="147">
        <v>0</v>
      </c>
      <c r="R1441" s="147">
        <f t="shared" si="122"/>
        <v>0</v>
      </c>
      <c r="S1441" s="147">
        <v>0</v>
      </c>
      <c r="T1441" s="148">
        <f t="shared" si="123"/>
        <v>0</v>
      </c>
      <c r="AR1441" s="149" t="s">
        <v>247</v>
      </c>
      <c r="AT1441" s="149" t="s">
        <v>243</v>
      </c>
      <c r="AU1441" s="149" t="s">
        <v>258</v>
      </c>
      <c r="AY1441" s="17" t="s">
        <v>241</v>
      </c>
      <c r="BE1441" s="150">
        <f t="shared" si="124"/>
        <v>0</v>
      </c>
      <c r="BF1441" s="150">
        <f t="shared" si="125"/>
        <v>0</v>
      </c>
      <c r="BG1441" s="150">
        <f t="shared" si="126"/>
        <v>0</v>
      </c>
      <c r="BH1441" s="150">
        <f t="shared" si="127"/>
        <v>0</v>
      </c>
      <c r="BI1441" s="150">
        <f t="shared" si="128"/>
        <v>0</v>
      </c>
      <c r="BJ1441" s="17" t="s">
        <v>86</v>
      </c>
      <c r="BK1441" s="150">
        <f t="shared" si="129"/>
        <v>0</v>
      </c>
      <c r="BL1441" s="17" t="s">
        <v>247</v>
      </c>
      <c r="BM1441" s="149" t="s">
        <v>4202</v>
      </c>
    </row>
    <row r="1442" spans="2:65" s="1" customFormat="1" ht="24.25" customHeight="1">
      <c r="B1442" s="32"/>
      <c r="C1442" s="137" t="s">
        <v>1904</v>
      </c>
      <c r="D1442" s="137" t="s">
        <v>243</v>
      </c>
      <c r="E1442" s="138" t="s">
        <v>1905</v>
      </c>
      <c r="F1442" s="139" t="s">
        <v>1906</v>
      </c>
      <c r="G1442" s="140" t="s">
        <v>1608</v>
      </c>
      <c r="H1442" s="141">
        <v>1</v>
      </c>
      <c r="I1442" s="142"/>
      <c r="J1442" s="143">
        <f t="shared" si="120"/>
        <v>0</v>
      </c>
      <c r="K1442" s="144"/>
      <c r="L1442" s="32"/>
      <c r="M1442" s="145" t="s">
        <v>1</v>
      </c>
      <c r="N1442" s="146" t="s">
        <v>39</v>
      </c>
      <c r="P1442" s="147">
        <f t="shared" si="121"/>
        <v>0</v>
      </c>
      <c r="Q1442" s="147">
        <v>0</v>
      </c>
      <c r="R1442" s="147">
        <f t="shared" si="122"/>
        <v>0</v>
      </c>
      <c r="S1442" s="147">
        <v>0</v>
      </c>
      <c r="T1442" s="148">
        <f t="shared" si="123"/>
        <v>0</v>
      </c>
      <c r="AR1442" s="149" t="s">
        <v>247</v>
      </c>
      <c r="AT1442" s="149" t="s">
        <v>243</v>
      </c>
      <c r="AU1442" s="149" t="s">
        <v>258</v>
      </c>
      <c r="AY1442" s="17" t="s">
        <v>241</v>
      </c>
      <c r="BE1442" s="150">
        <f t="shared" si="124"/>
        <v>0</v>
      </c>
      <c r="BF1442" s="150">
        <f t="shared" si="125"/>
        <v>0</v>
      </c>
      <c r="BG1442" s="150">
        <f t="shared" si="126"/>
        <v>0</v>
      </c>
      <c r="BH1442" s="150">
        <f t="shared" si="127"/>
        <v>0</v>
      </c>
      <c r="BI1442" s="150">
        <f t="shared" si="128"/>
        <v>0</v>
      </c>
      <c r="BJ1442" s="17" t="s">
        <v>86</v>
      </c>
      <c r="BK1442" s="150">
        <f t="shared" si="129"/>
        <v>0</v>
      </c>
      <c r="BL1442" s="17" t="s">
        <v>247</v>
      </c>
      <c r="BM1442" s="149" t="s">
        <v>4203</v>
      </c>
    </row>
    <row r="1443" spans="2:65" s="1" customFormat="1" ht="16.5" customHeight="1">
      <c r="B1443" s="32"/>
      <c r="C1443" s="137" t="s">
        <v>1908</v>
      </c>
      <c r="D1443" s="137" t="s">
        <v>243</v>
      </c>
      <c r="E1443" s="138" t="s">
        <v>1909</v>
      </c>
      <c r="F1443" s="139" t="s">
        <v>1910</v>
      </c>
      <c r="G1443" s="140" t="s">
        <v>1608</v>
      </c>
      <c r="H1443" s="141">
        <v>9</v>
      </c>
      <c r="I1443" s="142"/>
      <c r="J1443" s="143">
        <f t="shared" si="120"/>
        <v>0</v>
      </c>
      <c r="K1443" s="144"/>
      <c r="L1443" s="32"/>
      <c r="M1443" s="145" t="s">
        <v>1</v>
      </c>
      <c r="N1443" s="146" t="s">
        <v>39</v>
      </c>
      <c r="P1443" s="147">
        <f t="shared" si="121"/>
        <v>0</v>
      </c>
      <c r="Q1443" s="147">
        <v>0</v>
      </c>
      <c r="R1443" s="147">
        <f t="shared" si="122"/>
        <v>0</v>
      </c>
      <c r="S1443" s="147">
        <v>0</v>
      </c>
      <c r="T1443" s="148">
        <f t="shared" si="123"/>
        <v>0</v>
      </c>
      <c r="AR1443" s="149" t="s">
        <v>247</v>
      </c>
      <c r="AT1443" s="149" t="s">
        <v>243</v>
      </c>
      <c r="AU1443" s="149" t="s">
        <v>258</v>
      </c>
      <c r="AY1443" s="17" t="s">
        <v>241</v>
      </c>
      <c r="BE1443" s="150">
        <f t="shared" si="124"/>
        <v>0</v>
      </c>
      <c r="BF1443" s="150">
        <f t="shared" si="125"/>
        <v>0</v>
      </c>
      <c r="BG1443" s="150">
        <f t="shared" si="126"/>
        <v>0</v>
      </c>
      <c r="BH1443" s="150">
        <f t="shared" si="127"/>
        <v>0</v>
      </c>
      <c r="BI1443" s="150">
        <f t="shared" si="128"/>
        <v>0</v>
      </c>
      <c r="BJ1443" s="17" t="s">
        <v>86</v>
      </c>
      <c r="BK1443" s="150">
        <f t="shared" si="129"/>
        <v>0</v>
      </c>
      <c r="BL1443" s="17" t="s">
        <v>247</v>
      </c>
      <c r="BM1443" s="149" t="s">
        <v>4204</v>
      </c>
    </row>
    <row r="1444" spans="2:65" s="1" customFormat="1" ht="24.25" customHeight="1">
      <c r="B1444" s="32"/>
      <c r="C1444" s="137" t="s">
        <v>1912</v>
      </c>
      <c r="D1444" s="137" t="s">
        <v>243</v>
      </c>
      <c r="E1444" s="138" t="s">
        <v>1913</v>
      </c>
      <c r="F1444" s="139" t="s">
        <v>1914</v>
      </c>
      <c r="G1444" s="140" t="s">
        <v>1608</v>
      </c>
      <c r="H1444" s="141">
        <v>1</v>
      </c>
      <c r="I1444" s="142"/>
      <c r="J1444" s="143">
        <f t="shared" si="120"/>
        <v>0</v>
      </c>
      <c r="K1444" s="144"/>
      <c r="L1444" s="32"/>
      <c r="M1444" s="145" t="s">
        <v>1</v>
      </c>
      <c r="N1444" s="146" t="s">
        <v>39</v>
      </c>
      <c r="P1444" s="147">
        <f t="shared" si="121"/>
        <v>0</v>
      </c>
      <c r="Q1444" s="147">
        <v>0</v>
      </c>
      <c r="R1444" s="147">
        <f t="shared" si="122"/>
        <v>0</v>
      </c>
      <c r="S1444" s="147">
        <v>0</v>
      </c>
      <c r="T1444" s="148">
        <f t="shared" si="123"/>
        <v>0</v>
      </c>
      <c r="AR1444" s="149" t="s">
        <v>247</v>
      </c>
      <c r="AT1444" s="149" t="s">
        <v>243</v>
      </c>
      <c r="AU1444" s="149" t="s">
        <v>258</v>
      </c>
      <c r="AY1444" s="17" t="s">
        <v>241</v>
      </c>
      <c r="BE1444" s="150">
        <f t="shared" si="124"/>
        <v>0</v>
      </c>
      <c r="BF1444" s="150">
        <f t="shared" si="125"/>
        <v>0</v>
      </c>
      <c r="BG1444" s="150">
        <f t="shared" si="126"/>
        <v>0</v>
      </c>
      <c r="BH1444" s="150">
        <f t="shared" si="127"/>
        <v>0</v>
      </c>
      <c r="BI1444" s="150">
        <f t="shared" si="128"/>
        <v>0</v>
      </c>
      <c r="BJ1444" s="17" t="s">
        <v>86</v>
      </c>
      <c r="BK1444" s="150">
        <f t="shared" si="129"/>
        <v>0</v>
      </c>
      <c r="BL1444" s="17" t="s">
        <v>247</v>
      </c>
      <c r="BM1444" s="149" t="s">
        <v>4205</v>
      </c>
    </row>
    <row r="1445" spans="2:65" s="1" customFormat="1" ht="16.5" customHeight="1">
      <c r="B1445" s="32"/>
      <c r="C1445" s="137" t="s">
        <v>1916</v>
      </c>
      <c r="D1445" s="137" t="s">
        <v>243</v>
      </c>
      <c r="E1445" s="138" t="s">
        <v>1917</v>
      </c>
      <c r="F1445" s="139" t="s">
        <v>1918</v>
      </c>
      <c r="G1445" s="140" t="s">
        <v>1608</v>
      </c>
      <c r="H1445" s="141">
        <v>1</v>
      </c>
      <c r="I1445" s="142"/>
      <c r="J1445" s="143">
        <f t="shared" si="120"/>
        <v>0</v>
      </c>
      <c r="K1445" s="144"/>
      <c r="L1445" s="32"/>
      <c r="M1445" s="145" t="s">
        <v>1</v>
      </c>
      <c r="N1445" s="146" t="s">
        <v>39</v>
      </c>
      <c r="P1445" s="147">
        <f t="shared" si="121"/>
        <v>0</v>
      </c>
      <c r="Q1445" s="147">
        <v>0</v>
      </c>
      <c r="R1445" s="147">
        <f t="shared" si="122"/>
        <v>0</v>
      </c>
      <c r="S1445" s="147">
        <v>0</v>
      </c>
      <c r="T1445" s="148">
        <f t="shared" si="123"/>
        <v>0</v>
      </c>
      <c r="AR1445" s="149" t="s">
        <v>247</v>
      </c>
      <c r="AT1445" s="149" t="s">
        <v>243</v>
      </c>
      <c r="AU1445" s="149" t="s">
        <v>258</v>
      </c>
      <c r="AY1445" s="17" t="s">
        <v>241</v>
      </c>
      <c r="BE1445" s="150">
        <f t="shared" si="124"/>
        <v>0</v>
      </c>
      <c r="BF1445" s="150">
        <f t="shared" si="125"/>
        <v>0</v>
      </c>
      <c r="BG1445" s="150">
        <f t="shared" si="126"/>
        <v>0</v>
      </c>
      <c r="BH1445" s="150">
        <f t="shared" si="127"/>
        <v>0</v>
      </c>
      <c r="BI1445" s="150">
        <f t="shared" si="128"/>
        <v>0</v>
      </c>
      <c r="BJ1445" s="17" t="s">
        <v>86</v>
      </c>
      <c r="BK1445" s="150">
        <f t="shared" si="129"/>
        <v>0</v>
      </c>
      <c r="BL1445" s="17" t="s">
        <v>247</v>
      </c>
      <c r="BM1445" s="149" t="s">
        <v>4206</v>
      </c>
    </row>
    <row r="1446" spans="2:65" s="1" customFormat="1" ht="16.5" customHeight="1">
      <c r="B1446" s="32"/>
      <c r="C1446" s="137" t="s">
        <v>1920</v>
      </c>
      <c r="D1446" s="137" t="s">
        <v>243</v>
      </c>
      <c r="E1446" s="138" t="s">
        <v>1921</v>
      </c>
      <c r="F1446" s="139" t="s">
        <v>1922</v>
      </c>
      <c r="G1446" s="140" t="s">
        <v>1608</v>
      </c>
      <c r="H1446" s="141">
        <v>1</v>
      </c>
      <c r="I1446" s="142"/>
      <c r="J1446" s="143">
        <f t="shared" si="120"/>
        <v>0</v>
      </c>
      <c r="K1446" s="144"/>
      <c r="L1446" s="32"/>
      <c r="M1446" s="145" t="s">
        <v>1</v>
      </c>
      <c r="N1446" s="146" t="s">
        <v>39</v>
      </c>
      <c r="P1446" s="147">
        <f t="shared" si="121"/>
        <v>0</v>
      </c>
      <c r="Q1446" s="147">
        <v>0</v>
      </c>
      <c r="R1446" s="147">
        <f t="shared" si="122"/>
        <v>0</v>
      </c>
      <c r="S1446" s="147">
        <v>0</v>
      </c>
      <c r="T1446" s="148">
        <f t="shared" si="123"/>
        <v>0</v>
      </c>
      <c r="AR1446" s="149" t="s">
        <v>247</v>
      </c>
      <c r="AT1446" s="149" t="s">
        <v>243</v>
      </c>
      <c r="AU1446" s="149" t="s">
        <v>258</v>
      </c>
      <c r="AY1446" s="17" t="s">
        <v>241</v>
      </c>
      <c r="BE1446" s="150">
        <f t="shared" si="124"/>
        <v>0</v>
      </c>
      <c r="BF1446" s="150">
        <f t="shared" si="125"/>
        <v>0</v>
      </c>
      <c r="BG1446" s="150">
        <f t="shared" si="126"/>
        <v>0</v>
      </c>
      <c r="BH1446" s="150">
        <f t="shared" si="127"/>
        <v>0</v>
      </c>
      <c r="BI1446" s="150">
        <f t="shared" si="128"/>
        <v>0</v>
      </c>
      <c r="BJ1446" s="17" t="s">
        <v>86</v>
      </c>
      <c r="BK1446" s="150">
        <f t="shared" si="129"/>
        <v>0</v>
      </c>
      <c r="BL1446" s="17" t="s">
        <v>247</v>
      </c>
      <c r="BM1446" s="149" t="s">
        <v>4207</v>
      </c>
    </row>
    <row r="1447" spans="2:65" s="1" customFormat="1" ht="16.5" customHeight="1">
      <c r="B1447" s="32"/>
      <c r="C1447" s="137" t="s">
        <v>1924</v>
      </c>
      <c r="D1447" s="137" t="s">
        <v>243</v>
      </c>
      <c r="E1447" s="138" t="s">
        <v>1925</v>
      </c>
      <c r="F1447" s="139" t="s">
        <v>1926</v>
      </c>
      <c r="G1447" s="140" t="s">
        <v>1608</v>
      </c>
      <c r="H1447" s="141">
        <v>1</v>
      </c>
      <c r="I1447" s="142"/>
      <c r="J1447" s="143">
        <f t="shared" si="120"/>
        <v>0</v>
      </c>
      <c r="K1447" s="144"/>
      <c r="L1447" s="32"/>
      <c r="M1447" s="145" t="s">
        <v>1</v>
      </c>
      <c r="N1447" s="146" t="s">
        <v>39</v>
      </c>
      <c r="P1447" s="147">
        <f t="shared" si="121"/>
        <v>0</v>
      </c>
      <c r="Q1447" s="147">
        <v>0</v>
      </c>
      <c r="R1447" s="147">
        <f t="shared" si="122"/>
        <v>0</v>
      </c>
      <c r="S1447" s="147">
        <v>0</v>
      </c>
      <c r="T1447" s="148">
        <f t="shared" si="123"/>
        <v>0</v>
      </c>
      <c r="AR1447" s="149" t="s">
        <v>247</v>
      </c>
      <c r="AT1447" s="149" t="s">
        <v>243</v>
      </c>
      <c r="AU1447" s="149" t="s">
        <v>258</v>
      </c>
      <c r="AY1447" s="17" t="s">
        <v>241</v>
      </c>
      <c r="BE1447" s="150">
        <f t="shared" si="124"/>
        <v>0</v>
      </c>
      <c r="BF1447" s="150">
        <f t="shared" si="125"/>
        <v>0</v>
      </c>
      <c r="BG1447" s="150">
        <f t="shared" si="126"/>
        <v>0</v>
      </c>
      <c r="BH1447" s="150">
        <f t="shared" si="127"/>
        <v>0</v>
      </c>
      <c r="BI1447" s="150">
        <f t="shared" si="128"/>
        <v>0</v>
      </c>
      <c r="BJ1447" s="17" t="s">
        <v>86</v>
      </c>
      <c r="BK1447" s="150">
        <f t="shared" si="129"/>
        <v>0</v>
      </c>
      <c r="BL1447" s="17" t="s">
        <v>247</v>
      </c>
      <c r="BM1447" s="149" t="s">
        <v>4208</v>
      </c>
    </row>
    <row r="1448" spans="2:65" s="1" customFormat="1" ht="16.5" customHeight="1">
      <c r="B1448" s="32"/>
      <c r="C1448" s="137" t="s">
        <v>1928</v>
      </c>
      <c r="D1448" s="137" t="s">
        <v>243</v>
      </c>
      <c r="E1448" s="138" t="s">
        <v>1929</v>
      </c>
      <c r="F1448" s="139" t="s">
        <v>1930</v>
      </c>
      <c r="G1448" s="140" t="s">
        <v>1608</v>
      </c>
      <c r="H1448" s="141">
        <v>1</v>
      </c>
      <c r="I1448" s="142"/>
      <c r="J1448" s="143">
        <f t="shared" si="120"/>
        <v>0</v>
      </c>
      <c r="K1448" s="144"/>
      <c r="L1448" s="32"/>
      <c r="M1448" s="145" t="s">
        <v>1</v>
      </c>
      <c r="N1448" s="146" t="s">
        <v>39</v>
      </c>
      <c r="P1448" s="147">
        <f t="shared" si="121"/>
        <v>0</v>
      </c>
      <c r="Q1448" s="147">
        <v>0</v>
      </c>
      <c r="R1448" s="147">
        <f t="shared" si="122"/>
        <v>0</v>
      </c>
      <c r="S1448" s="147">
        <v>0</v>
      </c>
      <c r="T1448" s="148">
        <f t="shared" si="123"/>
        <v>0</v>
      </c>
      <c r="AR1448" s="149" t="s">
        <v>247</v>
      </c>
      <c r="AT1448" s="149" t="s">
        <v>243</v>
      </c>
      <c r="AU1448" s="149" t="s">
        <v>258</v>
      </c>
      <c r="AY1448" s="17" t="s">
        <v>241</v>
      </c>
      <c r="BE1448" s="150">
        <f t="shared" si="124"/>
        <v>0</v>
      </c>
      <c r="BF1448" s="150">
        <f t="shared" si="125"/>
        <v>0</v>
      </c>
      <c r="BG1448" s="150">
        <f t="shared" si="126"/>
        <v>0</v>
      </c>
      <c r="BH1448" s="150">
        <f t="shared" si="127"/>
        <v>0</v>
      </c>
      <c r="BI1448" s="150">
        <f t="shared" si="128"/>
        <v>0</v>
      </c>
      <c r="BJ1448" s="17" t="s">
        <v>86</v>
      </c>
      <c r="BK1448" s="150">
        <f t="shared" si="129"/>
        <v>0</v>
      </c>
      <c r="BL1448" s="17" t="s">
        <v>247</v>
      </c>
      <c r="BM1448" s="149" t="s">
        <v>4209</v>
      </c>
    </row>
    <row r="1449" spans="2:65" s="1" customFormat="1" ht="16.5" customHeight="1">
      <c r="B1449" s="32"/>
      <c r="C1449" s="137" t="s">
        <v>1932</v>
      </c>
      <c r="D1449" s="137" t="s">
        <v>243</v>
      </c>
      <c r="E1449" s="138" t="s">
        <v>1933</v>
      </c>
      <c r="F1449" s="139" t="s">
        <v>1934</v>
      </c>
      <c r="G1449" s="140" t="s">
        <v>1608</v>
      </c>
      <c r="H1449" s="141">
        <v>1</v>
      </c>
      <c r="I1449" s="142"/>
      <c r="J1449" s="143">
        <f t="shared" si="120"/>
        <v>0</v>
      </c>
      <c r="K1449" s="144"/>
      <c r="L1449" s="32"/>
      <c r="M1449" s="145" t="s">
        <v>1</v>
      </c>
      <c r="N1449" s="146" t="s">
        <v>39</v>
      </c>
      <c r="P1449" s="147">
        <f t="shared" si="121"/>
        <v>0</v>
      </c>
      <c r="Q1449" s="147">
        <v>0</v>
      </c>
      <c r="R1449" s="147">
        <f t="shared" si="122"/>
        <v>0</v>
      </c>
      <c r="S1449" s="147">
        <v>0</v>
      </c>
      <c r="T1449" s="148">
        <f t="shared" si="123"/>
        <v>0</v>
      </c>
      <c r="AR1449" s="149" t="s">
        <v>247</v>
      </c>
      <c r="AT1449" s="149" t="s">
        <v>243</v>
      </c>
      <c r="AU1449" s="149" t="s">
        <v>258</v>
      </c>
      <c r="AY1449" s="17" t="s">
        <v>241</v>
      </c>
      <c r="BE1449" s="150">
        <f t="shared" si="124"/>
        <v>0</v>
      </c>
      <c r="BF1449" s="150">
        <f t="shared" si="125"/>
        <v>0</v>
      </c>
      <c r="BG1449" s="150">
        <f t="shared" si="126"/>
        <v>0</v>
      </c>
      <c r="BH1449" s="150">
        <f t="shared" si="127"/>
        <v>0</v>
      </c>
      <c r="BI1449" s="150">
        <f t="shared" si="128"/>
        <v>0</v>
      </c>
      <c r="BJ1449" s="17" t="s">
        <v>86</v>
      </c>
      <c r="BK1449" s="150">
        <f t="shared" si="129"/>
        <v>0</v>
      </c>
      <c r="BL1449" s="17" t="s">
        <v>247</v>
      </c>
      <c r="BM1449" s="149" t="s">
        <v>4210</v>
      </c>
    </row>
    <row r="1450" spans="2:65" s="1" customFormat="1" ht="24.25" customHeight="1">
      <c r="B1450" s="32"/>
      <c r="C1450" s="137" t="s">
        <v>1936</v>
      </c>
      <c r="D1450" s="137" t="s">
        <v>243</v>
      </c>
      <c r="E1450" s="138" t="s">
        <v>1937</v>
      </c>
      <c r="F1450" s="139" t="s">
        <v>1938</v>
      </c>
      <c r="G1450" s="140" t="s">
        <v>1608</v>
      </c>
      <c r="H1450" s="141">
        <v>1</v>
      </c>
      <c r="I1450" s="142"/>
      <c r="J1450" s="143">
        <f t="shared" si="120"/>
        <v>0</v>
      </c>
      <c r="K1450" s="144"/>
      <c r="L1450" s="32"/>
      <c r="M1450" s="145" t="s">
        <v>1</v>
      </c>
      <c r="N1450" s="146" t="s">
        <v>39</v>
      </c>
      <c r="P1450" s="147">
        <f t="shared" si="121"/>
        <v>0</v>
      </c>
      <c r="Q1450" s="147">
        <v>0</v>
      </c>
      <c r="R1450" s="147">
        <f t="shared" si="122"/>
        <v>0</v>
      </c>
      <c r="S1450" s="147">
        <v>0</v>
      </c>
      <c r="T1450" s="148">
        <f t="shared" si="123"/>
        <v>0</v>
      </c>
      <c r="AR1450" s="149" t="s">
        <v>247</v>
      </c>
      <c r="AT1450" s="149" t="s">
        <v>243</v>
      </c>
      <c r="AU1450" s="149" t="s">
        <v>258</v>
      </c>
      <c r="AY1450" s="17" t="s">
        <v>241</v>
      </c>
      <c r="BE1450" s="150">
        <f t="shared" si="124"/>
        <v>0</v>
      </c>
      <c r="BF1450" s="150">
        <f t="shared" si="125"/>
        <v>0</v>
      </c>
      <c r="BG1450" s="150">
        <f t="shared" si="126"/>
        <v>0</v>
      </c>
      <c r="BH1450" s="150">
        <f t="shared" si="127"/>
        <v>0</v>
      </c>
      <c r="BI1450" s="150">
        <f t="shared" si="128"/>
        <v>0</v>
      </c>
      <c r="BJ1450" s="17" t="s">
        <v>86</v>
      </c>
      <c r="BK1450" s="150">
        <f t="shared" si="129"/>
        <v>0</v>
      </c>
      <c r="BL1450" s="17" t="s">
        <v>247</v>
      </c>
      <c r="BM1450" s="149" t="s">
        <v>4211</v>
      </c>
    </row>
    <row r="1451" spans="2:65" s="1" customFormat="1" ht="24.25" customHeight="1">
      <c r="B1451" s="32"/>
      <c r="C1451" s="137" t="s">
        <v>1940</v>
      </c>
      <c r="D1451" s="137" t="s">
        <v>243</v>
      </c>
      <c r="E1451" s="138" t="s">
        <v>1941</v>
      </c>
      <c r="F1451" s="139" t="s">
        <v>1942</v>
      </c>
      <c r="G1451" s="140" t="s">
        <v>1608</v>
      </c>
      <c r="H1451" s="141">
        <v>1</v>
      </c>
      <c r="I1451" s="142"/>
      <c r="J1451" s="143">
        <f t="shared" si="120"/>
        <v>0</v>
      </c>
      <c r="K1451" s="144"/>
      <c r="L1451" s="32"/>
      <c r="M1451" s="145" t="s">
        <v>1</v>
      </c>
      <c r="N1451" s="146" t="s">
        <v>39</v>
      </c>
      <c r="P1451" s="147">
        <f t="shared" si="121"/>
        <v>0</v>
      </c>
      <c r="Q1451" s="147">
        <v>0</v>
      </c>
      <c r="R1451" s="147">
        <f t="shared" si="122"/>
        <v>0</v>
      </c>
      <c r="S1451" s="147">
        <v>0</v>
      </c>
      <c r="T1451" s="148">
        <f t="shared" si="123"/>
        <v>0</v>
      </c>
      <c r="AR1451" s="149" t="s">
        <v>247</v>
      </c>
      <c r="AT1451" s="149" t="s">
        <v>243</v>
      </c>
      <c r="AU1451" s="149" t="s">
        <v>258</v>
      </c>
      <c r="AY1451" s="17" t="s">
        <v>241</v>
      </c>
      <c r="BE1451" s="150">
        <f t="shared" si="124"/>
        <v>0</v>
      </c>
      <c r="BF1451" s="150">
        <f t="shared" si="125"/>
        <v>0</v>
      </c>
      <c r="BG1451" s="150">
        <f t="shared" si="126"/>
        <v>0</v>
      </c>
      <c r="BH1451" s="150">
        <f t="shared" si="127"/>
        <v>0</v>
      </c>
      <c r="BI1451" s="150">
        <f t="shared" si="128"/>
        <v>0</v>
      </c>
      <c r="BJ1451" s="17" t="s">
        <v>86</v>
      </c>
      <c r="BK1451" s="150">
        <f t="shared" si="129"/>
        <v>0</v>
      </c>
      <c r="BL1451" s="17" t="s">
        <v>247</v>
      </c>
      <c r="BM1451" s="149" t="s">
        <v>4212</v>
      </c>
    </row>
    <row r="1452" spans="2:65" s="1" customFormat="1" ht="21.75" customHeight="1">
      <c r="B1452" s="32"/>
      <c r="C1452" s="137" t="s">
        <v>1944</v>
      </c>
      <c r="D1452" s="137" t="s">
        <v>243</v>
      </c>
      <c r="E1452" s="138" t="s">
        <v>1945</v>
      </c>
      <c r="F1452" s="139" t="s">
        <v>1946</v>
      </c>
      <c r="G1452" s="140" t="s">
        <v>299</v>
      </c>
      <c r="H1452" s="141">
        <v>142</v>
      </c>
      <c r="I1452" s="142"/>
      <c r="J1452" s="143">
        <f t="shared" si="120"/>
        <v>0</v>
      </c>
      <c r="K1452" s="144"/>
      <c r="L1452" s="32"/>
      <c r="M1452" s="145" t="s">
        <v>1</v>
      </c>
      <c r="N1452" s="146" t="s">
        <v>39</v>
      </c>
      <c r="P1452" s="147">
        <f t="shared" si="121"/>
        <v>0</v>
      </c>
      <c r="Q1452" s="147">
        <v>0</v>
      </c>
      <c r="R1452" s="147">
        <f t="shared" si="122"/>
        <v>0</v>
      </c>
      <c r="S1452" s="147">
        <v>0</v>
      </c>
      <c r="T1452" s="148">
        <f t="shared" si="123"/>
        <v>0</v>
      </c>
      <c r="AR1452" s="149" t="s">
        <v>247</v>
      </c>
      <c r="AT1452" s="149" t="s">
        <v>243</v>
      </c>
      <c r="AU1452" s="149" t="s">
        <v>258</v>
      </c>
      <c r="AY1452" s="17" t="s">
        <v>241</v>
      </c>
      <c r="BE1452" s="150">
        <f t="shared" si="124"/>
        <v>0</v>
      </c>
      <c r="BF1452" s="150">
        <f t="shared" si="125"/>
        <v>0</v>
      </c>
      <c r="BG1452" s="150">
        <f t="shared" si="126"/>
        <v>0</v>
      </c>
      <c r="BH1452" s="150">
        <f t="shared" si="127"/>
        <v>0</v>
      </c>
      <c r="BI1452" s="150">
        <f t="shared" si="128"/>
        <v>0</v>
      </c>
      <c r="BJ1452" s="17" t="s">
        <v>86</v>
      </c>
      <c r="BK1452" s="150">
        <f t="shared" si="129"/>
        <v>0</v>
      </c>
      <c r="BL1452" s="17" t="s">
        <v>247</v>
      </c>
      <c r="BM1452" s="149" t="s">
        <v>4213</v>
      </c>
    </row>
    <row r="1453" spans="2:65" s="1" customFormat="1" ht="21.75" customHeight="1">
      <c r="B1453" s="32"/>
      <c r="C1453" s="137" t="s">
        <v>1948</v>
      </c>
      <c r="D1453" s="137" t="s">
        <v>243</v>
      </c>
      <c r="E1453" s="138" t="s">
        <v>1949</v>
      </c>
      <c r="F1453" s="139" t="s">
        <v>1950</v>
      </c>
      <c r="G1453" s="140" t="s">
        <v>299</v>
      </c>
      <c r="H1453" s="141">
        <v>6</v>
      </c>
      <c r="I1453" s="142"/>
      <c r="J1453" s="143">
        <f t="shared" si="120"/>
        <v>0</v>
      </c>
      <c r="K1453" s="144"/>
      <c r="L1453" s="32"/>
      <c r="M1453" s="145" t="s">
        <v>1</v>
      </c>
      <c r="N1453" s="146" t="s">
        <v>39</v>
      </c>
      <c r="P1453" s="147">
        <f t="shared" si="121"/>
        <v>0</v>
      </c>
      <c r="Q1453" s="147">
        <v>0</v>
      </c>
      <c r="R1453" s="147">
        <f t="shared" si="122"/>
        <v>0</v>
      </c>
      <c r="S1453" s="147">
        <v>0</v>
      </c>
      <c r="T1453" s="148">
        <f t="shared" si="123"/>
        <v>0</v>
      </c>
      <c r="AR1453" s="149" t="s">
        <v>247</v>
      </c>
      <c r="AT1453" s="149" t="s">
        <v>243</v>
      </c>
      <c r="AU1453" s="149" t="s">
        <v>258</v>
      </c>
      <c r="AY1453" s="17" t="s">
        <v>241</v>
      </c>
      <c r="BE1453" s="150">
        <f t="shared" si="124"/>
        <v>0</v>
      </c>
      <c r="BF1453" s="150">
        <f t="shared" si="125"/>
        <v>0</v>
      </c>
      <c r="BG1453" s="150">
        <f t="shared" si="126"/>
        <v>0</v>
      </c>
      <c r="BH1453" s="150">
        <f t="shared" si="127"/>
        <v>0</v>
      </c>
      <c r="BI1453" s="150">
        <f t="shared" si="128"/>
        <v>0</v>
      </c>
      <c r="BJ1453" s="17" t="s">
        <v>86</v>
      </c>
      <c r="BK1453" s="150">
        <f t="shared" si="129"/>
        <v>0</v>
      </c>
      <c r="BL1453" s="17" t="s">
        <v>247</v>
      </c>
      <c r="BM1453" s="149" t="s">
        <v>4214</v>
      </c>
    </row>
    <row r="1454" spans="2:65" s="1" customFormat="1" ht="16.5" customHeight="1">
      <c r="B1454" s="32"/>
      <c r="C1454" s="137" t="s">
        <v>1952</v>
      </c>
      <c r="D1454" s="137" t="s">
        <v>243</v>
      </c>
      <c r="E1454" s="138" t="s">
        <v>1953</v>
      </c>
      <c r="F1454" s="139" t="s">
        <v>1954</v>
      </c>
      <c r="G1454" s="140" t="s">
        <v>299</v>
      </c>
      <c r="H1454" s="141">
        <v>2</v>
      </c>
      <c r="I1454" s="142"/>
      <c r="J1454" s="143">
        <f t="shared" si="120"/>
        <v>0</v>
      </c>
      <c r="K1454" s="144"/>
      <c r="L1454" s="32"/>
      <c r="M1454" s="145" t="s">
        <v>1</v>
      </c>
      <c r="N1454" s="146" t="s">
        <v>39</v>
      </c>
      <c r="P1454" s="147">
        <f t="shared" si="121"/>
        <v>0</v>
      </c>
      <c r="Q1454" s="147">
        <v>0</v>
      </c>
      <c r="R1454" s="147">
        <f t="shared" si="122"/>
        <v>0</v>
      </c>
      <c r="S1454" s="147">
        <v>0</v>
      </c>
      <c r="T1454" s="148">
        <f t="shared" si="123"/>
        <v>0</v>
      </c>
      <c r="AR1454" s="149" t="s">
        <v>247</v>
      </c>
      <c r="AT1454" s="149" t="s">
        <v>243</v>
      </c>
      <c r="AU1454" s="149" t="s">
        <v>258</v>
      </c>
      <c r="AY1454" s="17" t="s">
        <v>241</v>
      </c>
      <c r="BE1454" s="150">
        <f t="shared" si="124"/>
        <v>0</v>
      </c>
      <c r="BF1454" s="150">
        <f t="shared" si="125"/>
        <v>0</v>
      </c>
      <c r="BG1454" s="150">
        <f t="shared" si="126"/>
        <v>0</v>
      </c>
      <c r="BH1454" s="150">
        <f t="shared" si="127"/>
        <v>0</v>
      </c>
      <c r="BI1454" s="150">
        <f t="shared" si="128"/>
        <v>0</v>
      </c>
      <c r="BJ1454" s="17" t="s">
        <v>86</v>
      </c>
      <c r="BK1454" s="150">
        <f t="shared" si="129"/>
        <v>0</v>
      </c>
      <c r="BL1454" s="17" t="s">
        <v>247</v>
      </c>
      <c r="BM1454" s="149" t="s">
        <v>4215</v>
      </c>
    </row>
    <row r="1455" spans="2:65" s="1" customFormat="1" ht="16.5" customHeight="1">
      <c r="B1455" s="32"/>
      <c r="C1455" s="137" t="s">
        <v>1956</v>
      </c>
      <c r="D1455" s="137" t="s">
        <v>243</v>
      </c>
      <c r="E1455" s="138" t="s">
        <v>1957</v>
      </c>
      <c r="F1455" s="139" t="s">
        <v>1958</v>
      </c>
      <c r="G1455" s="140" t="s">
        <v>299</v>
      </c>
      <c r="H1455" s="141">
        <v>4</v>
      </c>
      <c r="I1455" s="142"/>
      <c r="J1455" s="143">
        <f t="shared" si="120"/>
        <v>0</v>
      </c>
      <c r="K1455" s="144"/>
      <c r="L1455" s="32"/>
      <c r="M1455" s="145" t="s">
        <v>1</v>
      </c>
      <c r="N1455" s="146" t="s">
        <v>39</v>
      </c>
      <c r="P1455" s="147">
        <f t="shared" si="121"/>
        <v>0</v>
      </c>
      <c r="Q1455" s="147">
        <v>0</v>
      </c>
      <c r="R1455" s="147">
        <f t="shared" si="122"/>
        <v>0</v>
      </c>
      <c r="S1455" s="147">
        <v>0</v>
      </c>
      <c r="T1455" s="148">
        <f t="shared" si="123"/>
        <v>0</v>
      </c>
      <c r="AR1455" s="149" t="s">
        <v>247</v>
      </c>
      <c r="AT1455" s="149" t="s">
        <v>243</v>
      </c>
      <c r="AU1455" s="149" t="s">
        <v>258</v>
      </c>
      <c r="AY1455" s="17" t="s">
        <v>241</v>
      </c>
      <c r="BE1455" s="150">
        <f t="shared" si="124"/>
        <v>0</v>
      </c>
      <c r="BF1455" s="150">
        <f t="shared" si="125"/>
        <v>0</v>
      </c>
      <c r="BG1455" s="150">
        <f t="shared" si="126"/>
        <v>0</v>
      </c>
      <c r="BH1455" s="150">
        <f t="shared" si="127"/>
        <v>0</v>
      </c>
      <c r="BI1455" s="150">
        <f t="shared" si="128"/>
        <v>0</v>
      </c>
      <c r="BJ1455" s="17" t="s">
        <v>86</v>
      </c>
      <c r="BK1455" s="150">
        <f t="shared" si="129"/>
        <v>0</v>
      </c>
      <c r="BL1455" s="17" t="s">
        <v>247</v>
      </c>
      <c r="BM1455" s="149" t="s">
        <v>4216</v>
      </c>
    </row>
    <row r="1456" spans="2:65" s="1" customFormat="1" ht="16.5" customHeight="1">
      <c r="B1456" s="32"/>
      <c r="C1456" s="137" t="s">
        <v>1960</v>
      </c>
      <c r="D1456" s="137" t="s">
        <v>243</v>
      </c>
      <c r="E1456" s="138" t="s">
        <v>1961</v>
      </c>
      <c r="F1456" s="139" t="s">
        <v>1962</v>
      </c>
      <c r="G1456" s="140" t="s">
        <v>299</v>
      </c>
      <c r="H1456" s="141">
        <v>18</v>
      </c>
      <c r="I1456" s="142"/>
      <c r="J1456" s="143">
        <f t="shared" si="120"/>
        <v>0</v>
      </c>
      <c r="K1456" s="144"/>
      <c r="L1456" s="32"/>
      <c r="M1456" s="145" t="s">
        <v>1</v>
      </c>
      <c r="N1456" s="146" t="s">
        <v>39</v>
      </c>
      <c r="P1456" s="147">
        <f t="shared" si="121"/>
        <v>0</v>
      </c>
      <c r="Q1456" s="147">
        <v>0</v>
      </c>
      <c r="R1456" s="147">
        <f t="shared" si="122"/>
        <v>0</v>
      </c>
      <c r="S1456" s="147">
        <v>0</v>
      </c>
      <c r="T1456" s="148">
        <f t="shared" si="123"/>
        <v>0</v>
      </c>
      <c r="AR1456" s="149" t="s">
        <v>247</v>
      </c>
      <c r="AT1456" s="149" t="s">
        <v>243</v>
      </c>
      <c r="AU1456" s="149" t="s">
        <v>258</v>
      </c>
      <c r="AY1456" s="17" t="s">
        <v>241</v>
      </c>
      <c r="BE1456" s="150">
        <f t="shared" si="124"/>
        <v>0</v>
      </c>
      <c r="BF1456" s="150">
        <f t="shared" si="125"/>
        <v>0</v>
      </c>
      <c r="BG1456" s="150">
        <f t="shared" si="126"/>
        <v>0</v>
      </c>
      <c r="BH1456" s="150">
        <f t="shared" si="127"/>
        <v>0</v>
      </c>
      <c r="BI1456" s="150">
        <f t="shared" si="128"/>
        <v>0</v>
      </c>
      <c r="BJ1456" s="17" t="s">
        <v>86</v>
      </c>
      <c r="BK1456" s="150">
        <f t="shared" si="129"/>
        <v>0</v>
      </c>
      <c r="BL1456" s="17" t="s">
        <v>247</v>
      </c>
      <c r="BM1456" s="149" t="s">
        <v>4217</v>
      </c>
    </row>
    <row r="1457" spans="2:65" s="1" customFormat="1" ht="16.5" customHeight="1">
      <c r="B1457" s="32"/>
      <c r="C1457" s="137" t="s">
        <v>1964</v>
      </c>
      <c r="D1457" s="137" t="s">
        <v>243</v>
      </c>
      <c r="E1457" s="138" t="s">
        <v>1965</v>
      </c>
      <c r="F1457" s="139" t="s">
        <v>1966</v>
      </c>
      <c r="G1457" s="140" t="s">
        <v>299</v>
      </c>
      <c r="H1457" s="141">
        <v>2</v>
      </c>
      <c r="I1457" s="142"/>
      <c r="J1457" s="143">
        <f t="shared" si="120"/>
        <v>0</v>
      </c>
      <c r="K1457" s="144"/>
      <c r="L1457" s="32"/>
      <c r="M1457" s="145" t="s">
        <v>1</v>
      </c>
      <c r="N1457" s="146" t="s">
        <v>39</v>
      </c>
      <c r="P1457" s="147">
        <f t="shared" si="121"/>
        <v>0</v>
      </c>
      <c r="Q1457" s="147">
        <v>0</v>
      </c>
      <c r="R1457" s="147">
        <f t="shared" si="122"/>
        <v>0</v>
      </c>
      <c r="S1457" s="147">
        <v>0</v>
      </c>
      <c r="T1457" s="148">
        <f t="shared" si="123"/>
        <v>0</v>
      </c>
      <c r="AR1457" s="149" t="s">
        <v>247</v>
      </c>
      <c r="AT1457" s="149" t="s">
        <v>243</v>
      </c>
      <c r="AU1457" s="149" t="s">
        <v>258</v>
      </c>
      <c r="AY1457" s="17" t="s">
        <v>241</v>
      </c>
      <c r="BE1457" s="150">
        <f t="shared" si="124"/>
        <v>0</v>
      </c>
      <c r="BF1457" s="150">
        <f t="shared" si="125"/>
        <v>0</v>
      </c>
      <c r="BG1457" s="150">
        <f t="shared" si="126"/>
        <v>0</v>
      </c>
      <c r="BH1457" s="150">
        <f t="shared" si="127"/>
        <v>0</v>
      </c>
      <c r="BI1457" s="150">
        <f t="shared" si="128"/>
        <v>0</v>
      </c>
      <c r="BJ1457" s="17" t="s">
        <v>86</v>
      </c>
      <c r="BK1457" s="150">
        <f t="shared" si="129"/>
        <v>0</v>
      </c>
      <c r="BL1457" s="17" t="s">
        <v>247</v>
      </c>
      <c r="BM1457" s="149" t="s">
        <v>4218</v>
      </c>
    </row>
    <row r="1458" spans="2:65" s="1" customFormat="1" ht="16.5" customHeight="1">
      <c r="B1458" s="32"/>
      <c r="C1458" s="137" t="s">
        <v>1968</v>
      </c>
      <c r="D1458" s="137" t="s">
        <v>243</v>
      </c>
      <c r="E1458" s="138" t="s">
        <v>1969</v>
      </c>
      <c r="F1458" s="139" t="s">
        <v>1970</v>
      </c>
      <c r="G1458" s="140" t="s">
        <v>299</v>
      </c>
      <c r="H1458" s="141">
        <v>6</v>
      </c>
      <c r="I1458" s="142"/>
      <c r="J1458" s="143">
        <f t="shared" si="120"/>
        <v>0</v>
      </c>
      <c r="K1458" s="144"/>
      <c r="L1458" s="32"/>
      <c r="M1458" s="145" t="s">
        <v>1</v>
      </c>
      <c r="N1458" s="146" t="s">
        <v>39</v>
      </c>
      <c r="P1458" s="147">
        <f t="shared" si="121"/>
        <v>0</v>
      </c>
      <c r="Q1458" s="147">
        <v>0</v>
      </c>
      <c r="R1458" s="147">
        <f t="shared" si="122"/>
        <v>0</v>
      </c>
      <c r="S1458" s="147">
        <v>0</v>
      </c>
      <c r="T1458" s="148">
        <f t="shared" si="123"/>
        <v>0</v>
      </c>
      <c r="AR1458" s="149" t="s">
        <v>247</v>
      </c>
      <c r="AT1458" s="149" t="s">
        <v>243</v>
      </c>
      <c r="AU1458" s="149" t="s">
        <v>258</v>
      </c>
      <c r="AY1458" s="17" t="s">
        <v>241</v>
      </c>
      <c r="BE1458" s="150">
        <f t="shared" si="124"/>
        <v>0</v>
      </c>
      <c r="BF1458" s="150">
        <f t="shared" si="125"/>
        <v>0</v>
      </c>
      <c r="BG1458" s="150">
        <f t="shared" si="126"/>
        <v>0</v>
      </c>
      <c r="BH1458" s="150">
        <f t="shared" si="127"/>
        <v>0</v>
      </c>
      <c r="BI1458" s="150">
        <f t="shared" si="128"/>
        <v>0</v>
      </c>
      <c r="BJ1458" s="17" t="s">
        <v>86</v>
      </c>
      <c r="BK1458" s="150">
        <f t="shared" si="129"/>
        <v>0</v>
      </c>
      <c r="BL1458" s="17" t="s">
        <v>247</v>
      </c>
      <c r="BM1458" s="149" t="s">
        <v>4219</v>
      </c>
    </row>
    <row r="1459" spans="2:65" s="1" customFormat="1" ht="16.5" customHeight="1">
      <c r="B1459" s="32"/>
      <c r="C1459" s="137" t="s">
        <v>1972</v>
      </c>
      <c r="D1459" s="137" t="s">
        <v>243</v>
      </c>
      <c r="E1459" s="138" t="s">
        <v>1973</v>
      </c>
      <c r="F1459" s="139" t="s">
        <v>1974</v>
      </c>
      <c r="G1459" s="140" t="s">
        <v>299</v>
      </c>
      <c r="H1459" s="141">
        <v>13</v>
      </c>
      <c r="I1459" s="142"/>
      <c r="J1459" s="143">
        <f t="shared" si="120"/>
        <v>0</v>
      </c>
      <c r="K1459" s="144"/>
      <c r="L1459" s="32"/>
      <c r="M1459" s="145" t="s">
        <v>1</v>
      </c>
      <c r="N1459" s="146" t="s">
        <v>39</v>
      </c>
      <c r="P1459" s="147">
        <f t="shared" si="121"/>
        <v>0</v>
      </c>
      <c r="Q1459" s="147">
        <v>0</v>
      </c>
      <c r="R1459" s="147">
        <f t="shared" si="122"/>
        <v>0</v>
      </c>
      <c r="S1459" s="147">
        <v>0</v>
      </c>
      <c r="T1459" s="148">
        <f t="shared" si="123"/>
        <v>0</v>
      </c>
      <c r="AR1459" s="149" t="s">
        <v>247</v>
      </c>
      <c r="AT1459" s="149" t="s">
        <v>243</v>
      </c>
      <c r="AU1459" s="149" t="s">
        <v>258</v>
      </c>
      <c r="AY1459" s="17" t="s">
        <v>241</v>
      </c>
      <c r="BE1459" s="150">
        <f t="shared" si="124"/>
        <v>0</v>
      </c>
      <c r="BF1459" s="150">
        <f t="shared" si="125"/>
        <v>0</v>
      </c>
      <c r="BG1459" s="150">
        <f t="shared" si="126"/>
        <v>0</v>
      </c>
      <c r="BH1459" s="150">
        <f t="shared" si="127"/>
        <v>0</v>
      </c>
      <c r="BI1459" s="150">
        <f t="shared" si="128"/>
        <v>0</v>
      </c>
      <c r="BJ1459" s="17" t="s">
        <v>86</v>
      </c>
      <c r="BK1459" s="150">
        <f t="shared" si="129"/>
        <v>0</v>
      </c>
      <c r="BL1459" s="17" t="s">
        <v>247</v>
      </c>
      <c r="BM1459" s="149" t="s">
        <v>4220</v>
      </c>
    </row>
    <row r="1460" spans="2:65" s="1" customFormat="1" ht="16.5" customHeight="1">
      <c r="B1460" s="32"/>
      <c r="C1460" s="137" t="s">
        <v>1976</v>
      </c>
      <c r="D1460" s="137" t="s">
        <v>243</v>
      </c>
      <c r="E1460" s="138" t="s">
        <v>1977</v>
      </c>
      <c r="F1460" s="139" t="s">
        <v>1978</v>
      </c>
      <c r="G1460" s="140" t="s">
        <v>299</v>
      </c>
      <c r="H1460" s="141">
        <v>67</v>
      </c>
      <c r="I1460" s="142"/>
      <c r="J1460" s="143">
        <f t="shared" si="120"/>
        <v>0</v>
      </c>
      <c r="K1460" s="144"/>
      <c r="L1460" s="32"/>
      <c r="M1460" s="145" t="s">
        <v>1</v>
      </c>
      <c r="N1460" s="146" t="s">
        <v>39</v>
      </c>
      <c r="P1460" s="147">
        <f t="shared" si="121"/>
        <v>0</v>
      </c>
      <c r="Q1460" s="147">
        <v>0</v>
      </c>
      <c r="R1460" s="147">
        <f t="shared" si="122"/>
        <v>0</v>
      </c>
      <c r="S1460" s="147">
        <v>0</v>
      </c>
      <c r="T1460" s="148">
        <f t="shared" si="123"/>
        <v>0</v>
      </c>
      <c r="AR1460" s="149" t="s">
        <v>247</v>
      </c>
      <c r="AT1460" s="149" t="s">
        <v>243</v>
      </c>
      <c r="AU1460" s="149" t="s">
        <v>258</v>
      </c>
      <c r="AY1460" s="17" t="s">
        <v>241</v>
      </c>
      <c r="BE1460" s="150">
        <f t="shared" si="124"/>
        <v>0</v>
      </c>
      <c r="BF1460" s="150">
        <f t="shared" si="125"/>
        <v>0</v>
      </c>
      <c r="BG1460" s="150">
        <f t="shared" si="126"/>
        <v>0</v>
      </c>
      <c r="BH1460" s="150">
        <f t="shared" si="127"/>
        <v>0</v>
      </c>
      <c r="BI1460" s="150">
        <f t="shared" si="128"/>
        <v>0</v>
      </c>
      <c r="BJ1460" s="17" t="s">
        <v>86</v>
      </c>
      <c r="BK1460" s="150">
        <f t="shared" si="129"/>
        <v>0</v>
      </c>
      <c r="BL1460" s="17" t="s">
        <v>247</v>
      </c>
      <c r="BM1460" s="149" t="s">
        <v>4221</v>
      </c>
    </row>
    <row r="1461" spans="2:65" s="1" customFormat="1" ht="16.5" customHeight="1">
      <c r="B1461" s="32"/>
      <c r="C1461" s="137" t="s">
        <v>1980</v>
      </c>
      <c r="D1461" s="137" t="s">
        <v>243</v>
      </c>
      <c r="E1461" s="138" t="s">
        <v>1981</v>
      </c>
      <c r="F1461" s="139" t="s">
        <v>1982</v>
      </c>
      <c r="G1461" s="140" t="s">
        <v>246</v>
      </c>
      <c r="H1461" s="141">
        <v>7</v>
      </c>
      <c r="I1461" s="142"/>
      <c r="J1461" s="143">
        <f t="shared" si="120"/>
        <v>0</v>
      </c>
      <c r="K1461" s="144"/>
      <c r="L1461" s="32"/>
      <c r="M1461" s="145" t="s">
        <v>1</v>
      </c>
      <c r="N1461" s="146" t="s">
        <v>39</v>
      </c>
      <c r="P1461" s="147">
        <f t="shared" si="121"/>
        <v>0</v>
      </c>
      <c r="Q1461" s="147">
        <v>0</v>
      </c>
      <c r="R1461" s="147">
        <f t="shared" si="122"/>
        <v>0</v>
      </c>
      <c r="S1461" s="147">
        <v>0</v>
      </c>
      <c r="T1461" s="148">
        <f t="shared" si="123"/>
        <v>0</v>
      </c>
      <c r="AR1461" s="149" t="s">
        <v>247</v>
      </c>
      <c r="AT1461" s="149" t="s">
        <v>243</v>
      </c>
      <c r="AU1461" s="149" t="s">
        <v>258</v>
      </c>
      <c r="AY1461" s="17" t="s">
        <v>241</v>
      </c>
      <c r="BE1461" s="150">
        <f t="shared" si="124"/>
        <v>0</v>
      </c>
      <c r="BF1461" s="150">
        <f t="shared" si="125"/>
        <v>0</v>
      </c>
      <c r="BG1461" s="150">
        <f t="shared" si="126"/>
        <v>0</v>
      </c>
      <c r="BH1461" s="150">
        <f t="shared" si="127"/>
        <v>0</v>
      </c>
      <c r="BI1461" s="150">
        <f t="shared" si="128"/>
        <v>0</v>
      </c>
      <c r="BJ1461" s="17" t="s">
        <v>86</v>
      </c>
      <c r="BK1461" s="150">
        <f t="shared" si="129"/>
        <v>0</v>
      </c>
      <c r="BL1461" s="17" t="s">
        <v>247</v>
      </c>
      <c r="BM1461" s="149" t="s">
        <v>4222</v>
      </c>
    </row>
    <row r="1462" spans="2:65" s="1" customFormat="1" ht="16.5" customHeight="1">
      <c r="B1462" s="32"/>
      <c r="C1462" s="137" t="s">
        <v>1984</v>
      </c>
      <c r="D1462" s="137" t="s">
        <v>243</v>
      </c>
      <c r="E1462" s="138" t="s">
        <v>1985</v>
      </c>
      <c r="F1462" s="139" t="s">
        <v>1986</v>
      </c>
      <c r="G1462" s="140" t="s">
        <v>1608</v>
      </c>
      <c r="H1462" s="141">
        <v>5</v>
      </c>
      <c r="I1462" s="142"/>
      <c r="J1462" s="143">
        <f t="shared" si="120"/>
        <v>0</v>
      </c>
      <c r="K1462" s="144"/>
      <c r="L1462" s="32"/>
      <c r="M1462" s="145" t="s">
        <v>1</v>
      </c>
      <c r="N1462" s="146" t="s">
        <v>39</v>
      </c>
      <c r="P1462" s="147">
        <f t="shared" si="121"/>
        <v>0</v>
      </c>
      <c r="Q1462" s="147">
        <v>0</v>
      </c>
      <c r="R1462" s="147">
        <f t="shared" si="122"/>
        <v>0</v>
      </c>
      <c r="S1462" s="147">
        <v>0</v>
      </c>
      <c r="T1462" s="148">
        <f t="shared" si="123"/>
        <v>0</v>
      </c>
      <c r="AR1462" s="149" t="s">
        <v>247</v>
      </c>
      <c r="AT1462" s="149" t="s">
        <v>243</v>
      </c>
      <c r="AU1462" s="149" t="s">
        <v>258</v>
      </c>
      <c r="AY1462" s="17" t="s">
        <v>241</v>
      </c>
      <c r="BE1462" s="150">
        <f t="shared" si="124"/>
        <v>0</v>
      </c>
      <c r="BF1462" s="150">
        <f t="shared" si="125"/>
        <v>0</v>
      </c>
      <c r="BG1462" s="150">
        <f t="shared" si="126"/>
        <v>0</v>
      </c>
      <c r="BH1462" s="150">
        <f t="shared" si="127"/>
        <v>0</v>
      </c>
      <c r="BI1462" s="150">
        <f t="shared" si="128"/>
        <v>0</v>
      </c>
      <c r="BJ1462" s="17" t="s">
        <v>86</v>
      </c>
      <c r="BK1462" s="150">
        <f t="shared" si="129"/>
        <v>0</v>
      </c>
      <c r="BL1462" s="17" t="s">
        <v>247</v>
      </c>
      <c r="BM1462" s="149" t="s">
        <v>4223</v>
      </c>
    </row>
    <row r="1463" spans="2:65" s="1" customFormat="1" ht="16.5" customHeight="1">
      <c r="B1463" s="32"/>
      <c r="C1463" s="137" t="s">
        <v>1988</v>
      </c>
      <c r="D1463" s="137" t="s">
        <v>243</v>
      </c>
      <c r="E1463" s="138" t="s">
        <v>1989</v>
      </c>
      <c r="F1463" s="139" t="s">
        <v>1990</v>
      </c>
      <c r="G1463" s="140" t="s">
        <v>1608</v>
      </c>
      <c r="H1463" s="141">
        <v>1</v>
      </c>
      <c r="I1463" s="142"/>
      <c r="J1463" s="143">
        <f t="shared" si="120"/>
        <v>0</v>
      </c>
      <c r="K1463" s="144"/>
      <c r="L1463" s="32"/>
      <c r="M1463" s="145" t="s">
        <v>1</v>
      </c>
      <c r="N1463" s="146" t="s">
        <v>39</v>
      </c>
      <c r="P1463" s="147">
        <f t="shared" si="121"/>
        <v>0</v>
      </c>
      <c r="Q1463" s="147">
        <v>0</v>
      </c>
      <c r="R1463" s="147">
        <f t="shared" si="122"/>
        <v>0</v>
      </c>
      <c r="S1463" s="147">
        <v>0</v>
      </c>
      <c r="T1463" s="148">
        <f t="shared" si="123"/>
        <v>0</v>
      </c>
      <c r="AR1463" s="149" t="s">
        <v>247</v>
      </c>
      <c r="AT1463" s="149" t="s">
        <v>243</v>
      </c>
      <c r="AU1463" s="149" t="s">
        <v>258</v>
      </c>
      <c r="AY1463" s="17" t="s">
        <v>241</v>
      </c>
      <c r="BE1463" s="150">
        <f t="shared" si="124"/>
        <v>0</v>
      </c>
      <c r="BF1463" s="150">
        <f t="shared" si="125"/>
        <v>0</v>
      </c>
      <c r="BG1463" s="150">
        <f t="shared" si="126"/>
        <v>0</v>
      </c>
      <c r="BH1463" s="150">
        <f t="shared" si="127"/>
        <v>0</v>
      </c>
      <c r="BI1463" s="150">
        <f t="shared" si="128"/>
        <v>0</v>
      </c>
      <c r="BJ1463" s="17" t="s">
        <v>86</v>
      </c>
      <c r="BK1463" s="150">
        <f t="shared" si="129"/>
        <v>0</v>
      </c>
      <c r="BL1463" s="17" t="s">
        <v>247</v>
      </c>
      <c r="BM1463" s="149" t="s">
        <v>4224</v>
      </c>
    </row>
    <row r="1464" spans="2:65" s="1" customFormat="1" ht="16.5" customHeight="1">
      <c r="B1464" s="32"/>
      <c r="C1464" s="137" t="s">
        <v>1992</v>
      </c>
      <c r="D1464" s="137" t="s">
        <v>243</v>
      </c>
      <c r="E1464" s="138" t="s">
        <v>1993</v>
      </c>
      <c r="F1464" s="139" t="s">
        <v>1994</v>
      </c>
      <c r="G1464" s="140" t="s">
        <v>1608</v>
      </c>
      <c r="H1464" s="141">
        <v>1</v>
      </c>
      <c r="I1464" s="142"/>
      <c r="J1464" s="143">
        <f t="shared" si="120"/>
        <v>0</v>
      </c>
      <c r="K1464" s="144"/>
      <c r="L1464" s="32"/>
      <c r="M1464" s="145" t="s">
        <v>1</v>
      </c>
      <c r="N1464" s="146" t="s">
        <v>39</v>
      </c>
      <c r="P1464" s="147">
        <f t="shared" si="121"/>
        <v>0</v>
      </c>
      <c r="Q1464" s="147">
        <v>0</v>
      </c>
      <c r="R1464" s="147">
        <f t="shared" si="122"/>
        <v>0</v>
      </c>
      <c r="S1464" s="147">
        <v>0</v>
      </c>
      <c r="T1464" s="148">
        <f t="shared" si="123"/>
        <v>0</v>
      </c>
      <c r="AR1464" s="149" t="s">
        <v>247</v>
      </c>
      <c r="AT1464" s="149" t="s">
        <v>243</v>
      </c>
      <c r="AU1464" s="149" t="s">
        <v>258</v>
      </c>
      <c r="AY1464" s="17" t="s">
        <v>241</v>
      </c>
      <c r="BE1464" s="150">
        <f t="shared" si="124"/>
        <v>0</v>
      </c>
      <c r="BF1464" s="150">
        <f t="shared" si="125"/>
        <v>0</v>
      </c>
      <c r="BG1464" s="150">
        <f t="shared" si="126"/>
        <v>0</v>
      </c>
      <c r="BH1464" s="150">
        <f t="shared" si="127"/>
        <v>0</v>
      </c>
      <c r="BI1464" s="150">
        <f t="shared" si="128"/>
        <v>0</v>
      </c>
      <c r="BJ1464" s="17" t="s">
        <v>86</v>
      </c>
      <c r="BK1464" s="150">
        <f t="shared" si="129"/>
        <v>0</v>
      </c>
      <c r="BL1464" s="17" t="s">
        <v>247</v>
      </c>
      <c r="BM1464" s="149" t="s">
        <v>4225</v>
      </c>
    </row>
    <row r="1465" spans="2:65" s="1" customFormat="1" ht="16.5" customHeight="1">
      <c r="B1465" s="32"/>
      <c r="C1465" s="137" t="s">
        <v>1996</v>
      </c>
      <c r="D1465" s="137" t="s">
        <v>243</v>
      </c>
      <c r="E1465" s="138" t="s">
        <v>1997</v>
      </c>
      <c r="F1465" s="139" t="s">
        <v>1998</v>
      </c>
      <c r="G1465" s="140" t="s">
        <v>327</v>
      </c>
      <c r="H1465" s="141">
        <v>16</v>
      </c>
      <c r="I1465" s="142"/>
      <c r="J1465" s="143">
        <f t="shared" si="120"/>
        <v>0</v>
      </c>
      <c r="K1465" s="144"/>
      <c r="L1465" s="32"/>
      <c r="M1465" s="145" t="s">
        <v>1</v>
      </c>
      <c r="N1465" s="146" t="s">
        <v>39</v>
      </c>
      <c r="P1465" s="147">
        <f t="shared" si="121"/>
        <v>0</v>
      </c>
      <c r="Q1465" s="147">
        <v>0</v>
      </c>
      <c r="R1465" s="147">
        <f t="shared" si="122"/>
        <v>0</v>
      </c>
      <c r="S1465" s="147">
        <v>0</v>
      </c>
      <c r="T1465" s="148">
        <f t="shared" si="123"/>
        <v>0</v>
      </c>
      <c r="AR1465" s="149" t="s">
        <v>247</v>
      </c>
      <c r="AT1465" s="149" t="s">
        <v>243</v>
      </c>
      <c r="AU1465" s="149" t="s">
        <v>258</v>
      </c>
      <c r="AY1465" s="17" t="s">
        <v>241</v>
      </c>
      <c r="BE1465" s="150">
        <f t="shared" si="124"/>
        <v>0</v>
      </c>
      <c r="BF1465" s="150">
        <f t="shared" si="125"/>
        <v>0</v>
      </c>
      <c r="BG1465" s="150">
        <f t="shared" si="126"/>
        <v>0</v>
      </c>
      <c r="BH1465" s="150">
        <f t="shared" si="127"/>
        <v>0</v>
      </c>
      <c r="BI1465" s="150">
        <f t="shared" si="128"/>
        <v>0</v>
      </c>
      <c r="BJ1465" s="17" t="s">
        <v>86</v>
      </c>
      <c r="BK1465" s="150">
        <f t="shared" si="129"/>
        <v>0</v>
      </c>
      <c r="BL1465" s="17" t="s">
        <v>247</v>
      </c>
      <c r="BM1465" s="149" t="s">
        <v>4226</v>
      </c>
    </row>
    <row r="1466" spans="2:65" s="1" customFormat="1" ht="21.75" customHeight="1">
      <c r="B1466" s="32"/>
      <c r="C1466" s="137" t="s">
        <v>2000</v>
      </c>
      <c r="D1466" s="137" t="s">
        <v>243</v>
      </c>
      <c r="E1466" s="138" t="s">
        <v>2001</v>
      </c>
      <c r="F1466" s="139" t="s">
        <v>1866</v>
      </c>
      <c r="G1466" s="140" t="s">
        <v>327</v>
      </c>
      <c r="H1466" s="141">
        <v>1</v>
      </c>
      <c r="I1466" s="142"/>
      <c r="J1466" s="143">
        <f t="shared" si="120"/>
        <v>0</v>
      </c>
      <c r="K1466" s="144"/>
      <c r="L1466" s="32"/>
      <c r="M1466" s="145" t="s">
        <v>1</v>
      </c>
      <c r="N1466" s="146" t="s">
        <v>39</v>
      </c>
      <c r="P1466" s="147">
        <f t="shared" si="121"/>
        <v>0</v>
      </c>
      <c r="Q1466" s="147">
        <v>0</v>
      </c>
      <c r="R1466" s="147">
        <f t="shared" si="122"/>
        <v>0</v>
      </c>
      <c r="S1466" s="147">
        <v>0</v>
      </c>
      <c r="T1466" s="148">
        <f t="shared" si="123"/>
        <v>0</v>
      </c>
      <c r="AR1466" s="149" t="s">
        <v>247</v>
      </c>
      <c r="AT1466" s="149" t="s">
        <v>243</v>
      </c>
      <c r="AU1466" s="149" t="s">
        <v>258</v>
      </c>
      <c r="AY1466" s="17" t="s">
        <v>241</v>
      </c>
      <c r="BE1466" s="150">
        <f t="shared" si="124"/>
        <v>0</v>
      </c>
      <c r="BF1466" s="150">
        <f t="shared" si="125"/>
        <v>0</v>
      </c>
      <c r="BG1466" s="150">
        <f t="shared" si="126"/>
        <v>0</v>
      </c>
      <c r="BH1466" s="150">
        <f t="shared" si="127"/>
        <v>0</v>
      </c>
      <c r="BI1466" s="150">
        <f t="shared" si="128"/>
        <v>0</v>
      </c>
      <c r="BJ1466" s="17" t="s">
        <v>86</v>
      </c>
      <c r="BK1466" s="150">
        <f t="shared" si="129"/>
        <v>0</v>
      </c>
      <c r="BL1466" s="17" t="s">
        <v>247</v>
      </c>
      <c r="BM1466" s="149" t="s">
        <v>4227</v>
      </c>
    </row>
    <row r="1467" spans="2:65" s="1" customFormat="1" ht="16.5" customHeight="1">
      <c r="B1467" s="32"/>
      <c r="C1467" s="137" t="s">
        <v>2003</v>
      </c>
      <c r="D1467" s="137" t="s">
        <v>243</v>
      </c>
      <c r="E1467" s="138" t="s">
        <v>2004</v>
      </c>
      <c r="F1467" s="139" t="s">
        <v>2005</v>
      </c>
      <c r="G1467" s="140" t="s">
        <v>327</v>
      </c>
      <c r="H1467" s="141">
        <v>1</v>
      </c>
      <c r="I1467" s="142"/>
      <c r="J1467" s="143">
        <f t="shared" si="120"/>
        <v>0</v>
      </c>
      <c r="K1467" s="144"/>
      <c r="L1467" s="32"/>
      <c r="M1467" s="145" t="s">
        <v>1</v>
      </c>
      <c r="N1467" s="146" t="s">
        <v>39</v>
      </c>
      <c r="P1467" s="147">
        <f t="shared" si="121"/>
        <v>0</v>
      </c>
      <c r="Q1467" s="147">
        <v>0</v>
      </c>
      <c r="R1467" s="147">
        <f t="shared" si="122"/>
        <v>0</v>
      </c>
      <c r="S1467" s="147">
        <v>0</v>
      </c>
      <c r="T1467" s="148">
        <f t="shared" si="123"/>
        <v>0</v>
      </c>
      <c r="AR1467" s="149" t="s">
        <v>247</v>
      </c>
      <c r="AT1467" s="149" t="s">
        <v>243</v>
      </c>
      <c r="AU1467" s="149" t="s">
        <v>258</v>
      </c>
      <c r="AY1467" s="17" t="s">
        <v>241</v>
      </c>
      <c r="BE1467" s="150">
        <f t="shared" si="124"/>
        <v>0</v>
      </c>
      <c r="BF1467" s="150">
        <f t="shared" si="125"/>
        <v>0</v>
      </c>
      <c r="BG1467" s="150">
        <f t="shared" si="126"/>
        <v>0</v>
      </c>
      <c r="BH1467" s="150">
        <f t="shared" si="127"/>
        <v>0</v>
      </c>
      <c r="BI1467" s="150">
        <f t="shared" si="128"/>
        <v>0</v>
      </c>
      <c r="BJ1467" s="17" t="s">
        <v>86</v>
      </c>
      <c r="BK1467" s="150">
        <f t="shared" si="129"/>
        <v>0</v>
      </c>
      <c r="BL1467" s="17" t="s">
        <v>247</v>
      </c>
      <c r="BM1467" s="149" t="s">
        <v>4228</v>
      </c>
    </row>
    <row r="1468" spans="2:65" s="1" customFormat="1" ht="16.5" customHeight="1">
      <c r="B1468" s="32"/>
      <c r="C1468" s="137" t="s">
        <v>2007</v>
      </c>
      <c r="D1468" s="137" t="s">
        <v>243</v>
      </c>
      <c r="E1468" s="138" t="s">
        <v>2008</v>
      </c>
      <c r="F1468" s="139" t="s">
        <v>2009</v>
      </c>
      <c r="G1468" s="140" t="s">
        <v>327</v>
      </c>
      <c r="H1468" s="141">
        <v>1</v>
      </c>
      <c r="I1468" s="142"/>
      <c r="J1468" s="143">
        <f t="shared" si="120"/>
        <v>0</v>
      </c>
      <c r="K1468" s="144"/>
      <c r="L1468" s="32"/>
      <c r="M1468" s="145" t="s">
        <v>1</v>
      </c>
      <c r="N1468" s="146" t="s">
        <v>39</v>
      </c>
      <c r="P1468" s="147">
        <f t="shared" si="121"/>
        <v>0</v>
      </c>
      <c r="Q1468" s="147">
        <v>0</v>
      </c>
      <c r="R1468" s="147">
        <f t="shared" si="122"/>
        <v>0</v>
      </c>
      <c r="S1468" s="147">
        <v>0</v>
      </c>
      <c r="T1468" s="148">
        <f t="shared" si="123"/>
        <v>0</v>
      </c>
      <c r="AR1468" s="149" t="s">
        <v>247</v>
      </c>
      <c r="AT1468" s="149" t="s">
        <v>243</v>
      </c>
      <c r="AU1468" s="149" t="s">
        <v>258</v>
      </c>
      <c r="AY1468" s="17" t="s">
        <v>241</v>
      </c>
      <c r="BE1468" s="150">
        <f t="shared" si="124"/>
        <v>0</v>
      </c>
      <c r="BF1468" s="150">
        <f t="shared" si="125"/>
        <v>0</v>
      </c>
      <c r="BG1468" s="150">
        <f t="shared" si="126"/>
        <v>0</v>
      </c>
      <c r="BH1468" s="150">
        <f t="shared" si="127"/>
        <v>0</v>
      </c>
      <c r="BI1468" s="150">
        <f t="shared" si="128"/>
        <v>0</v>
      </c>
      <c r="BJ1468" s="17" t="s">
        <v>86</v>
      </c>
      <c r="BK1468" s="150">
        <f t="shared" si="129"/>
        <v>0</v>
      </c>
      <c r="BL1468" s="17" t="s">
        <v>247</v>
      </c>
      <c r="BM1468" s="149" t="s">
        <v>4229</v>
      </c>
    </row>
    <row r="1469" spans="2:65" s="1" customFormat="1" ht="16.5" customHeight="1">
      <c r="B1469" s="32"/>
      <c r="C1469" s="137" t="s">
        <v>2011</v>
      </c>
      <c r="D1469" s="137" t="s">
        <v>243</v>
      </c>
      <c r="E1469" s="138" t="s">
        <v>2012</v>
      </c>
      <c r="F1469" s="139" t="s">
        <v>2013</v>
      </c>
      <c r="G1469" s="140" t="s">
        <v>327</v>
      </c>
      <c r="H1469" s="141">
        <v>1</v>
      </c>
      <c r="I1469" s="142"/>
      <c r="J1469" s="143">
        <f t="shared" si="120"/>
        <v>0</v>
      </c>
      <c r="K1469" s="144"/>
      <c r="L1469" s="32"/>
      <c r="M1469" s="145" t="s">
        <v>1</v>
      </c>
      <c r="N1469" s="146" t="s">
        <v>39</v>
      </c>
      <c r="P1469" s="147">
        <f t="shared" si="121"/>
        <v>0</v>
      </c>
      <c r="Q1469" s="147">
        <v>0</v>
      </c>
      <c r="R1469" s="147">
        <f t="shared" si="122"/>
        <v>0</v>
      </c>
      <c r="S1469" s="147">
        <v>0</v>
      </c>
      <c r="T1469" s="148">
        <f t="shared" si="123"/>
        <v>0</v>
      </c>
      <c r="AR1469" s="149" t="s">
        <v>247</v>
      </c>
      <c r="AT1469" s="149" t="s">
        <v>243</v>
      </c>
      <c r="AU1469" s="149" t="s">
        <v>258</v>
      </c>
      <c r="AY1469" s="17" t="s">
        <v>241</v>
      </c>
      <c r="BE1469" s="150">
        <f t="shared" si="124"/>
        <v>0</v>
      </c>
      <c r="BF1469" s="150">
        <f t="shared" si="125"/>
        <v>0</v>
      </c>
      <c r="BG1469" s="150">
        <f t="shared" si="126"/>
        <v>0</v>
      </c>
      <c r="BH1469" s="150">
        <f t="shared" si="127"/>
        <v>0</v>
      </c>
      <c r="BI1469" s="150">
        <f t="shared" si="128"/>
        <v>0</v>
      </c>
      <c r="BJ1469" s="17" t="s">
        <v>86</v>
      </c>
      <c r="BK1469" s="150">
        <f t="shared" si="129"/>
        <v>0</v>
      </c>
      <c r="BL1469" s="17" t="s">
        <v>247</v>
      </c>
      <c r="BM1469" s="149" t="s">
        <v>4230</v>
      </c>
    </row>
    <row r="1470" spans="2:65" s="11" customFormat="1" ht="20.75" customHeight="1">
      <c r="B1470" s="125"/>
      <c r="D1470" s="126" t="s">
        <v>72</v>
      </c>
      <c r="E1470" s="135" t="s">
        <v>2015</v>
      </c>
      <c r="F1470" s="135" t="s">
        <v>2016</v>
      </c>
      <c r="I1470" s="128"/>
      <c r="J1470" s="136">
        <f>BK1470</f>
        <v>0</v>
      </c>
      <c r="L1470" s="125"/>
      <c r="M1470" s="130"/>
      <c r="P1470" s="131">
        <f>SUM(P1471:P1505)</f>
        <v>0</v>
      </c>
      <c r="R1470" s="131">
        <f>SUM(R1471:R1505)</f>
        <v>0</v>
      </c>
      <c r="T1470" s="132">
        <f>SUM(T1471:T1505)</f>
        <v>0</v>
      </c>
      <c r="AR1470" s="126" t="s">
        <v>86</v>
      </c>
      <c r="AT1470" s="133" t="s">
        <v>72</v>
      </c>
      <c r="AU1470" s="133" t="s">
        <v>86</v>
      </c>
      <c r="AY1470" s="126" t="s">
        <v>241</v>
      </c>
      <c r="BK1470" s="134">
        <f>SUM(BK1471:BK1505)</f>
        <v>0</v>
      </c>
    </row>
    <row r="1471" spans="2:65" s="1" customFormat="1" ht="76.25" customHeight="1">
      <c r="B1471" s="32"/>
      <c r="C1471" s="137" t="s">
        <v>2017</v>
      </c>
      <c r="D1471" s="137" t="s">
        <v>243</v>
      </c>
      <c r="E1471" s="138" t="s">
        <v>2018</v>
      </c>
      <c r="F1471" s="139" t="s">
        <v>1882</v>
      </c>
      <c r="G1471" s="140" t="s">
        <v>1608</v>
      </c>
      <c r="H1471" s="141">
        <v>1</v>
      </c>
      <c r="I1471" s="142"/>
      <c r="J1471" s="143">
        <f t="shared" ref="J1471:J1505" si="130">ROUND(I1471*H1471,2)</f>
        <v>0</v>
      </c>
      <c r="K1471" s="144"/>
      <c r="L1471" s="32"/>
      <c r="M1471" s="145" t="s">
        <v>1</v>
      </c>
      <c r="N1471" s="146" t="s">
        <v>39</v>
      </c>
      <c r="P1471" s="147">
        <f t="shared" ref="P1471:P1505" si="131">O1471*H1471</f>
        <v>0</v>
      </c>
      <c r="Q1471" s="147">
        <v>0</v>
      </c>
      <c r="R1471" s="147">
        <f t="shared" ref="R1471:R1505" si="132">Q1471*H1471</f>
        <v>0</v>
      </c>
      <c r="S1471" s="147">
        <v>0</v>
      </c>
      <c r="T1471" s="148">
        <f t="shared" ref="T1471:T1505" si="133">S1471*H1471</f>
        <v>0</v>
      </c>
      <c r="AR1471" s="149" t="s">
        <v>247</v>
      </c>
      <c r="AT1471" s="149" t="s">
        <v>243</v>
      </c>
      <c r="AU1471" s="149" t="s">
        <v>258</v>
      </c>
      <c r="AY1471" s="17" t="s">
        <v>241</v>
      </c>
      <c r="BE1471" s="150">
        <f t="shared" ref="BE1471:BE1505" si="134">IF(N1471="základní",J1471,0)</f>
        <v>0</v>
      </c>
      <c r="BF1471" s="150">
        <f t="shared" ref="BF1471:BF1505" si="135">IF(N1471="snížená",J1471,0)</f>
        <v>0</v>
      </c>
      <c r="BG1471" s="150">
        <f t="shared" ref="BG1471:BG1505" si="136">IF(N1471="zákl. přenesená",J1471,0)</f>
        <v>0</v>
      </c>
      <c r="BH1471" s="150">
        <f t="shared" ref="BH1471:BH1505" si="137">IF(N1471="sníž. přenesená",J1471,0)</f>
        <v>0</v>
      </c>
      <c r="BI1471" s="150">
        <f t="shared" ref="BI1471:BI1505" si="138">IF(N1471="nulová",J1471,0)</f>
        <v>0</v>
      </c>
      <c r="BJ1471" s="17" t="s">
        <v>86</v>
      </c>
      <c r="BK1471" s="150">
        <f t="shared" ref="BK1471:BK1505" si="139">ROUND(I1471*H1471,2)</f>
        <v>0</v>
      </c>
      <c r="BL1471" s="17" t="s">
        <v>247</v>
      </c>
      <c r="BM1471" s="149" t="s">
        <v>4231</v>
      </c>
    </row>
    <row r="1472" spans="2:65" s="1" customFormat="1" ht="16.5" customHeight="1">
      <c r="B1472" s="32"/>
      <c r="C1472" s="137" t="s">
        <v>2020</v>
      </c>
      <c r="D1472" s="137" t="s">
        <v>243</v>
      </c>
      <c r="E1472" s="138" t="s">
        <v>2021</v>
      </c>
      <c r="F1472" s="139" t="s">
        <v>1886</v>
      </c>
      <c r="G1472" s="140" t="s">
        <v>1608</v>
      </c>
      <c r="H1472" s="141">
        <v>1</v>
      </c>
      <c r="I1472" s="142"/>
      <c r="J1472" s="143">
        <f t="shared" si="130"/>
        <v>0</v>
      </c>
      <c r="K1472" s="144"/>
      <c r="L1472" s="32"/>
      <c r="M1472" s="145" t="s">
        <v>1</v>
      </c>
      <c r="N1472" s="146" t="s">
        <v>39</v>
      </c>
      <c r="P1472" s="147">
        <f t="shared" si="131"/>
        <v>0</v>
      </c>
      <c r="Q1472" s="147">
        <v>0</v>
      </c>
      <c r="R1472" s="147">
        <f t="shared" si="132"/>
        <v>0</v>
      </c>
      <c r="S1472" s="147">
        <v>0</v>
      </c>
      <c r="T1472" s="148">
        <f t="shared" si="133"/>
        <v>0</v>
      </c>
      <c r="AR1472" s="149" t="s">
        <v>247</v>
      </c>
      <c r="AT1472" s="149" t="s">
        <v>243</v>
      </c>
      <c r="AU1472" s="149" t="s">
        <v>258</v>
      </c>
      <c r="AY1472" s="17" t="s">
        <v>241</v>
      </c>
      <c r="BE1472" s="150">
        <f t="shared" si="134"/>
        <v>0</v>
      </c>
      <c r="BF1472" s="150">
        <f t="shared" si="135"/>
        <v>0</v>
      </c>
      <c r="BG1472" s="150">
        <f t="shared" si="136"/>
        <v>0</v>
      </c>
      <c r="BH1472" s="150">
        <f t="shared" si="137"/>
        <v>0</v>
      </c>
      <c r="BI1472" s="150">
        <f t="shared" si="138"/>
        <v>0</v>
      </c>
      <c r="BJ1472" s="17" t="s">
        <v>86</v>
      </c>
      <c r="BK1472" s="150">
        <f t="shared" si="139"/>
        <v>0</v>
      </c>
      <c r="BL1472" s="17" t="s">
        <v>247</v>
      </c>
      <c r="BM1472" s="149" t="s">
        <v>4232</v>
      </c>
    </row>
    <row r="1473" spans="2:65" s="1" customFormat="1" ht="16.5" customHeight="1">
      <c r="B1473" s="32"/>
      <c r="C1473" s="137" t="s">
        <v>2023</v>
      </c>
      <c r="D1473" s="137" t="s">
        <v>243</v>
      </c>
      <c r="E1473" s="138" t="s">
        <v>2027</v>
      </c>
      <c r="F1473" s="139" t="s">
        <v>1894</v>
      </c>
      <c r="G1473" s="140" t="s">
        <v>1608</v>
      </c>
      <c r="H1473" s="141">
        <v>2</v>
      </c>
      <c r="I1473" s="142"/>
      <c r="J1473" s="143">
        <f t="shared" si="130"/>
        <v>0</v>
      </c>
      <c r="K1473" s="144"/>
      <c r="L1473" s="32"/>
      <c r="M1473" s="145" t="s">
        <v>1</v>
      </c>
      <c r="N1473" s="146" t="s">
        <v>39</v>
      </c>
      <c r="P1473" s="147">
        <f t="shared" si="131"/>
        <v>0</v>
      </c>
      <c r="Q1473" s="147">
        <v>0</v>
      </c>
      <c r="R1473" s="147">
        <f t="shared" si="132"/>
        <v>0</v>
      </c>
      <c r="S1473" s="147">
        <v>0</v>
      </c>
      <c r="T1473" s="148">
        <f t="shared" si="133"/>
        <v>0</v>
      </c>
      <c r="AR1473" s="149" t="s">
        <v>247</v>
      </c>
      <c r="AT1473" s="149" t="s">
        <v>243</v>
      </c>
      <c r="AU1473" s="149" t="s">
        <v>258</v>
      </c>
      <c r="AY1473" s="17" t="s">
        <v>241</v>
      </c>
      <c r="BE1473" s="150">
        <f t="shared" si="134"/>
        <v>0</v>
      </c>
      <c r="BF1473" s="150">
        <f t="shared" si="135"/>
        <v>0</v>
      </c>
      <c r="BG1473" s="150">
        <f t="shared" si="136"/>
        <v>0</v>
      </c>
      <c r="BH1473" s="150">
        <f t="shared" si="137"/>
        <v>0</v>
      </c>
      <c r="BI1473" s="150">
        <f t="shared" si="138"/>
        <v>0</v>
      </c>
      <c r="BJ1473" s="17" t="s">
        <v>86</v>
      </c>
      <c r="BK1473" s="150">
        <f t="shared" si="139"/>
        <v>0</v>
      </c>
      <c r="BL1473" s="17" t="s">
        <v>247</v>
      </c>
      <c r="BM1473" s="149" t="s">
        <v>4233</v>
      </c>
    </row>
    <row r="1474" spans="2:65" s="1" customFormat="1" ht="16.5" customHeight="1">
      <c r="B1474" s="32"/>
      <c r="C1474" s="137" t="s">
        <v>2026</v>
      </c>
      <c r="D1474" s="137" t="s">
        <v>243</v>
      </c>
      <c r="E1474" s="138" t="s">
        <v>2030</v>
      </c>
      <c r="F1474" s="139" t="s">
        <v>1898</v>
      </c>
      <c r="G1474" s="140" t="s">
        <v>1608</v>
      </c>
      <c r="H1474" s="141">
        <v>1</v>
      </c>
      <c r="I1474" s="142"/>
      <c r="J1474" s="143">
        <f t="shared" si="130"/>
        <v>0</v>
      </c>
      <c r="K1474" s="144"/>
      <c r="L1474" s="32"/>
      <c r="M1474" s="145" t="s">
        <v>1</v>
      </c>
      <c r="N1474" s="146" t="s">
        <v>39</v>
      </c>
      <c r="P1474" s="147">
        <f t="shared" si="131"/>
        <v>0</v>
      </c>
      <c r="Q1474" s="147">
        <v>0</v>
      </c>
      <c r="R1474" s="147">
        <f t="shared" si="132"/>
        <v>0</v>
      </c>
      <c r="S1474" s="147">
        <v>0</v>
      </c>
      <c r="T1474" s="148">
        <f t="shared" si="133"/>
        <v>0</v>
      </c>
      <c r="AR1474" s="149" t="s">
        <v>247</v>
      </c>
      <c r="AT1474" s="149" t="s">
        <v>243</v>
      </c>
      <c r="AU1474" s="149" t="s">
        <v>258</v>
      </c>
      <c r="AY1474" s="17" t="s">
        <v>241</v>
      </c>
      <c r="BE1474" s="150">
        <f t="shared" si="134"/>
        <v>0</v>
      </c>
      <c r="BF1474" s="150">
        <f t="shared" si="135"/>
        <v>0</v>
      </c>
      <c r="BG1474" s="150">
        <f t="shared" si="136"/>
        <v>0</v>
      </c>
      <c r="BH1474" s="150">
        <f t="shared" si="137"/>
        <v>0</v>
      </c>
      <c r="BI1474" s="150">
        <f t="shared" si="138"/>
        <v>0</v>
      </c>
      <c r="BJ1474" s="17" t="s">
        <v>86</v>
      </c>
      <c r="BK1474" s="150">
        <f t="shared" si="139"/>
        <v>0</v>
      </c>
      <c r="BL1474" s="17" t="s">
        <v>247</v>
      </c>
      <c r="BM1474" s="149" t="s">
        <v>4234</v>
      </c>
    </row>
    <row r="1475" spans="2:65" s="1" customFormat="1" ht="16.5" customHeight="1">
      <c r="B1475" s="32"/>
      <c r="C1475" s="137" t="s">
        <v>2029</v>
      </c>
      <c r="D1475" s="137" t="s">
        <v>243</v>
      </c>
      <c r="E1475" s="138" t="s">
        <v>2033</v>
      </c>
      <c r="F1475" s="139" t="s">
        <v>1902</v>
      </c>
      <c r="G1475" s="140" t="s">
        <v>1608</v>
      </c>
      <c r="H1475" s="141">
        <v>1</v>
      </c>
      <c r="I1475" s="142"/>
      <c r="J1475" s="143">
        <f t="shared" si="130"/>
        <v>0</v>
      </c>
      <c r="K1475" s="144"/>
      <c r="L1475" s="32"/>
      <c r="M1475" s="145" t="s">
        <v>1</v>
      </c>
      <c r="N1475" s="146" t="s">
        <v>39</v>
      </c>
      <c r="P1475" s="147">
        <f t="shared" si="131"/>
        <v>0</v>
      </c>
      <c r="Q1475" s="147">
        <v>0</v>
      </c>
      <c r="R1475" s="147">
        <f t="shared" si="132"/>
        <v>0</v>
      </c>
      <c r="S1475" s="147">
        <v>0</v>
      </c>
      <c r="T1475" s="148">
        <f t="shared" si="133"/>
        <v>0</v>
      </c>
      <c r="AR1475" s="149" t="s">
        <v>247</v>
      </c>
      <c r="AT1475" s="149" t="s">
        <v>243</v>
      </c>
      <c r="AU1475" s="149" t="s">
        <v>258</v>
      </c>
      <c r="AY1475" s="17" t="s">
        <v>241</v>
      </c>
      <c r="BE1475" s="150">
        <f t="shared" si="134"/>
        <v>0</v>
      </c>
      <c r="BF1475" s="150">
        <f t="shared" si="135"/>
        <v>0</v>
      </c>
      <c r="BG1475" s="150">
        <f t="shared" si="136"/>
        <v>0</v>
      </c>
      <c r="BH1475" s="150">
        <f t="shared" si="137"/>
        <v>0</v>
      </c>
      <c r="BI1475" s="150">
        <f t="shared" si="138"/>
        <v>0</v>
      </c>
      <c r="BJ1475" s="17" t="s">
        <v>86</v>
      </c>
      <c r="BK1475" s="150">
        <f t="shared" si="139"/>
        <v>0</v>
      </c>
      <c r="BL1475" s="17" t="s">
        <v>247</v>
      </c>
      <c r="BM1475" s="149" t="s">
        <v>4235</v>
      </c>
    </row>
    <row r="1476" spans="2:65" s="1" customFormat="1" ht="24.25" customHeight="1">
      <c r="B1476" s="32"/>
      <c r="C1476" s="137" t="s">
        <v>2032</v>
      </c>
      <c r="D1476" s="137" t="s">
        <v>243</v>
      </c>
      <c r="E1476" s="138" t="s">
        <v>2036</v>
      </c>
      <c r="F1476" s="139" t="s">
        <v>1906</v>
      </c>
      <c r="G1476" s="140" t="s">
        <v>1608</v>
      </c>
      <c r="H1476" s="141">
        <v>1</v>
      </c>
      <c r="I1476" s="142"/>
      <c r="J1476" s="143">
        <f t="shared" si="130"/>
        <v>0</v>
      </c>
      <c r="K1476" s="144"/>
      <c r="L1476" s="32"/>
      <c r="M1476" s="145" t="s">
        <v>1</v>
      </c>
      <c r="N1476" s="146" t="s">
        <v>39</v>
      </c>
      <c r="P1476" s="147">
        <f t="shared" si="131"/>
        <v>0</v>
      </c>
      <c r="Q1476" s="147">
        <v>0</v>
      </c>
      <c r="R1476" s="147">
        <f t="shared" si="132"/>
        <v>0</v>
      </c>
      <c r="S1476" s="147">
        <v>0</v>
      </c>
      <c r="T1476" s="148">
        <f t="shared" si="133"/>
        <v>0</v>
      </c>
      <c r="AR1476" s="149" t="s">
        <v>247</v>
      </c>
      <c r="AT1476" s="149" t="s">
        <v>243</v>
      </c>
      <c r="AU1476" s="149" t="s">
        <v>258</v>
      </c>
      <c r="AY1476" s="17" t="s">
        <v>241</v>
      </c>
      <c r="BE1476" s="150">
        <f t="shared" si="134"/>
        <v>0</v>
      </c>
      <c r="BF1476" s="150">
        <f t="shared" si="135"/>
        <v>0</v>
      </c>
      <c r="BG1476" s="150">
        <f t="shared" si="136"/>
        <v>0</v>
      </c>
      <c r="BH1476" s="150">
        <f t="shared" si="137"/>
        <v>0</v>
      </c>
      <c r="BI1476" s="150">
        <f t="shared" si="138"/>
        <v>0</v>
      </c>
      <c r="BJ1476" s="17" t="s">
        <v>86</v>
      </c>
      <c r="BK1476" s="150">
        <f t="shared" si="139"/>
        <v>0</v>
      </c>
      <c r="BL1476" s="17" t="s">
        <v>247</v>
      </c>
      <c r="BM1476" s="149" t="s">
        <v>4236</v>
      </c>
    </row>
    <row r="1477" spans="2:65" s="1" customFormat="1" ht="16.5" customHeight="1">
      <c r="B1477" s="32"/>
      <c r="C1477" s="137" t="s">
        <v>2035</v>
      </c>
      <c r="D1477" s="137" t="s">
        <v>243</v>
      </c>
      <c r="E1477" s="138" t="s">
        <v>2039</v>
      </c>
      <c r="F1477" s="139" t="s">
        <v>1910</v>
      </c>
      <c r="G1477" s="140" t="s">
        <v>1608</v>
      </c>
      <c r="H1477" s="141">
        <v>9</v>
      </c>
      <c r="I1477" s="142"/>
      <c r="J1477" s="143">
        <f t="shared" si="130"/>
        <v>0</v>
      </c>
      <c r="K1477" s="144"/>
      <c r="L1477" s="32"/>
      <c r="M1477" s="145" t="s">
        <v>1</v>
      </c>
      <c r="N1477" s="146" t="s">
        <v>39</v>
      </c>
      <c r="P1477" s="147">
        <f t="shared" si="131"/>
        <v>0</v>
      </c>
      <c r="Q1477" s="147">
        <v>0</v>
      </c>
      <c r="R1477" s="147">
        <f t="shared" si="132"/>
        <v>0</v>
      </c>
      <c r="S1477" s="147">
        <v>0</v>
      </c>
      <c r="T1477" s="148">
        <f t="shared" si="133"/>
        <v>0</v>
      </c>
      <c r="AR1477" s="149" t="s">
        <v>247</v>
      </c>
      <c r="AT1477" s="149" t="s">
        <v>243</v>
      </c>
      <c r="AU1477" s="149" t="s">
        <v>258</v>
      </c>
      <c r="AY1477" s="17" t="s">
        <v>241</v>
      </c>
      <c r="BE1477" s="150">
        <f t="shared" si="134"/>
        <v>0</v>
      </c>
      <c r="BF1477" s="150">
        <f t="shared" si="135"/>
        <v>0</v>
      </c>
      <c r="BG1477" s="150">
        <f t="shared" si="136"/>
        <v>0</v>
      </c>
      <c r="BH1477" s="150">
        <f t="shared" si="137"/>
        <v>0</v>
      </c>
      <c r="BI1477" s="150">
        <f t="shared" si="138"/>
        <v>0</v>
      </c>
      <c r="BJ1477" s="17" t="s">
        <v>86</v>
      </c>
      <c r="BK1477" s="150">
        <f t="shared" si="139"/>
        <v>0</v>
      </c>
      <c r="BL1477" s="17" t="s">
        <v>247</v>
      </c>
      <c r="BM1477" s="149" t="s">
        <v>4237</v>
      </c>
    </row>
    <row r="1478" spans="2:65" s="1" customFormat="1" ht="24.25" customHeight="1">
      <c r="B1478" s="32"/>
      <c r="C1478" s="137" t="s">
        <v>2038</v>
      </c>
      <c r="D1478" s="137" t="s">
        <v>243</v>
      </c>
      <c r="E1478" s="138" t="s">
        <v>2042</v>
      </c>
      <c r="F1478" s="139" t="s">
        <v>1914</v>
      </c>
      <c r="G1478" s="140" t="s">
        <v>1608</v>
      </c>
      <c r="H1478" s="141">
        <v>1</v>
      </c>
      <c r="I1478" s="142"/>
      <c r="J1478" s="143">
        <f t="shared" si="130"/>
        <v>0</v>
      </c>
      <c r="K1478" s="144"/>
      <c r="L1478" s="32"/>
      <c r="M1478" s="145" t="s">
        <v>1</v>
      </c>
      <c r="N1478" s="146" t="s">
        <v>39</v>
      </c>
      <c r="P1478" s="147">
        <f t="shared" si="131"/>
        <v>0</v>
      </c>
      <c r="Q1478" s="147">
        <v>0</v>
      </c>
      <c r="R1478" s="147">
        <f t="shared" si="132"/>
        <v>0</v>
      </c>
      <c r="S1478" s="147">
        <v>0</v>
      </c>
      <c r="T1478" s="148">
        <f t="shared" si="133"/>
        <v>0</v>
      </c>
      <c r="AR1478" s="149" t="s">
        <v>247</v>
      </c>
      <c r="AT1478" s="149" t="s">
        <v>243</v>
      </c>
      <c r="AU1478" s="149" t="s">
        <v>258</v>
      </c>
      <c r="AY1478" s="17" t="s">
        <v>241</v>
      </c>
      <c r="BE1478" s="150">
        <f t="shared" si="134"/>
        <v>0</v>
      </c>
      <c r="BF1478" s="150">
        <f t="shared" si="135"/>
        <v>0</v>
      </c>
      <c r="BG1478" s="150">
        <f t="shared" si="136"/>
        <v>0</v>
      </c>
      <c r="BH1478" s="150">
        <f t="shared" si="137"/>
        <v>0</v>
      </c>
      <c r="BI1478" s="150">
        <f t="shared" si="138"/>
        <v>0</v>
      </c>
      <c r="BJ1478" s="17" t="s">
        <v>86</v>
      </c>
      <c r="BK1478" s="150">
        <f t="shared" si="139"/>
        <v>0</v>
      </c>
      <c r="BL1478" s="17" t="s">
        <v>247</v>
      </c>
      <c r="BM1478" s="149" t="s">
        <v>4238</v>
      </c>
    </row>
    <row r="1479" spans="2:65" s="1" customFormat="1" ht="16.5" customHeight="1">
      <c r="B1479" s="32"/>
      <c r="C1479" s="137" t="s">
        <v>2041</v>
      </c>
      <c r="D1479" s="137" t="s">
        <v>243</v>
      </c>
      <c r="E1479" s="138" t="s">
        <v>2045</v>
      </c>
      <c r="F1479" s="139" t="s">
        <v>1918</v>
      </c>
      <c r="G1479" s="140" t="s">
        <v>1608</v>
      </c>
      <c r="H1479" s="141">
        <v>1</v>
      </c>
      <c r="I1479" s="142"/>
      <c r="J1479" s="143">
        <f t="shared" si="130"/>
        <v>0</v>
      </c>
      <c r="K1479" s="144"/>
      <c r="L1479" s="32"/>
      <c r="M1479" s="145" t="s">
        <v>1</v>
      </c>
      <c r="N1479" s="146" t="s">
        <v>39</v>
      </c>
      <c r="P1479" s="147">
        <f t="shared" si="131"/>
        <v>0</v>
      </c>
      <c r="Q1479" s="147">
        <v>0</v>
      </c>
      <c r="R1479" s="147">
        <f t="shared" si="132"/>
        <v>0</v>
      </c>
      <c r="S1479" s="147">
        <v>0</v>
      </c>
      <c r="T1479" s="148">
        <f t="shared" si="133"/>
        <v>0</v>
      </c>
      <c r="AR1479" s="149" t="s">
        <v>247</v>
      </c>
      <c r="AT1479" s="149" t="s">
        <v>243</v>
      </c>
      <c r="AU1479" s="149" t="s">
        <v>258</v>
      </c>
      <c r="AY1479" s="17" t="s">
        <v>241</v>
      </c>
      <c r="BE1479" s="150">
        <f t="shared" si="134"/>
        <v>0</v>
      </c>
      <c r="BF1479" s="150">
        <f t="shared" si="135"/>
        <v>0</v>
      </c>
      <c r="BG1479" s="150">
        <f t="shared" si="136"/>
        <v>0</v>
      </c>
      <c r="BH1479" s="150">
        <f t="shared" si="137"/>
        <v>0</v>
      </c>
      <c r="BI1479" s="150">
        <f t="shared" si="138"/>
        <v>0</v>
      </c>
      <c r="BJ1479" s="17" t="s">
        <v>86</v>
      </c>
      <c r="BK1479" s="150">
        <f t="shared" si="139"/>
        <v>0</v>
      </c>
      <c r="BL1479" s="17" t="s">
        <v>247</v>
      </c>
      <c r="BM1479" s="149" t="s">
        <v>4239</v>
      </c>
    </row>
    <row r="1480" spans="2:65" s="1" customFormat="1" ht="16.5" customHeight="1">
      <c r="B1480" s="32"/>
      <c r="C1480" s="137" t="s">
        <v>2044</v>
      </c>
      <c r="D1480" s="137" t="s">
        <v>243</v>
      </c>
      <c r="E1480" s="138" t="s">
        <v>2048</v>
      </c>
      <c r="F1480" s="139" t="s">
        <v>1922</v>
      </c>
      <c r="G1480" s="140" t="s">
        <v>1608</v>
      </c>
      <c r="H1480" s="141">
        <v>1</v>
      </c>
      <c r="I1480" s="142"/>
      <c r="J1480" s="143">
        <f t="shared" si="130"/>
        <v>0</v>
      </c>
      <c r="K1480" s="144"/>
      <c r="L1480" s="32"/>
      <c r="M1480" s="145" t="s">
        <v>1</v>
      </c>
      <c r="N1480" s="146" t="s">
        <v>39</v>
      </c>
      <c r="P1480" s="147">
        <f t="shared" si="131"/>
        <v>0</v>
      </c>
      <c r="Q1480" s="147">
        <v>0</v>
      </c>
      <c r="R1480" s="147">
        <f t="shared" si="132"/>
        <v>0</v>
      </c>
      <c r="S1480" s="147">
        <v>0</v>
      </c>
      <c r="T1480" s="148">
        <f t="shared" si="133"/>
        <v>0</v>
      </c>
      <c r="AR1480" s="149" t="s">
        <v>247</v>
      </c>
      <c r="AT1480" s="149" t="s">
        <v>243</v>
      </c>
      <c r="AU1480" s="149" t="s">
        <v>258</v>
      </c>
      <c r="AY1480" s="17" t="s">
        <v>241</v>
      </c>
      <c r="BE1480" s="150">
        <f t="shared" si="134"/>
        <v>0</v>
      </c>
      <c r="BF1480" s="150">
        <f t="shared" si="135"/>
        <v>0</v>
      </c>
      <c r="BG1480" s="150">
        <f t="shared" si="136"/>
        <v>0</v>
      </c>
      <c r="BH1480" s="150">
        <f t="shared" si="137"/>
        <v>0</v>
      </c>
      <c r="BI1480" s="150">
        <f t="shared" si="138"/>
        <v>0</v>
      </c>
      <c r="BJ1480" s="17" t="s">
        <v>86</v>
      </c>
      <c r="BK1480" s="150">
        <f t="shared" si="139"/>
        <v>0</v>
      </c>
      <c r="BL1480" s="17" t="s">
        <v>247</v>
      </c>
      <c r="BM1480" s="149" t="s">
        <v>4240</v>
      </c>
    </row>
    <row r="1481" spans="2:65" s="1" customFormat="1" ht="16.5" customHeight="1">
      <c r="B1481" s="32"/>
      <c r="C1481" s="137" t="s">
        <v>2047</v>
      </c>
      <c r="D1481" s="137" t="s">
        <v>243</v>
      </c>
      <c r="E1481" s="138" t="s">
        <v>2051</v>
      </c>
      <c r="F1481" s="139" t="s">
        <v>1926</v>
      </c>
      <c r="G1481" s="140" t="s">
        <v>1608</v>
      </c>
      <c r="H1481" s="141">
        <v>1</v>
      </c>
      <c r="I1481" s="142"/>
      <c r="J1481" s="143">
        <f t="shared" si="130"/>
        <v>0</v>
      </c>
      <c r="K1481" s="144"/>
      <c r="L1481" s="32"/>
      <c r="M1481" s="145" t="s">
        <v>1</v>
      </c>
      <c r="N1481" s="146" t="s">
        <v>39</v>
      </c>
      <c r="P1481" s="147">
        <f t="shared" si="131"/>
        <v>0</v>
      </c>
      <c r="Q1481" s="147">
        <v>0</v>
      </c>
      <c r="R1481" s="147">
        <f t="shared" si="132"/>
        <v>0</v>
      </c>
      <c r="S1481" s="147">
        <v>0</v>
      </c>
      <c r="T1481" s="148">
        <f t="shared" si="133"/>
        <v>0</v>
      </c>
      <c r="AR1481" s="149" t="s">
        <v>247</v>
      </c>
      <c r="AT1481" s="149" t="s">
        <v>243</v>
      </c>
      <c r="AU1481" s="149" t="s">
        <v>258</v>
      </c>
      <c r="AY1481" s="17" t="s">
        <v>241</v>
      </c>
      <c r="BE1481" s="150">
        <f t="shared" si="134"/>
        <v>0</v>
      </c>
      <c r="BF1481" s="150">
        <f t="shared" si="135"/>
        <v>0</v>
      </c>
      <c r="BG1481" s="150">
        <f t="shared" si="136"/>
        <v>0</v>
      </c>
      <c r="BH1481" s="150">
        <f t="shared" si="137"/>
        <v>0</v>
      </c>
      <c r="BI1481" s="150">
        <f t="shared" si="138"/>
        <v>0</v>
      </c>
      <c r="BJ1481" s="17" t="s">
        <v>86</v>
      </c>
      <c r="BK1481" s="150">
        <f t="shared" si="139"/>
        <v>0</v>
      </c>
      <c r="BL1481" s="17" t="s">
        <v>247</v>
      </c>
      <c r="BM1481" s="149" t="s">
        <v>4241</v>
      </c>
    </row>
    <row r="1482" spans="2:65" s="1" customFormat="1" ht="16.5" customHeight="1">
      <c r="B1482" s="32"/>
      <c r="C1482" s="137" t="s">
        <v>2050</v>
      </c>
      <c r="D1482" s="137" t="s">
        <v>243</v>
      </c>
      <c r="E1482" s="138" t="s">
        <v>2054</v>
      </c>
      <c r="F1482" s="139" t="s">
        <v>1930</v>
      </c>
      <c r="G1482" s="140" t="s">
        <v>1608</v>
      </c>
      <c r="H1482" s="141">
        <v>1</v>
      </c>
      <c r="I1482" s="142"/>
      <c r="J1482" s="143">
        <f t="shared" si="130"/>
        <v>0</v>
      </c>
      <c r="K1482" s="144"/>
      <c r="L1482" s="32"/>
      <c r="M1482" s="145" t="s">
        <v>1</v>
      </c>
      <c r="N1482" s="146" t="s">
        <v>39</v>
      </c>
      <c r="P1482" s="147">
        <f t="shared" si="131"/>
        <v>0</v>
      </c>
      <c r="Q1482" s="147">
        <v>0</v>
      </c>
      <c r="R1482" s="147">
        <f t="shared" si="132"/>
        <v>0</v>
      </c>
      <c r="S1482" s="147">
        <v>0</v>
      </c>
      <c r="T1482" s="148">
        <f t="shared" si="133"/>
        <v>0</v>
      </c>
      <c r="AR1482" s="149" t="s">
        <v>247</v>
      </c>
      <c r="AT1482" s="149" t="s">
        <v>243</v>
      </c>
      <c r="AU1482" s="149" t="s">
        <v>258</v>
      </c>
      <c r="AY1482" s="17" t="s">
        <v>241</v>
      </c>
      <c r="BE1482" s="150">
        <f t="shared" si="134"/>
        <v>0</v>
      </c>
      <c r="BF1482" s="150">
        <f t="shared" si="135"/>
        <v>0</v>
      </c>
      <c r="BG1482" s="150">
        <f t="shared" si="136"/>
        <v>0</v>
      </c>
      <c r="BH1482" s="150">
        <f t="shared" si="137"/>
        <v>0</v>
      </c>
      <c r="BI1482" s="150">
        <f t="shared" si="138"/>
        <v>0</v>
      </c>
      <c r="BJ1482" s="17" t="s">
        <v>86</v>
      </c>
      <c r="BK1482" s="150">
        <f t="shared" si="139"/>
        <v>0</v>
      </c>
      <c r="BL1482" s="17" t="s">
        <v>247</v>
      </c>
      <c r="BM1482" s="149" t="s">
        <v>4242</v>
      </c>
    </row>
    <row r="1483" spans="2:65" s="1" customFormat="1" ht="16.5" customHeight="1">
      <c r="B1483" s="32"/>
      <c r="C1483" s="137" t="s">
        <v>2053</v>
      </c>
      <c r="D1483" s="137" t="s">
        <v>243</v>
      </c>
      <c r="E1483" s="138" t="s">
        <v>2057</v>
      </c>
      <c r="F1483" s="139" t="s">
        <v>1934</v>
      </c>
      <c r="G1483" s="140" t="s">
        <v>1608</v>
      </c>
      <c r="H1483" s="141">
        <v>1</v>
      </c>
      <c r="I1483" s="142"/>
      <c r="J1483" s="143">
        <f t="shared" si="130"/>
        <v>0</v>
      </c>
      <c r="K1483" s="144"/>
      <c r="L1483" s="32"/>
      <c r="M1483" s="145" t="s">
        <v>1</v>
      </c>
      <c r="N1483" s="146" t="s">
        <v>39</v>
      </c>
      <c r="P1483" s="147">
        <f t="shared" si="131"/>
        <v>0</v>
      </c>
      <c r="Q1483" s="147">
        <v>0</v>
      </c>
      <c r="R1483" s="147">
        <f t="shared" si="132"/>
        <v>0</v>
      </c>
      <c r="S1483" s="147">
        <v>0</v>
      </c>
      <c r="T1483" s="148">
        <f t="shared" si="133"/>
        <v>0</v>
      </c>
      <c r="AR1483" s="149" t="s">
        <v>247</v>
      </c>
      <c r="AT1483" s="149" t="s">
        <v>243</v>
      </c>
      <c r="AU1483" s="149" t="s">
        <v>258</v>
      </c>
      <c r="AY1483" s="17" t="s">
        <v>241</v>
      </c>
      <c r="BE1483" s="150">
        <f t="shared" si="134"/>
        <v>0</v>
      </c>
      <c r="BF1483" s="150">
        <f t="shared" si="135"/>
        <v>0</v>
      </c>
      <c r="BG1483" s="150">
        <f t="shared" si="136"/>
        <v>0</v>
      </c>
      <c r="BH1483" s="150">
        <f t="shared" si="137"/>
        <v>0</v>
      </c>
      <c r="BI1483" s="150">
        <f t="shared" si="138"/>
        <v>0</v>
      </c>
      <c r="BJ1483" s="17" t="s">
        <v>86</v>
      </c>
      <c r="BK1483" s="150">
        <f t="shared" si="139"/>
        <v>0</v>
      </c>
      <c r="BL1483" s="17" t="s">
        <v>247</v>
      </c>
      <c r="BM1483" s="149" t="s">
        <v>4243</v>
      </c>
    </row>
    <row r="1484" spans="2:65" s="1" customFormat="1" ht="24.25" customHeight="1">
      <c r="B1484" s="32"/>
      <c r="C1484" s="137" t="s">
        <v>2056</v>
      </c>
      <c r="D1484" s="137" t="s">
        <v>243</v>
      </c>
      <c r="E1484" s="138" t="s">
        <v>2060</v>
      </c>
      <c r="F1484" s="139" t="s">
        <v>1938</v>
      </c>
      <c r="G1484" s="140" t="s">
        <v>1608</v>
      </c>
      <c r="H1484" s="141">
        <v>1</v>
      </c>
      <c r="I1484" s="142"/>
      <c r="J1484" s="143">
        <f t="shared" si="130"/>
        <v>0</v>
      </c>
      <c r="K1484" s="144"/>
      <c r="L1484" s="32"/>
      <c r="M1484" s="145" t="s">
        <v>1</v>
      </c>
      <c r="N1484" s="146" t="s">
        <v>39</v>
      </c>
      <c r="P1484" s="147">
        <f t="shared" si="131"/>
        <v>0</v>
      </c>
      <c r="Q1484" s="147">
        <v>0</v>
      </c>
      <c r="R1484" s="147">
        <f t="shared" si="132"/>
        <v>0</v>
      </c>
      <c r="S1484" s="147">
        <v>0</v>
      </c>
      <c r="T1484" s="148">
        <f t="shared" si="133"/>
        <v>0</v>
      </c>
      <c r="AR1484" s="149" t="s">
        <v>247</v>
      </c>
      <c r="AT1484" s="149" t="s">
        <v>243</v>
      </c>
      <c r="AU1484" s="149" t="s">
        <v>258</v>
      </c>
      <c r="AY1484" s="17" t="s">
        <v>241</v>
      </c>
      <c r="BE1484" s="150">
        <f t="shared" si="134"/>
        <v>0</v>
      </c>
      <c r="BF1484" s="150">
        <f t="shared" si="135"/>
        <v>0</v>
      </c>
      <c r="BG1484" s="150">
        <f t="shared" si="136"/>
        <v>0</v>
      </c>
      <c r="BH1484" s="150">
        <f t="shared" si="137"/>
        <v>0</v>
      </c>
      <c r="BI1484" s="150">
        <f t="shared" si="138"/>
        <v>0</v>
      </c>
      <c r="BJ1484" s="17" t="s">
        <v>86</v>
      </c>
      <c r="BK1484" s="150">
        <f t="shared" si="139"/>
        <v>0</v>
      </c>
      <c r="BL1484" s="17" t="s">
        <v>247</v>
      </c>
      <c r="BM1484" s="149" t="s">
        <v>4244</v>
      </c>
    </row>
    <row r="1485" spans="2:65" s="1" customFormat="1" ht="24.25" customHeight="1">
      <c r="B1485" s="32"/>
      <c r="C1485" s="137" t="s">
        <v>2059</v>
      </c>
      <c r="D1485" s="137" t="s">
        <v>243</v>
      </c>
      <c r="E1485" s="138" t="s">
        <v>2063</v>
      </c>
      <c r="F1485" s="139" t="s">
        <v>1942</v>
      </c>
      <c r="G1485" s="140" t="s">
        <v>1608</v>
      </c>
      <c r="H1485" s="141">
        <v>1</v>
      </c>
      <c r="I1485" s="142"/>
      <c r="J1485" s="143">
        <f t="shared" si="130"/>
        <v>0</v>
      </c>
      <c r="K1485" s="144"/>
      <c r="L1485" s="32"/>
      <c r="M1485" s="145" t="s">
        <v>1</v>
      </c>
      <c r="N1485" s="146" t="s">
        <v>39</v>
      </c>
      <c r="P1485" s="147">
        <f t="shared" si="131"/>
        <v>0</v>
      </c>
      <c r="Q1485" s="147">
        <v>0</v>
      </c>
      <c r="R1485" s="147">
        <f t="shared" si="132"/>
        <v>0</v>
      </c>
      <c r="S1485" s="147">
        <v>0</v>
      </c>
      <c r="T1485" s="148">
        <f t="shared" si="133"/>
        <v>0</v>
      </c>
      <c r="AR1485" s="149" t="s">
        <v>247</v>
      </c>
      <c r="AT1485" s="149" t="s">
        <v>243</v>
      </c>
      <c r="AU1485" s="149" t="s">
        <v>258</v>
      </c>
      <c r="AY1485" s="17" t="s">
        <v>241</v>
      </c>
      <c r="BE1485" s="150">
        <f t="shared" si="134"/>
        <v>0</v>
      </c>
      <c r="BF1485" s="150">
        <f t="shared" si="135"/>
        <v>0</v>
      </c>
      <c r="BG1485" s="150">
        <f t="shared" si="136"/>
        <v>0</v>
      </c>
      <c r="BH1485" s="150">
        <f t="shared" si="137"/>
        <v>0</v>
      </c>
      <c r="BI1485" s="150">
        <f t="shared" si="138"/>
        <v>0</v>
      </c>
      <c r="BJ1485" s="17" t="s">
        <v>86</v>
      </c>
      <c r="BK1485" s="150">
        <f t="shared" si="139"/>
        <v>0</v>
      </c>
      <c r="BL1485" s="17" t="s">
        <v>247</v>
      </c>
      <c r="BM1485" s="149" t="s">
        <v>4245</v>
      </c>
    </row>
    <row r="1486" spans="2:65" s="1" customFormat="1" ht="21.75" customHeight="1">
      <c r="B1486" s="32"/>
      <c r="C1486" s="137" t="s">
        <v>2062</v>
      </c>
      <c r="D1486" s="137" t="s">
        <v>243</v>
      </c>
      <c r="E1486" s="138" t="s">
        <v>2066</v>
      </c>
      <c r="F1486" s="139" t="s">
        <v>1946</v>
      </c>
      <c r="G1486" s="140" t="s">
        <v>299</v>
      </c>
      <c r="H1486" s="141">
        <v>142</v>
      </c>
      <c r="I1486" s="142"/>
      <c r="J1486" s="143">
        <f t="shared" si="130"/>
        <v>0</v>
      </c>
      <c r="K1486" s="144"/>
      <c r="L1486" s="32"/>
      <c r="M1486" s="145" t="s">
        <v>1</v>
      </c>
      <c r="N1486" s="146" t="s">
        <v>39</v>
      </c>
      <c r="P1486" s="147">
        <f t="shared" si="131"/>
        <v>0</v>
      </c>
      <c r="Q1486" s="147">
        <v>0</v>
      </c>
      <c r="R1486" s="147">
        <f t="shared" si="132"/>
        <v>0</v>
      </c>
      <c r="S1486" s="147">
        <v>0</v>
      </c>
      <c r="T1486" s="148">
        <f t="shared" si="133"/>
        <v>0</v>
      </c>
      <c r="AR1486" s="149" t="s">
        <v>247</v>
      </c>
      <c r="AT1486" s="149" t="s">
        <v>243</v>
      </c>
      <c r="AU1486" s="149" t="s">
        <v>258</v>
      </c>
      <c r="AY1486" s="17" t="s">
        <v>241</v>
      </c>
      <c r="BE1486" s="150">
        <f t="shared" si="134"/>
        <v>0</v>
      </c>
      <c r="BF1486" s="150">
        <f t="shared" si="135"/>
        <v>0</v>
      </c>
      <c r="BG1486" s="150">
        <f t="shared" si="136"/>
        <v>0</v>
      </c>
      <c r="BH1486" s="150">
        <f t="shared" si="137"/>
        <v>0</v>
      </c>
      <c r="BI1486" s="150">
        <f t="shared" si="138"/>
        <v>0</v>
      </c>
      <c r="BJ1486" s="17" t="s">
        <v>86</v>
      </c>
      <c r="BK1486" s="150">
        <f t="shared" si="139"/>
        <v>0</v>
      </c>
      <c r="BL1486" s="17" t="s">
        <v>247</v>
      </c>
      <c r="BM1486" s="149" t="s">
        <v>4246</v>
      </c>
    </row>
    <row r="1487" spans="2:65" s="1" customFormat="1" ht="21.75" customHeight="1">
      <c r="B1487" s="32"/>
      <c r="C1487" s="137" t="s">
        <v>2065</v>
      </c>
      <c r="D1487" s="137" t="s">
        <v>243</v>
      </c>
      <c r="E1487" s="138" t="s">
        <v>2069</v>
      </c>
      <c r="F1487" s="139" t="s">
        <v>1950</v>
      </c>
      <c r="G1487" s="140" t="s">
        <v>299</v>
      </c>
      <c r="H1487" s="141">
        <v>6</v>
      </c>
      <c r="I1487" s="142"/>
      <c r="J1487" s="143">
        <f t="shared" si="130"/>
        <v>0</v>
      </c>
      <c r="K1487" s="144"/>
      <c r="L1487" s="32"/>
      <c r="M1487" s="145" t="s">
        <v>1</v>
      </c>
      <c r="N1487" s="146" t="s">
        <v>39</v>
      </c>
      <c r="P1487" s="147">
        <f t="shared" si="131"/>
        <v>0</v>
      </c>
      <c r="Q1487" s="147">
        <v>0</v>
      </c>
      <c r="R1487" s="147">
        <f t="shared" si="132"/>
        <v>0</v>
      </c>
      <c r="S1487" s="147">
        <v>0</v>
      </c>
      <c r="T1487" s="148">
        <f t="shared" si="133"/>
        <v>0</v>
      </c>
      <c r="AR1487" s="149" t="s">
        <v>247</v>
      </c>
      <c r="AT1487" s="149" t="s">
        <v>243</v>
      </c>
      <c r="AU1487" s="149" t="s">
        <v>258</v>
      </c>
      <c r="AY1487" s="17" t="s">
        <v>241</v>
      </c>
      <c r="BE1487" s="150">
        <f t="shared" si="134"/>
        <v>0</v>
      </c>
      <c r="BF1487" s="150">
        <f t="shared" si="135"/>
        <v>0</v>
      </c>
      <c r="BG1487" s="150">
        <f t="shared" si="136"/>
        <v>0</v>
      </c>
      <c r="BH1487" s="150">
        <f t="shared" si="137"/>
        <v>0</v>
      </c>
      <c r="BI1487" s="150">
        <f t="shared" si="138"/>
        <v>0</v>
      </c>
      <c r="BJ1487" s="17" t="s">
        <v>86</v>
      </c>
      <c r="BK1487" s="150">
        <f t="shared" si="139"/>
        <v>0</v>
      </c>
      <c r="BL1487" s="17" t="s">
        <v>247</v>
      </c>
      <c r="BM1487" s="149" t="s">
        <v>4247</v>
      </c>
    </row>
    <row r="1488" spans="2:65" s="1" customFormat="1" ht="16.5" customHeight="1">
      <c r="B1488" s="32"/>
      <c r="C1488" s="137" t="s">
        <v>2068</v>
      </c>
      <c r="D1488" s="137" t="s">
        <v>243</v>
      </c>
      <c r="E1488" s="138" t="s">
        <v>2072</v>
      </c>
      <c r="F1488" s="139" t="s">
        <v>1954</v>
      </c>
      <c r="G1488" s="140" t="s">
        <v>299</v>
      </c>
      <c r="H1488" s="141">
        <v>2</v>
      </c>
      <c r="I1488" s="142"/>
      <c r="J1488" s="143">
        <f t="shared" si="130"/>
        <v>0</v>
      </c>
      <c r="K1488" s="144"/>
      <c r="L1488" s="32"/>
      <c r="M1488" s="145" t="s">
        <v>1</v>
      </c>
      <c r="N1488" s="146" t="s">
        <v>39</v>
      </c>
      <c r="P1488" s="147">
        <f t="shared" si="131"/>
        <v>0</v>
      </c>
      <c r="Q1488" s="147">
        <v>0</v>
      </c>
      <c r="R1488" s="147">
        <f t="shared" si="132"/>
        <v>0</v>
      </c>
      <c r="S1488" s="147">
        <v>0</v>
      </c>
      <c r="T1488" s="148">
        <f t="shared" si="133"/>
        <v>0</v>
      </c>
      <c r="AR1488" s="149" t="s">
        <v>247</v>
      </c>
      <c r="AT1488" s="149" t="s">
        <v>243</v>
      </c>
      <c r="AU1488" s="149" t="s">
        <v>258</v>
      </c>
      <c r="AY1488" s="17" t="s">
        <v>241</v>
      </c>
      <c r="BE1488" s="150">
        <f t="shared" si="134"/>
        <v>0</v>
      </c>
      <c r="BF1488" s="150">
        <f t="shared" si="135"/>
        <v>0</v>
      </c>
      <c r="BG1488" s="150">
        <f t="shared" si="136"/>
        <v>0</v>
      </c>
      <c r="BH1488" s="150">
        <f t="shared" si="137"/>
        <v>0</v>
      </c>
      <c r="BI1488" s="150">
        <f t="shared" si="138"/>
        <v>0</v>
      </c>
      <c r="BJ1488" s="17" t="s">
        <v>86</v>
      </c>
      <c r="BK1488" s="150">
        <f t="shared" si="139"/>
        <v>0</v>
      </c>
      <c r="BL1488" s="17" t="s">
        <v>247</v>
      </c>
      <c r="BM1488" s="149" t="s">
        <v>4248</v>
      </c>
    </row>
    <row r="1489" spans="2:65" s="1" customFormat="1" ht="16.5" customHeight="1">
      <c r="B1489" s="32"/>
      <c r="C1489" s="137" t="s">
        <v>2071</v>
      </c>
      <c r="D1489" s="137" t="s">
        <v>243</v>
      </c>
      <c r="E1489" s="138" t="s">
        <v>2075</v>
      </c>
      <c r="F1489" s="139" t="s">
        <v>1958</v>
      </c>
      <c r="G1489" s="140" t="s">
        <v>299</v>
      </c>
      <c r="H1489" s="141">
        <v>4</v>
      </c>
      <c r="I1489" s="142"/>
      <c r="J1489" s="143">
        <f t="shared" si="130"/>
        <v>0</v>
      </c>
      <c r="K1489" s="144"/>
      <c r="L1489" s="32"/>
      <c r="M1489" s="145" t="s">
        <v>1</v>
      </c>
      <c r="N1489" s="146" t="s">
        <v>39</v>
      </c>
      <c r="P1489" s="147">
        <f t="shared" si="131"/>
        <v>0</v>
      </c>
      <c r="Q1489" s="147">
        <v>0</v>
      </c>
      <c r="R1489" s="147">
        <f t="shared" si="132"/>
        <v>0</v>
      </c>
      <c r="S1489" s="147">
        <v>0</v>
      </c>
      <c r="T1489" s="148">
        <f t="shared" si="133"/>
        <v>0</v>
      </c>
      <c r="AR1489" s="149" t="s">
        <v>247</v>
      </c>
      <c r="AT1489" s="149" t="s">
        <v>243</v>
      </c>
      <c r="AU1489" s="149" t="s">
        <v>258</v>
      </c>
      <c r="AY1489" s="17" t="s">
        <v>241</v>
      </c>
      <c r="BE1489" s="150">
        <f t="shared" si="134"/>
        <v>0</v>
      </c>
      <c r="BF1489" s="150">
        <f t="shared" si="135"/>
        <v>0</v>
      </c>
      <c r="BG1489" s="150">
        <f t="shared" si="136"/>
        <v>0</v>
      </c>
      <c r="BH1489" s="150">
        <f t="shared" si="137"/>
        <v>0</v>
      </c>
      <c r="BI1489" s="150">
        <f t="shared" si="138"/>
        <v>0</v>
      </c>
      <c r="BJ1489" s="17" t="s">
        <v>86</v>
      </c>
      <c r="BK1489" s="150">
        <f t="shared" si="139"/>
        <v>0</v>
      </c>
      <c r="BL1489" s="17" t="s">
        <v>247</v>
      </c>
      <c r="BM1489" s="149" t="s">
        <v>4249</v>
      </c>
    </row>
    <row r="1490" spans="2:65" s="1" customFormat="1" ht="16.5" customHeight="1">
      <c r="B1490" s="32"/>
      <c r="C1490" s="137" t="s">
        <v>2074</v>
      </c>
      <c r="D1490" s="137" t="s">
        <v>243</v>
      </c>
      <c r="E1490" s="138" t="s">
        <v>2078</v>
      </c>
      <c r="F1490" s="139" t="s">
        <v>1962</v>
      </c>
      <c r="G1490" s="140" t="s">
        <v>299</v>
      </c>
      <c r="H1490" s="141">
        <v>18</v>
      </c>
      <c r="I1490" s="142"/>
      <c r="J1490" s="143">
        <f t="shared" si="130"/>
        <v>0</v>
      </c>
      <c r="K1490" s="144"/>
      <c r="L1490" s="32"/>
      <c r="M1490" s="145" t="s">
        <v>1</v>
      </c>
      <c r="N1490" s="146" t="s">
        <v>39</v>
      </c>
      <c r="P1490" s="147">
        <f t="shared" si="131"/>
        <v>0</v>
      </c>
      <c r="Q1490" s="147">
        <v>0</v>
      </c>
      <c r="R1490" s="147">
        <f t="shared" si="132"/>
        <v>0</v>
      </c>
      <c r="S1490" s="147">
        <v>0</v>
      </c>
      <c r="T1490" s="148">
        <f t="shared" si="133"/>
        <v>0</v>
      </c>
      <c r="AR1490" s="149" t="s">
        <v>247</v>
      </c>
      <c r="AT1490" s="149" t="s">
        <v>243</v>
      </c>
      <c r="AU1490" s="149" t="s">
        <v>258</v>
      </c>
      <c r="AY1490" s="17" t="s">
        <v>241</v>
      </c>
      <c r="BE1490" s="150">
        <f t="shared" si="134"/>
        <v>0</v>
      </c>
      <c r="BF1490" s="150">
        <f t="shared" si="135"/>
        <v>0</v>
      </c>
      <c r="BG1490" s="150">
        <f t="shared" si="136"/>
        <v>0</v>
      </c>
      <c r="BH1490" s="150">
        <f t="shared" si="137"/>
        <v>0</v>
      </c>
      <c r="BI1490" s="150">
        <f t="shared" si="138"/>
        <v>0</v>
      </c>
      <c r="BJ1490" s="17" t="s">
        <v>86</v>
      </c>
      <c r="BK1490" s="150">
        <f t="shared" si="139"/>
        <v>0</v>
      </c>
      <c r="BL1490" s="17" t="s">
        <v>247</v>
      </c>
      <c r="BM1490" s="149" t="s">
        <v>4250</v>
      </c>
    </row>
    <row r="1491" spans="2:65" s="1" customFormat="1" ht="16.5" customHeight="1">
      <c r="B1491" s="32"/>
      <c r="C1491" s="137" t="s">
        <v>2077</v>
      </c>
      <c r="D1491" s="137" t="s">
        <v>243</v>
      </c>
      <c r="E1491" s="138" t="s">
        <v>2081</v>
      </c>
      <c r="F1491" s="139" t="s">
        <v>1966</v>
      </c>
      <c r="G1491" s="140" t="s">
        <v>299</v>
      </c>
      <c r="H1491" s="141">
        <v>2</v>
      </c>
      <c r="I1491" s="142"/>
      <c r="J1491" s="143">
        <f t="shared" si="130"/>
        <v>0</v>
      </c>
      <c r="K1491" s="144"/>
      <c r="L1491" s="32"/>
      <c r="M1491" s="145" t="s">
        <v>1</v>
      </c>
      <c r="N1491" s="146" t="s">
        <v>39</v>
      </c>
      <c r="P1491" s="147">
        <f t="shared" si="131"/>
        <v>0</v>
      </c>
      <c r="Q1491" s="147">
        <v>0</v>
      </c>
      <c r="R1491" s="147">
        <f t="shared" si="132"/>
        <v>0</v>
      </c>
      <c r="S1491" s="147">
        <v>0</v>
      </c>
      <c r="T1491" s="148">
        <f t="shared" si="133"/>
        <v>0</v>
      </c>
      <c r="AR1491" s="149" t="s">
        <v>247</v>
      </c>
      <c r="AT1491" s="149" t="s">
        <v>243</v>
      </c>
      <c r="AU1491" s="149" t="s">
        <v>258</v>
      </c>
      <c r="AY1491" s="17" t="s">
        <v>241</v>
      </c>
      <c r="BE1491" s="150">
        <f t="shared" si="134"/>
        <v>0</v>
      </c>
      <c r="BF1491" s="150">
        <f t="shared" si="135"/>
        <v>0</v>
      </c>
      <c r="BG1491" s="150">
        <f t="shared" si="136"/>
        <v>0</v>
      </c>
      <c r="BH1491" s="150">
        <f t="shared" si="137"/>
        <v>0</v>
      </c>
      <c r="BI1491" s="150">
        <f t="shared" si="138"/>
        <v>0</v>
      </c>
      <c r="BJ1491" s="17" t="s">
        <v>86</v>
      </c>
      <c r="BK1491" s="150">
        <f t="shared" si="139"/>
        <v>0</v>
      </c>
      <c r="BL1491" s="17" t="s">
        <v>247</v>
      </c>
      <c r="BM1491" s="149" t="s">
        <v>4251</v>
      </c>
    </row>
    <row r="1492" spans="2:65" s="1" customFormat="1" ht="16.5" customHeight="1">
      <c r="B1492" s="32"/>
      <c r="C1492" s="137" t="s">
        <v>2080</v>
      </c>
      <c r="D1492" s="137" t="s">
        <v>243</v>
      </c>
      <c r="E1492" s="138" t="s">
        <v>2084</v>
      </c>
      <c r="F1492" s="139" t="s">
        <v>1970</v>
      </c>
      <c r="G1492" s="140" t="s">
        <v>299</v>
      </c>
      <c r="H1492" s="141">
        <v>6</v>
      </c>
      <c r="I1492" s="142"/>
      <c r="J1492" s="143">
        <f t="shared" si="130"/>
        <v>0</v>
      </c>
      <c r="K1492" s="144"/>
      <c r="L1492" s="32"/>
      <c r="M1492" s="145" t="s">
        <v>1</v>
      </c>
      <c r="N1492" s="146" t="s">
        <v>39</v>
      </c>
      <c r="P1492" s="147">
        <f t="shared" si="131"/>
        <v>0</v>
      </c>
      <c r="Q1492" s="147">
        <v>0</v>
      </c>
      <c r="R1492" s="147">
        <f t="shared" si="132"/>
        <v>0</v>
      </c>
      <c r="S1492" s="147">
        <v>0</v>
      </c>
      <c r="T1492" s="148">
        <f t="shared" si="133"/>
        <v>0</v>
      </c>
      <c r="AR1492" s="149" t="s">
        <v>247</v>
      </c>
      <c r="AT1492" s="149" t="s">
        <v>243</v>
      </c>
      <c r="AU1492" s="149" t="s">
        <v>258</v>
      </c>
      <c r="AY1492" s="17" t="s">
        <v>241</v>
      </c>
      <c r="BE1492" s="150">
        <f t="shared" si="134"/>
        <v>0</v>
      </c>
      <c r="BF1492" s="150">
        <f t="shared" si="135"/>
        <v>0</v>
      </c>
      <c r="BG1492" s="150">
        <f t="shared" si="136"/>
        <v>0</v>
      </c>
      <c r="BH1492" s="150">
        <f t="shared" si="137"/>
        <v>0</v>
      </c>
      <c r="BI1492" s="150">
        <f t="shared" si="138"/>
        <v>0</v>
      </c>
      <c r="BJ1492" s="17" t="s">
        <v>86</v>
      </c>
      <c r="BK1492" s="150">
        <f t="shared" si="139"/>
        <v>0</v>
      </c>
      <c r="BL1492" s="17" t="s">
        <v>247</v>
      </c>
      <c r="BM1492" s="149" t="s">
        <v>4252</v>
      </c>
    </row>
    <row r="1493" spans="2:65" s="1" customFormat="1" ht="16.5" customHeight="1">
      <c r="B1493" s="32"/>
      <c r="C1493" s="137" t="s">
        <v>2083</v>
      </c>
      <c r="D1493" s="137" t="s">
        <v>243</v>
      </c>
      <c r="E1493" s="138" t="s">
        <v>2087</v>
      </c>
      <c r="F1493" s="139" t="s">
        <v>1974</v>
      </c>
      <c r="G1493" s="140" t="s">
        <v>299</v>
      </c>
      <c r="H1493" s="141">
        <v>13</v>
      </c>
      <c r="I1493" s="142"/>
      <c r="J1493" s="143">
        <f t="shared" si="130"/>
        <v>0</v>
      </c>
      <c r="K1493" s="144"/>
      <c r="L1493" s="32"/>
      <c r="M1493" s="145" t="s">
        <v>1</v>
      </c>
      <c r="N1493" s="146" t="s">
        <v>39</v>
      </c>
      <c r="P1493" s="147">
        <f t="shared" si="131"/>
        <v>0</v>
      </c>
      <c r="Q1493" s="147">
        <v>0</v>
      </c>
      <c r="R1493" s="147">
        <f t="shared" si="132"/>
        <v>0</v>
      </c>
      <c r="S1493" s="147">
        <v>0</v>
      </c>
      <c r="T1493" s="148">
        <f t="shared" si="133"/>
        <v>0</v>
      </c>
      <c r="AR1493" s="149" t="s">
        <v>247</v>
      </c>
      <c r="AT1493" s="149" t="s">
        <v>243</v>
      </c>
      <c r="AU1493" s="149" t="s">
        <v>258</v>
      </c>
      <c r="AY1493" s="17" t="s">
        <v>241</v>
      </c>
      <c r="BE1493" s="150">
        <f t="shared" si="134"/>
        <v>0</v>
      </c>
      <c r="BF1493" s="150">
        <f t="shared" si="135"/>
        <v>0</v>
      </c>
      <c r="BG1493" s="150">
        <f t="shared" si="136"/>
        <v>0</v>
      </c>
      <c r="BH1493" s="150">
        <f t="shared" si="137"/>
        <v>0</v>
      </c>
      <c r="BI1493" s="150">
        <f t="shared" si="138"/>
        <v>0</v>
      </c>
      <c r="BJ1493" s="17" t="s">
        <v>86</v>
      </c>
      <c r="BK1493" s="150">
        <f t="shared" si="139"/>
        <v>0</v>
      </c>
      <c r="BL1493" s="17" t="s">
        <v>247</v>
      </c>
      <c r="BM1493" s="149" t="s">
        <v>4253</v>
      </c>
    </row>
    <row r="1494" spans="2:65" s="1" customFormat="1" ht="16.5" customHeight="1">
      <c r="B1494" s="32"/>
      <c r="C1494" s="137" t="s">
        <v>2086</v>
      </c>
      <c r="D1494" s="137" t="s">
        <v>243</v>
      </c>
      <c r="E1494" s="138" t="s">
        <v>2090</v>
      </c>
      <c r="F1494" s="139" t="s">
        <v>1978</v>
      </c>
      <c r="G1494" s="140" t="s">
        <v>299</v>
      </c>
      <c r="H1494" s="141">
        <v>67</v>
      </c>
      <c r="I1494" s="142"/>
      <c r="J1494" s="143">
        <f t="shared" si="130"/>
        <v>0</v>
      </c>
      <c r="K1494" s="144"/>
      <c r="L1494" s="32"/>
      <c r="M1494" s="145" t="s">
        <v>1</v>
      </c>
      <c r="N1494" s="146" t="s">
        <v>39</v>
      </c>
      <c r="P1494" s="147">
        <f t="shared" si="131"/>
        <v>0</v>
      </c>
      <c r="Q1494" s="147">
        <v>0</v>
      </c>
      <c r="R1494" s="147">
        <f t="shared" si="132"/>
        <v>0</v>
      </c>
      <c r="S1494" s="147">
        <v>0</v>
      </c>
      <c r="T1494" s="148">
        <f t="shared" si="133"/>
        <v>0</v>
      </c>
      <c r="AR1494" s="149" t="s">
        <v>247</v>
      </c>
      <c r="AT1494" s="149" t="s">
        <v>243</v>
      </c>
      <c r="AU1494" s="149" t="s">
        <v>258</v>
      </c>
      <c r="AY1494" s="17" t="s">
        <v>241</v>
      </c>
      <c r="BE1494" s="150">
        <f t="shared" si="134"/>
        <v>0</v>
      </c>
      <c r="BF1494" s="150">
        <f t="shared" si="135"/>
        <v>0</v>
      </c>
      <c r="BG1494" s="150">
        <f t="shared" si="136"/>
        <v>0</v>
      </c>
      <c r="BH1494" s="150">
        <f t="shared" si="137"/>
        <v>0</v>
      </c>
      <c r="BI1494" s="150">
        <f t="shared" si="138"/>
        <v>0</v>
      </c>
      <c r="BJ1494" s="17" t="s">
        <v>86</v>
      </c>
      <c r="BK1494" s="150">
        <f t="shared" si="139"/>
        <v>0</v>
      </c>
      <c r="BL1494" s="17" t="s">
        <v>247</v>
      </c>
      <c r="BM1494" s="149" t="s">
        <v>4254</v>
      </c>
    </row>
    <row r="1495" spans="2:65" s="1" customFormat="1" ht="16.5" customHeight="1">
      <c r="B1495" s="32"/>
      <c r="C1495" s="137" t="s">
        <v>2089</v>
      </c>
      <c r="D1495" s="137" t="s">
        <v>243</v>
      </c>
      <c r="E1495" s="138" t="s">
        <v>2093</v>
      </c>
      <c r="F1495" s="139" t="s">
        <v>1982</v>
      </c>
      <c r="G1495" s="140" t="s">
        <v>246</v>
      </c>
      <c r="H1495" s="141">
        <v>7</v>
      </c>
      <c r="I1495" s="142"/>
      <c r="J1495" s="143">
        <f t="shared" si="130"/>
        <v>0</v>
      </c>
      <c r="K1495" s="144"/>
      <c r="L1495" s="32"/>
      <c r="M1495" s="145" t="s">
        <v>1</v>
      </c>
      <c r="N1495" s="146" t="s">
        <v>39</v>
      </c>
      <c r="P1495" s="147">
        <f t="shared" si="131"/>
        <v>0</v>
      </c>
      <c r="Q1495" s="147">
        <v>0</v>
      </c>
      <c r="R1495" s="147">
        <f t="shared" si="132"/>
        <v>0</v>
      </c>
      <c r="S1495" s="147">
        <v>0</v>
      </c>
      <c r="T1495" s="148">
        <f t="shared" si="133"/>
        <v>0</v>
      </c>
      <c r="AR1495" s="149" t="s">
        <v>247</v>
      </c>
      <c r="AT1495" s="149" t="s">
        <v>243</v>
      </c>
      <c r="AU1495" s="149" t="s">
        <v>258</v>
      </c>
      <c r="AY1495" s="17" t="s">
        <v>241</v>
      </c>
      <c r="BE1495" s="150">
        <f t="shared" si="134"/>
        <v>0</v>
      </c>
      <c r="BF1495" s="150">
        <f t="shared" si="135"/>
        <v>0</v>
      </c>
      <c r="BG1495" s="150">
        <f t="shared" si="136"/>
        <v>0</v>
      </c>
      <c r="BH1495" s="150">
        <f t="shared" si="137"/>
        <v>0</v>
      </c>
      <c r="BI1495" s="150">
        <f t="shared" si="138"/>
        <v>0</v>
      </c>
      <c r="BJ1495" s="17" t="s">
        <v>86</v>
      </c>
      <c r="BK1495" s="150">
        <f t="shared" si="139"/>
        <v>0</v>
      </c>
      <c r="BL1495" s="17" t="s">
        <v>247</v>
      </c>
      <c r="BM1495" s="149" t="s">
        <v>4255</v>
      </c>
    </row>
    <row r="1496" spans="2:65" s="1" customFormat="1" ht="16.5" customHeight="1">
      <c r="B1496" s="32"/>
      <c r="C1496" s="137" t="s">
        <v>2092</v>
      </c>
      <c r="D1496" s="137" t="s">
        <v>243</v>
      </c>
      <c r="E1496" s="138" t="s">
        <v>2096</v>
      </c>
      <c r="F1496" s="139" t="s">
        <v>1986</v>
      </c>
      <c r="G1496" s="140" t="s">
        <v>1608</v>
      </c>
      <c r="H1496" s="141">
        <v>5</v>
      </c>
      <c r="I1496" s="142"/>
      <c r="J1496" s="143">
        <f t="shared" si="130"/>
        <v>0</v>
      </c>
      <c r="K1496" s="144"/>
      <c r="L1496" s="32"/>
      <c r="M1496" s="145" t="s">
        <v>1</v>
      </c>
      <c r="N1496" s="146" t="s">
        <v>39</v>
      </c>
      <c r="P1496" s="147">
        <f t="shared" si="131"/>
        <v>0</v>
      </c>
      <c r="Q1496" s="147">
        <v>0</v>
      </c>
      <c r="R1496" s="147">
        <f t="shared" si="132"/>
        <v>0</v>
      </c>
      <c r="S1496" s="147">
        <v>0</v>
      </c>
      <c r="T1496" s="148">
        <f t="shared" si="133"/>
        <v>0</v>
      </c>
      <c r="AR1496" s="149" t="s">
        <v>247</v>
      </c>
      <c r="AT1496" s="149" t="s">
        <v>243</v>
      </c>
      <c r="AU1496" s="149" t="s">
        <v>258</v>
      </c>
      <c r="AY1496" s="17" t="s">
        <v>241</v>
      </c>
      <c r="BE1496" s="150">
        <f t="shared" si="134"/>
        <v>0</v>
      </c>
      <c r="BF1496" s="150">
        <f t="shared" si="135"/>
        <v>0</v>
      </c>
      <c r="BG1496" s="150">
        <f t="shared" si="136"/>
        <v>0</v>
      </c>
      <c r="BH1496" s="150">
        <f t="shared" si="137"/>
        <v>0</v>
      </c>
      <c r="BI1496" s="150">
        <f t="shared" si="138"/>
        <v>0</v>
      </c>
      <c r="BJ1496" s="17" t="s">
        <v>86</v>
      </c>
      <c r="BK1496" s="150">
        <f t="shared" si="139"/>
        <v>0</v>
      </c>
      <c r="BL1496" s="17" t="s">
        <v>247</v>
      </c>
      <c r="BM1496" s="149" t="s">
        <v>4256</v>
      </c>
    </row>
    <row r="1497" spans="2:65" s="1" customFormat="1" ht="16.5" customHeight="1">
      <c r="B1497" s="32"/>
      <c r="C1497" s="137" t="s">
        <v>2095</v>
      </c>
      <c r="D1497" s="137" t="s">
        <v>243</v>
      </c>
      <c r="E1497" s="138" t="s">
        <v>2099</v>
      </c>
      <c r="F1497" s="139" t="s">
        <v>1990</v>
      </c>
      <c r="G1497" s="140" t="s">
        <v>1608</v>
      </c>
      <c r="H1497" s="141">
        <v>1</v>
      </c>
      <c r="I1497" s="142"/>
      <c r="J1497" s="143">
        <f t="shared" si="130"/>
        <v>0</v>
      </c>
      <c r="K1497" s="144"/>
      <c r="L1497" s="32"/>
      <c r="M1497" s="145" t="s">
        <v>1</v>
      </c>
      <c r="N1497" s="146" t="s">
        <v>39</v>
      </c>
      <c r="P1497" s="147">
        <f t="shared" si="131"/>
        <v>0</v>
      </c>
      <c r="Q1497" s="147">
        <v>0</v>
      </c>
      <c r="R1497" s="147">
        <f t="shared" si="132"/>
        <v>0</v>
      </c>
      <c r="S1497" s="147">
        <v>0</v>
      </c>
      <c r="T1497" s="148">
        <f t="shared" si="133"/>
        <v>0</v>
      </c>
      <c r="AR1497" s="149" t="s">
        <v>247</v>
      </c>
      <c r="AT1497" s="149" t="s">
        <v>243</v>
      </c>
      <c r="AU1497" s="149" t="s">
        <v>258</v>
      </c>
      <c r="AY1497" s="17" t="s">
        <v>241</v>
      </c>
      <c r="BE1497" s="150">
        <f t="shared" si="134"/>
        <v>0</v>
      </c>
      <c r="BF1497" s="150">
        <f t="shared" si="135"/>
        <v>0</v>
      </c>
      <c r="BG1497" s="150">
        <f t="shared" si="136"/>
        <v>0</v>
      </c>
      <c r="BH1497" s="150">
        <f t="shared" si="137"/>
        <v>0</v>
      </c>
      <c r="BI1497" s="150">
        <f t="shared" si="138"/>
        <v>0</v>
      </c>
      <c r="BJ1497" s="17" t="s">
        <v>86</v>
      </c>
      <c r="BK1497" s="150">
        <f t="shared" si="139"/>
        <v>0</v>
      </c>
      <c r="BL1497" s="17" t="s">
        <v>247</v>
      </c>
      <c r="BM1497" s="149" t="s">
        <v>4257</v>
      </c>
    </row>
    <row r="1498" spans="2:65" s="1" customFormat="1" ht="16.5" customHeight="1">
      <c r="B1498" s="32"/>
      <c r="C1498" s="137" t="s">
        <v>2098</v>
      </c>
      <c r="D1498" s="137" t="s">
        <v>243</v>
      </c>
      <c r="E1498" s="138" t="s">
        <v>2102</v>
      </c>
      <c r="F1498" s="139" t="s">
        <v>1994</v>
      </c>
      <c r="G1498" s="140" t="s">
        <v>1608</v>
      </c>
      <c r="H1498" s="141">
        <v>1</v>
      </c>
      <c r="I1498" s="142"/>
      <c r="J1498" s="143">
        <f t="shared" si="130"/>
        <v>0</v>
      </c>
      <c r="K1498" s="144"/>
      <c r="L1498" s="32"/>
      <c r="M1498" s="145" t="s">
        <v>1</v>
      </c>
      <c r="N1498" s="146" t="s">
        <v>39</v>
      </c>
      <c r="P1498" s="147">
        <f t="shared" si="131"/>
        <v>0</v>
      </c>
      <c r="Q1498" s="147">
        <v>0</v>
      </c>
      <c r="R1498" s="147">
        <f t="shared" si="132"/>
        <v>0</v>
      </c>
      <c r="S1498" s="147">
        <v>0</v>
      </c>
      <c r="T1498" s="148">
        <f t="shared" si="133"/>
        <v>0</v>
      </c>
      <c r="AR1498" s="149" t="s">
        <v>247</v>
      </c>
      <c r="AT1498" s="149" t="s">
        <v>243</v>
      </c>
      <c r="AU1498" s="149" t="s">
        <v>258</v>
      </c>
      <c r="AY1498" s="17" t="s">
        <v>241</v>
      </c>
      <c r="BE1498" s="150">
        <f t="shared" si="134"/>
        <v>0</v>
      </c>
      <c r="BF1498" s="150">
        <f t="shared" si="135"/>
        <v>0</v>
      </c>
      <c r="BG1498" s="150">
        <f t="shared" si="136"/>
        <v>0</v>
      </c>
      <c r="BH1498" s="150">
        <f t="shared" si="137"/>
        <v>0</v>
      </c>
      <c r="BI1498" s="150">
        <f t="shared" si="138"/>
        <v>0</v>
      </c>
      <c r="BJ1498" s="17" t="s">
        <v>86</v>
      </c>
      <c r="BK1498" s="150">
        <f t="shared" si="139"/>
        <v>0</v>
      </c>
      <c r="BL1498" s="17" t="s">
        <v>247</v>
      </c>
      <c r="BM1498" s="149" t="s">
        <v>4258</v>
      </c>
    </row>
    <row r="1499" spans="2:65" s="1" customFormat="1" ht="16.5" customHeight="1">
      <c r="B1499" s="32"/>
      <c r="C1499" s="137" t="s">
        <v>2101</v>
      </c>
      <c r="D1499" s="137" t="s">
        <v>243</v>
      </c>
      <c r="E1499" s="138" t="s">
        <v>2105</v>
      </c>
      <c r="F1499" s="139" t="s">
        <v>1998</v>
      </c>
      <c r="G1499" s="140" t="s">
        <v>327</v>
      </c>
      <c r="H1499" s="141">
        <v>16</v>
      </c>
      <c r="I1499" s="142"/>
      <c r="J1499" s="143">
        <f t="shared" si="130"/>
        <v>0</v>
      </c>
      <c r="K1499" s="144"/>
      <c r="L1499" s="32"/>
      <c r="M1499" s="145" t="s">
        <v>1</v>
      </c>
      <c r="N1499" s="146" t="s">
        <v>39</v>
      </c>
      <c r="P1499" s="147">
        <f t="shared" si="131"/>
        <v>0</v>
      </c>
      <c r="Q1499" s="147">
        <v>0</v>
      </c>
      <c r="R1499" s="147">
        <f t="shared" si="132"/>
        <v>0</v>
      </c>
      <c r="S1499" s="147">
        <v>0</v>
      </c>
      <c r="T1499" s="148">
        <f t="shared" si="133"/>
        <v>0</v>
      </c>
      <c r="AR1499" s="149" t="s">
        <v>247</v>
      </c>
      <c r="AT1499" s="149" t="s">
        <v>243</v>
      </c>
      <c r="AU1499" s="149" t="s">
        <v>258</v>
      </c>
      <c r="AY1499" s="17" t="s">
        <v>241</v>
      </c>
      <c r="BE1499" s="150">
        <f t="shared" si="134"/>
        <v>0</v>
      </c>
      <c r="BF1499" s="150">
        <f t="shared" si="135"/>
        <v>0</v>
      </c>
      <c r="BG1499" s="150">
        <f t="shared" si="136"/>
        <v>0</v>
      </c>
      <c r="BH1499" s="150">
        <f t="shared" si="137"/>
        <v>0</v>
      </c>
      <c r="BI1499" s="150">
        <f t="shared" si="138"/>
        <v>0</v>
      </c>
      <c r="BJ1499" s="17" t="s">
        <v>86</v>
      </c>
      <c r="BK1499" s="150">
        <f t="shared" si="139"/>
        <v>0</v>
      </c>
      <c r="BL1499" s="17" t="s">
        <v>247</v>
      </c>
      <c r="BM1499" s="149" t="s">
        <v>4259</v>
      </c>
    </row>
    <row r="1500" spans="2:65" s="1" customFormat="1" ht="21.75" customHeight="1">
      <c r="B1500" s="32"/>
      <c r="C1500" s="137" t="s">
        <v>2104</v>
      </c>
      <c r="D1500" s="137" t="s">
        <v>243</v>
      </c>
      <c r="E1500" s="138" t="s">
        <v>2108</v>
      </c>
      <c r="F1500" s="139" t="s">
        <v>1866</v>
      </c>
      <c r="G1500" s="140" t="s">
        <v>327</v>
      </c>
      <c r="H1500" s="141">
        <v>1</v>
      </c>
      <c r="I1500" s="142"/>
      <c r="J1500" s="143">
        <f t="shared" si="130"/>
        <v>0</v>
      </c>
      <c r="K1500" s="144"/>
      <c r="L1500" s="32"/>
      <c r="M1500" s="145" t="s">
        <v>1</v>
      </c>
      <c r="N1500" s="146" t="s">
        <v>39</v>
      </c>
      <c r="P1500" s="147">
        <f t="shared" si="131"/>
        <v>0</v>
      </c>
      <c r="Q1500" s="147">
        <v>0</v>
      </c>
      <c r="R1500" s="147">
        <f t="shared" si="132"/>
        <v>0</v>
      </c>
      <c r="S1500" s="147">
        <v>0</v>
      </c>
      <c r="T1500" s="148">
        <f t="shared" si="133"/>
        <v>0</v>
      </c>
      <c r="AR1500" s="149" t="s">
        <v>247</v>
      </c>
      <c r="AT1500" s="149" t="s">
        <v>243</v>
      </c>
      <c r="AU1500" s="149" t="s">
        <v>258</v>
      </c>
      <c r="AY1500" s="17" t="s">
        <v>241</v>
      </c>
      <c r="BE1500" s="150">
        <f t="shared" si="134"/>
        <v>0</v>
      </c>
      <c r="BF1500" s="150">
        <f t="shared" si="135"/>
        <v>0</v>
      </c>
      <c r="BG1500" s="150">
        <f t="shared" si="136"/>
        <v>0</v>
      </c>
      <c r="BH1500" s="150">
        <f t="shared" si="137"/>
        <v>0</v>
      </c>
      <c r="BI1500" s="150">
        <f t="shared" si="138"/>
        <v>0</v>
      </c>
      <c r="BJ1500" s="17" t="s">
        <v>86</v>
      </c>
      <c r="BK1500" s="150">
        <f t="shared" si="139"/>
        <v>0</v>
      </c>
      <c r="BL1500" s="17" t="s">
        <v>247</v>
      </c>
      <c r="BM1500" s="149" t="s">
        <v>4260</v>
      </c>
    </row>
    <row r="1501" spans="2:65" s="1" customFormat="1" ht="16.5" customHeight="1">
      <c r="B1501" s="32"/>
      <c r="C1501" s="137" t="s">
        <v>2107</v>
      </c>
      <c r="D1501" s="137" t="s">
        <v>243</v>
      </c>
      <c r="E1501" s="138" t="s">
        <v>2111</v>
      </c>
      <c r="F1501" s="139" t="s">
        <v>2112</v>
      </c>
      <c r="G1501" s="140" t="s">
        <v>327</v>
      </c>
      <c r="H1501" s="141">
        <v>1</v>
      </c>
      <c r="I1501" s="142"/>
      <c r="J1501" s="143">
        <f t="shared" si="130"/>
        <v>0</v>
      </c>
      <c r="K1501" s="144"/>
      <c r="L1501" s="32"/>
      <c r="M1501" s="145" t="s">
        <v>1</v>
      </c>
      <c r="N1501" s="146" t="s">
        <v>39</v>
      </c>
      <c r="P1501" s="147">
        <f t="shared" si="131"/>
        <v>0</v>
      </c>
      <c r="Q1501" s="147">
        <v>0</v>
      </c>
      <c r="R1501" s="147">
        <f t="shared" si="132"/>
        <v>0</v>
      </c>
      <c r="S1501" s="147">
        <v>0</v>
      </c>
      <c r="T1501" s="148">
        <f t="shared" si="133"/>
        <v>0</v>
      </c>
      <c r="AR1501" s="149" t="s">
        <v>247</v>
      </c>
      <c r="AT1501" s="149" t="s">
        <v>243</v>
      </c>
      <c r="AU1501" s="149" t="s">
        <v>258</v>
      </c>
      <c r="AY1501" s="17" t="s">
        <v>241</v>
      </c>
      <c r="BE1501" s="150">
        <f t="shared" si="134"/>
        <v>0</v>
      </c>
      <c r="BF1501" s="150">
        <f t="shared" si="135"/>
        <v>0</v>
      </c>
      <c r="BG1501" s="150">
        <f t="shared" si="136"/>
        <v>0</v>
      </c>
      <c r="BH1501" s="150">
        <f t="shared" si="137"/>
        <v>0</v>
      </c>
      <c r="BI1501" s="150">
        <f t="shared" si="138"/>
        <v>0</v>
      </c>
      <c r="BJ1501" s="17" t="s">
        <v>86</v>
      </c>
      <c r="BK1501" s="150">
        <f t="shared" si="139"/>
        <v>0</v>
      </c>
      <c r="BL1501" s="17" t="s">
        <v>247</v>
      </c>
      <c r="BM1501" s="149" t="s">
        <v>4261</v>
      </c>
    </row>
    <row r="1502" spans="2:65" s="1" customFormat="1" ht="16.5" customHeight="1">
      <c r="B1502" s="32"/>
      <c r="C1502" s="137" t="s">
        <v>2110</v>
      </c>
      <c r="D1502" s="137" t="s">
        <v>243</v>
      </c>
      <c r="E1502" s="138" t="s">
        <v>2115</v>
      </c>
      <c r="F1502" s="139" t="s">
        <v>2005</v>
      </c>
      <c r="G1502" s="140" t="s">
        <v>327</v>
      </c>
      <c r="H1502" s="141">
        <v>1</v>
      </c>
      <c r="I1502" s="142"/>
      <c r="J1502" s="143">
        <f t="shared" si="130"/>
        <v>0</v>
      </c>
      <c r="K1502" s="144"/>
      <c r="L1502" s="32"/>
      <c r="M1502" s="145" t="s">
        <v>1</v>
      </c>
      <c r="N1502" s="146" t="s">
        <v>39</v>
      </c>
      <c r="P1502" s="147">
        <f t="shared" si="131"/>
        <v>0</v>
      </c>
      <c r="Q1502" s="147">
        <v>0</v>
      </c>
      <c r="R1502" s="147">
        <f t="shared" si="132"/>
        <v>0</v>
      </c>
      <c r="S1502" s="147">
        <v>0</v>
      </c>
      <c r="T1502" s="148">
        <f t="shared" si="133"/>
        <v>0</v>
      </c>
      <c r="AR1502" s="149" t="s">
        <v>247</v>
      </c>
      <c r="AT1502" s="149" t="s">
        <v>243</v>
      </c>
      <c r="AU1502" s="149" t="s">
        <v>258</v>
      </c>
      <c r="AY1502" s="17" t="s">
        <v>241</v>
      </c>
      <c r="BE1502" s="150">
        <f t="shared" si="134"/>
        <v>0</v>
      </c>
      <c r="BF1502" s="150">
        <f t="shared" si="135"/>
        <v>0</v>
      </c>
      <c r="BG1502" s="150">
        <f t="shared" si="136"/>
        <v>0</v>
      </c>
      <c r="BH1502" s="150">
        <f t="shared" si="137"/>
        <v>0</v>
      </c>
      <c r="BI1502" s="150">
        <f t="shared" si="138"/>
        <v>0</v>
      </c>
      <c r="BJ1502" s="17" t="s">
        <v>86</v>
      </c>
      <c r="BK1502" s="150">
        <f t="shared" si="139"/>
        <v>0</v>
      </c>
      <c r="BL1502" s="17" t="s">
        <v>247</v>
      </c>
      <c r="BM1502" s="149" t="s">
        <v>4262</v>
      </c>
    </row>
    <row r="1503" spans="2:65" s="1" customFormat="1" ht="16.5" customHeight="1">
      <c r="B1503" s="32"/>
      <c r="C1503" s="137" t="s">
        <v>2114</v>
      </c>
      <c r="D1503" s="137" t="s">
        <v>243</v>
      </c>
      <c r="E1503" s="138" t="s">
        <v>2118</v>
      </c>
      <c r="F1503" s="139" t="s">
        <v>2009</v>
      </c>
      <c r="G1503" s="140" t="s">
        <v>327</v>
      </c>
      <c r="H1503" s="141">
        <v>1</v>
      </c>
      <c r="I1503" s="142"/>
      <c r="J1503" s="143">
        <f t="shared" si="130"/>
        <v>0</v>
      </c>
      <c r="K1503" s="144"/>
      <c r="L1503" s="32"/>
      <c r="M1503" s="145" t="s">
        <v>1</v>
      </c>
      <c r="N1503" s="146" t="s">
        <v>39</v>
      </c>
      <c r="P1503" s="147">
        <f t="shared" si="131"/>
        <v>0</v>
      </c>
      <c r="Q1503" s="147">
        <v>0</v>
      </c>
      <c r="R1503" s="147">
        <f t="shared" si="132"/>
        <v>0</v>
      </c>
      <c r="S1503" s="147">
        <v>0</v>
      </c>
      <c r="T1503" s="148">
        <f t="shared" si="133"/>
        <v>0</v>
      </c>
      <c r="AR1503" s="149" t="s">
        <v>247</v>
      </c>
      <c r="AT1503" s="149" t="s">
        <v>243</v>
      </c>
      <c r="AU1503" s="149" t="s">
        <v>258</v>
      </c>
      <c r="AY1503" s="17" t="s">
        <v>241</v>
      </c>
      <c r="BE1503" s="150">
        <f t="shared" si="134"/>
        <v>0</v>
      </c>
      <c r="BF1503" s="150">
        <f t="shared" si="135"/>
        <v>0</v>
      </c>
      <c r="BG1503" s="150">
        <f t="shared" si="136"/>
        <v>0</v>
      </c>
      <c r="BH1503" s="150">
        <f t="shared" si="137"/>
        <v>0</v>
      </c>
      <c r="BI1503" s="150">
        <f t="shared" si="138"/>
        <v>0</v>
      </c>
      <c r="BJ1503" s="17" t="s">
        <v>86</v>
      </c>
      <c r="BK1503" s="150">
        <f t="shared" si="139"/>
        <v>0</v>
      </c>
      <c r="BL1503" s="17" t="s">
        <v>247</v>
      </c>
      <c r="BM1503" s="149" t="s">
        <v>4263</v>
      </c>
    </row>
    <row r="1504" spans="2:65" s="1" customFormat="1" ht="16.5" customHeight="1">
      <c r="B1504" s="32"/>
      <c r="C1504" s="137" t="s">
        <v>2117</v>
      </c>
      <c r="D1504" s="137" t="s">
        <v>243</v>
      </c>
      <c r="E1504" s="138" t="s">
        <v>2024</v>
      </c>
      <c r="F1504" s="139" t="s">
        <v>1890</v>
      </c>
      <c r="G1504" s="140" t="s">
        <v>1608</v>
      </c>
      <c r="H1504" s="141">
        <v>10</v>
      </c>
      <c r="I1504" s="142"/>
      <c r="J1504" s="143">
        <f t="shared" si="130"/>
        <v>0</v>
      </c>
      <c r="K1504" s="144"/>
      <c r="L1504" s="32"/>
      <c r="M1504" s="145" t="s">
        <v>1</v>
      </c>
      <c r="N1504" s="146" t="s">
        <v>39</v>
      </c>
      <c r="P1504" s="147">
        <f t="shared" si="131"/>
        <v>0</v>
      </c>
      <c r="Q1504" s="147">
        <v>0</v>
      </c>
      <c r="R1504" s="147">
        <f t="shared" si="132"/>
        <v>0</v>
      </c>
      <c r="S1504" s="147">
        <v>0</v>
      </c>
      <c r="T1504" s="148">
        <f t="shared" si="133"/>
        <v>0</v>
      </c>
      <c r="AR1504" s="149" t="s">
        <v>247</v>
      </c>
      <c r="AT1504" s="149" t="s">
        <v>243</v>
      </c>
      <c r="AU1504" s="149" t="s">
        <v>258</v>
      </c>
      <c r="AY1504" s="17" t="s">
        <v>241</v>
      </c>
      <c r="BE1504" s="150">
        <f t="shared" si="134"/>
        <v>0</v>
      </c>
      <c r="BF1504" s="150">
        <f t="shared" si="135"/>
        <v>0</v>
      </c>
      <c r="BG1504" s="150">
        <f t="shared" si="136"/>
        <v>0</v>
      </c>
      <c r="BH1504" s="150">
        <f t="shared" si="137"/>
        <v>0</v>
      </c>
      <c r="BI1504" s="150">
        <f t="shared" si="138"/>
        <v>0</v>
      </c>
      <c r="BJ1504" s="17" t="s">
        <v>86</v>
      </c>
      <c r="BK1504" s="150">
        <f t="shared" si="139"/>
        <v>0</v>
      </c>
      <c r="BL1504" s="17" t="s">
        <v>247</v>
      </c>
      <c r="BM1504" s="149" t="s">
        <v>4264</v>
      </c>
    </row>
    <row r="1505" spans="2:65" s="1" customFormat="1" ht="16.5" customHeight="1">
      <c r="B1505" s="32"/>
      <c r="C1505" s="137" t="s">
        <v>2120</v>
      </c>
      <c r="D1505" s="137" t="s">
        <v>243</v>
      </c>
      <c r="E1505" s="138" t="s">
        <v>2121</v>
      </c>
      <c r="F1505" s="139" t="s">
        <v>2122</v>
      </c>
      <c r="G1505" s="140" t="s">
        <v>390</v>
      </c>
      <c r="H1505" s="141">
        <v>1</v>
      </c>
      <c r="I1505" s="142"/>
      <c r="J1505" s="143">
        <f t="shared" si="130"/>
        <v>0</v>
      </c>
      <c r="K1505" s="144"/>
      <c r="L1505" s="32"/>
      <c r="M1505" s="145" t="s">
        <v>1</v>
      </c>
      <c r="N1505" s="146" t="s">
        <v>39</v>
      </c>
      <c r="P1505" s="147">
        <f t="shared" si="131"/>
        <v>0</v>
      </c>
      <c r="Q1505" s="147">
        <v>0</v>
      </c>
      <c r="R1505" s="147">
        <f t="shared" si="132"/>
        <v>0</v>
      </c>
      <c r="S1505" s="147">
        <v>0</v>
      </c>
      <c r="T1505" s="148">
        <f t="shared" si="133"/>
        <v>0</v>
      </c>
      <c r="AR1505" s="149" t="s">
        <v>334</v>
      </c>
      <c r="AT1505" s="149" t="s">
        <v>243</v>
      </c>
      <c r="AU1505" s="149" t="s">
        <v>258</v>
      </c>
      <c r="AY1505" s="17" t="s">
        <v>241</v>
      </c>
      <c r="BE1505" s="150">
        <f t="shared" si="134"/>
        <v>0</v>
      </c>
      <c r="BF1505" s="150">
        <f t="shared" si="135"/>
        <v>0</v>
      </c>
      <c r="BG1505" s="150">
        <f t="shared" si="136"/>
        <v>0</v>
      </c>
      <c r="BH1505" s="150">
        <f t="shared" si="137"/>
        <v>0</v>
      </c>
      <c r="BI1505" s="150">
        <f t="shared" si="138"/>
        <v>0</v>
      </c>
      <c r="BJ1505" s="17" t="s">
        <v>86</v>
      </c>
      <c r="BK1505" s="150">
        <f t="shared" si="139"/>
        <v>0</v>
      </c>
      <c r="BL1505" s="17" t="s">
        <v>334</v>
      </c>
      <c r="BM1505" s="149" t="s">
        <v>4265</v>
      </c>
    </row>
    <row r="1506" spans="2:65" s="11" customFormat="1" ht="22.75" customHeight="1">
      <c r="B1506" s="125"/>
      <c r="D1506" s="126" t="s">
        <v>72</v>
      </c>
      <c r="E1506" s="135" t="s">
        <v>2124</v>
      </c>
      <c r="F1506" s="135" t="s">
        <v>2125</v>
      </c>
      <c r="I1506" s="128"/>
      <c r="J1506" s="136">
        <f>BK1506</f>
        <v>0</v>
      </c>
      <c r="L1506" s="125"/>
      <c r="M1506" s="130"/>
      <c r="P1506" s="131">
        <f>SUM(P1507:P1548)</f>
        <v>0</v>
      </c>
      <c r="R1506" s="131">
        <f>SUM(R1507:R1548)</f>
        <v>6.2540886999999996</v>
      </c>
      <c r="T1506" s="132">
        <f>SUM(T1507:T1548)</f>
        <v>0</v>
      </c>
      <c r="AR1506" s="126" t="s">
        <v>86</v>
      </c>
      <c r="AT1506" s="133" t="s">
        <v>72</v>
      </c>
      <c r="AU1506" s="133" t="s">
        <v>80</v>
      </c>
      <c r="AY1506" s="126" t="s">
        <v>241</v>
      </c>
      <c r="BK1506" s="134">
        <f>SUM(BK1507:BK1548)</f>
        <v>0</v>
      </c>
    </row>
    <row r="1507" spans="2:65" s="1" customFormat="1" ht="33" customHeight="1">
      <c r="B1507" s="32"/>
      <c r="C1507" s="137" t="s">
        <v>2126</v>
      </c>
      <c r="D1507" s="137" t="s">
        <v>243</v>
      </c>
      <c r="E1507" s="138" t="s">
        <v>2127</v>
      </c>
      <c r="F1507" s="139" t="s">
        <v>2128</v>
      </c>
      <c r="G1507" s="140" t="s">
        <v>299</v>
      </c>
      <c r="H1507" s="141">
        <v>46.72</v>
      </c>
      <c r="I1507" s="142"/>
      <c r="J1507" s="143">
        <f>ROUND(I1507*H1507,2)</f>
        <v>0</v>
      </c>
      <c r="K1507" s="144"/>
      <c r="L1507" s="32"/>
      <c r="M1507" s="145" t="s">
        <v>1</v>
      </c>
      <c r="N1507" s="146" t="s">
        <v>39</v>
      </c>
      <c r="P1507" s="147">
        <f>O1507*H1507</f>
        <v>0</v>
      </c>
      <c r="Q1507" s="147">
        <v>0</v>
      </c>
      <c r="R1507" s="147">
        <f>Q1507*H1507</f>
        <v>0</v>
      </c>
      <c r="S1507" s="147">
        <v>0</v>
      </c>
      <c r="T1507" s="148">
        <f>S1507*H1507</f>
        <v>0</v>
      </c>
      <c r="AR1507" s="149" t="s">
        <v>334</v>
      </c>
      <c r="AT1507" s="149" t="s">
        <v>243</v>
      </c>
      <c r="AU1507" s="149" t="s">
        <v>86</v>
      </c>
      <c r="AY1507" s="17" t="s">
        <v>241</v>
      </c>
      <c r="BE1507" s="150">
        <f>IF(N1507="základní",J1507,0)</f>
        <v>0</v>
      </c>
      <c r="BF1507" s="150">
        <f>IF(N1507="snížená",J1507,0)</f>
        <v>0</v>
      </c>
      <c r="BG1507" s="150">
        <f>IF(N1507="zákl. přenesená",J1507,0)</f>
        <v>0</v>
      </c>
      <c r="BH1507" s="150">
        <f>IF(N1507="sníž. přenesená",J1507,0)</f>
        <v>0</v>
      </c>
      <c r="BI1507" s="150">
        <f>IF(N1507="nulová",J1507,0)</f>
        <v>0</v>
      </c>
      <c r="BJ1507" s="17" t="s">
        <v>86</v>
      </c>
      <c r="BK1507" s="150">
        <f>ROUND(I1507*H1507,2)</f>
        <v>0</v>
      </c>
      <c r="BL1507" s="17" t="s">
        <v>334</v>
      </c>
      <c r="BM1507" s="149" t="s">
        <v>4266</v>
      </c>
    </row>
    <row r="1508" spans="2:65" s="12" customFormat="1" ht="12">
      <c r="B1508" s="151"/>
      <c r="D1508" s="152" t="s">
        <v>249</v>
      </c>
      <c r="E1508" s="153" t="s">
        <v>1</v>
      </c>
      <c r="F1508" s="154" t="s">
        <v>2130</v>
      </c>
      <c r="H1508" s="155">
        <v>46.72</v>
      </c>
      <c r="I1508" s="156"/>
      <c r="L1508" s="151"/>
      <c r="M1508" s="157"/>
      <c r="T1508" s="158"/>
      <c r="AT1508" s="153" t="s">
        <v>249</v>
      </c>
      <c r="AU1508" s="153" t="s">
        <v>86</v>
      </c>
      <c r="AV1508" s="12" t="s">
        <v>86</v>
      </c>
      <c r="AW1508" s="12" t="s">
        <v>30</v>
      </c>
      <c r="AX1508" s="12" t="s">
        <v>73</v>
      </c>
      <c r="AY1508" s="153" t="s">
        <v>241</v>
      </c>
    </row>
    <row r="1509" spans="2:65" s="14" customFormat="1" ht="12">
      <c r="B1509" s="166"/>
      <c r="D1509" s="152" t="s">
        <v>249</v>
      </c>
      <c r="E1509" s="167" t="s">
        <v>1</v>
      </c>
      <c r="F1509" s="168" t="s">
        <v>2131</v>
      </c>
      <c r="H1509" s="169">
        <v>46.72</v>
      </c>
      <c r="I1509" s="170"/>
      <c r="L1509" s="166"/>
      <c r="M1509" s="171"/>
      <c r="T1509" s="172"/>
      <c r="AT1509" s="167" t="s">
        <v>249</v>
      </c>
      <c r="AU1509" s="167" t="s">
        <v>86</v>
      </c>
      <c r="AV1509" s="14" t="s">
        <v>258</v>
      </c>
      <c r="AW1509" s="14" t="s">
        <v>30</v>
      </c>
      <c r="AX1509" s="14" t="s">
        <v>73</v>
      </c>
      <c r="AY1509" s="167" t="s">
        <v>241</v>
      </c>
    </row>
    <row r="1510" spans="2:65" s="13" customFormat="1" ht="12">
      <c r="B1510" s="159"/>
      <c r="D1510" s="152" t="s">
        <v>249</v>
      </c>
      <c r="E1510" s="160" t="s">
        <v>1</v>
      </c>
      <c r="F1510" s="161" t="s">
        <v>251</v>
      </c>
      <c r="H1510" s="162">
        <v>46.72</v>
      </c>
      <c r="I1510" s="163"/>
      <c r="L1510" s="159"/>
      <c r="M1510" s="164"/>
      <c r="T1510" s="165"/>
      <c r="AT1510" s="160" t="s">
        <v>249</v>
      </c>
      <c r="AU1510" s="160" t="s">
        <v>86</v>
      </c>
      <c r="AV1510" s="13" t="s">
        <v>247</v>
      </c>
      <c r="AW1510" s="13" t="s">
        <v>30</v>
      </c>
      <c r="AX1510" s="13" t="s">
        <v>80</v>
      </c>
      <c r="AY1510" s="160" t="s">
        <v>241</v>
      </c>
    </row>
    <row r="1511" spans="2:65" s="1" customFormat="1" ht="21.75" customHeight="1">
      <c r="B1511" s="32"/>
      <c r="C1511" s="173" t="s">
        <v>2132</v>
      </c>
      <c r="D1511" s="173" t="s">
        <v>319</v>
      </c>
      <c r="E1511" s="174" t="s">
        <v>2133</v>
      </c>
      <c r="F1511" s="175" t="s">
        <v>2134</v>
      </c>
      <c r="G1511" s="176" t="s">
        <v>254</v>
      </c>
      <c r="H1511" s="177">
        <v>0.78500000000000003</v>
      </c>
      <c r="I1511" s="178"/>
      <c r="J1511" s="179">
        <f>ROUND(I1511*H1511,2)</f>
        <v>0</v>
      </c>
      <c r="K1511" s="180"/>
      <c r="L1511" s="181"/>
      <c r="M1511" s="182" t="s">
        <v>1</v>
      </c>
      <c r="N1511" s="183" t="s">
        <v>39</v>
      </c>
      <c r="P1511" s="147">
        <f>O1511*H1511</f>
        <v>0</v>
      </c>
      <c r="Q1511" s="147">
        <v>0.55000000000000004</v>
      </c>
      <c r="R1511" s="147">
        <f>Q1511*H1511</f>
        <v>0.43175000000000008</v>
      </c>
      <c r="S1511" s="147">
        <v>0</v>
      </c>
      <c r="T1511" s="148">
        <f>S1511*H1511</f>
        <v>0</v>
      </c>
      <c r="AR1511" s="149" t="s">
        <v>420</v>
      </c>
      <c r="AT1511" s="149" t="s">
        <v>319</v>
      </c>
      <c r="AU1511" s="149" t="s">
        <v>86</v>
      </c>
      <c r="AY1511" s="17" t="s">
        <v>241</v>
      </c>
      <c r="BE1511" s="150">
        <f>IF(N1511="základní",J1511,0)</f>
        <v>0</v>
      </c>
      <c r="BF1511" s="150">
        <f>IF(N1511="snížená",J1511,0)</f>
        <v>0</v>
      </c>
      <c r="BG1511" s="150">
        <f>IF(N1511="zákl. přenesená",J1511,0)</f>
        <v>0</v>
      </c>
      <c r="BH1511" s="150">
        <f>IF(N1511="sníž. přenesená",J1511,0)</f>
        <v>0</v>
      </c>
      <c r="BI1511" s="150">
        <f>IF(N1511="nulová",J1511,0)</f>
        <v>0</v>
      </c>
      <c r="BJ1511" s="17" t="s">
        <v>86</v>
      </c>
      <c r="BK1511" s="150">
        <f>ROUND(I1511*H1511,2)</f>
        <v>0</v>
      </c>
      <c r="BL1511" s="17" t="s">
        <v>334</v>
      </c>
      <c r="BM1511" s="149" t="s">
        <v>4267</v>
      </c>
    </row>
    <row r="1512" spans="2:65" s="12" customFormat="1" ht="12">
      <c r="B1512" s="151"/>
      <c r="D1512" s="152" t="s">
        <v>249</v>
      </c>
      <c r="E1512" s="153" t="s">
        <v>1</v>
      </c>
      <c r="F1512" s="154" t="s">
        <v>2136</v>
      </c>
      <c r="H1512" s="155">
        <v>0.78500000000000003</v>
      </c>
      <c r="I1512" s="156"/>
      <c r="L1512" s="151"/>
      <c r="M1512" s="157"/>
      <c r="T1512" s="158"/>
      <c r="AT1512" s="153" t="s">
        <v>249</v>
      </c>
      <c r="AU1512" s="153" t="s">
        <v>86</v>
      </c>
      <c r="AV1512" s="12" t="s">
        <v>86</v>
      </c>
      <c r="AW1512" s="12" t="s">
        <v>30</v>
      </c>
      <c r="AX1512" s="12" t="s">
        <v>73</v>
      </c>
      <c r="AY1512" s="153" t="s">
        <v>241</v>
      </c>
    </row>
    <row r="1513" spans="2:65" s="14" customFormat="1" ht="12">
      <c r="B1513" s="166"/>
      <c r="D1513" s="152" t="s">
        <v>249</v>
      </c>
      <c r="E1513" s="167" t="s">
        <v>1</v>
      </c>
      <c r="F1513" s="168" t="s">
        <v>2137</v>
      </c>
      <c r="H1513" s="169">
        <v>0.78500000000000003</v>
      </c>
      <c r="I1513" s="170"/>
      <c r="L1513" s="166"/>
      <c r="M1513" s="171"/>
      <c r="T1513" s="172"/>
      <c r="AT1513" s="167" t="s">
        <v>249</v>
      </c>
      <c r="AU1513" s="167" t="s">
        <v>86</v>
      </c>
      <c r="AV1513" s="14" t="s">
        <v>258</v>
      </c>
      <c r="AW1513" s="14" t="s">
        <v>30</v>
      </c>
      <c r="AX1513" s="14" t="s">
        <v>73</v>
      </c>
      <c r="AY1513" s="167" t="s">
        <v>241</v>
      </c>
    </row>
    <row r="1514" spans="2:65" s="13" customFormat="1" ht="12">
      <c r="B1514" s="159"/>
      <c r="D1514" s="152" t="s">
        <v>249</v>
      </c>
      <c r="E1514" s="160" t="s">
        <v>1</v>
      </c>
      <c r="F1514" s="161" t="s">
        <v>251</v>
      </c>
      <c r="H1514" s="162">
        <v>0.78500000000000003</v>
      </c>
      <c r="I1514" s="163"/>
      <c r="L1514" s="159"/>
      <c r="M1514" s="164"/>
      <c r="T1514" s="165"/>
      <c r="AT1514" s="160" t="s">
        <v>249</v>
      </c>
      <c r="AU1514" s="160" t="s">
        <v>86</v>
      </c>
      <c r="AV1514" s="13" t="s">
        <v>247</v>
      </c>
      <c r="AW1514" s="13" t="s">
        <v>30</v>
      </c>
      <c r="AX1514" s="13" t="s">
        <v>80</v>
      </c>
      <c r="AY1514" s="160" t="s">
        <v>241</v>
      </c>
    </row>
    <row r="1515" spans="2:65" s="1" customFormat="1" ht="33" customHeight="1">
      <c r="B1515" s="32"/>
      <c r="C1515" s="137" t="s">
        <v>2138</v>
      </c>
      <c r="D1515" s="137" t="s">
        <v>243</v>
      </c>
      <c r="E1515" s="138" t="s">
        <v>2139</v>
      </c>
      <c r="F1515" s="139" t="s">
        <v>2140</v>
      </c>
      <c r="G1515" s="140" t="s">
        <v>246</v>
      </c>
      <c r="H1515" s="141">
        <v>366.52</v>
      </c>
      <c r="I1515" s="142"/>
      <c r="J1515" s="143">
        <f>ROUND(I1515*H1515,2)</f>
        <v>0</v>
      </c>
      <c r="K1515" s="144"/>
      <c r="L1515" s="32"/>
      <c r="M1515" s="145" t="s">
        <v>1</v>
      </c>
      <c r="N1515" s="146" t="s">
        <v>39</v>
      </c>
      <c r="P1515" s="147">
        <f>O1515*H1515</f>
        <v>0</v>
      </c>
      <c r="Q1515" s="147">
        <v>0</v>
      </c>
      <c r="R1515" s="147">
        <f>Q1515*H1515</f>
        <v>0</v>
      </c>
      <c r="S1515" s="147">
        <v>0</v>
      </c>
      <c r="T1515" s="148">
        <f>S1515*H1515</f>
        <v>0</v>
      </c>
      <c r="AR1515" s="149" t="s">
        <v>334</v>
      </c>
      <c r="AT1515" s="149" t="s">
        <v>243</v>
      </c>
      <c r="AU1515" s="149" t="s">
        <v>86</v>
      </c>
      <c r="AY1515" s="17" t="s">
        <v>241</v>
      </c>
      <c r="BE1515" s="150">
        <f>IF(N1515="základní",J1515,0)</f>
        <v>0</v>
      </c>
      <c r="BF1515" s="150">
        <f>IF(N1515="snížená",J1515,0)</f>
        <v>0</v>
      </c>
      <c r="BG1515" s="150">
        <f>IF(N1515="zákl. přenesená",J1515,0)</f>
        <v>0</v>
      </c>
      <c r="BH1515" s="150">
        <f>IF(N1515="sníž. přenesená",J1515,0)</f>
        <v>0</v>
      </c>
      <c r="BI1515" s="150">
        <f>IF(N1515="nulová",J1515,0)</f>
        <v>0</v>
      </c>
      <c r="BJ1515" s="17" t="s">
        <v>86</v>
      </c>
      <c r="BK1515" s="150">
        <f>ROUND(I1515*H1515,2)</f>
        <v>0</v>
      </c>
      <c r="BL1515" s="17" t="s">
        <v>334</v>
      </c>
      <c r="BM1515" s="149" t="s">
        <v>4268</v>
      </c>
    </row>
    <row r="1516" spans="2:65" s="1" customFormat="1" ht="16.5" customHeight="1">
      <c r="B1516" s="32"/>
      <c r="C1516" s="173" t="s">
        <v>2142</v>
      </c>
      <c r="D1516" s="173" t="s">
        <v>319</v>
      </c>
      <c r="E1516" s="174" t="s">
        <v>2143</v>
      </c>
      <c r="F1516" s="175" t="s">
        <v>2144</v>
      </c>
      <c r="G1516" s="176" t="s">
        <v>254</v>
      </c>
      <c r="H1516" s="177">
        <v>6.52</v>
      </c>
      <c r="I1516" s="178"/>
      <c r="J1516" s="179">
        <f>ROUND(I1516*H1516,2)</f>
        <v>0</v>
      </c>
      <c r="K1516" s="180"/>
      <c r="L1516" s="181"/>
      <c r="M1516" s="182" t="s">
        <v>1</v>
      </c>
      <c r="N1516" s="183" t="s">
        <v>39</v>
      </c>
      <c r="P1516" s="147">
        <f>O1516*H1516</f>
        <v>0</v>
      </c>
      <c r="Q1516" s="147">
        <v>0.55000000000000004</v>
      </c>
      <c r="R1516" s="147">
        <f>Q1516*H1516</f>
        <v>3.5859999999999999</v>
      </c>
      <c r="S1516" s="147">
        <v>0</v>
      </c>
      <c r="T1516" s="148">
        <f>S1516*H1516</f>
        <v>0</v>
      </c>
      <c r="AR1516" s="149" t="s">
        <v>420</v>
      </c>
      <c r="AT1516" s="149" t="s">
        <v>319</v>
      </c>
      <c r="AU1516" s="149" t="s">
        <v>86</v>
      </c>
      <c r="AY1516" s="17" t="s">
        <v>241</v>
      </c>
      <c r="BE1516" s="150">
        <f>IF(N1516="základní",J1516,0)</f>
        <v>0</v>
      </c>
      <c r="BF1516" s="150">
        <f>IF(N1516="snížená",J1516,0)</f>
        <v>0</v>
      </c>
      <c r="BG1516" s="150">
        <f>IF(N1516="zákl. přenesená",J1516,0)</f>
        <v>0</v>
      </c>
      <c r="BH1516" s="150">
        <f>IF(N1516="sníž. přenesená",J1516,0)</f>
        <v>0</v>
      </c>
      <c r="BI1516" s="150">
        <f>IF(N1516="nulová",J1516,0)</f>
        <v>0</v>
      </c>
      <c r="BJ1516" s="17" t="s">
        <v>86</v>
      </c>
      <c r="BK1516" s="150">
        <f>ROUND(I1516*H1516,2)</f>
        <v>0</v>
      </c>
      <c r="BL1516" s="17" t="s">
        <v>334</v>
      </c>
      <c r="BM1516" s="149" t="s">
        <v>4269</v>
      </c>
    </row>
    <row r="1517" spans="2:65" s="1" customFormat="1" ht="16.5" customHeight="1">
      <c r="B1517" s="32"/>
      <c r="C1517" s="137" t="s">
        <v>2146</v>
      </c>
      <c r="D1517" s="137" t="s">
        <v>243</v>
      </c>
      <c r="E1517" s="138" t="s">
        <v>2147</v>
      </c>
      <c r="F1517" s="139" t="s">
        <v>2148</v>
      </c>
      <c r="G1517" s="140" t="s">
        <v>299</v>
      </c>
      <c r="H1517" s="141">
        <v>360</v>
      </c>
      <c r="I1517" s="142"/>
      <c r="J1517" s="143">
        <f>ROUND(I1517*H1517,2)</f>
        <v>0</v>
      </c>
      <c r="K1517" s="144"/>
      <c r="L1517" s="32"/>
      <c r="M1517" s="145" t="s">
        <v>1</v>
      </c>
      <c r="N1517" s="146" t="s">
        <v>39</v>
      </c>
      <c r="P1517" s="147">
        <f>O1517*H1517</f>
        <v>0</v>
      </c>
      <c r="Q1517" s="147">
        <v>2.0000000000000002E-5</v>
      </c>
      <c r="R1517" s="147">
        <f>Q1517*H1517</f>
        <v>7.2000000000000007E-3</v>
      </c>
      <c r="S1517" s="147">
        <v>0</v>
      </c>
      <c r="T1517" s="148">
        <f>S1517*H1517</f>
        <v>0</v>
      </c>
      <c r="AR1517" s="149" t="s">
        <v>334</v>
      </c>
      <c r="AT1517" s="149" t="s">
        <v>243</v>
      </c>
      <c r="AU1517" s="149" t="s">
        <v>86</v>
      </c>
      <c r="AY1517" s="17" t="s">
        <v>241</v>
      </c>
      <c r="BE1517" s="150">
        <f>IF(N1517="základní",J1517,0)</f>
        <v>0</v>
      </c>
      <c r="BF1517" s="150">
        <f>IF(N1517="snížená",J1517,0)</f>
        <v>0</v>
      </c>
      <c r="BG1517" s="150">
        <f>IF(N1517="zákl. přenesená",J1517,0)</f>
        <v>0</v>
      </c>
      <c r="BH1517" s="150">
        <f>IF(N1517="sníž. přenesená",J1517,0)</f>
        <v>0</v>
      </c>
      <c r="BI1517" s="150">
        <f>IF(N1517="nulová",J1517,0)</f>
        <v>0</v>
      </c>
      <c r="BJ1517" s="17" t="s">
        <v>86</v>
      </c>
      <c r="BK1517" s="150">
        <f>ROUND(I1517*H1517,2)</f>
        <v>0</v>
      </c>
      <c r="BL1517" s="17" t="s">
        <v>334</v>
      </c>
      <c r="BM1517" s="149" t="s">
        <v>4270</v>
      </c>
    </row>
    <row r="1518" spans="2:65" s="12" customFormat="1" ht="12">
      <c r="B1518" s="151"/>
      <c r="D1518" s="152" t="s">
        <v>249</v>
      </c>
      <c r="E1518" s="153" t="s">
        <v>1</v>
      </c>
      <c r="F1518" s="154" t="s">
        <v>2150</v>
      </c>
      <c r="H1518" s="155">
        <v>360</v>
      </c>
      <c r="I1518" s="156"/>
      <c r="L1518" s="151"/>
      <c r="M1518" s="157"/>
      <c r="T1518" s="158"/>
      <c r="AT1518" s="153" t="s">
        <v>249</v>
      </c>
      <c r="AU1518" s="153" t="s">
        <v>86</v>
      </c>
      <c r="AV1518" s="12" t="s">
        <v>86</v>
      </c>
      <c r="AW1518" s="12" t="s">
        <v>30</v>
      </c>
      <c r="AX1518" s="12" t="s">
        <v>73</v>
      </c>
      <c r="AY1518" s="153" t="s">
        <v>241</v>
      </c>
    </row>
    <row r="1519" spans="2:65" s="13" customFormat="1" ht="12">
      <c r="B1519" s="159"/>
      <c r="D1519" s="152" t="s">
        <v>249</v>
      </c>
      <c r="E1519" s="160" t="s">
        <v>1</v>
      </c>
      <c r="F1519" s="161" t="s">
        <v>251</v>
      </c>
      <c r="H1519" s="162">
        <v>360</v>
      </c>
      <c r="I1519" s="163"/>
      <c r="L1519" s="159"/>
      <c r="M1519" s="164"/>
      <c r="T1519" s="165"/>
      <c r="AT1519" s="160" t="s">
        <v>249</v>
      </c>
      <c r="AU1519" s="160" t="s">
        <v>86</v>
      </c>
      <c r="AV1519" s="13" t="s">
        <v>247</v>
      </c>
      <c r="AW1519" s="13" t="s">
        <v>30</v>
      </c>
      <c r="AX1519" s="13" t="s">
        <v>80</v>
      </c>
      <c r="AY1519" s="160" t="s">
        <v>241</v>
      </c>
    </row>
    <row r="1520" spans="2:65" s="1" customFormat="1" ht="16.5" customHeight="1">
      <c r="B1520" s="32"/>
      <c r="C1520" s="173" t="s">
        <v>2151</v>
      </c>
      <c r="D1520" s="173" t="s">
        <v>319</v>
      </c>
      <c r="E1520" s="174" t="s">
        <v>2143</v>
      </c>
      <c r="F1520" s="175" t="s">
        <v>2144</v>
      </c>
      <c r="G1520" s="176" t="s">
        <v>254</v>
      </c>
      <c r="H1520" s="177">
        <v>0.95</v>
      </c>
      <c r="I1520" s="178"/>
      <c r="J1520" s="179">
        <f>ROUND(I1520*H1520,2)</f>
        <v>0</v>
      </c>
      <c r="K1520" s="180"/>
      <c r="L1520" s="181"/>
      <c r="M1520" s="182" t="s">
        <v>1</v>
      </c>
      <c r="N1520" s="183" t="s">
        <v>39</v>
      </c>
      <c r="P1520" s="147">
        <f>O1520*H1520</f>
        <v>0</v>
      </c>
      <c r="Q1520" s="147">
        <v>0.55000000000000004</v>
      </c>
      <c r="R1520" s="147">
        <f>Q1520*H1520</f>
        <v>0.52249999999999996</v>
      </c>
      <c r="S1520" s="147">
        <v>0</v>
      </c>
      <c r="T1520" s="148">
        <f>S1520*H1520</f>
        <v>0</v>
      </c>
      <c r="AR1520" s="149" t="s">
        <v>420</v>
      </c>
      <c r="AT1520" s="149" t="s">
        <v>319</v>
      </c>
      <c r="AU1520" s="149" t="s">
        <v>86</v>
      </c>
      <c r="AY1520" s="17" t="s">
        <v>241</v>
      </c>
      <c r="BE1520" s="150">
        <f>IF(N1520="základní",J1520,0)</f>
        <v>0</v>
      </c>
      <c r="BF1520" s="150">
        <f>IF(N1520="snížená",J1520,0)</f>
        <v>0</v>
      </c>
      <c r="BG1520" s="150">
        <f>IF(N1520="zákl. přenesená",J1520,0)</f>
        <v>0</v>
      </c>
      <c r="BH1520" s="150">
        <f>IF(N1520="sníž. přenesená",J1520,0)</f>
        <v>0</v>
      </c>
      <c r="BI1520" s="150">
        <f>IF(N1520="nulová",J1520,0)</f>
        <v>0</v>
      </c>
      <c r="BJ1520" s="17" t="s">
        <v>86</v>
      </c>
      <c r="BK1520" s="150">
        <f>ROUND(I1520*H1520,2)</f>
        <v>0</v>
      </c>
      <c r="BL1520" s="17" t="s">
        <v>334</v>
      </c>
      <c r="BM1520" s="149" t="s">
        <v>4271</v>
      </c>
    </row>
    <row r="1521" spans="2:65" s="1" customFormat="1" ht="24.25" customHeight="1">
      <c r="B1521" s="32"/>
      <c r="C1521" s="137" t="s">
        <v>2153</v>
      </c>
      <c r="D1521" s="137" t="s">
        <v>243</v>
      </c>
      <c r="E1521" s="138" t="s">
        <v>2154</v>
      </c>
      <c r="F1521" s="139" t="s">
        <v>2155</v>
      </c>
      <c r="G1521" s="140" t="s">
        <v>254</v>
      </c>
      <c r="H1521" s="141">
        <v>7.47</v>
      </c>
      <c r="I1521" s="142"/>
      <c r="J1521" s="143">
        <f>ROUND(I1521*H1521,2)</f>
        <v>0</v>
      </c>
      <c r="K1521" s="144"/>
      <c r="L1521" s="32"/>
      <c r="M1521" s="145" t="s">
        <v>1</v>
      </c>
      <c r="N1521" s="146" t="s">
        <v>39</v>
      </c>
      <c r="P1521" s="147">
        <f>O1521*H1521</f>
        <v>0</v>
      </c>
      <c r="Q1521" s="147">
        <v>2.3369999999999998E-2</v>
      </c>
      <c r="R1521" s="147">
        <f>Q1521*H1521</f>
        <v>0.17457389999999998</v>
      </c>
      <c r="S1521" s="147">
        <v>0</v>
      </c>
      <c r="T1521" s="148">
        <f>S1521*H1521</f>
        <v>0</v>
      </c>
      <c r="AR1521" s="149" t="s">
        <v>334</v>
      </c>
      <c r="AT1521" s="149" t="s">
        <v>243</v>
      </c>
      <c r="AU1521" s="149" t="s">
        <v>86</v>
      </c>
      <c r="AY1521" s="17" t="s">
        <v>241</v>
      </c>
      <c r="BE1521" s="150">
        <f>IF(N1521="základní",J1521,0)</f>
        <v>0</v>
      </c>
      <c r="BF1521" s="150">
        <f>IF(N1521="snížená",J1521,0)</f>
        <v>0</v>
      </c>
      <c r="BG1521" s="150">
        <f>IF(N1521="zákl. přenesená",J1521,0)</f>
        <v>0</v>
      </c>
      <c r="BH1521" s="150">
        <f>IF(N1521="sníž. přenesená",J1521,0)</f>
        <v>0</v>
      </c>
      <c r="BI1521" s="150">
        <f>IF(N1521="nulová",J1521,0)</f>
        <v>0</v>
      </c>
      <c r="BJ1521" s="17" t="s">
        <v>86</v>
      </c>
      <c r="BK1521" s="150">
        <f>ROUND(I1521*H1521,2)</f>
        <v>0</v>
      </c>
      <c r="BL1521" s="17" t="s">
        <v>334</v>
      </c>
      <c r="BM1521" s="149" t="s">
        <v>4272</v>
      </c>
    </row>
    <row r="1522" spans="2:65" s="12" customFormat="1" ht="12">
      <c r="B1522" s="151"/>
      <c r="D1522" s="152" t="s">
        <v>249</v>
      </c>
      <c r="E1522" s="153" t="s">
        <v>1</v>
      </c>
      <c r="F1522" s="154" t="s">
        <v>2157</v>
      </c>
      <c r="H1522" s="155">
        <v>7.47</v>
      </c>
      <c r="I1522" s="156"/>
      <c r="L1522" s="151"/>
      <c r="M1522" s="157"/>
      <c r="T1522" s="158"/>
      <c r="AT1522" s="153" t="s">
        <v>249</v>
      </c>
      <c r="AU1522" s="153" t="s">
        <v>86</v>
      </c>
      <c r="AV1522" s="12" t="s">
        <v>86</v>
      </c>
      <c r="AW1522" s="12" t="s">
        <v>30</v>
      </c>
      <c r="AX1522" s="12" t="s">
        <v>73</v>
      </c>
      <c r="AY1522" s="153" t="s">
        <v>241</v>
      </c>
    </row>
    <row r="1523" spans="2:65" s="13" customFormat="1" ht="12">
      <c r="B1523" s="159"/>
      <c r="D1523" s="152" t="s">
        <v>249</v>
      </c>
      <c r="E1523" s="160" t="s">
        <v>1</v>
      </c>
      <c r="F1523" s="161" t="s">
        <v>251</v>
      </c>
      <c r="H1523" s="162">
        <v>7.47</v>
      </c>
      <c r="I1523" s="163"/>
      <c r="L1523" s="159"/>
      <c r="M1523" s="164"/>
      <c r="T1523" s="165"/>
      <c r="AT1523" s="160" t="s">
        <v>249</v>
      </c>
      <c r="AU1523" s="160" t="s">
        <v>86</v>
      </c>
      <c r="AV1523" s="13" t="s">
        <v>247</v>
      </c>
      <c r="AW1523" s="13" t="s">
        <v>30</v>
      </c>
      <c r="AX1523" s="13" t="s">
        <v>80</v>
      </c>
      <c r="AY1523" s="160" t="s">
        <v>241</v>
      </c>
    </row>
    <row r="1524" spans="2:65" s="1" customFormat="1" ht="24.25" customHeight="1">
      <c r="B1524" s="32"/>
      <c r="C1524" s="137" t="s">
        <v>2158</v>
      </c>
      <c r="D1524" s="137" t="s">
        <v>243</v>
      </c>
      <c r="E1524" s="138" t="s">
        <v>2159</v>
      </c>
      <c r="F1524" s="139" t="s">
        <v>2160</v>
      </c>
      <c r="G1524" s="140" t="s">
        <v>246</v>
      </c>
      <c r="H1524" s="141">
        <v>2.73</v>
      </c>
      <c r="I1524" s="142"/>
      <c r="J1524" s="143">
        <f>ROUND(I1524*H1524,2)</f>
        <v>0</v>
      </c>
      <c r="K1524" s="144"/>
      <c r="L1524" s="32"/>
      <c r="M1524" s="145" t="s">
        <v>1</v>
      </c>
      <c r="N1524" s="146" t="s">
        <v>39</v>
      </c>
      <c r="P1524" s="147">
        <f>O1524*H1524</f>
        <v>0</v>
      </c>
      <c r="Q1524" s="147">
        <v>1.423E-2</v>
      </c>
      <c r="R1524" s="147">
        <f>Q1524*H1524</f>
        <v>3.8847899999999998E-2</v>
      </c>
      <c r="S1524" s="147">
        <v>0</v>
      </c>
      <c r="T1524" s="148">
        <f>S1524*H1524</f>
        <v>0</v>
      </c>
      <c r="AR1524" s="149" t="s">
        <v>334</v>
      </c>
      <c r="AT1524" s="149" t="s">
        <v>243</v>
      </c>
      <c r="AU1524" s="149" t="s">
        <v>86</v>
      </c>
      <c r="AY1524" s="17" t="s">
        <v>241</v>
      </c>
      <c r="BE1524" s="150">
        <f>IF(N1524="základní",J1524,0)</f>
        <v>0</v>
      </c>
      <c r="BF1524" s="150">
        <f>IF(N1524="snížená",J1524,0)</f>
        <v>0</v>
      </c>
      <c r="BG1524" s="150">
        <f>IF(N1524="zákl. přenesená",J1524,0)</f>
        <v>0</v>
      </c>
      <c r="BH1524" s="150">
        <f>IF(N1524="sníž. přenesená",J1524,0)</f>
        <v>0</v>
      </c>
      <c r="BI1524" s="150">
        <f>IF(N1524="nulová",J1524,0)</f>
        <v>0</v>
      </c>
      <c r="BJ1524" s="17" t="s">
        <v>86</v>
      </c>
      <c r="BK1524" s="150">
        <f>ROUND(I1524*H1524,2)</f>
        <v>0</v>
      </c>
      <c r="BL1524" s="17" t="s">
        <v>334</v>
      </c>
      <c r="BM1524" s="149" t="s">
        <v>4273</v>
      </c>
    </row>
    <row r="1525" spans="2:65" s="12" customFormat="1" ht="12">
      <c r="B1525" s="151"/>
      <c r="D1525" s="152" t="s">
        <v>249</v>
      </c>
      <c r="E1525" s="153" t="s">
        <v>1</v>
      </c>
      <c r="F1525" s="154" t="s">
        <v>691</v>
      </c>
      <c r="H1525" s="155">
        <v>2.73</v>
      </c>
      <c r="I1525" s="156"/>
      <c r="L1525" s="151"/>
      <c r="M1525" s="157"/>
      <c r="T1525" s="158"/>
      <c r="AT1525" s="153" t="s">
        <v>249</v>
      </c>
      <c r="AU1525" s="153" t="s">
        <v>86</v>
      </c>
      <c r="AV1525" s="12" t="s">
        <v>86</v>
      </c>
      <c r="AW1525" s="12" t="s">
        <v>30</v>
      </c>
      <c r="AX1525" s="12" t="s">
        <v>73</v>
      </c>
      <c r="AY1525" s="153" t="s">
        <v>241</v>
      </c>
    </row>
    <row r="1526" spans="2:65" s="13" customFormat="1" ht="12">
      <c r="B1526" s="159"/>
      <c r="D1526" s="152" t="s">
        <v>249</v>
      </c>
      <c r="E1526" s="160" t="s">
        <v>1</v>
      </c>
      <c r="F1526" s="161" t="s">
        <v>692</v>
      </c>
      <c r="H1526" s="162">
        <v>2.73</v>
      </c>
      <c r="I1526" s="163"/>
      <c r="L1526" s="159"/>
      <c r="M1526" s="164"/>
      <c r="T1526" s="165"/>
      <c r="AT1526" s="160" t="s">
        <v>249</v>
      </c>
      <c r="AU1526" s="160" t="s">
        <v>86</v>
      </c>
      <c r="AV1526" s="13" t="s">
        <v>247</v>
      </c>
      <c r="AW1526" s="13" t="s">
        <v>30</v>
      </c>
      <c r="AX1526" s="13" t="s">
        <v>80</v>
      </c>
      <c r="AY1526" s="160" t="s">
        <v>241</v>
      </c>
    </row>
    <row r="1527" spans="2:65" s="1" customFormat="1" ht="33" customHeight="1">
      <c r="B1527" s="32"/>
      <c r="C1527" s="137" t="s">
        <v>2162</v>
      </c>
      <c r="D1527" s="137" t="s">
        <v>243</v>
      </c>
      <c r="E1527" s="138" t="s">
        <v>2163</v>
      </c>
      <c r="F1527" s="139" t="s">
        <v>2164</v>
      </c>
      <c r="G1527" s="140" t="s">
        <v>246</v>
      </c>
      <c r="H1527" s="141">
        <v>29.2</v>
      </c>
      <c r="I1527" s="142"/>
      <c r="J1527" s="143">
        <f>ROUND(I1527*H1527,2)</f>
        <v>0</v>
      </c>
      <c r="K1527" s="144"/>
      <c r="L1527" s="32"/>
      <c r="M1527" s="145" t="s">
        <v>1</v>
      </c>
      <c r="N1527" s="146" t="s">
        <v>39</v>
      </c>
      <c r="P1527" s="147">
        <f>O1527*H1527</f>
        <v>0</v>
      </c>
      <c r="Q1527" s="147">
        <v>1.959E-2</v>
      </c>
      <c r="R1527" s="147">
        <f>Q1527*H1527</f>
        <v>0.57202799999999998</v>
      </c>
      <c r="S1527" s="147">
        <v>0</v>
      </c>
      <c r="T1527" s="148">
        <f>S1527*H1527</f>
        <v>0</v>
      </c>
      <c r="AR1527" s="149" t="s">
        <v>334</v>
      </c>
      <c r="AT1527" s="149" t="s">
        <v>243</v>
      </c>
      <c r="AU1527" s="149" t="s">
        <v>86</v>
      </c>
      <c r="AY1527" s="17" t="s">
        <v>241</v>
      </c>
      <c r="BE1527" s="150">
        <f>IF(N1527="základní",J1527,0)</f>
        <v>0</v>
      </c>
      <c r="BF1527" s="150">
        <f>IF(N1527="snížená",J1527,0)</f>
        <v>0</v>
      </c>
      <c r="BG1527" s="150">
        <f>IF(N1527="zákl. přenesená",J1527,0)</f>
        <v>0</v>
      </c>
      <c r="BH1527" s="150">
        <f>IF(N1527="sníž. přenesená",J1527,0)</f>
        <v>0</v>
      </c>
      <c r="BI1527" s="150">
        <f>IF(N1527="nulová",J1527,0)</f>
        <v>0</v>
      </c>
      <c r="BJ1527" s="17" t="s">
        <v>86</v>
      </c>
      <c r="BK1527" s="150">
        <f>ROUND(I1527*H1527,2)</f>
        <v>0</v>
      </c>
      <c r="BL1527" s="17" t="s">
        <v>334</v>
      </c>
      <c r="BM1527" s="149" t="s">
        <v>4274</v>
      </c>
    </row>
    <row r="1528" spans="2:65" s="12" customFormat="1" ht="12">
      <c r="B1528" s="151"/>
      <c r="D1528" s="152" t="s">
        <v>249</v>
      </c>
      <c r="E1528" s="153" t="s">
        <v>1</v>
      </c>
      <c r="F1528" s="154" t="s">
        <v>2166</v>
      </c>
      <c r="H1528" s="155">
        <v>29.2</v>
      </c>
      <c r="I1528" s="156"/>
      <c r="L1528" s="151"/>
      <c r="M1528" s="157"/>
      <c r="T1528" s="158"/>
      <c r="AT1528" s="153" t="s">
        <v>249</v>
      </c>
      <c r="AU1528" s="153" t="s">
        <v>86</v>
      </c>
      <c r="AV1528" s="12" t="s">
        <v>86</v>
      </c>
      <c r="AW1528" s="12" t="s">
        <v>30</v>
      </c>
      <c r="AX1528" s="12" t="s">
        <v>73</v>
      </c>
      <c r="AY1528" s="153" t="s">
        <v>241</v>
      </c>
    </row>
    <row r="1529" spans="2:65" s="13" customFormat="1" ht="12">
      <c r="B1529" s="159"/>
      <c r="D1529" s="152" t="s">
        <v>249</v>
      </c>
      <c r="E1529" s="160" t="s">
        <v>1</v>
      </c>
      <c r="F1529" s="161" t="s">
        <v>2167</v>
      </c>
      <c r="H1529" s="162">
        <v>29.2</v>
      </c>
      <c r="I1529" s="163"/>
      <c r="L1529" s="159"/>
      <c r="M1529" s="164"/>
      <c r="T1529" s="165"/>
      <c r="AT1529" s="160" t="s">
        <v>249</v>
      </c>
      <c r="AU1529" s="160" t="s">
        <v>86</v>
      </c>
      <c r="AV1529" s="13" t="s">
        <v>247</v>
      </c>
      <c r="AW1529" s="13" t="s">
        <v>30</v>
      </c>
      <c r="AX1529" s="13" t="s">
        <v>80</v>
      </c>
      <c r="AY1529" s="160" t="s">
        <v>241</v>
      </c>
    </row>
    <row r="1530" spans="2:65" s="1" customFormat="1" ht="24.25" customHeight="1">
      <c r="B1530" s="32"/>
      <c r="C1530" s="137" t="s">
        <v>2168</v>
      </c>
      <c r="D1530" s="137" t="s">
        <v>243</v>
      </c>
      <c r="E1530" s="138" t="s">
        <v>2169</v>
      </c>
      <c r="F1530" s="139" t="s">
        <v>2170</v>
      </c>
      <c r="G1530" s="140" t="s">
        <v>246</v>
      </c>
      <c r="H1530" s="141">
        <v>31.93</v>
      </c>
      <c r="I1530" s="142"/>
      <c r="J1530" s="143">
        <f>ROUND(I1530*H1530,2)</f>
        <v>0</v>
      </c>
      <c r="K1530" s="144"/>
      <c r="L1530" s="32"/>
      <c r="M1530" s="145" t="s">
        <v>1</v>
      </c>
      <c r="N1530" s="146" t="s">
        <v>39</v>
      </c>
      <c r="P1530" s="147">
        <f>O1530*H1530</f>
        <v>0</v>
      </c>
      <c r="Q1530" s="147">
        <v>1.8000000000000001E-4</v>
      </c>
      <c r="R1530" s="147">
        <f>Q1530*H1530</f>
        <v>5.7474000000000006E-3</v>
      </c>
      <c r="S1530" s="147">
        <v>0</v>
      </c>
      <c r="T1530" s="148">
        <f>S1530*H1530</f>
        <v>0</v>
      </c>
      <c r="AR1530" s="149" t="s">
        <v>334</v>
      </c>
      <c r="AT1530" s="149" t="s">
        <v>243</v>
      </c>
      <c r="AU1530" s="149" t="s">
        <v>86</v>
      </c>
      <c r="AY1530" s="17" t="s">
        <v>241</v>
      </c>
      <c r="BE1530" s="150">
        <f>IF(N1530="základní",J1530,0)</f>
        <v>0</v>
      </c>
      <c r="BF1530" s="150">
        <f>IF(N1530="snížená",J1530,0)</f>
        <v>0</v>
      </c>
      <c r="BG1530" s="150">
        <f>IF(N1530="zákl. přenesená",J1530,0)</f>
        <v>0</v>
      </c>
      <c r="BH1530" s="150">
        <f>IF(N1530="sníž. přenesená",J1530,0)</f>
        <v>0</v>
      </c>
      <c r="BI1530" s="150">
        <f>IF(N1530="nulová",J1530,0)</f>
        <v>0</v>
      </c>
      <c r="BJ1530" s="17" t="s">
        <v>86</v>
      </c>
      <c r="BK1530" s="150">
        <f>ROUND(I1530*H1530,2)</f>
        <v>0</v>
      </c>
      <c r="BL1530" s="17" t="s">
        <v>334</v>
      </c>
      <c r="BM1530" s="149" t="s">
        <v>4275</v>
      </c>
    </row>
    <row r="1531" spans="2:65" s="12" customFormat="1" ht="12">
      <c r="B1531" s="151"/>
      <c r="D1531" s="152" t="s">
        <v>249</v>
      </c>
      <c r="E1531" s="153" t="s">
        <v>1</v>
      </c>
      <c r="F1531" s="154" t="s">
        <v>2172</v>
      </c>
      <c r="H1531" s="155">
        <v>31.93</v>
      </c>
      <c r="I1531" s="156"/>
      <c r="L1531" s="151"/>
      <c r="M1531" s="157"/>
      <c r="T1531" s="158"/>
      <c r="AT1531" s="153" t="s">
        <v>249</v>
      </c>
      <c r="AU1531" s="153" t="s">
        <v>86</v>
      </c>
      <c r="AV1531" s="12" t="s">
        <v>86</v>
      </c>
      <c r="AW1531" s="12" t="s">
        <v>30</v>
      </c>
      <c r="AX1531" s="12" t="s">
        <v>73</v>
      </c>
      <c r="AY1531" s="153" t="s">
        <v>241</v>
      </c>
    </row>
    <row r="1532" spans="2:65" s="13" customFormat="1" ht="12">
      <c r="B1532" s="159"/>
      <c r="D1532" s="152" t="s">
        <v>249</v>
      </c>
      <c r="E1532" s="160" t="s">
        <v>1</v>
      </c>
      <c r="F1532" s="161" t="s">
        <v>251</v>
      </c>
      <c r="H1532" s="162">
        <v>31.93</v>
      </c>
      <c r="I1532" s="163"/>
      <c r="L1532" s="159"/>
      <c r="M1532" s="164"/>
      <c r="T1532" s="165"/>
      <c r="AT1532" s="160" t="s">
        <v>249</v>
      </c>
      <c r="AU1532" s="160" t="s">
        <v>86</v>
      </c>
      <c r="AV1532" s="13" t="s">
        <v>247</v>
      </c>
      <c r="AW1532" s="13" t="s">
        <v>30</v>
      </c>
      <c r="AX1532" s="13" t="s">
        <v>80</v>
      </c>
      <c r="AY1532" s="160" t="s">
        <v>241</v>
      </c>
    </row>
    <row r="1533" spans="2:65" s="1" customFormat="1" ht="44.25" customHeight="1">
      <c r="B1533" s="32"/>
      <c r="C1533" s="137" t="s">
        <v>2173</v>
      </c>
      <c r="D1533" s="137" t="s">
        <v>243</v>
      </c>
      <c r="E1533" s="138" t="s">
        <v>2174</v>
      </c>
      <c r="F1533" s="139" t="s">
        <v>2175</v>
      </c>
      <c r="G1533" s="140" t="s">
        <v>246</v>
      </c>
      <c r="H1533" s="141">
        <v>33.4</v>
      </c>
      <c r="I1533" s="142"/>
      <c r="J1533" s="143">
        <f>ROUND(I1533*H1533,2)</f>
        <v>0</v>
      </c>
      <c r="K1533" s="144"/>
      <c r="L1533" s="32"/>
      <c r="M1533" s="145" t="s">
        <v>1</v>
      </c>
      <c r="N1533" s="146" t="s">
        <v>39</v>
      </c>
      <c r="P1533" s="147">
        <f>O1533*H1533</f>
        <v>0</v>
      </c>
      <c r="Q1533" s="147">
        <v>8.0000000000000007E-5</v>
      </c>
      <c r="R1533" s="147">
        <f>Q1533*H1533</f>
        <v>2.6719999999999999E-3</v>
      </c>
      <c r="S1533" s="147">
        <v>0</v>
      </c>
      <c r="T1533" s="148">
        <f>S1533*H1533</f>
        <v>0</v>
      </c>
      <c r="AR1533" s="149" t="s">
        <v>334</v>
      </c>
      <c r="AT1533" s="149" t="s">
        <v>243</v>
      </c>
      <c r="AU1533" s="149" t="s">
        <v>86</v>
      </c>
      <c r="AY1533" s="17" t="s">
        <v>241</v>
      </c>
      <c r="BE1533" s="150">
        <f>IF(N1533="základní",J1533,0)</f>
        <v>0</v>
      </c>
      <c r="BF1533" s="150">
        <f>IF(N1533="snížená",J1533,0)</f>
        <v>0</v>
      </c>
      <c r="BG1533" s="150">
        <f>IF(N1533="zákl. přenesená",J1533,0)</f>
        <v>0</v>
      </c>
      <c r="BH1533" s="150">
        <f>IF(N1533="sníž. přenesená",J1533,0)</f>
        <v>0</v>
      </c>
      <c r="BI1533" s="150">
        <f>IF(N1533="nulová",J1533,0)</f>
        <v>0</v>
      </c>
      <c r="BJ1533" s="17" t="s">
        <v>86</v>
      </c>
      <c r="BK1533" s="150">
        <f>ROUND(I1533*H1533,2)</f>
        <v>0</v>
      </c>
      <c r="BL1533" s="17" t="s">
        <v>334</v>
      </c>
      <c r="BM1533" s="149" t="s">
        <v>4276</v>
      </c>
    </row>
    <row r="1534" spans="2:65" s="12" customFormat="1" ht="12">
      <c r="B1534" s="151"/>
      <c r="D1534" s="152" t="s">
        <v>249</v>
      </c>
      <c r="E1534" s="153" t="s">
        <v>1</v>
      </c>
      <c r="F1534" s="154" t="s">
        <v>619</v>
      </c>
      <c r="H1534" s="155">
        <v>33.4</v>
      </c>
      <c r="I1534" s="156"/>
      <c r="L1534" s="151"/>
      <c r="M1534" s="157"/>
      <c r="T1534" s="158"/>
      <c r="AT1534" s="153" t="s">
        <v>249</v>
      </c>
      <c r="AU1534" s="153" t="s">
        <v>86</v>
      </c>
      <c r="AV1534" s="12" t="s">
        <v>86</v>
      </c>
      <c r="AW1534" s="12" t="s">
        <v>30</v>
      </c>
      <c r="AX1534" s="12" t="s">
        <v>73</v>
      </c>
      <c r="AY1534" s="153" t="s">
        <v>241</v>
      </c>
    </row>
    <row r="1535" spans="2:65" s="13" customFormat="1" ht="12">
      <c r="B1535" s="159"/>
      <c r="D1535" s="152" t="s">
        <v>249</v>
      </c>
      <c r="E1535" s="160" t="s">
        <v>1</v>
      </c>
      <c r="F1535" s="161" t="s">
        <v>251</v>
      </c>
      <c r="H1535" s="162">
        <v>33.4</v>
      </c>
      <c r="I1535" s="163"/>
      <c r="L1535" s="159"/>
      <c r="M1535" s="164"/>
      <c r="T1535" s="165"/>
      <c r="AT1535" s="160" t="s">
        <v>249</v>
      </c>
      <c r="AU1535" s="160" t="s">
        <v>86</v>
      </c>
      <c r="AV1535" s="13" t="s">
        <v>247</v>
      </c>
      <c r="AW1535" s="13" t="s">
        <v>30</v>
      </c>
      <c r="AX1535" s="13" t="s">
        <v>80</v>
      </c>
      <c r="AY1535" s="160" t="s">
        <v>241</v>
      </c>
    </row>
    <row r="1536" spans="2:65" s="1" customFormat="1" ht="24.25" customHeight="1">
      <c r="B1536" s="32"/>
      <c r="C1536" s="137" t="s">
        <v>2177</v>
      </c>
      <c r="D1536" s="137" t="s">
        <v>243</v>
      </c>
      <c r="E1536" s="138" t="s">
        <v>2178</v>
      </c>
      <c r="F1536" s="139" t="s">
        <v>2179</v>
      </c>
      <c r="G1536" s="140" t="s">
        <v>299</v>
      </c>
      <c r="H1536" s="141">
        <v>84</v>
      </c>
      <c r="I1536" s="142"/>
      <c r="J1536" s="143">
        <f>ROUND(I1536*H1536,2)</f>
        <v>0</v>
      </c>
      <c r="K1536" s="144"/>
      <c r="L1536" s="32"/>
      <c r="M1536" s="145" t="s">
        <v>1</v>
      </c>
      <c r="N1536" s="146" t="s">
        <v>39</v>
      </c>
      <c r="P1536" s="147">
        <f>O1536*H1536</f>
        <v>0</v>
      </c>
      <c r="Q1536" s="147">
        <v>8.9999999999999998E-4</v>
      </c>
      <c r="R1536" s="147">
        <f>Q1536*H1536</f>
        <v>7.5600000000000001E-2</v>
      </c>
      <c r="S1536" s="147">
        <v>0</v>
      </c>
      <c r="T1536" s="148">
        <f>S1536*H1536</f>
        <v>0</v>
      </c>
      <c r="AR1536" s="149" t="s">
        <v>334</v>
      </c>
      <c r="AT1536" s="149" t="s">
        <v>243</v>
      </c>
      <c r="AU1536" s="149" t="s">
        <v>86</v>
      </c>
      <c r="AY1536" s="17" t="s">
        <v>241</v>
      </c>
      <c r="BE1536" s="150">
        <f>IF(N1536="základní",J1536,0)</f>
        <v>0</v>
      </c>
      <c r="BF1536" s="150">
        <f>IF(N1536="snížená",J1536,0)</f>
        <v>0</v>
      </c>
      <c r="BG1536" s="150">
        <f>IF(N1536="zákl. přenesená",J1536,0)</f>
        <v>0</v>
      </c>
      <c r="BH1536" s="150">
        <f>IF(N1536="sníž. přenesená",J1536,0)</f>
        <v>0</v>
      </c>
      <c r="BI1536" s="150">
        <f>IF(N1536="nulová",J1536,0)</f>
        <v>0</v>
      </c>
      <c r="BJ1536" s="17" t="s">
        <v>86</v>
      </c>
      <c r="BK1536" s="150">
        <f>ROUND(I1536*H1536,2)</f>
        <v>0</v>
      </c>
      <c r="BL1536" s="17" t="s">
        <v>334</v>
      </c>
      <c r="BM1536" s="149" t="s">
        <v>4277</v>
      </c>
    </row>
    <row r="1537" spans="2:65" s="12" customFormat="1" ht="12">
      <c r="B1537" s="151"/>
      <c r="D1537" s="152" t="s">
        <v>249</v>
      </c>
      <c r="E1537" s="153" t="s">
        <v>1</v>
      </c>
      <c r="F1537" s="154" t="s">
        <v>2181</v>
      </c>
      <c r="H1537" s="155">
        <v>84</v>
      </c>
      <c r="I1537" s="156"/>
      <c r="L1537" s="151"/>
      <c r="M1537" s="157"/>
      <c r="T1537" s="158"/>
      <c r="AT1537" s="153" t="s">
        <v>249</v>
      </c>
      <c r="AU1537" s="153" t="s">
        <v>86</v>
      </c>
      <c r="AV1537" s="12" t="s">
        <v>86</v>
      </c>
      <c r="AW1537" s="12" t="s">
        <v>30</v>
      </c>
      <c r="AX1537" s="12" t="s">
        <v>73</v>
      </c>
      <c r="AY1537" s="153" t="s">
        <v>241</v>
      </c>
    </row>
    <row r="1538" spans="2:65" s="13" customFormat="1" ht="12">
      <c r="B1538" s="159"/>
      <c r="D1538" s="152" t="s">
        <v>249</v>
      </c>
      <c r="E1538" s="160" t="s">
        <v>1</v>
      </c>
      <c r="F1538" s="161" t="s">
        <v>251</v>
      </c>
      <c r="H1538" s="162">
        <v>84</v>
      </c>
      <c r="I1538" s="163"/>
      <c r="L1538" s="159"/>
      <c r="M1538" s="164"/>
      <c r="T1538" s="165"/>
      <c r="AT1538" s="160" t="s">
        <v>249</v>
      </c>
      <c r="AU1538" s="160" t="s">
        <v>86</v>
      </c>
      <c r="AV1538" s="13" t="s">
        <v>247</v>
      </c>
      <c r="AW1538" s="13" t="s">
        <v>30</v>
      </c>
      <c r="AX1538" s="13" t="s">
        <v>80</v>
      </c>
      <c r="AY1538" s="160" t="s">
        <v>241</v>
      </c>
    </row>
    <row r="1539" spans="2:65" s="1" customFormat="1" ht="33" customHeight="1">
      <c r="B1539" s="32"/>
      <c r="C1539" s="137" t="s">
        <v>2182</v>
      </c>
      <c r="D1539" s="137" t="s">
        <v>243</v>
      </c>
      <c r="E1539" s="138" t="s">
        <v>2183</v>
      </c>
      <c r="F1539" s="139" t="s">
        <v>2184</v>
      </c>
      <c r="G1539" s="140" t="s">
        <v>246</v>
      </c>
      <c r="H1539" s="141">
        <v>33.4</v>
      </c>
      <c r="I1539" s="142"/>
      <c r="J1539" s="143">
        <f>ROUND(I1539*H1539,2)</f>
        <v>0</v>
      </c>
      <c r="K1539" s="144"/>
      <c r="L1539" s="32"/>
      <c r="M1539" s="145" t="s">
        <v>1</v>
      </c>
      <c r="N1539" s="146" t="s">
        <v>39</v>
      </c>
      <c r="P1539" s="147">
        <f>O1539*H1539</f>
        <v>0</v>
      </c>
      <c r="Q1539" s="147">
        <v>5.9000000000000003E-4</v>
      </c>
      <c r="R1539" s="147">
        <f>Q1539*H1539</f>
        <v>1.9706000000000001E-2</v>
      </c>
      <c r="S1539" s="147">
        <v>0</v>
      </c>
      <c r="T1539" s="148">
        <f>S1539*H1539</f>
        <v>0</v>
      </c>
      <c r="AR1539" s="149" t="s">
        <v>247</v>
      </c>
      <c r="AT1539" s="149" t="s">
        <v>243</v>
      </c>
      <c r="AU1539" s="149" t="s">
        <v>86</v>
      </c>
      <c r="AY1539" s="17" t="s">
        <v>241</v>
      </c>
      <c r="BE1539" s="150">
        <f>IF(N1539="základní",J1539,0)</f>
        <v>0</v>
      </c>
      <c r="BF1539" s="150">
        <f>IF(N1539="snížená",J1539,0)</f>
        <v>0</v>
      </c>
      <c r="BG1539" s="150">
        <f>IF(N1539="zákl. přenesená",J1539,0)</f>
        <v>0</v>
      </c>
      <c r="BH1539" s="150">
        <f>IF(N1539="sníž. přenesená",J1539,0)</f>
        <v>0</v>
      </c>
      <c r="BI1539" s="150">
        <f>IF(N1539="nulová",J1539,0)</f>
        <v>0</v>
      </c>
      <c r="BJ1539" s="17" t="s">
        <v>86</v>
      </c>
      <c r="BK1539" s="150">
        <f>ROUND(I1539*H1539,2)</f>
        <v>0</v>
      </c>
      <c r="BL1539" s="17" t="s">
        <v>247</v>
      </c>
      <c r="BM1539" s="149" t="s">
        <v>4278</v>
      </c>
    </row>
    <row r="1540" spans="2:65" s="12" customFormat="1" ht="12">
      <c r="B1540" s="151"/>
      <c r="D1540" s="152" t="s">
        <v>249</v>
      </c>
      <c r="E1540" s="153" t="s">
        <v>1</v>
      </c>
      <c r="F1540" s="154" t="s">
        <v>619</v>
      </c>
      <c r="H1540" s="155">
        <v>33.4</v>
      </c>
      <c r="I1540" s="156"/>
      <c r="L1540" s="151"/>
      <c r="M1540" s="157"/>
      <c r="T1540" s="158"/>
      <c r="AT1540" s="153" t="s">
        <v>249</v>
      </c>
      <c r="AU1540" s="153" t="s">
        <v>86</v>
      </c>
      <c r="AV1540" s="12" t="s">
        <v>86</v>
      </c>
      <c r="AW1540" s="12" t="s">
        <v>30</v>
      </c>
      <c r="AX1540" s="12" t="s">
        <v>73</v>
      </c>
      <c r="AY1540" s="153" t="s">
        <v>241</v>
      </c>
    </row>
    <row r="1541" spans="2:65" s="13" customFormat="1" ht="12">
      <c r="B1541" s="159"/>
      <c r="D1541" s="152" t="s">
        <v>249</v>
      </c>
      <c r="E1541" s="160" t="s">
        <v>1</v>
      </c>
      <c r="F1541" s="161" t="s">
        <v>251</v>
      </c>
      <c r="H1541" s="162">
        <v>33.4</v>
      </c>
      <c r="I1541" s="163"/>
      <c r="L1541" s="159"/>
      <c r="M1541" s="164"/>
      <c r="T1541" s="165"/>
      <c r="AT1541" s="160" t="s">
        <v>249</v>
      </c>
      <c r="AU1541" s="160" t="s">
        <v>86</v>
      </c>
      <c r="AV1541" s="13" t="s">
        <v>247</v>
      </c>
      <c r="AW1541" s="13" t="s">
        <v>30</v>
      </c>
      <c r="AX1541" s="13" t="s">
        <v>80</v>
      </c>
      <c r="AY1541" s="160" t="s">
        <v>241</v>
      </c>
    </row>
    <row r="1542" spans="2:65" s="1" customFormat="1" ht="21.75" customHeight="1">
      <c r="B1542" s="32"/>
      <c r="C1542" s="173" t="s">
        <v>2186</v>
      </c>
      <c r="D1542" s="173" t="s">
        <v>319</v>
      </c>
      <c r="E1542" s="174" t="s">
        <v>2187</v>
      </c>
      <c r="F1542" s="175" t="s">
        <v>2188</v>
      </c>
      <c r="G1542" s="176" t="s">
        <v>299</v>
      </c>
      <c r="H1542" s="177">
        <v>244</v>
      </c>
      <c r="I1542" s="178"/>
      <c r="J1542" s="179">
        <f>ROUND(I1542*H1542,2)</f>
        <v>0</v>
      </c>
      <c r="K1542" s="180"/>
      <c r="L1542" s="181"/>
      <c r="M1542" s="182" t="s">
        <v>1</v>
      </c>
      <c r="N1542" s="183" t="s">
        <v>39</v>
      </c>
      <c r="P1542" s="147">
        <f>O1542*H1542</f>
        <v>0</v>
      </c>
      <c r="Q1542" s="147">
        <v>3.2499999999999999E-3</v>
      </c>
      <c r="R1542" s="147">
        <f>Q1542*H1542</f>
        <v>0.79299999999999993</v>
      </c>
      <c r="S1542" s="147">
        <v>0</v>
      </c>
      <c r="T1542" s="148">
        <f>S1542*H1542</f>
        <v>0</v>
      </c>
      <c r="AR1542" s="149" t="s">
        <v>285</v>
      </c>
      <c r="AT1542" s="149" t="s">
        <v>319</v>
      </c>
      <c r="AU1542" s="149" t="s">
        <v>86</v>
      </c>
      <c r="AY1542" s="17" t="s">
        <v>241</v>
      </c>
      <c r="BE1542" s="150">
        <f>IF(N1542="základní",J1542,0)</f>
        <v>0</v>
      </c>
      <c r="BF1542" s="150">
        <f>IF(N1542="snížená",J1542,0)</f>
        <v>0</v>
      </c>
      <c r="BG1542" s="150">
        <f>IF(N1542="zákl. přenesená",J1542,0)</f>
        <v>0</v>
      </c>
      <c r="BH1542" s="150">
        <f>IF(N1542="sníž. přenesená",J1542,0)</f>
        <v>0</v>
      </c>
      <c r="BI1542" s="150">
        <f>IF(N1542="nulová",J1542,0)</f>
        <v>0</v>
      </c>
      <c r="BJ1542" s="17" t="s">
        <v>86</v>
      </c>
      <c r="BK1542" s="150">
        <f>ROUND(I1542*H1542,2)</f>
        <v>0</v>
      </c>
      <c r="BL1542" s="17" t="s">
        <v>247</v>
      </c>
      <c r="BM1542" s="149" t="s">
        <v>4279</v>
      </c>
    </row>
    <row r="1543" spans="2:65" s="1" customFormat="1" ht="16.5" customHeight="1">
      <c r="B1543" s="32"/>
      <c r="C1543" s="137" t="s">
        <v>2190</v>
      </c>
      <c r="D1543" s="137" t="s">
        <v>243</v>
      </c>
      <c r="E1543" s="138" t="s">
        <v>2191</v>
      </c>
      <c r="F1543" s="139" t="s">
        <v>2192</v>
      </c>
      <c r="G1543" s="140" t="s">
        <v>299</v>
      </c>
      <c r="H1543" s="141">
        <v>16.350000000000001</v>
      </c>
      <c r="I1543" s="142"/>
      <c r="J1543" s="143">
        <f>ROUND(I1543*H1543,2)</f>
        <v>0</v>
      </c>
      <c r="K1543" s="144"/>
      <c r="L1543" s="32"/>
      <c r="M1543" s="145" t="s">
        <v>1</v>
      </c>
      <c r="N1543" s="146" t="s">
        <v>39</v>
      </c>
      <c r="P1543" s="147">
        <f>O1543*H1543</f>
        <v>0</v>
      </c>
      <c r="Q1543" s="147">
        <v>1.0000000000000001E-5</v>
      </c>
      <c r="R1543" s="147">
        <f>Q1543*H1543</f>
        <v>1.6350000000000002E-4</v>
      </c>
      <c r="S1543" s="147">
        <v>0</v>
      </c>
      <c r="T1543" s="148">
        <f>S1543*H1543</f>
        <v>0</v>
      </c>
      <c r="AR1543" s="149" t="s">
        <v>334</v>
      </c>
      <c r="AT1543" s="149" t="s">
        <v>243</v>
      </c>
      <c r="AU1543" s="149" t="s">
        <v>86</v>
      </c>
      <c r="AY1543" s="17" t="s">
        <v>241</v>
      </c>
      <c r="BE1543" s="150">
        <f>IF(N1543="základní",J1543,0)</f>
        <v>0</v>
      </c>
      <c r="BF1543" s="150">
        <f>IF(N1543="snížená",J1543,0)</f>
        <v>0</v>
      </c>
      <c r="BG1543" s="150">
        <f>IF(N1543="zákl. přenesená",J1543,0)</f>
        <v>0</v>
      </c>
      <c r="BH1543" s="150">
        <f>IF(N1543="sníž. přenesená",J1543,0)</f>
        <v>0</v>
      </c>
      <c r="BI1543" s="150">
        <f>IF(N1543="nulová",J1543,0)</f>
        <v>0</v>
      </c>
      <c r="BJ1543" s="17" t="s">
        <v>86</v>
      </c>
      <c r="BK1543" s="150">
        <f>ROUND(I1543*H1543,2)</f>
        <v>0</v>
      </c>
      <c r="BL1543" s="17" t="s">
        <v>334</v>
      </c>
      <c r="BM1543" s="149" t="s">
        <v>4280</v>
      </c>
    </row>
    <row r="1544" spans="2:65" s="12" customFormat="1" ht="12">
      <c r="B1544" s="151"/>
      <c r="D1544" s="152" t="s">
        <v>249</v>
      </c>
      <c r="E1544" s="153" t="s">
        <v>1</v>
      </c>
      <c r="F1544" s="154" t="s">
        <v>2194</v>
      </c>
      <c r="H1544" s="155">
        <v>16.350000000000001</v>
      </c>
      <c r="I1544" s="156"/>
      <c r="L1544" s="151"/>
      <c r="M1544" s="157"/>
      <c r="T1544" s="158"/>
      <c r="AT1544" s="153" t="s">
        <v>249</v>
      </c>
      <c r="AU1544" s="153" t="s">
        <v>86</v>
      </c>
      <c r="AV1544" s="12" t="s">
        <v>86</v>
      </c>
      <c r="AW1544" s="12" t="s">
        <v>30</v>
      </c>
      <c r="AX1544" s="12" t="s">
        <v>73</v>
      </c>
      <c r="AY1544" s="153" t="s">
        <v>241</v>
      </c>
    </row>
    <row r="1545" spans="2:65" s="13" customFormat="1" ht="12">
      <c r="B1545" s="159"/>
      <c r="D1545" s="152" t="s">
        <v>249</v>
      </c>
      <c r="E1545" s="160" t="s">
        <v>1</v>
      </c>
      <c r="F1545" s="161" t="s">
        <v>251</v>
      </c>
      <c r="H1545" s="162">
        <v>16.350000000000001</v>
      </c>
      <c r="I1545" s="163"/>
      <c r="L1545" s="159"/>
      <c r="M1545" s="164"/>
      <c r="T1545" s="165"/>
      <c r="AT1545" s="160" t="s">
        <v>249</v>
      </c>
      <c r="AU1545" s="160" t="s">
        <v>86</v>
      </c>
      <c r="AV1545" s="13" t="s">
        <v>247</v>
      </c>
      <c r="AW1545" s="13" t="s">
        <v>30</v>
      </c>
      <c r="AX1545" s="13" t="s">
        <v>80</v>
      </c>
      <c r="AY1545" s="160" t="s">
        <v>241</v>
      </c>
    </row>
    <row r="1546" spans="2:65" s="1" customFormat="1" ht="16.5" customHeight="1">
      <c r="B1546" s="32"/>
      <c r="C1546" s="173" t="s">
        <v>2195</v>
      </c>
      <c r="D1546" s="173" t="s">
        <v>319</v>
      </c>
      <c r="E1546" s="174" t="s">
        <v>2196</v>
      </c>
      <c r="F1546" s="175" t="s">
        <v>2197</v>
      </c>
      <c r="G1546" s="176" t="s">
        <v>299</v>
      </c>
      <c r="H1546" s="177">
        <v>18</v>
      </c>
      <c r="I1546" s="178"/>
      <c r="J1546" s="179">
        <f>ROUND(I1546*H1546,2)</f>
        <v>0</v>
      </c>
      <c r="K1546" s="180"/>
      <c r="L1546" s="181"/>
      <c r="M1546" s="182" t="s">
        <v>1</v>
      </c>
      <c r="N1546" s="183" t="s">
        <v>39</v>
      </c>
      <c r="P1546" s="147">
        <f>O1546*H1546</f>
        <v>0</v>
      </c>
      <c r="Q1546" s="147">
        <v>1.3500000000000001E-3</v>
      </c>
      <c r="R1546" s="147">
        <f>Q1546*H1546</f>
        <v>2.4300000000000002E-2</v>
      </c>
      <c r="S1546" s="147">
        <v>0</v>
      </c>
      <c r="T1546" s="148">
        <f>S1546*H1546</f>
        <v>0</v>
      </c>
      <c r="AR1546" s="149" t="s">
        <v>420</v>
      </c>
      <c r="AT1546" s="149" t="s">
        <v>319</v>
      </c>
      <c r="AU1546" s="149" t="s">
        <v>86</v>
      </c>
      <c r="AY1546" s="17" t="s">
        <v>241</v>
      </c>
      <c r="BE1546" s="150">
        <f>IF(N1546="základní",J1546,0)</f>
        <v>0</v>
      </c>
      <c r="BF1546" s="150">
        <f>IF(N1546="snížená",J1546,0)</f>
        <v>0</v>
      </c>
      <c r="BG1546" s="150">
        <f>IF(N1546="zákl. přenesená",J1546,0)</f>
        <v>0</v>
      </c>
      <c r="BH1546" s="150">
        <f>IF(N1546="sníž. přenesená",J1546,0)</f>
        <v>0</v>
      </c>
      <c r="BI1546" s="150">
        <f>IF(N1546="nulová",J1546,0)</f>
        <v>0</v>
      </c>
      <c r="BJ1546" s="17" t="s">
        <v>86</v>
      </c>
      <c r="BK1546" s="150">
        <f>ROUND(I1546*H1546,2)</f>
        <v>0</v>
      </c>
      <c r="BL1546" s="17" t="s">
        <v>334</v>
      </c>
      <c r="BM1546" s="149" t="s">
        <v>4281</v>
      </c>
    </row>
    <row r="1547" spans="2:65" s="12" customFormat="1" ht="24">
      <c r="B1547" s="151"/>
      <c r="D1547" s="152" t="s">
        <v>249</v>
      </c>
      <c r="E1547" s="153" t="s">
        <v>1</v>
      </c>
      <c r="F1547" s="154" t="s">
        <v>4282</v>
      </c>
      <c r="H1547" s="155">
        <v>18</v>
      </c>
      <c r="I1547" s="156"/>
      <c r="L1547" s="151"/>
      <c r="M1547" s="157"/>
      <c r="T1547" s="158"/>
      <c r="AT1547" s="153" t="s">
        <v>249</v>
      </c>
      <c r="AU1547" s="153" t="s">
        <v>86</v>
      </c>
      <c r="AV1547" s="12" t="s">
        <v>86</v>
      </c>
      <c r="AW1547" s="12" t="s">
        <v>30</v>
      </c>
      <c r="AX1547" s="12" t="s">
        <v>80</v>
      </c>
      <c r="AY1547" s="153" t="s">
        <v>241</v>
      </c>
    </row>
    <row r="1548" spans="2:65" s="1" customFormat="1" ht="24.25" customHeight="1">
      <c r="B1548" s="32"/>
      <c r="C1548" s="137" t="s">
        <v>2200</v>
      </c>
      <c r="D1548" s="137" t="s">
        <v>243</v>
      </c>
      <c r="E1548" s="138" t="s">
        <v>2201</v>
      </c>
      <c r="F1548" s="139" t="s">
        <v>2202</v>
      </c>
      <c r="G1548" s="140" t="s">
        <v>282</v>
      </c>
      <c r="H1548" s="141">
        <v>6.3769999999999998</v>
      </c>
      <c r="I1548" s="142"/>
      <c r="J1548" s="143">
        <f>ROUND(I1548*H1548,2)</f>
        <v>0</v>
      </c>
      <c r="K1548" s="144"/>
      <c r="L1548" s="32"/>
      <c r="M1548" s="145" t="s">
        <v>1</v>
      </c>
      <c r="N1548" s="146" t="s">
        <v>39</v>
      </c>
      <c r="P1548" s="147">
        <f>O1548*H1548</f>
        <v>0</v>
      </c>
      <c r="Q1548" s="147">
        <v>0</v>
      </c>
      <c r="R1548" s="147">
        <f>Q1548*H1548</f>
        <v>0</v>
      </c>
      <c r="S1548" s="147">
        <v>0</v>
      </c>
      <c r="T1548" s="148">
        <f>S1548*H1548</f>
        <v>0</v>
      </c>
      <c r="AR1548" s="149" t="s">
        <v>334</v>
      </c>
      <c r="AT1548" s="149" t="s">
        <v>243</v>
      </c>
      <c r="AU1548" s="149" t="s">
        <v>86</v>
      </c>
      <c r="AY1548" s="17" t="s">
        <v>241</v>
      </c>
      <c r="BE1548" s="150">
        <f>IF(N1548="základní",J1548,0)</f>
        <v>0</v>
      </c>
      <c r="BF1548" s="150">
        <f>IF(N1548="snížená",J1548,0)</f>
        <v>0</v>
      </c>
      <c r="BG1548" s="150">
        <f>IF(N1548="zákl. přenesená",J1548,0)</f>
        <v>0</v>
      </c>
      <c r="BH1548" s="150">
        <f>IF(N1548="sníž. přenesená",J1548,0)</f>
        <v>0</v>
      </c>
      <c r="BI1548" s="150">
        <f>IF(N1548="nulová",J1548,0)</f>
        <v>0</v>
      </c>
      <c r="BJ1548" s="17" t="s">
        <v>86</v>
      </c>
      <c r="BK1548" s="150">
        <f>ROUND(I1548*H1548,2)</f>
        <v>0</v>
      </c>
      <c r="BL1548" s="17" t="s">
        <v>334</v>
      </c>
      <c r="BM1548" s="149" t="s">
        <v>4283</v>
      </c>
    </row>
    <row r="1549" spans="2:65" s="11" customFormat="1" ht="22.75" customHeight="1">
      <c r="B1549" s="125"/>
      <c r="D1549" s="126" t="s">
        <v>72</v>
      </c>
      <c r="E1549" s="135" t="s">
        <v>2204</v>
      </c>
      <c r="F1549" s="135" t="s">
        <v>2205</v>
      </c>
      <c r="I1549" s="128"/>
      <c r="J1549" s="136">
        <f>BK1549</f>
        <v>0</v>
      </c>
      <c r="L1549" s="125"/>
      <c r="M1549" s="130"/>
      <c r="P1549" s="131">
        <f>SUM(P1550:P1631)</f>
        <v>0</v>
      </c>
      <c r="R1549" s="131">
        <f>SUM(R1550:R1631)</f>
        <v>8.3811780200000001</v>
      </c>
      <c r="T1549" s="132">
        <f>SUM(T1550:T1631)</f>
        <v>0</v>
      </c>
      <c r="AR1549" s="126" t="s">
        <v>86</v>
      </c>
      <c r="AT1549" s="133" t="s">
        <v>72</v>
      </c>
      <c r="AU1549" s="133" t="s">
        <v>80</v>
      </c>
      <c r="AY1549" s="126" t="s">
        <v>241</v>
      </c>
      <c r="BK1549" s="134">
        <f>SUM(BK1550:BK1631)</f>
        <v>0</v>
      </c>
    </row>
    <row r="1550" spans="2:65" s="1" customFormat="1" ht="24.25" customHeight="1">
      <c r="B1550" s="32"/>
      <c r="C1550" s="137" t="s">
        <v>2206</v>
      </c>
      <c r="D1550" s="137" t="s">
        <v>243</v>
      </c>
      <c r="E1550" s="138" t="s">
        <v>2207</v>
      </c>
      <c r="F1550" s="139" t="s">
        <v>2208</v>
      </c>
      <c r="G1550" s="140" t="s">
        <v>246</v>
      </c>
      <c r="H1550" s="141">
        <v>270.05</v>
      </c>
      <c r="I1550" s="142"/>
      <c r="J1550" s="143">
        <f>ROUND(I1550*H1550,2)</f>
        <v>0</v>
      </c>
      <c r="K1550" s="144"/>
      <c r="L1550" s="32"/>
      <c r="M1550" s="145" t="s">
        <v>1</v>
      </c>
      <c r="N1550" s="146" t="s">
        <v>39</v>
      </c>
      <c r="P1550" s="147">
        <f>O1550*H1550</f>
        <v>0</v>
      </c>
      <c r="Q1550" s="147">
        <v>1.3849999999999999E-2</v>
      </c>
      <c r="R1550" s="147">
        <f>Q1550*H1550</f>
        <v>3.7401925</v>
      </c>
      <c r="S1550" s="147">
        <v>0</v>
      </c>
      <c r="T1550" s="148">
        <f>S1550*H1550</f>
        <v>0</v>
      </c>
      <c r="AR1550" s="149" t="s">
        <v>334</v>
      </c>
      <c r="AT1550" s="149" t="s">
        <v>243</v>
      </c>
      <c r="AU1550" s="149" t="s">
        <v>86</v>
      </c>
      <c r="AY1550" s="17" t="s">
        <v>241</v>
      </c>
      <c r="BE1550" s="150">
        <f>IF(N1550="základní",J1550,0)</f>
        <v>0</v>
      </c>
      <c r="BF1550" s="150">
        <f>IF(N1550="snížená",J1550,0)</f>
        <v>0</v>
      </c>
      <c r="BG1550" s="150">
        <f>IF(N1550="zákl. přenesená",J1550,0)</f>
        <v>0</v>
      </c>
      <c r="BH1550" s="150">
        <f>IF(N1550="sníž. přenesená",J1550,0)</f>
        <v>0</v>
      </c>
      <c r="BI1550" s="150">
        <f>IF(N1550="nulová",J1550,0)</f>
        <v>0</v>
      </c>
      <c r="BJ1550" s="17" t="s">
        <v>86</v>
      </c>
      <c r="BK1550" s="150">
        <f>ROUND(I1550*H1550,2)</f>
        <v>0</v>
      </c>
      <c r="BL1550" s="17" t="s">
        <v>334</v>
      </c>
      <c r="BM1550" s="149" t="s">
        <v>4284</v>
      </c>
    </row>
    <row r="1551" spans="2:65" s="12" customFormat="1" ht="12">
      <c r="B1551" s="151"/>
      <c r="D1551" s="152" t="s">
        <v>249</v>
      </c>
      <c r="E1551" s="153" t="s">
        <v>1</v>
      </c>
      <c r="F1551" s="154" t="s">
        <v>868</v>
      </c>
      <c r="H1551" s="155">
        <v>13.77</v>
      </c>
      <c r="I1551" s="156"/>
      <c r="L1551" s="151"/>
      <c r="M1551" s="157"/>
      <c r="T1551" s="158"/>
      <c r="AT1551" s="153" t="s">
        <v>249</v>
      </c>
      <c r="AU1551" s="153" t="s">
        <v>86</v>
      </c>
      <c r="AV1551" s="12" t="s">
        <v>86</v>
      </c>
      <c r="AW1551" s="12" t="s">
        <v>30</v>
      </c>
      <c r="AX1551" s="12" t="s">
        <v>73</v>
      </c>
      <c r="AY1551" s="153" t="s">
        <v>241</v>
      </c>
    </row>
    <row r="1552" spans="2:65" s="12" customFormat="1" ht="12">
      <c r="B1552" s="151"/>
      <c r="D1552" s="152" t="s">
        <v>249</v>
      </c>
      <c r="E1552" s="153" t="s">
        <v>1</v>
      </c>
      <c r="F1552" s="154" t="s">
        <v>869</v>
      </c>
      <c r="H1552" s="155">
        <v>9.7200000000000006</v>
      </c>
      <c r="I1552" s="156"/>
      <c r="L1552" s="151"/>
      <c r="M1552" s="157"/>
      <c r="T1552" s="158"/>
      <c r="AT1552" s="153" t="s">
        <v>249</v>
      </c>
      <c r="AU1552" s="153" t="s">
        <v>86</v>
      </c>
      <c r="AV1552" s="12" t="s">
        <v>86</v>
      </c>
      <c r="AW1552" s="12" t="s">
        <v>30</v>
      </c>
      <c r="AX1552" s="12" t="s">
        <v>73</v>
      </c>
      <c r="AY1552" s="153" t="s">
        <v>241</v>
      </c>
    </row>
    <row r="1553" spans="2:51" s="12" customFormat="1" ht="12">
      <c r="B1553" s="151"/>
      <c r="D1553" s="152" t="s">
        <v>249</v>
      </c>
      <c r="E1553" s="153" t="s">
        <v>1</v>
      </c>
      <c r="F1553" s="154" t="s">
        <v>870</v>
      </c>
      <c r="H1553" s="155">
        <v>2.36</v>
      </c>
      <c r="I1553" s="156"/>
      <c r="L1553" s="151"/>
      <c r="M1553" s="157"/>
      <c r="T1553" s="158"/>
      <c r="AT1553" s="153" t="s">
        <v>249</v>
      </c>
      <c r="AU1553" s="153" t="s">
        <v>86</v>
      </c>
      <c r="AV1553" s="12" t="s">
        <v>86</v>
      </c>
      <c r="AW1553" s="12" t="s">
        <v>30</v>
      </c>
      <c r="AX1553" s="12" t="s">
        <v>73</v>
      </c>
      <c r="AY1553" s="153" t="s">
        <v>241</v>
      </c>
    </row>
    <row r="1554" spans="2:51" s="12" customFormat="1" ht="12">
      <c r="B1554" s="151"/>
      <c r="D1554" s="152" t="s">
        <v>249</v>
      </c>
      <c r="E1554" s="153" t="s">
        <v>1</v>
      </c>
      <c r="F1554" s="154" t="s">
        <v>871</v>
      </c>
      <c r="H1554" s="155">
        <v>8.4600000000000009</v>
      </c>
      <c r="I1554" s="156"/>
      <c r="L1554" s="151"/>
      <c r="M1554" s="157"/>
      <c r="T1554" s="158"/>
      <c r="AT1554" s="153" t="s">
        <v>249</v>
      </c>
      <c r="AU1554" s="153" t="s">
        <v>86</v>
      </c>
      <c r="AV1554" s="12" t="s">
        <v>86</v>
      </c>
      <c r="AW1554" s="12" t="s">
        <v>30</v>
      </c>
      <c r="AX1554" s="12" t="s">
        <v>73</v>
      </c>
      <c r="AY1554" s="153" t="s">
        <v>241</v>
      </c>
    </row>
    <row r="1555" spans="2:51" s="12" customFormat="1" ht="12">
      <c r="B1555" s="151"/>
      <c r="D1555" s="152" t="s">
        <v>249</v>
      </c>
      <c r="E1555" s="153" t="s">
        <v>1</v>
      </c>
      <c r="F1555" s="154" t="s">
        <v>872</v>
      </c>
      <c r="H1555" s="155">
        <v>56.34</v>
      </c>
      <c r="I1555" s="156"/>
      <c r="L1555" s="151"/>
      <c r="M1555" s="157"/>
      <c r="T1555" s="158"/>
      <c r="AT1555" s="153" t="s">
        <v>249</v>
      </c>
      <c r="AU1555" s="153" t="s">
        <v>86</v>
      </c>
      <c r="AV1555" s="12" t="s">
        <v>86</v>
      </c>
      <c r="AW1555" s="12" t="s">
        <v>30</v>
      </c>
      <c r="AX1555" s="12" t="s">
        <v>73</v>
      </c>
      <c r="AY1555" s="153" t="s">
        <v>241</v>
      </c>
    </row>
    <row r="1556" spans="2:51" s="12" customFormat="1" ht="12">
      <c r="B1556" s="151"/>
      <c r="D1556" s="152" t="s">
        <v>249</v>
      </c>
      <c r="E1556" s="153" t="s">
        <v>1</v>
      </c>
      <c r="F1556" s="154" t="s">
        <v>873</v>
      </c>
      <c r="H1556" s="155">
        <v>6.57</v>
      </c>
      <c r="I1556" s="156"/>
      <c r="L1556" s="151"/>
      <c r="M1556" s="157"/>
      <c r="T1556" s="158"/>
      <c r="AT1556" s="153" t="s">
        <v>249</v>
      </c>
      <c r="AU1556" s="153" t="s">
        <v>86</v>
      </c>
      <c r="AV1556" s="12" t="s">
        <v>86</v>
      </c>
      <c r="AW1556" s="12" t="s">
        <v>30</v>
      </c>
      <c r="AX1556" s="12" t="s">
        <v>73</v>
      </c>
      <c r="AY1556" s="153" t="s">
        <v>241</v>
      </c>
    </row>
    <row r="1557" spans="2:51" s="12" customFormat="1" ht="12">
      <c r="B1557" s="151"/>
      <c r="D1557" s="152" t="s">
        <v>249</v>
      </c>
      <c r="E1557" s="153" t="s">
        <v>1</v>
      </c>
      <c r="F1557" s="154" t="s">
        <v>874</v>
      </c>
      <c r="H1557" s="155">
        <v>6.74</v>
      </c>
      <c r="I1557" s="156"/>
      <c r="L1557" s="151"/>
      <c r="M1557" s="157"/>
      <c r="T1557" s="158"/>
      <c r="AT1557" s="153" t="s">
        <v>249</v>
      </c>
      <c r="AU1557" s="153" t="s">
        <v>86</v>
      </c>
      <c r="AV1557" s="12" t="s">
        <v>86</v>
      </c>
      <c r="AW1557" s="12" t="s">
        <v>30</v>
      </c>
      <c r="AX1557" s="12" t="s">
        <v>73</v>
      </c>
      <c r="AY1557" s="153" t="s">
        <v>241</v>
      </c>
    </row>
    <row r="1558" spans="2:51" s="12" customFormat="1" ht="12">
      <c r="B1558" s="151"/>
      <c r="D1558" s="152" t="s">
        <v>249</v>
      </c>
      <c r="E1558" s="153" t="s">
        <v>1</v>
      </c>
      <c r="F1558" s="154" t="s">
        <v>875</v>
      </c>
      <c r="H1558" s="155">
        <v>17.23</v>
      </c>
      <c r="I1558" s="156"/>
      <c r="L1558" s="151"/>
      <c r="M1558" s="157"/>
      <c r="T1558" s="158"/>
      <c r="AT1558" s="153" t="s">
        <v>249</v>
      </c>
      <c r="AU1558" s="153" t="s">
        <v>86</v>
      </c>
      <c r="AV1558" s="12" t="s">
        <v>86</v>
      </c>
      <c r="AW1558" s="12" t="s">
        <v>30</v>
      </c>
      <c r="AX1558" s="12" t="s">
        <v>73</v>
      </c>
      <c r="AY1558" s="153" t="s">
        <v>241</v>
      </c>
    </row>
    <row r="1559" spans="2:51" s="12" customFormat="1" ht="12">
      <c r="B1559" s="151"/>
      <c r="D1559" s="152" t="s">
        <v>249</v>
      </c>
      <c r="E1559" s="153" t="s">
        <v>1</v>
      </c>
      <c r="F1559" s="154" t="s">
        <v>876</v>
      </c>
      <c r="H1559" s="155">
        <v>17.23</v>
      </c>
      <c r="I1559" s="156"/>
      <c r="L1559" s="151"/>
      <c r="M1559" s="157"/>
      <c r="T1559" s="158"/>
      <c r="AT1559" s="153" t="s">
        <v>249</v>
      </c>
      <c r="AU1559" s="153" t="s">
        <v>86</v>
      </c>
      <c r="AV1559" s="12" t="s">
        <v>86</v>
      </c>
      <c r="AW1559" s="12" t="s">
        <v>30</v>
      </c>
      <c r="AX1559" s="12" t="s">
        <v>73</v>
      </c>
      <c r="AY1559" s="153" t="s">
        <v>241</v>
      </c>
    </row>
    <row r="1560" spans="2:51" s="12" customFormat="1" ht="12">
      <c r="B1560" s="151"/>
      <c r="D1560" s="152" t="s">
        <v>249</v>
      </c>
      <c r="E1560" s="153" t="s">
        <v>1</v>
      </c>
      <c r="F1560" s="154" t="s">
        <v>877</v>
      </c>
      <c r="H1560" s="155">
        <v>6.74</v>
      </c>
      <c r="I1560" s="156"/>
      <c r="L1560" s="151"/>
      <c r="M1560" s="157"/>
      <c r="T1560" s="158"/>
      <c r="AT1560" s="153" t="s">
        <v>249</v>
      </c>
      <c r="AU1560" s="153" t="s">
        <v>86</v>
      </c>
      <c r="AV1560" s="12" t="s">
        <v>86</v>
      </c>
      <c r="AW1560" s="12" t="s">
        <v>30</v>
      </c>
      <c r="AX1560" s="12" t="s">
        <v>73</v>
      </c>
      <c r="AY1560" s="153" t="s">
        <v>241</v>
      </c>
    </row>
    <row r="1561" spans="2:51" s="12" customFormat="1" ht="12">
      <c r="B1561" s="151"/>
      <c r="D1561" s="152" t="s">
        <v>249</v>
      </c>
      <c r="E1561" s="153" t="s">
        <v>1</v>
      </c>
      <c r="F1561" s="154" t="s">
        <v>878</v>
      </c>
      <c r="H1561" s="155">
        <v>6.74</v>
      </c>
      <c r="I1561" s="156"/>
      <c r="L1561" s="151"/>
      <c r="M1561" s="157"/>
      <c r="T1561" s="158"/>
      <c r="AT1561" s="153" t="s">
        <v>249</v>
      </c>
      <c r="AU1561" s="153" t="s">
        <v>86</v>
      </c>
      <c r="AV1561" s="12" t="s">
        <v>86</v>
      </c>
      <c r="AW1561" s="12" t="s">
        <v>30</v>
      </c>
      <c r="AX1561" s="12" t="s">
        <v>73</v>
      </c>
      <c r="AY1561" s="153" t="s">
        <v>241</v>
      </c>
    </row>
    <row r="1562" spans="2:51" s="12" customFormat="1" ht="12">
      <c r="B1562" s="151"/>
      <c r="D1562" s="152" t="s">
        <v>249</v>
      </c>
      <c r="E1562" s="153" t="s">
        <v>1</v>
      </c>
      <c r="F1562" s="154" t="s">
        <v>879</v>
      </c>
      <c r="H1562" s="155">
        <v>17.23</v>
      </c>
      <c r="I1562" s="156"/>
      <c r="L1562" s="151"/>
      <c r="M1562" s="157"/>
      <c r="T1562" s="158"/>
      <c r="AT1562" s="153" t="s">
        <v>249</v>
      </c>
      <c r="AU1562" s="153" t="s">
        <v>86</v>
      </c>
      <c r="AV1562" s="12" t="s">
        <v>86</v>
      </c>
      <c r="AW1562" s="12" t="s">
        <v>30</v>
      </c>
      <c r="AX1562" s="12" t="s">
        <v>73</v>
      </c>
      <c r="AY1562" s="153" t="s">
        <v>241</v>
      </c>
    </row>
    <row r="1563" spans="2:51" s="12" customFormat="1" ht="12">
      <c r="B1563" s="151"/>
      <c r="D1563" s="152" t="s">
        <v>249</v>
      </c>
      <c r="E1563" s="153" t="s">
        <v>1</v>
      </c>
      <c r="F1563" s="154" t="s">
        <v>880</v>
      </c>
      <c r="H1563" s="155">
        <v>19.84</v>
      </c>
      <c r="I1563" s="156"/>
      <c r="L1563" s="151"/>
      <c r="M1563" s="157"/>
      <c r="T1563" s="158"/>
      <c r="AT1563" s="153" t="s">
        <v>249</v>
      </c>
      <c r="AU1563" s="153" t="s">
        <v>86</v>
      </c>
      <c r="AV1563" s="12" t="s">
        <v>86</v>
      </c>
      <c r="AW1563" s="12" t="s">
        <v>30</v>
      </c>
      <c r="AX1563" s="12" t="s">
        <v>73</v>
      </c>
      <c r="AY1563" s="153" t="s">
        <v>241</v>
      </c>
    </row>
    <row r="1564" spans="2:51" s="12" customFormat="1" ht="12">
      <c r="B1564" s="151"/>
      <c r="D1564" s="152" t="s">
        <v>249</v>
      </c>
      <c r="E1564" s="153" t="s">
        <v>1</v>
      </c>
      <c r="F1564" s="154" t="s">
        <v>881</v>
      </c>
      <c r="H1564" s="155">
        <v>17.23</v>
      </c>
      <c r="I1564" s="156"/>
      <c r="L1564" s="151"/>
      <c r="M1564" s="157"/>
      <c r="T1564" s="158"/>
      <c r="AT1564" s="153" t="s">
        <v>249</v>
      </c>
      <c r="AU1564" s="153" t="s">
        <v>86</v>
      </c>
      <c r="AV1564" s="12" t="s">
        <v>86</v>
      </c>
      <c r="AW1564" s="12" t="s">
        <v>30</v>
      </c>
      <c r="AX1564" s="12" t="s">
        <v>73</v>
      </c>
      <c r="AY1564" s="153" t="s">
        <v>241</v>
      </c>
    </row>
    <row r="1565" spans="2:51" s="12" customFormat="1" ht="12">
      <c r="B1565" s="151"/>
      <c r="D1565" s="152" t="s">
        <v>249</v>
      </c>
      <c r="E1565" s="153" t="s">
        <v>1</v>
      </c>
      <c r="F1565" s="154" t="s">
        <v>882</v>
      </c>
      <c r="H1565" s="155">
        <v>6.74</v>
      </c>
      <c r="I1565" s="156"/>
      <c r="L1565" s="151"/>
      <c r="M1565" s="157"/>
      <c r="T1565" s="158"/>
      <c r="AT1565" s="153" t="s">
        <v>249</v>
      </c>
      <c r="AU1565" s="153" t="s">
        <v>86</v>
      </c>
      <c r="AV1565" s="12" t="s">
        <v>86</v>
      </c>
      <c r="AW1565" s="12" t="s">
        <v>30</v>
      </c>
      <c r="AX1565" s="12" t="s">
        <v>73</v>
      </c>
      <c r="AY1565" s="153" t="s">
        <v>241</v>
      </c>
    </row>
    <row r="1566" spans="2:51" s="12" customFormat="1" ht="12">
      <c r="B1566" s="151"/>
      <c r="D1566" s="152" t="s">
        <v>249</v>
      </c>
      <c r="E1566" s="153" t="s">
        <v>1</v>
      </c>
      <c r="F1566" s="154" t="s">
        <v>883</v>
      </c>
      <c r="H1566" s="155">
        <v>6.74</v>
      </c>
      <c r="I1566" s="156"/>
      <c r="L1566" s="151"/>
      <c r="M1566" s="157"/>
      <c r="T1566" s="158"/>
      <c r="AT1566" s="153" t="s">
        <v>249</v>
      </c>
      <c r="AU1566" s="153" t="s">
        <v>86</v>
      </c>
      <c r="AV1566" s="12" t="s">
        <v>86</v>
      </c>
      <c r="AW1566" s="12" t="s">
        <v>30</v>
      </c>
      <c r="AX1566" s="12" t="s">
        <v>73</v>
      </c>
      <c r="AY1566" s="153" t="s">
        <v>241</v>
      </c>
    </row>
    <row r="1567" spans="2:51" s="12" customFormat="1" ht="12">
      <c r="B1567" s="151"/>
      <c r="D1567" s="152" t="s">
        <v>249</v>
      </c>
      <c r="E1567" s="153" t="s">
        <v>1</v>
      </c>
      <c r="F1567" s="154" t="s">
        <v>884</v>
      </c>
      <c r="H1567" s="155">
        <v>17.23</v>
      </c>
      <c r="I1567" s="156"/>
      <c r="L1567" s="151"/>
      <c r="M1567" s="157"/>
      <c r="T1567" s="158"/>
      <c r="AT1567" s="153" t="s">
        <v>249</v>
      </c>
      <c r="AU1567" s="153" t="s">
        <v>86</v>
      </c>
      <c r="AV1567" s="12" t="s">
        <v>86</v>
      </c>
      <c r="AW1567" s="12" t="s">
        <v>30</v>
      </c>
      <c r="AX1567" s="12" t="s">
        <v>73</v>
      </c>
      <c r="AY1567" s="153" t="s">
        <v>241</v>
      </c>
    </row>
    <row r="1568" spans="2:51" s="12" customFormat="1" ht="12">
      <c r="B1568" s="151"/>
      <c r="D1568" s="152" t="s">
        <v>249</v>
      </c>
      <c r="E1568" s="153" t="s">
        <v>1</v>
      </c>
      <c r="F1568" s="154" t="s">
        <v>885</v>
      </c>
      <c r="H1568" s="155">
        <v>17.23</v>
      </c>
      <c r="I1568" s="156"/>
      <c r="L1568" s="151"/>
      <c r="M1568" s="157"/>
      <c r="T1568" s="158"/>
      <c r="AT1568" s="153" t="s">
        <v>249</v>
      </c>
      <c r="AU1568" s="153" t="s">
        <v>86</v>
      </c>
      <c r="AV1568" s="12" t="s">
        <v>86</v>
      </c>
      <c r="AW1568" s="12" t="s">
        <v>30</v>
      </c>
      <c r="AX1568" s="12" t="s">
        <v>73</v>
      </c>
      <c r="AY1568" s="153" t="s">
        <v>241</v>
      </c>
    </row>
    <row r="1569" spans="2:65" s="12" customFormat="1" ht="12">
      <c r="B1569" s="151"/>
      <c r="D1569" s="152" t="s">
        <v>249</v>
      </c>
      <c r="E1569" s="153" t="s">
        <v>1</v>
      </c>
      <c r="F1569" s="154" t="s">
        <v>886</v>
      </c>
      <c r="H1569" s="155">
        <v>7.83</v>
      </c>
      <c r="I1569" s="156"/>
      <c r="L1569" s="151"/>
      <c r="M1569" s="157"/>
      <c r="T1569" s="158"/>
      <c r="AT1569" s="153" t="s">
        <v>249</v>
      </c>
      <c r="AU1569" s="153" t="s">
        <v>86</v>
      </c>
      <c r="AV1569" s="12" t="s">
        <v>86</v>
      </c>
      <c r="AW1569" s="12" t="s">
        <v>30</v>
      </c>
      <c r="AX1569" s="12" t="s">
        <v>73</v>
      </c>
      <c r="AY1569" s="153" t="s">
        <v>241</v>
      </c>
    </row>
    <row r="1570" spans="2:65" s="12" customFormat="1" ht="12">
      <c r="B1570" s="151"/>
      <c r="D1570" s="152" t="s">
        <v>249</v>
      </c>
      <c r="E1570" s="153" t="s">
        <v>1</v>
      </c>
      <c r="F1570" s="154" t="s">
        <v>887</v>
      </c>
      <c r="H1570" s="155">
        <v>2.37</v>
      </c>
      <c r="I1570" s="156"/>
      <c r="L1570" s="151"/>
      <c r="M1570" s="157"/>
      <c r="T1570" s="158"/>
      <c r="AT1570" s="153" t="s">
        <v>249</v>
      </c>
      <c r="AU1570" s="153" t="s">
        <v>86</v>
      </c>
      <c r="AV1570" s="12" t="s">
        <v>86</v>
      </c>
      <c r="AW1570" s="12" t="s">
        <v>30</v>
      </c>
      <c r="AX1570" s="12" t="s">
        <v>73</v>
      </c>
      <c r="AY1570" s="153" t="s">
        <v>241</v>
      </c>
    </row>
    <row r="1571" spans="2:65" s="12" customFormat="1" ht="12">
      <c r="B1571" s="151"/>
      <c r="D1571" s="152" t="s">
        <v>249</v>
      </c>
      <c r="E1571" s="153" t="s">
        <v>1</v>
      </c>
      <c r="F1571" s="154" t="s">
        <v>888</v>
      </c>
      <c r="H1571" s="155">
        <v>5.71</v>
      </c>
      <c r="I1571" s="156"/>
      <c r="L1571" s="151"/>
      <c r="M1571" s="157"/>
      <c r="T1571" s="158"/>
      <c r="AT1571" s="153" t="s">
        <v>249</v>
      </c>
      <c r="AU1571" s="153" t="s">
        <v>86</v>
      </c>
      <c r="AV1571" s="12" t="s">
        <v>86</v>
      </c>
      <c r="AW1571" s="12" t="s">
        <v>30</v>
      </c>
      <c r="AX1571" s="12" t="s">
        <v>73</v>
      </c>
      <c r="AY1571" s="153" t="s">
        <v>241</v>
      </c>
    </row>
    <row r="1572" spans="2:65" s="13" customFormat="1" ht="12">
      <c r="B1572" s="159"/>
      <c r="D1572" s="152" t="s">
        <v>249</v>
      </c>
      <c r="E1572" s="160" t="s">
        <v>1</v>
      </c>
      <c r="F1572" s="161" t="s">
        <v>251</v>
      </c>
      <c r="H1572" s="162">
        <v>270.05</v>
      </c>
      <c r="I1572" s="163"/>
      <c r="L1572" s="159"/>
      <c r="M1572" s="164"/>
      <c r="T1572" s="165"/>
      <c r="AT1572" s="160" t="s">
        <v>249</v>
      </c>
      <c r="AU1572" s="160" t="s">
        <v>86</v>
      </c>
      <c r="AV1572" s="13" t="s">
        <v>247</v>
      </c>
      <c r="AW1572" s="13" t="s">
        <v>30</v>
      </c>
      <c r="AX1572" s="13" t="s">
        <v>80</v>
      </c>
      <c r="AY1572" s="160" t="s">
        <v>241</v>
      </c>
    </row>
    <row r="1573" spans="2:65" s="1" customFormat="1" ht="16.5" customHeight="1">
      <c r="B1573" s="32"/>
      <c r="C1573" s="137" t="s">
        <v>2210</v>
      </c>
      <c r="D1573" s="137" t="s">
        <v>243</v>
      </c>
      <c r="E1573" s="138" t="s">
        <v>2211</v>
      </c>
      <c r="F1573" s="139" t="s">
        <v>2212</v>
      </c>
      <c r="G1573" s="140" t="s">
        <v>246</v>
      </c>
      <c r="H1573" s="141">
        <v>270.05</v>
      </c>
      <c r="I1573" s="142"/>
      <c r="J1573" s="143">
        <f>ROUND(I1573*H1573,2)</f>
        <v>0</v>
      </c>
      <c r="K1573" s="144"/>
      <c r="L1573" s="32"/>
      <c r="M1573" s="145" t="s">
        <v>1</v>
      </c>
      <c r="N1573" s="146" t="s">
        <v>39</v>
      </c>
      <c r="P1573" s="147">
        <f>O1573*H1573</f>
        <v>0</v>
      </c>
      <c r="Q1573" s="147">
        <v>1E-4</v>
      </c>
      <c r="R1573" s="147">
        <f>Q1573*H1573</f>
        <v>2.7005000000000001E-2</v>
      </c>
      <c r="S1573" s="147">
        <v>0</v>
      </c>
      <c r="T1573" s="148">
        <f>S1573*H1573</f>
        <v>0</v>
      </c>
      <c r="AR1573" s="149" t="s">
        <v>334</v>
      </c>
      <c r="AT1573" s="149" t="s">
        <v>243</v>
      </c>
      <c r="AU1573" s="149" t="s">
        <v>86</v>
      </c>
      <c r="AY1573" s="17" t="s">
        <v>241</v>
      </c>
      <c r="BE1573" s="150">
        <f>IF(N1573="základní",J1573,0)</f>
        <v>0</v>
      </c>
      <c r="BF1573" s="150">
        <f>IF(N1573="snížená",J1573,0)</f>
        <v>0</v>
      </c>
      <c r="BG1573" s="150">
        <f>IF(N1573="zákl. přenesená",J1573,0)</f>
        <v>0</v>
      </c>
      <c r="BH1573" s="150">
        <f>IF(N1573="sníž. přenesená",J1573,0)</f>
        <v>0</v>
      </c>
      <c r="BI1573" s="150">
        <f>IF(N1573="nulová",J1573,0)</f>
        <v>0</v>
      </c>
      <c r="BJ1573" s="17" t="s">
        <v>86</v>
      </c>
      <c r="BK1573" s="150">
        <f>ROUND(I1573*H1573,2)</f>
        <v>0</v>
      </c>
      <c r="BL1573" s="17" t="s">
        <v>334</v>
      </c>
      <c r="BM1573" s="149" t="s">
        <v>4285</v>
      </c>
    </row>
    <row r="1574" spans="2:65" s="12" customFormat="1" ht="12">
      <c r="B1574" s="151"/>
      <c r="D1574" s="152" t="s">
        <v>249</v>
      </c>
      <c r="E1574" s="153" t="s">
        <v>1</v>
      </c>
      <c r="F1574" s="154" t="s">
        <v>868</v>
      </c>
      <c r="H1574" s="155">
        <v>13.77</v>
      </c>
      <c r="I1574" s="156"/>
      <c r="L1574" s="151"/>
      <c r="M1574" s="157"/>
      <c r="T1574" s="158"/>
      <c r="AT1574" s="153" t="s">
        <v>249</v>
      </c>
      <c r="AU1574" s="153" t="s">
        <v>86</v>
      </c>
      <c r="AV1574" s="12" t="s">
        <v>86</v>
      </c>
      <c r="AW1574" s="12" t="s">
        <v>30</v>
      </c>
      <c r="AX1574" s="12" t="s">
        <v>73</v>
      </c>
      <c r="AY1574" s="153" t="s">
        <v>241</v>
      </c>
    </row>
    <row r="1575" spans="2:65" s="12" customFormat="1" ht="12">
      <c r="B1575" s="151"/>
      <c r="D1575" s="152" t="s">
        <v>249</v>
      </c>
      <c r="E1575" s="153" t="s">
        <v>1</v>
      </c>
      <c r="F1575" s="154" t="s">
        <v>869</v>
      </c>
      <c r="H1575" s="155">
        <v>9.7200000000000006</v>
      </c>
      <c r="I1575" s="156"/>
      <c r="L1575" s="151"/>
      <c r="M1575" s="157"/>
      <c r="T1575" s="158"/>
      <c r="AT1575" s="153" t="s">
        <v>249</v>
      </c>
      <c r="AU1575" s="153" t="s">
        <v>86</v>
      </c>
      <c r="AV1575" s="12" t="s">
        <v>86</v>
      </c>
      <c r="AW1575" s="12" t="s">
        <v>30</v>
      </c>
      <c r="AX1575" s="12" t="s">
        <v>73</v>
      </c>
      <c r="AY1575" s="153" t="s">
        <v>241</v>
      </c>
    </row>
    <row r="1576" spans="2:65" s="12" customFormat="1" ht="12">
      <c r="B1576" s="151"/>
      <c r="D1576" s="152" t="s">
        <v>249</v>
      </c>
      <c r="E1576" s="153" t="s">
        <v>1</v>
      </c>
      <c r="F1576" s="154" t="s">
        <v>870</v>
      </c>
      <c r="H1576" s="155">
        <v>2.36</v>
      </c>
      <c r="I1576" s="156"/>
      <c r="L1576" s="151"/>
      <c r="M1576" s="157"/>
      <c r="T1576" s="158"/>
      <c r="AT1576" s="153" t="s">
        <v>249</v>
      </c>
      <c r="AU1576" s="153" t="s">
        <v>86</v>
      </c>
      <c r="AV1576" s="12" t="s">
        <v>86</v>
      </c>
      <c r="AW1576" s="12" t="s">
        <v>30</v>
      </c>
      <c r="AX1576" s="12" t="s">
        <v>73</v>
      </c>
      <c r="AY1576" s="153" t="s">
        <v>241</v>
      </c>
    </row>
    <row r="1577" spans="2:65" s="12" customFormat="1" ht="12">
      <c r="B1577" s="151"/>
      <c r="D1577" s="152" t="s">
        <v>249</v>
      </c>
      <c r="E1577" s="153" t="s">
        <v>1</v>
      </c>
      <c r="F1577" s="154" t="s">
        <v>871</v>
      </c>
      <c r="H1577" s="155">
        <v>8.4600000000000009</v>
      </c>
      <c r="I1577" s="156"/>
      <c r="L1577" s="151"/>
      <c r="M1577" s="157"/>
      <c r="T1577" s="158"/>
      <c r="AT1577" s="153" t="s">
        <v>249</v>
      </c>
      <c r="AU1577" s="153" t="s">
        <v>86</v>
      </c>
      <c r="AV1577" s="12" t="s">
        <v>86</v>
      </c>
      <c r="AW1577" s="12" t="s">
        <v>30</v>
      </c>
      <c r="AX1577" s="12" t="s">
        <v>73</v>
      </c>
      <c r="AY1577" s="153" t="s">
        <v>241</v>
      </c>
    </row>
    <row r="1578" spans="2:65" s="12" customFormat="1" ht="12">
      <c r="B1578" s="151"/>
      <c r="D1578" s="152" t="s">
        <v>249</v>
      </c>
      <c r="E1578" s="153" t="s">
        <v>1</v>
      </c>
      <c r="F1578" s="154" t="s">
        <v>872</v>
      </c>
      <c r="H1578" s="155">
        <v>56.34</v>
      </c>
      <c r="I1578" s="156"/>
      <c r="L1578" s="151"/>
      <c r="M1578" s="157"/>
      <c r="T1578" s="158"/>
      <c r="AT1578" s="153" t="s">
        <v>249</v>
      </c>
      <c r="AU1578" s="153" t="s">
        <v>86</v>
      </c>
      <c r="AV1578" s="12" t="s">
        <v>86</v>
      </c>
      <c r="AW1578" s="12" t="s">
        <v>30</v>
      </c>
      <c r="AX1578" s="12" t="s">
        <v>73</v>
      </c>
      <c r="AY1578" s="153" t="s">
        <v>241</v>
      </c>
    </row>
    <row r="1579" spans="2:65" s="12" customFormat="1" ht="12">
      <c r="B1579" s="151"/>
      <c r="D1579" s="152" t="s">
        <v>249</v>
      </c>
      <c r="E1579" s="153" t="s">
        <v>1</v>
      </c>
      <c r="F1579" s="154" t="s">
        <v>873</v>
      </c>
      <c r="H1579" s="155">
        <v>6.57</v>
      </c>
      <c r="I1579" s="156"/>
      <c r="L1579" s="151"/>
      <c r="M1579" s="157"/>
      <c r="T1579" s="158"/>
      <c r="AT1579" s="153" t="s">
        <v>249</v>
      </c>
      <c r="AU1579" s="153" t="s">
        <v>86</v>
      </c>
      <c r="AV1579" s="12" t="s">
        <v>86</v>
      </c>
      <c r="AW1579" s="12" t="s">
        <v>30</v>
      </c>
      <c r="AX1579" s="12" t="s">
        <v>73</v>
      </c>
      <c r="AY1579" s="153" t="s">
        <v>241</v>
      </c>
    </row>
    <row r="1580" spans="2:65" s="12" customFormat="1" ht="12">
      <c r="B1580" s="151"/>
      <c r="D1580" s="152" t="s">
        <v>249</v>
      </c>
      <c r="E1580" s="153" t="s">
        <v>1</v>
      </c>
      <c r="F1580" s="154" t="s">
        <v>874</v>
      </c>
      <c r="H1580" s="155">
        <v>6.74</v>
      </c>
      <c r="I1580" s="156"/>
      <c r="L1580" s="151"/>
      <c r="M1580" s="157"/>
      <c r="T1580" s="158"/>
      <c r="AT1580" s="153" t="s">
        <v>249</v>
      </c>
      <c r="AU1580" s="153" t="s">
        <v>86</v>
      </c>
      <c r="AV1580" s="12" t="s">
        <v>86</v>
      </c>
      <c r="AW1580" s="12" t="s">
        <v>30</v>
      </c>
      <c r="AX1580" s="12" t="s">
        <v>73</v>
      </c>
      <c r="AY1580" s="153" t="s">
        <v>241</v>
      </c>
    </row>
    <row r="1581" spans="2:65" s="12" customFormat="1" ht="12">
      <c r="B1581" s="151"/>
      <c r="D1581" s="152" t="s">
        <v>249</v>
      </c>
      <c r="E1581" s="153" t="s">
        <v>1</v>
      </c>
      <c r="F1581" s="154" t="s">
        <v>875</v>
      </c>
      <c r="H1581" s="155">
        <v>17.23</v>
      </c>
      <c r="I1581" s="156"/>
      <c r="L1581" s="151"/>
      <c r="M1581" s="157"/>
      <c r="T1581" s="158"/>
      <c r="AT1581" s="153" t="s">
        <v>249</v>
      </c>
      <c r="AU1581" s="153" t="s">
        <v>86</v>
      </c>
      <c r="AV1581" s="12" t="s">
        <v>86</v>
      </c>
      <c r="AW1581" s="12" t="s">
        <v>30</v>
      </c>
      <c r="AX1581" s="12" t="s">
        <v>73</v>
      </c>
      <c r="AY1581" s="153" t="s">
        <v>241</v>
      </c>
    </row>
    <row r="1582" spans="2:65" s="12" customFormat="1" ht="12">
      <c r="B1582" s="151"/>
      <c r="D1582" s="152" t="s">
        <v>249</v>
      </c>
      <c r="E1582" s="153" t="s">
        <v>1</v>
      </c>
      <c r="F1582" s="154" t="s">
        <v>876</v>
      </c>
      <c r="H1582" s="155">
        <v>17.23</v>
      </c>
      <c r="I1582" s="156"/>
      <c r="L1582" s="151"/>
      <c r="M1582" s="157"/>
      <c r="T1582" s="158"/>
      <c r="AT1582" s="153" t="s">
        <v>249</v>
      </c>
      <c r="AU1582" s="153" t="s">
        <v>86</v>
      </c>
      <c r="AV1582" s="12" t="s">
        <v>86</v>
      </c>
      <c r="AW1582" s="12" t="s">
        <v>30</v>
      </c>
      <c r="AX1582" s="12" t="s">
        <v>73</v>
      </c>
      <c r="AY1582" s="153" t="s">
        <v>241</v>
      </c>
    </row>
    <row r="1583" spans="2:65" s="12" customFormat="1" ht="12">
      <c r="B1583" s="151"/>
      <c r="D1583" s="152" t="s">
        <v>249</v>
      </c>
      <c r="E1583" s="153" t="s">
        <v>1</v>
      </c>
      <c r="F1583" s="154" t="s">
        <v>877</v>
      </c>
      <c r="H1583" s="155">
        <v>6.74</v>
      </c>
      <c r="I1583" s="156"/>
      <c r="L1583" s="151"/>
      <c r="M1583" s="157"/>
      <c r="T1583" s="158"/>
      <c r="AT1583" s="153" t="s">
        <v>249</v>
      </c>
      <c r="AU1583" s="153" t="s">
        <v>86</v>
      </c>
      <c r="AV1583" s="12" t="s">
        <v>86</v>
      </c>
      <c r="AW1583" s="12" t="s">
        <v>30</v>
      </c>
      <c r="AX1583" s="12" t="s">
        <v>73</v>
      </c>
      <c r="AY1583" s="153" t="s">
        <v>241</v>
      </c>
    </row>
    <row r="1584" spans="2:65" s="12" customFormat="1" ht="12">
      <c r="B1584" s="151"/>
      <c r="D1584" s="152" t="s">
        <v>249</v>
      </c>
      <c r="E1584" s="153" t="s">
        <v>1</v>
      </c>
      <c r="F1584" s="154" t="s">
        <v>878</v>
      </c>
      <c r="H1584" s="155">
        <v>6.74</v>
      </c>
      <c r="I1584" s="156"/>
      <c r="L1584" s="151"/>
      <c r="M1584" s="157"/>
      <c r="T1584" s="158"/>
      <c r="AT1584" s="153" t="s">
        <v>249</v>
      </c>
      <c r="AU1584" s="153" t="s">
        <v>86</v>
      </c>
      <c r="AV1584" s="12" t="s">
        <v>86</v>
      </c>
      <c r="AW1584" s="12" t="s">
        <v>30</v>
      </c>
      <c r="AX1584" s="12" t="s">
        <v>73</v>
      </c>
      <c r="AY1584" s="153" t="s">
        <v>241</v>
      </c>
    </row>
    <row r="1585" spans="2:65" s="12" customFormat="1" ht="12">
      <c r="B1585" s="151"/>
      <c r="D1585" s="152" t="s">
        <v>249</v>
      </c>
      <c r="E1585" s="153" t="s">
        <v>1</v>
      </c>
      <c r="F1585" s="154" t="s">
        <v>879</v>
      </c>
      <c r="H1585" s="155">
        <v>17.23</v>
      </c>
      <c r="I1585" s="156"/>
      <c r="L1585" s="151"/>
      <c r="M1585" s="157"/>
      <c r="T1585" s="158"/>
      <c r="AT1585" s="153" t="s">
        <v>249</v>
      </c>
      <c r="AU1585" s="153" t="s">
        <v>86</v>
      </c>
      <c r="AV1585" s="12" t="s">
        <v>86</v>
      </c>
      <c r="AW1585" s="12" t="s">
        <v>30</v>
      </c>
      <c r="AX1585" s="12" t="s">
        <v>73</v>
      </c>
      <c r="AY1585" s="153" t="s">
        <v>241</v>
      </c>
    </row>
    <row r="1586" spans="2:65" s="12" customFormat="1" ht="12">
      <c r="B1586" s="151"/>
      <c r="D1586" s="152" t="s">
        <v>249</v>
      </c>
      <c r="E1586" s="153" t="s">
        <v>1</v>
      </c>
      <c r="F1586" s="154" t="s">
        <v>880</v>
      </c>
      <c r="H1586" s="155">
        <v>19.84</v>
      </c>
      <c r="I1586" s="156"/>
      <c r="L1586" s="151"/>
      <c r="M1586" s="157"/>
      <c r="T1586" s="158"/>
      <c r="AT1586" s="153" t="s">
        <v>249</v>
      </c>
      <c r="AU1586" s="153" t="s">
        <v>86</v>
      </c>
      <c r="AV1586" s="12" t="s">
        <v>86</v>
      </c>
      <c r="AW1586" s="12" t="s">
        <v>30</v>
      </c>
      <c r="AX1586" s="12" t="s">
        <v>73</v>
      </c>
      <c r="AY1586" s="153" t="s">
        <v>241</v>
      </c>
    </row>
    <row r="1587" spans="2:65" s="12" customFormat="1" ht="12">
      <c r="B1587" s="151"/>
      <c r="D1587" s="152" t="s">
        <v>249</v>
      </c>
      <c r="E1587" s="153" t="s">
        <v>1</v>
      </c>
      <c r="F1587" s="154" t="s">
        <v>881</v>
      </c>
      <c r="H1587" s="155">
        <v>17.23</v>
      </c>
      <c r="I1587" s="156"/>
      <c r="L1587" s="151"/>
      <c r="M1587" s="157"/>
      <c r="T1587" s="158"/>
      <c r="AT1587" s="153" t="s">
        <v>249</v>
      </c>
      <c r="AU1587" s="153" t="s">
        <v>86</v>
      </c>
      <c r="AV1587" s="12" t="s">
        <v>86</v>
      </c>
      <c r="AW1587" s="12" t="s">
        <v>30</v>
      </c>
      <c r="AX1587" s="12" t="s">
        <v>73</v>
      </c>
      <c r="AY1587" s="153" t="s">
        <v>241</v>
      </c>
    </row>
    <row r="1588" spans="2:65" s="12" customFormat="1" ht="12">
      <c r="B1588" s="151"/>
      <c r="D1588" s="152" t="s">
        <v>249</v>
      </c>
      <c r="E1588" s="153" t="s">
        <v>1</v>
      </c>
      <c r="F1588" s="154" t="s">
        <v>882</v>
      </c>
      <c r="H1588" s="155">
        <v>6.74</v>
      </c>
      <c r="I1588" s="156"/>
      <c r="L1588" s="151"/>
      <c r="M1588" s="157"/>
      <c r="T1588" s="158"/>
      <c r="AT1588" s="153" t="s">
        <v>249</v>
      </c>
      <c r="AU1588" s="153" t="s">
        <v>86</v>
      </c>
      <c r="AV1588" s="12" t="s">
        <v>86</v>
      </c>
      <c r="AW1588" s="12" t="s">
        <v>30</v>
      </c>
      <c r="AX1588" s="12" t="s">
        <v>73</v>
      </c>
      <c r="AY1588" s="153" t="s">
        <v>241</v>
      </c>
    </row>
    <row r="1589" spans="2:65" s="12" customFormat="1" ht="12">
      <c r="B1589" s="151"/>
      <c r="D1589" s="152" t="s">
        <v>249</v>
      </c>
      <c r="E1589" s="153" t="s">
        <v>1</v>
      </c>
      <c r="F1589" s="154" t="s">
        <v>883</v>
      </c>
      <c r="H1589" s="155">
        <v>6.74</v>
      </c>
      <c r="I1589" s="156"/>
      <c r="L1589" s="151"/>
      <c r="M1589" s="157"/>
      <c r="T1589" s="158"/>
      <c r="AT1589" s="153" t="s">
        <v>249</v>
      </c>
      <c r="AU1589" s="153" t="s">
        <v>86</v>
      </c>
      <c r="AV1589" s="12" t="s">
        <v>86</v>
      </c>
      <c r="AW1589" s="12" t="s">
        <v>30</v>
      </c>
      <c r="AX1589" s="12" t="s">
        <v>73</v>
      </c>
      <c r="AY1589" s="153" t="s">
        <v>241</v>
      </c>
    </row>
    <row r="1590" spans="2:65" s="12" customFormat="1" ht="12">
      <c r="B1590" s="151"/>
      <c r="D1590" s="152" t="s">
        <v>249</v>
      </c>
      <c r="E1590" s="153" t="s">
        <v>1</v>
      </c>
      <c r="F1590" s="154" t="s">
        <v>884</v>
      </c>
      <c r="H1590" s="155">
        <v>17.23</v>
      </c>
      <c r="I1590" s="156"/>
      <c r="L1590" s="151"/>
      <c r="M1590" s="157"/>
      <c r="T1590" s="158"/>
      <c r="AT1590" s="153" t="s">
        <v>249</v>
      </c>
      <c r="AU1590" s="153" t="s">
        <v>86</v>
      </c>
      <c r="AV1590" s="12" t="s">
        <v>86</v>
      </c>
      <c r="AW1590" s="12" t="s">
        <v>30</v>
      </c>
      <c r="AX1590" s="12" t="s">
        <v>73</v>
      </c>
      <c r="AY1590" s="153" t="s">
        <v>241</v>
      </c>
    </row>
    <row r="1591" spans="2:65" s="12" customFormat="1" ht="12">
      <c r="B1591" s="151"/>
      <c r="D1591" s="152" t="s">
        <v>249</v>
      </c>
      <c r="E1591" s="153" t="s">
        <v>1</v>
      </c>
      <c r="F1591" s="154" t="s">
        <v>885</v>
      </c>
      <c r="H1591" s="155">
        <v>17.23</v>
      </c>
      <c r="I1591" s="156"/>
      <c r="L1591" s="151"/>
      <c r="M1591" s="157"/>
      <c r="T1591" s="158"/>
      <c r="AT1591" s="153" t="s">
        <v>249</v>
      </c>
      <c r="AU1591" s="153" t="s">
        <v>86</v>
      </c>
      <c r="AV1591" s="12" t="s">
        <v>86</v>
      </c>
      <c r="AW1591" s="12" t="s">
        <v>30</v>
      </c>
      <c r="AX1591" s="12" t="s">
        <v>73</v>
      </c>
      <c r="AY1591" s="153" t="s">
        <v>241</v>
      </c>
    </row>
    <row r="1592" spans="2:65" s="12" customFormat="1" ht="12">
      <c r="B1592" s="151"/>
      <c r="D1592" s="152" t="s">
        <v>249</v>
      </c>
      <c r="E1592" s="153" t="s">
        <v>1</v>
      </c>
      <c r="F1592" s="154" t="s">
        <v>886</v>
      </c>
      <c r="H1592" s="155">
        <v>7.83</v>
      </c>
      <c r="I1592" s="156"/>
      <c r="L1592" s="151"/>
      <c r="M1592" s="157"/>
      <c r="T1592" s="158"/>
      <c r="AT1592" s="153" t="s">
        <v>249</v>
      </c>
      <c r="AU1592" s="153" t="s">
        <v>86</v>
      </c>
      <c r="AV1592" s="12" t="s">
        <v>86</v>
      </c>
      <c r="AW1592" s="12" t="s">
        <v>30</v>
      </c>
      <c r="AX1592" s="12" t="s">
        <v>73</v>
      </c>
      <c r="AY1592" s="153" t="s">
        <v>241</v>
      </c>
    </row>
    <row r="1593" spans="2:65" s="12" customFormat="1" ht="12">
      <c r="B1593" s="151"/>
      <c r="D1593" s="152" t="s">
        <v>249</v>
      </c>
      <c r="E1593" s="153" t="s">
        <v>1</v>
      </c>
      <c r="F1593" s="154" t="s">
        <v>887</v>
      </c>
      <c r="H1593" s="155">
        <v>2.37</v>
      </c>
      <c r="I1593" s="156"/>
      <c r="L1593" s="151"/>
      <c r="M1593" s="157"/>
      <c r="T1593" s="158"/>
      <c r="AT1593" s="153" t="s">
        <v>249</v>
      </c>
      <c r="AU1593" s="153" t="s">
        <v>86</v>
      </c>
      <c r="AV1593" s="12" t="s">
        <v>86</v>
      </c>
      <c r="AW1593" s="12" t="s">
        <v>30</v>
      </c>
      <c r="AX1593" s="12" t="s">
        <v>73</v>
      </c>
      <c r="AY1593" s="153" t="s">
        <v>241</v>
      </c>
    </row>
    <row r="1594" spans="2:65" s="12" customFormat="1" ht="12">
      <c r="B1594" s="151"/>
      <c r="D1594" s="152" t="s">
        <v>249</v>
      </c>
      <c r="E1594" s="153" t="s">
        <v>1</v>
      </c>
      <c r="F1594" s="154" t="s">
        <v>888</v>
      </c>
      <c r="H1594" s="155">
        <v>5.71</v>
      </c>
      <c r="I1594" s="156"/>
      <c r="L1594" s="151"/>
      <c r="M1594" s="157"/>
      <c r="T1594" s="158"/>
      <c r="AT1594" s="153" t="s">
        <v>249</v>
      </c>
      <c r="AU1594" s="153" t="s">
        <v>86</v>
      </c>
      <c r="AV1594" s="12" t="s">
        <v>86</v>
      </c>
      <c r="AW1594" s="12" t="s">
        <v>30</v>
      </c>
      <c r="AX1594" s="12" t="s">
        <v>73</v>
      </c>
      <c r="AY1594" s="153" t="s">
        <v>241</v>
      </c>
    </row>
    <row r="1595" spans="2:65" s="13" customFormat="1" ht="12">
      <c r="B1595" s="159"/>
      <c r="D1595" s="152" t="s">
        <v>249</v>
      </c>
      <c r="E1595" s="160" t="s">
        <v>1</v>
      </c>
      <c r="F1595" s="161" t="s">
        <v>251</v>
      </c>
      <c r="H1595" s="162">
        <v>270.05</v>
      </c>
      <c r="I1595" s="163"/>
      <c r="L1595" s="159"/>
      <c r="M1595" s="164"/>
      <c r="T1595" s="165"/>
      <c r="AT1595" s="160" t="s">
        <v>249</v>
      </c>
      <c r="AU1595" s="160" t="s">
        <v>86</v>
      </c>
      <c r="AV1595" s="13" t="s">
        <v>247</v>
      </c>
      <c r="AW1595" s="13" t="s">
        <v>30</v>
      </c>
      <c r="AX1595" s="13" t="s">
        <v>80</v>
      </c>
      <c r="AY1595" s="160" t="s">
        <v>241</v>
      </c>
    </row>
    <row r="1596" spans="2:65" s="1" customFormat="1" ht="16.5" customHeight="1">
      <c r="B1596" s="32"/>
      <c r="C1596" s="137" t="s">
        <v>2214</v>
      </c>
      <c r="D1596" s="137" t="s">
        <v>243</v>
      </c>
      <c r="E1596" s="138" t="s">
        <v>2215</v>
      </c>
      <c r="F1596" s="139" t="s">
        <v>2216</v>
      </c>
      <c r="G1596" s="140" t="s">
        <v>246</v>
      </c>
      <c r="H1596" s="141">
        <v>270.05</v>
      </c>
      <c r="I1596" s="142"/>
      <c r="J1596" s="143">
        <f>ROUND(I1596*H1596,2)</f>
        <v>0</v>
      </c>
      <c r="K1596" s="144"/>
      <c r="L1596" s="32"/>
      <c r="M1596" s="145" t="s">
        <v>1</v>
      </c>
      <c r="N1596" s="146" t="s">
        <v>39</v>
      </c>
      <c r="P1596" s="147">
        <f>O1596*H1596</f>
        <v>0</v>
      </c>
      <c r="Q1596" s="147">
        <v>0</v>
      </c>
      <c r="R1596" s="147">
        <f>Q1596*H1596</f>
        <v>0</v>
      </c>
      <c r="S1596" s="147">
        <v>0</v>
      </c>
      <c r="T1596" s="148">
        <f>S1596*H1596</f>
        <v>0</v>
      </c>
      <c r="AR1596" s="149" t="s">
        <v>334</v>
      </c>
      <c r="AT1596" s="149" t="s">
        <v>243</v>
      </c>
      <c r="AU1596" s="149" t="s">
        <v>86</v>
      </c>
      <c r="AY1596" s="17" t="s">
        <v>241</v>
      </c>
      <c r="BE1596" s="150">
        <f>IF(N1596="základní",J1596,0)</f>
        <v>0</v>
      </c>
      <c r="BF1596" s="150">
        <f>IF(N1596="snížená",J1596,0)</f>
        <v>0</v>
      </c>
      <c r="BG1596" s="150">
        <f>IF(N1596="zákl. přenesená",J1596,0)</f>
        <v>0</v>
      </c>
      <c r="BH1596" s="150">
        <f>IF(N1596="sníž. přenesená",J1596,0)</f>
        <v>0</v>
      </c>
      <c r="BI1596" s="150">
        <f>IF(N1596="nulová",J1596,0)</f>
        <v>0</v>
      </c>
      <c r="BJ1596" s="17" t="s">
        <v>86</v>
      </c>
      <c r="BK1596" s="150">
        <f>ROUND(I1596*H1596,2)</f>
        <v>0</v>
      </c>
      <c r="BL1596" s="17" t="s">
        <v>334</v>
      </c>
      <c r="BM1596" s="149" t="s">
        <v>4286</v>
      </c>
    </row>
    <row r="1597" spans="2:65" s="12" customFormat="1" ht="12">
      <c r="B1597" s="151"/>
      <c r="D1597" s="152" t="s">
        <v>249</v>
      </c>
      <c r="E1597" s="153" t="s">
        <v>1</v>
      </c>
      <c r="F1597" s="154" t="s">
        <v>868</v>
      </c>
      <c r="H1597" s="155">
        <v>13.77</v>
      </c>
      <c r="I1597" s="156"/>
      <c r="L1597" s="151"/>
      <c r="M1597" s="157"/>
      <c r="T1597" s="158"/>
      <c r="AT1597" s="153" t="s">
        <v>249</v>
      </c>
      <c r="AU1597" s="153" t="s">
        <v>86</v>
      </c>
      <c r="AV1597" s="12" t="s">
        <v>86</v>
      </c>
      <c r="AW1597" s="12" t="s">
        <v>30</v>
      </c>
      <c r="AX1597" s="12" t="s">
        <v>73</v>
      </c>
      <c r="AY1597" s="153" t="s">
        <v>241</v>
      </c>
    </row>
    <row r="1598" spans="2:65" s="12" customFormat="1" ht="12">
      <c r="B1598" s="151"/>
      <c r="D1598" s="152" t="s">
        <v>249</v>
      </c>
      <c r="E1598" s="153" t="s">
        <v>1</v>
      </c>
      <c r="F1598" s="154" t="s">
        <v>869</v>
      </c>
      <c r="H1598" s="155">
        <v>9.7200000000000006</v>
      </c>
      <c r="I1598" s="156"/>
      <c r="L1598" s="151"/>
      <c r="M1598" s="157"/>
      <c r="T1598" s="158"/>
      <c r="AT1598" s="153" t="s">
        <v>249</v>
      </c>
      <c r="AU1598" s="153" t="s">
        <v>86</v>
      </c>
      <c r="AV1598" s="12" t="s">
        <v>86</v>
      </c>
      <c r="AW1598" s="12" t="s">
        <v>30</v>
      </c>
      <c r="AX1598" s="12" t="s">
        <v>73</v>
      </c>
      <c r="AY1598" s="153" t="s">
        <v>241</v>
      </c>
    </row>
    <row r="1599" spans="2:65" s="12" customFormat="1" ht="12">
      <c r="B1599" s="151"/>
      <c r="D1599" s="152" t="s">
        <v>249</v>
      </c>
      <c r="E1599" s="153" t="s">
        <v>1</v>
      </c>
      <c r="F1599" s="154" t="s">
        <v>870</v>
      </c>
      <c r="H1599" s="155">
        <v>2.36</v>
      </c>
      <c r="I1599" s="156"/>
      <c r="L1599" s="151"/>
      <c r="M1599" s="157"/>
      <c r="T1599" s="158"/>
      <c r="AT1599" s="153" t="s">
        <v>249</v>
      </c>
      <c r="AU1599" s="153" t="s">
        <v>86</v>
      </c>
      <c r="AV1599" s="12" t="s">
        <v>86</v>
      </c>
      <c r="AW1599" s="12" t="s">
        <v>30</v>
      </c>
      <c r="AX1599" s="12" t="s">
        <v>73</v>
      </c>
      <c r="AY1599" s="153" t="s">
        <v>241</v>
      </c>
    </row>
    <row r="1600" spans="2:65" s="12" customFormat="1" ht="12">
      <c r="B1600" s="151"/>
      <c r="D1600" s="152" t="s">
        <v>249</v>
      </c>
      <c r="E1600" s="153" t="s">
        <v>1</v>
      </c>
      <c r="F1600" s="154" t="s">
        <v>871</v>
      </c>
      <c r="H1600" s="155">
        <v>8.4600000000000009</v>
      </c>
      <c r="I1600" s="156"/>
      <c r="L1600" s="151"/>
      <c r="M1600" s="157"/>
      <c r="T1600" s="158"/>
      <c r="AT1600" s="153" t="s">
        <v>249</v>
      </c>
      <c r="AU1600" s="153" t="s">
        <v>86</v>
      </c>
      <c r="AV1600" s="12" t="s">
        <v>86</v>
      </c>
      <c r="AW1600" s="12" t="s">
        <v>30</v>
      </c>
      <c r="AX1600" s="12" t="s">
        <v>73</v>
      </c>
      <c r="AY1600" s="153" t="s">
        <v>241</v>
      </c>
    </row>
    <row r="1601" spans="2:51" s="12" customFormat="1" ht="12">
      <c r="B1601" s="151"/>
      <c r="D1601" s="152" t="s">
        <v>249</v>
      </c>
      <c r="E1601" s="153" t="s">
        <v>1</v>
      </c>
      <c r="F1601" s="154" t="s">
        <v>872</v>
      </c>
      <c r="H1601" s="155">
        <v>56.34</v>
      </c>
      <c r="I1601" s="156"/>
      <c r="L1601" s="151"/>
      <c r="M1601" s="157"/>
      <c r="T1601" s="158"/>
      <c r="AT1601" s="153" t="s">
        <v>249</v>
      </c>
      <c r="AU1601" s="153" t="s">
        <v>86</v>
      </c>
      <c r="AV1601" s="12" t="s">
        <v>86</v>
      </c>
      <c r="AW1601" s="12" t="s">
        <v>30</v>
      </c>
      <c r="AX1601" s="12" t="s">
        <v>73</v>
      </c>
      <c r="AY1601" s="153" t="s">
        <v>241</v>
      </c>
    </row>
    <row r="1602" spans="2:51" s="12" customFormat="1" ht="12">
      <c r="B1602" s="151"/>
      <c r="D1602" s="152" t="s">
        <v>249</v>
      </c>
      <c r="E1602" s="153" t="s">
        <v>1</v>
      </c>
      <c r="F1602" s="154" t="s">
        <v>873</v>
      </c>
      <c r="H1602" s="155">
        <v>6.57</v>
      </c>
      <c r="I1602" s="156"/>
      <c r="L1602" s="151"/>
      <c r="M1602" s="157"/>
      <c r="T1602" s="158"/>
      <c r="AT1602" s="153" t="s">
        <v>249</v>
      </c>
      <c r="AU1602" s="153" t="s">
        <v>86</v>
      </c>
      <c r="AV1602" s="12" t="s">
        <v>86</v>
      </c>
      <c r="AW1602" s="12" t="s">
        <v>30</v>
      </c>
      <c r="AX1602" s="12" t="s">
        <v>73</v>
      </c>
      <c r="AY1602" s="153" t="s">
        <v>241</v>
      </c>
    </row>
    <row r="1603" spans="2:51" s="12" customFormat="1" ht="12">
      <c r="B1603" s="151"/>
      <c r="D1603" s="152" t="s">
        <v>249</v>
      </c>
      <c r="E1603" s="153" t="s">
        <v>1</v>
      </c>
      <c r="F1603" s="154" t="s">
        <v>874</v>
      </c>
      <c r="H1603" s="155">
        <v>6.74</v>
      </c>
      <c r="I1603" s="156"/>
      <c r="L1603" s="151"/>
      <c r="M1603" s="157"/>
      <c r="T1603" s="158"/>
      <c r="AT1603" s="153" t="s">
        <v>249</v>
      </c>
      <c r="AU1603" s="153" t="s">
        <v>86</v>
      </c>
      <c r="AV1603" s="12" t="s">
        <v>86</v>
      </c>
      <c r="AW1603" s="12" t="s">
        <v>30</v>
      </c>
      <c r="AX1603" s="12" t="s">
        <v>73</v>
      </c>
      <c r="AY1603" s="153" t="s">
        <v>241</v>
      </c>
    </row>
    <row r="1604" spans="2:51" s="12" customFormat="1" ht="12">
      <c r="B1604" s="151"/>
      <c r="D1604" s="152" t="s">
        <v>249</v>
      </c>
      <c r="E1604" s="153" t="s">
        <v>1</v>
      </c>
      <c r="F1604" s="154" t="s">
        <v>875</v>
      </c>
      <c r="H1604" s="155">
        <v>17.23</v>
      </c>
      <c r="I1604" s="156"/>
      <c r="L1604" s="151"/>
      <c r="M1604" s="157"/>
      <c r="T1604" s="158"/>
      <c r="AT1604" s="153" t="s">
        <v>249</v>
      </c>
      <c r="AU1604" s="153" t="s">
        <v>86</v>
      </c>
      <c r="AV1604" s="12" t="s">
        <v>86</v>
      </c>
      <c r="AW1604" s="12" t="s">
        <v>30</v>
      </c>
      <c r="AX1604" s="12" t="s">
        <v>73</v>
      </c>
      <c r="AY1604" s="153" t="s">
        <v>241</v>
      </c>
    </row>
    <row r="1605" spans="2:51" s="12" customFormat="1" ht="12">
      <c r="B1605" s="151"/>
      <c r="D1605" s="152" t="s">
        <v>249</v>
      </c>
      <c r="E1605" s="153" t="s">
        <v>1</v>
      </c>
      <c r="F1605" s="154" t="s">
        <v>876</v>
      </c>
      <c r="H1605" s="155">
        <v>17.23</v>
      </c>
      <c r="I1605" s="156"/>
      <c r="L1605" s="151"/>
      <c r="M1605" s="157"/>
      <c r="T1605" s="158"/>
      <c r="AT1605" s="153" t="s">
        <v>249</v>
      </c>
      <c r="AU1605" s="153" t="s">
        <v>86</v>
      </c>
      <c r="AV1605" s="12" t="s">
        <v>86</v>
      </c>
      <c r="AW1605" s="12" t="s">
        <v>30</v>
      </c>
      <c r="AX1605" s="12" t="s">
        <v>73</v>
      </c>
      <c r="AY1605" s="153" t="s">
        <v>241</v>
      </c>
    </row>
    <row r="1606" spans="2:51" s="12" customFormat="1" ht="12">
      <c r="B1606" s="151"/>
      <c r="D1606" s="152" t="s">
        <v>249</v>
      </c>
      <c r="E1606" s="153" t="s">
        <v>1</v>
      </c>
      <c r="F1606" s="154" t="s">
        <v>877</v>
      </c>
      <c r="H1606" s="155">
        <v>6.74</v>
      </c>
      <c r="I1606" s="156"/>
      <c r="L1606" s="151"/>
      <c r="M1606" s="157"/>
      <c r="T1606" s="158"/>
      <c r="AT1606" s="153" t="s">
        <v>249</v>
      </c>
      <c r="AU1606" s="153" t="s">
        <v>86</v>
      </c>
      <c r="AV1606" s="12" t="s">
        <v>86</v>
      </c>
      <c r="AW1606" s="12" t="s">
        <v>30</v>
      </c>
      <c r="AX1606" s="12" t="s">
        <v>73</v>
      </c>
      <c r="AY1606" s="153" t="s">
        <v>241</v>
      </c>
    </row>
    <row r="1607" spans="2:51" s="12" customFormat="1" ht="12">
      <c r="B1607" s="151"/>
      <c r="D1607" s="152" t="s">
        <v>249</v>
      </c>
      <c r="E1607" s="153" t="s">
        <v>1</v>
      </c>
      <c r="F1607" s="154" t="s">
        <v>878</v>
      </c>
      <c r="H1607" s="155">
        <v>6.74</v>
      </c>
      <c r="I1607" s="156"/>
      <c r="L1607" s="151"/>
      <c r="M1607" s="157"/>
      <c r="T1607" s="158"/>
      <c r="AT1607" s="153" t="s">
        <v>249</v>
      </c>
      <c r="AU1607" s="153" t="s">
        <v>86</v>
      </c>
      <c r="AV1607" s="12" t="s">
        <v>86</v>
      </c>
      <c r="AW1607" s="12" t="s">
        <v>30</v>
      </c>
      <c r="AX1607" s="12" t="s">
        <v>73</v>
      </c>
      <c r="AY1607" s="153" t="s">
        <v>241</v>
      </c>
    </row>
    <row r="1608" spans="2:51" s="12" customFormat="1" ht="12">
      <c r="B1608" s="151"/>
      <c r="D1608" s="152" t="s">
        <v>249</v>
      </c>
      <c r="E1608" s="153" t="s">
        <v>1</v>
      </c>
      <c r="F1608" s="154" t="s">
        <v>879</v>
      </c>
      <c r="H1608" s="155">
        <v>17.23</v>
      </c>
      <c r="I1608" s="156"/>
      <c r="L1608" s="151"/>
      <c r="M1608" s="157"/>
      <c r="T1608" s="158"/>
      <c r="AT1608" s="153" t="s">
        <v>249</v>
      </c>
      <c r="AU1608" s="153" t="s">
        <v>86</v>
      </c>
      <c r="AV1608" s="12" t="s">
        <v>86</v>
      </c>
      <c r="AW1608" s="12" t="s">
        <v>30</v>
      </c>
      <c r="AX1608" s="12" t="s">
        <v>73</v>
      </c>
      <c r="AY1608" s="153" t="s">
        <v>241</v>
      </c>
    </row>
    <row r="1609" spans="2:51" s="12" customFormat="1" ht="12">
      <c r="B1609" s="151"/>
      <c r="D1609" s="152" t="s">
        <v>249</v>
      </c>
      <c r="E1609" s="153" t="s">
        <v>1</v>
      </c>
      <c r="F1609" s="154" t="s">
        <v>880</v>
      </c>
      <c r="H1609" s="155">
        <v>19.84</v>
      </c>
      <c r="I1609" s="156"/>
      <c r="L1609" s="151"/>
      <c r="M1609" s="157"/>
      <c r="T1609" s="158"/>
      <c r="AT1609" s="153" t="s">
        <v>249</v>
      </c>
      <c r="AU1609" s="153" t="s">
        <v>86</v>
      </c>
      <c r="AV1609" s="12" t="s">
        <v>86</v>
      </c>
      <c r="AW1609" s="12" t="s">
        <v>30</v>
      </c>
      <c r="AX1609" s="12" t="s">
        <v>73</v>
      </c>
      <c r="AY1609" s="153" t="s">
        <v>241</v>
      </c>
    </row>
    <row r="1610" spans="2:51" s="12" customFormat="1" ht="12">
      <c r="B1610" s="151"/>
      <c r="D1610" s="152" t="s">
        <v>249</v>
      </c>
      <c r="E1610" s="153" t="s">
        <v>1</v>
      </c>
      <c r="F1610" s="154" t="s">
        <v>881</v>
      </c>
      <c r="H1610" s="155">
        <v>17.23</v>
      </c>
      <c r="I1610" s="156"/>
      <c r="L1610" s="151"/>
      <c r="M1610" s="157"/>
      <c r="T1610" s="158"/>
      <c r="AT1610" s="153" t="s">
        <v>249</v>
      </c>
      <c r="AU1610" s="153" t="s">
        <v>86</v>
      </c>
      <c r="AV1610" s="12" t="s">
        <v>86</v>
      </c>
      <c r="AW1610" s="12" t="s">
        <v>30</v>
      </c>
      <c r="AX1610" s="12" t="s">
        <v>73</v>
      </c>
      <c r="AY1610" s="153" t="s">
        <v>241</v>
      </c>
    </row>
    <row r="1611" spans="2:51" s="12" customFormat="1" ht="12">
      <c r="B1611" s="151"/>
      <c r="D1611" s="152" t="s">
        <v>249</v>
      </c>
      <c r="E1611" s="153" t="s">
        <v>1</v>
      </c>
      <c r="F1611" s="154" t="s">
        <v>882</v>
      </c>
      <c r="H1611" s="155">
        <v>6.74</v>
      </c>
      <c r="I1611" s="156"/>
      <c r="L1611" s="151"/>
      <c r="M1611" s="157"/>
      <c r="T1611" s="158"/>
      <c r="AT1611" s="153" t="s">
        <v>249</v>
      </c>
      <c r="AU1611" s="153" t="s">
        <v>86</v>
      </c>
      <c r="AV1611" s="12" t="s">
        <v>86</v>
      </c>
      <c r="AW1611" s="12" t="s">
        <v>30</v>
      </c>
      <c r="AX1611" s="12" t="s">
        <v>73</v>
      </c>
      <c r="AY1611" s="153" t="s">
        <v>241</v>
      </c>
    </row>
    <row r="1612" spans="2:51" s="12" customFormat="1" ht="12">
      <c r="B1612" s="151"/>
      <c r="D1612" s="152" t="s">
        <v>249</v>
      </c>
      <c r="E1612" s="153" t="s">
        <v>1</v>
      </c>
      <c r="F1612" s="154" t="s">
        <v>883</v>
      </c>
      <c r="H1612" s="155">
        <v>6.74</v>
      </c>
      <c r="I1612" s="156"/>
      <c r="L1612" s="151"/>
      <c r="M1612" s="157"/>
      <c r="T1612" s="158"/>
      <c r="AT1612" s="153" t="s">
        <v>249</v>
      </c>
      <c r="AU1612" s="153" t="s">
        <v>86</v>
      </c>
      <c r="AV1612" s="12" t="s">
        <v>86</v>
      </c>
      <c r="AW1612" s="12" t="s">
        <v>30</v>
      </c>
      <c r="AX1612" s="12" t="s">
        <v>73</v>
      </c>
      <c r="AY1612" s="153" t="s">
        <v>241</v>
      </c>
    </row>
    <row r="1613" spans="2:51" s="12" customFormat="1" ht="12">
      <c r="B1613" s="151"/>
      <c r="D1613" s="152" t="s">
        <v>249</v>
      </c>
      <c r="E1613" s="153" t="s">
        <v>1</v>
      </c>
      <c r="F1613" s="154" t="s">
        <v>884</v>
      </c>
      <c r="H1613" s="155">
        <v>17.23</v>
      </c>
      <c r="I1613" s="156"/>
      <c r="L1613" s="151"/>
      <c r="M1613" s="157"/>
      <c r="T1613" s="158"/>
      <c r="AT1613" s="153" t="s">
        <v>249</v>
      </c>
      <c r="AU1613" s="153" t="s">
        <v>86</v>
      </c>
      <c r="AV1613" s="12" t="s">
        <v>86</v>
      </c>
      <c r="AW1613" s="12" t="s">
        <v>30</v>
      </c>
      <c r="AX1613" s="12" t="s">
        <v>73</v>
      </c>
      <c r="AY1613" s="153" t="s">
        <v>241</v>
      </c>
    </row>
    <row r="1614" spans="2:51" s="12" customFormat="1" ht="12">
      <c r="B1614" s="151"/>
      <c r="D1614" s="152" t="s">
        <v>249</v>
      </c>
      <c r="E1614" s="153" t="s">
        <v>1</v>
      </c>
      <c r="F1614" s="154" t="s">
        <v>885</v>
      </c>
      <c r="H1614" s="155">
        <v>17.23</v>
      </c>
      <c r="I1614" s="156"/>
      <c r="L1614" s="151"/>
      <c r="M1614" s="157"/>
      <c r="T1614" s="158"/>
      <c r="AT1614" s="153" t="s">
        <v>249</v>
      </c>
      <c r="AU1614" s="153" t="s">
        <v>86</v>
      </c>
      <c r="AV1614" s="12" t="s">
        <v>86</v>
      </c>
      <c r="AW1614" s="12" t="s">
        <v>30</v>
      </c>
      <c r="AX1614" s="12" t="s">
        <v>73</v>
      </c>
      <c r="AY1614" s="153" t="s">
        <v>241</v>
      </c>
    </row>
    <row r="1615" spans="2:51" s="12" customFormat="1" ht="12">
      <c r="B1615" s="151"/>
      <c r="D1615" s="152" t="s">
        <v>249</v>
      </c>
      <c r="E1615" s="153" t="s">
        <v>1</v>
      </c>
      <c r="F1615" s="154" t="s">
        <v>886</v>
      </c>
      <c r="H1615" s="155">
        <v>7.83</v>
      </c>
      <c r="I1615" s="156"/>
      <c r="L1615" s="151"/>
      <c r="M1615" s="157"/>
      <c r="T1615" s="158"/>
      <c r="AT1615" s="153" t="s">
        <v>249</v>
      </c>
      <c r="AU1615" s="153" t="s">
        <v>86</v>
      </c>
      <c r="AV1615" s="12" t="s">
        <v>86</v>
      </c>
      <c r="AW1615" s="12" t="s">
        <v>30</v>
      </c>
      <c r="AX1615" s="12" t="s">
        <v>73</v>
      </c>
      <c r="AY1615" s="153" t="s">
        <v>241</v>
      </c>
    </row>
    <row r="1616" spans="2:51" s="12" customFormat="1" ht="12">
      <c r="B1616" s="151"/>
      <c r="D1616" s="152" t="s">
        <v>249</v>
      </c>
      <c r="E1616" s="153" t="s">
        <v>1</v>
      </c>
      <c r="F1616" s="154" t="s">
        <v>887</v>
      </c>
      <c r="H1616" s="155">
        <v>2.37</v>
      </c>
      <c r="I1616" s="156"/>
      <c r="L1616" s="151"/>
      <c r="M1616" s="157"/>
      <c r="T1616" s="158"/>
      <c r="AT1616" s="153" t="s">
        <v>249</v>
      </c>
      <c r="AU1616" s="153" t="s">
        <v>86</v>
      </c>
      <c r="AV1616" s="12" t="s">
        <v>86</v>
      </c>
      <c r="AW1616" s="12" t="s">
        <v>30</v>
      </c>
      <c r="AX1616" s="12" t="s">
        <v>73</v>
      </c>
      <c r="AY1616" s="153" t="s">
        <v>241</v>
      </c>
    </row>
    <row r="1617" spans="2:65" s="12" customFormat="1" ht="12">
      <c r="B1617" s="151"/>
      <c r="D1617" s="152" t="s">
        <v>249</v>
      </c>
      <c r="E1617" s="153" t="s">
        <v>1</v>
      </c>
      <c r="F1617" s="154" t="s">
        <v>888</v>
      </c>
      <c r="H1617" s="155">
        <v>5.71</v>
      </c>
      <c r="I1617" s="156"/>
      <c r="L1617" s="151"/>
      <c r="M1617" s="157"/>
      <c r="T1617" s="158"/>
      <c r="AT1617" s="153" t="s">
        <v>249</v>
      </c>
      <c r="AU1617" s="153" t="s">
        <v>86</v>
      </c>
      <c r="AV1617" s="12" t="s">
        <v>86</v>
      </c>
      <c r="AW1617" s="12" t="s">
        <v>30</v>
      </c>
      <c r="AX1617" s="12" t="s">
        <v>73</v>
      </c>
      <c r="AY1617" s="153" t="s">
        <v>241</v>
      </c>
    </row>
    <row r="1618" spans="2:65" s="13" customFormat="1" ht="12">
      <c r="B1618" s="159"/>
      <c r="D1618" s="152" t="s">
        <v>249</v>
      </c>
      <c r="E1618" s="160" t="s">
        <v>1</v>
      </c>
      <c r="F1618" s="161" t="s">
        <v>251</v>
      </c>
      <c r="H1618" s="162">
        <v>270.05</v>
      </c>
      <c r="I1618" s="163"/>
      <c r="L1618" s="159"/>
      <c r="M1618" s="164"/>
      <c r="T1618" s="165"/>
      <c r="AT1618" s="160" t="s">
        <v>249</v>
      </c>
      <c r="AU1618" s="160" t="s">
        <v>86</v>
      </c>
      <c r="AV1618" s="13" t="s">
        <v>247</v>
      </c>
      <c r="AW1618" s="13" t="s">
        <v>30</v>
      </c>
      <c r="AX1618" s="13" t="s">
        <v>80</v>
      </c>
      <c r="AY1618" s="160" t="s">
        <v>241</v>
      </c>
    </row>
    <row r="1619" spans="2:65" s="1" customFormat="1" ht="24.25" customHeight="1">
      <c r="B1619" s="32"/>
      <c r="C1619" s="173" t="s">
        <v>2218</v>
      </c>
      <c r="D1619" s="173" t="s">
        <v>319</v>
      </c>
      <c r="E1619" s="174" t="s">
        <v>2219</v>
      </c>
      <c r="F1619" s="175" t="s">
        <v>2220</v>
      </c>
      <c r="G1619" s="176" t="s">
        <v>246</v>
      </c>
      <c r="H1619" s="177">
        <v>324.06</v>
      </c>
      <c r="I1619" s="178"/>
      <c r="J1619" s="179">
        <f>ROUND(I1619*H1619,2)</f>
        <v>0</v>
      </c>
      <c r="K1619" s="180"/>
      <c r="L1619" s="181"/>
      <c r="M1619" s="182" t="s">
        <v>1</v>
      </c>
      <c r="N1619" s="183" t="s">
        <v>39</v>
      </c>
      <c r="P1619" s="147">
        <f>O1619*H1619</f>
        <v>0</v>
      </c>
      <c r="Q1619" s="147">
        <v>1.7000000000000001E-4</v>
      </c>
      <c r="R1619" s="147">
        <f>Q1619*H1619</f>
        <v>5.5090200000000006E-2</v>
      </c>
      <c r="S1619" s="147">
        <v>0</v>
      </c>
      <c r="T1619" s="148">
        <f>S1619*H1619</f>
        <v>0</v>
      </c>
      <c r="AR1619" s="149" t="s">
        <v>420</v>
      </c>
      <c r="AT1619" s="149" t="s">
        <v>319</v>
      </c>
      <c r="AU1619" s="149" t="s">
        <v>86</v>
      </c>
      <c r="AY1619" s="17" t="s">
        <v>241</v>
      </c>
      <c r="BE1619" s="150">
        <f>IF(N1619="základní",J1619,0)</f>
        <v>0</v>
      </c>
      <c r="BF1619" s="150">
        <f>IF(N1619="snížená",J1619,0)</f>
        <v>0</v>
      </c>
      <c r="BG1619" s="150">
        <f>IF(N1619="zákl. přenesená",J1619,0)</f>
        <v>0</v>
      </c>
      <c r="BH1619" s="150">
        <f>IF(N1619="sníž. přenesená",J1619,0)</f>
        <v>0</v>
      </c>
      <c r="BI1619" s="150">
        <f>IF(N1619="nulová",J1619,0)</f>
        <v>0</v>
      </c>
      <c r="BJ1619" s="17" t="s">
        <v>86</v>
      </c>
      <c r="BK1619" s="150">
        <f>ROUND(I1619*H1619,2)</f>
        <v>0</v>
      </c>
      <c r="BL1619" s="17" t="s">
        <v>334</v>
      </c>
      <c r="BM1619" s="149" t="s">
        <v>4287</v>
      </c>
    </row>
    <row r="1620" spans="2:65" s="12" customFormat="1" ht="12">
      <c r="B1620" s="151"/>
      <c r="D1620" s="152" t="s">
        <v>249</v>
      </c>
      <c r="E1620" s="153" t="s">
        <v>1</v>
      </c>
      <c r="F1620" s="154" t="s">
        <v>2222</v>
      </c>
      <c r="H1620" s="155">
        <v>324.06</v>
      </c>
      <c r="I1620" s="156"/>
      <c r="L1620" s="151"/>
      <c r="M1620" s="157"/>
      <c r="T1620" s="158"/>
      <c r="AT1620" s="153" t="s">
        <v>249</v>
      </c>
      <c r="AU1620" s="153" t="s">
        <v>86</v>
      </c>
      <c r="AV1620" s="12" t="s">
        <v>86</v>
      </c>
      <c r="AW1620" s="12" t="s">
        <v>30</v>
      </c>
      <c r="AX1620" s="12" t="s">
        <v>73</v>
      </c>
      <c r="AY1620" s="153" t="s">
        <v>241</v>
      </c>
    </row>
    <row r="1621" spans="2:65" s="13" customFormat="1" ht="12">
      <c r="B1621" s="159"/>
      <c r="D1621" s="152" t="s">
        <v>249</v>
      </c>
      <c r="E1621" s="160" t="s">
        <v>1</v>
      </c>
      <c r="F1621" s="161" t="s">
        <v>251</v>
      </c>
      <c r="H1621" s="162">
        <v>324.06</v>
      </c>
      <c r="I1621" s="163"/>
      <c r="L1621" s="159"/>
      <c r="M1621" s="164"/>
      <c r="T1621" s="165"/>
      <c r="AT1621" s="160" t="s">
        <v>249</v>
      </c>
      <c r="AU1621" s="160" t="s">
        <v>86</v>
      </c>
      <c r="AV1621" s="13" t="s">
        <v>247</v>
      </c>
      <c r="AW1621" s="13" t="s">
        <v>30</v>
      </c>
      <c r="AX1621" s="13" t="s">
        <v>80</v>
      </c>
      <c r="AY1621" s="160" t="s">
        <v>241</v>
      </c>
    </row>
    <row r="1622" spans="2:65" s="1" customFormat="1" ht="24.25" customHeight="1">
      <c r="B1622" s="32"/>
      <c r="C1622" s="137" t="s">
        <v>2223</v>
      </c>
      <c r="D1622" s="137" t="s">
        <v>243</v>
      </c>
      <c r="E1622" s="138" t="s">
        <v>2224</v>
      </c>
      <c r="F1622" s="139" t="s">
        <v>2225</v>
      </c>
      <c r="G1622" s="140" t="s">
        <v>246</v>
      </c>
      <c r="H1622" s="141">
        <v>3.4609999999999999</v>
      </c>
      <c r="I1622" s="142"/>
      <c r="J1622" s="143">
        <f>ROUND(I1622*H1622,2)</f>
        <v>0</v>
      </c>
      <c r="K1622" s="144"/>
      <c r="L1622" s="32"/>
      <c r="M1622" s="145" t="s">
        <v>1</v>
      </c>
      <c r="N1622" s="146" t="s">
        <v>39</v>
      </c>
      <c r="P1622" s="147">
        <f>O1622*H1622</f>
        <v>0</v>
      </c>
      <c r="Q1622" s="147">
        <v>2.0119999999999999E-2</v>
      </c>
      <c r="R1622" s="147">
        <f>Q1622*H1622</f>
        <v>6.9635319999999987E-2</v>
      </c>
      <c r="S1622" s="147">
        <v>0</v>
      </c>
      <c r="T1622" s="148">
        <f>S1622*H1622</f>
        <v>0</v>
      </c>
      <c r="AR1622" s="149" t="s">
        <v>334</v>
      </c>
      <c r="AT1622" s="149" t="s">
        <v>243</v>
      </c>
      <c r="AU1622" s="149" t="s">
        <v>86</v>
      </c>
      <c r="AY1622" s="17" t="s">
        <v>241</v>
      </c>
      <c r="BE1622" s="150">
        <f>IF(N1622="základní",J1622,0)</f>
        <v>0</v>
      </c>
      <c r="BF1622" s="150">
        <f>IF(N1622="snížená",J1622,0)</f>
        <v>0</v>
      </c>
      <c r="BG1622" s="150">
        <f>IF(N1622="zákl. přenesená",J1622,0)</f>
        <v>0</v>
      </c>
      <c r="BH1622" s="150">
        <f>IF(N1622="sníž. přenesená",J1622,0)</f>
        <v>0</v>
      </c>
      <c r="BI1622" s="150">
        <f>IF(N1622="nulová",J1622,0)</f>
        <v>0</v>
      </c>
      <c r="BJ1622" s="17" t="s">
        <v>86</v>
      </c>
      <c r="BK1622" s="150">
        <f>ROUND(I1622*H1622,2)</f>
        <v>0</v>
      </c>
      <c r="BL1622" s="17" t="s">
        <v>334</v>
      </c>
      <c r="BM1622" s="149" t="s">
        <v>4288</v>
      </c>
    </row>
    <row r="1623" spans="2:65" s="12" customFormat="1" ht="12">
      <c r="B1623" s="151"/>
      <c r="D1623" s="152" t="s">
        <v>249</v>
      </c>
      <c r="E1623" s="153" t="s">
        <v>1</v>
      </c>
      <c r="F1623" s="154" t="s">
        <v>2227</v>
      </c>
      <c r="H1623" s="155">
        <v>3.4609999999999999</v>
      </c>
      <c r="I1623" s="156"/>
      <c r="L1623" s="151"/>
      <c r="M1623" s="157"/>
      <c r="T1623" s="158"/>
      <c r="AT1623" s="153" t="s">
        <v>249</v>
      </c>
      <c r="AU1623" s="153" t="s">
        <v>86</v>
      </c>
      <c r="AV1623" s="12" t="s">
        <v>86</v>
      </c>
      <c r="AW1623" s="12" t="s">
        <v>30</v>
      </c>
      <c r="AX1623" s="12" t="s">
        <v>73</v>
      </c>
      <c r="AY1623" s="153" t="s">
        <v>241</v>
      </c>
    </row>
    <row r="1624" spans="2:65" s="13" customFormat="1" ht="12">
      <c r="B1624" s="159"/>
      <c r="D1624" s="152" t="s">
        <v>249</v>
      </c>
      <c r="E1624" s="160" t="s">
        <v>1</v>
      </c>
      <c r="F1624" s="161" t="s">
        <v>251</v>
      </c>
      <c r="H1624" s="162">
        <v>3.4609999999999999</v>
      </c>
      <c r="I1624" s="163"/>
      <c r="L1624" s="159"/>
      <c r="M1624" s="164"/>
      <c r="T1624" s="165"/>
      <c r="AT1624" s="160" t="s">
        <v>249</v>
      </c>
      <c r="AU1624" s="160" t="s">
        <v>86</v>
      </c>
      <c r="AV1624" s="13" t="s">
        <v>247</v>
      </c>
      <c r="AW1624" s="13" t="s">
        <v>30</v>
      </c>
      <c r="AX1624" s="13" t="s">
        <v>80</v>
      </c>
      <c r="AY1624" s="160" t="s">
        <v>241</v>
      </c>
    </row>
    <row r="1625" spans="2:65" s="1" customFormat="1" ht="24.25" customHeight="1">
      <c r="B1625" s="32"/>
      <c r="C1625" s="137" t="s">
        <v>2228</v>
      </c>
      <c r="D1625" s="137" t="s">
        <v>243</v>
      </c>
      <c r="E1625" s="138" t="s">
        <v>2229</v>
      </c>
      <c r="F1625" s="139" t="s">
        <v>2230</v>
      </c>
      <c r="G1625" s="140" t="s">
        <v>327</v>
      </c>
      <c r="H1625" s="141">
        <v>1</v>
      </c>
      <c r="I1625" s="142"/>
      <c r="J1625" s="143">
        <f>ROUND(I1625*H1625,2)</f>
        <v>0</v>
      </c>
      <c r="K1625" s="144"/>
      <c r="L1625" s="32"/>
      <c r="M1625" s="145" t="s">
        <v>1</v>
      </c>
      <c r="N1625" s="146" t="s">
        <v>39</v>
      </c>
      <c r="P1625" s="147">
        <f>O1625*H1625</f>
        <v>0</v>
      </c>
      <c r="Q1625" s="147">
        <v>3.058E-2</v>
      </c>
      <c r="R1625" s="147">
        <f>Q1625*H1625</f>
        <v>3.058E-2</v>
      </c>
      <c r="S1625" s="147">
        <v>0</v>
      </c>
      <c r="T1625" s="148">
        <f>S1625*H1625</f>
        <v>0</v>
      </c>
      <c r="AR1625" s="149" t="s">
        <v>334</v>
      </c>
      <c r="AT1625" s="149" t="s">
        <v>243</v>
      </c>
      <c r="AU1625" s="149" t="s">
        <v>86</v>
      </c>
      <c r="AY1625" s="17" t="s">
        <v>241</v>
      </c>
      <c r="BE1625" s="150">
        <f>IF(N1625="základní",J1625,0)</f>
        <v>0</v>
      </c>
      <c r="BF1625" s="150">
        <f>IF(N1625="snížená",J1625,0)</f>
        <v>0</v>
      </c>
      <c r="BG1625" s="150">
        <f>IF(N1625="zákl. přenesená",J1625,0)</f>
        <v>0</v>
      </c>
      <c r="BH1625" s="150">
        <f>IF(N1625="sníž. přenesená",J1625,0)</f>
        <v>0</v>
      </c>
      <c r="BI1625" s="150">
        <f>IF(N1625="nulová",J1625,0)</f>
        <v>0</v>
      </c>
      <c r="BJ1625" s="17" t="s">
        <v>86</v>
      </c>
      <c r="BK1625" s="150">
        <f>ROUND(I1625*H1625,2)</f>
        <v>0</v>
      </c>
      <c r="BL1625" s="17" t="s">
        <v>334</v>
      </c>
      <c r="BM1625" s="149" t="s">
        <v>4289</v>
      </c>
    </row>
    <row r="1626" spans="2:65" s="1" customFormat="1" ht="24.25" customHeight="1">
      <c r="B1626" s="32"/>
      <c r="C1626" s="137" t="s">
        <v>2232</v>
      </c>
      <c r="D1626" s="137" t="s">
        <v>243</v>
      </c>
      <c r="E1626" s="138" t="s">
        <v>2233</v>
      </c>
      <c r="F1626" s="139" t="s">
        <v>2234</v>
      </c>
      <c r="G1626" s="140" t="s">
        <v>299</v>
      </c>
      <c r="H1626" s="141">
        <v>336.25</v>
      </c>
      <c r="I1626" s="142"/>
      <c r="J1626" s="143">
        <f>ROUND(I1626*H1626,2)</f>
        <v>0</v>
      </c>
      <c r="K1626" s="144"/>
      <c r="L1626" s="32"/>
      <c r="M1626" s="145" t="s">
        <v>1</v>
      </c>
      <c r="N1626" s="146" t="s">
        <v>39</v>
      </c>
      <c r="P1626" s="147">
        <f>O1626*H1626</f>
        <v>0</v>
      </c>
      <c r="Q1626" s="147">
        <v>0</v>
      </c>
      <c r="R1626" s="147">
        <f>Q1626*H1626</f>
        <v>0</v>
      </c>
      <c r="S1626" s="147">
        <v>0</v>
      </c>
      <c r="T1626" s="148">
        <f>S1626*H1626</f>
        <v>0</v>
      </c>
      <c r="AR1626" s="149" t="s">
        <v>334</v>
      </c>
      <c r="AT1626" s="149" t="s">
        <v>243</v>
      </c>
      <c r="AU1626" s="149" t="s">
        <v>86</v>
      </c>
      <c r="AY1626" s="17" t="s">
        <v>241</v>
      </c>
      <c r="BE1626" s="150">
        <f>IF(N1626="základní",J1626,0)</f>
        <v>0</v>
      </c>
      <c r="BF1626" s="150">
        <f>IF(N1626="snížená",J1626,0)</f>
        <v>0</v>
      </c>
      <c r="BG1626" s="150">
        <f>IF(N1626="zákl. přenesená",J1626,0)</f>
        <v>0</v>
      </c>
      <c r="BH1626" s="150">
        <f>IF(N1626="sníž. přenesená",J1626,0)</f>
        <v>0</v>
      </c>
      <c r="BI1626" s="150">
        <f>IF(N1626="nulová",J1626,0)</f>
        <v>0</v>
      </c>
      <c r="BJ1626" s="17" t="s">
        <v>86</v>
      </c>
      <c r="BK1626" s="150">
        <f>ROUND(I1626*H1626,2)</f>
        <v>0</v>
      </c>
      <c r="BL1626" s="17" t="s">
        <v>334</v>
      </c>
      <c r="BM1626" s="149" t="s">
        <v>4290</v>
      </c>
    </row>
    <row r="1627" spans="2:65" s="12" customFormat="1" ht="12">
      <c r="B1627" s="151"/>
      <c r="D1627" s="152" t="s">
        <v>249</v>
      </c>
      <c r="E1627" s="153" t="s">
        <v>1</v>
      </c>
      <c r="F1627" s="154" t="s">
        <v>2236</v>
      </c>
      <c r="H1627" s="155">
        <v>336.25</v>
      </c>
      <c r="I1627" s="156"/>
      <c r="L1627" s="151"/>
      <c r="M1627" s="157"/>
      <c r="T1627" s="158"/>
      <c r="AT1627" s="153" t="s">
        <v>249</v>
      </c>
      <c r="AU1627" s="153" t="s">
        <v>86</v>
      </c>
      <c r="AV1627" s="12" t="s">
        <v>86</v>
      </c>
      <c r="AW1627" s="12" t="s">
        <v>30</v>
      </c>
      <c r="AX1627" s="12" t="s">
        <v>73</v>
      </c>
      <c r="AY1627" s="153" t="s">
        <v>241</v>
      </c>
    </row>
    <row r="1628" spans="2:65" s="13" customFormat="1" ht="12">
      <c r="B1628" s="159"/>
      <c r="D1628" s="152" t="s">
        <v>249</v>
      </c>
      <c r="E1628" s="160" t="s">
        <v>1</v>
      </c>
      <c r="F1628" s="161" t="s">
        <v>251</v>
      </c>
      <c r="H1628" s="162">
        <v>336.25</v>
      </c>
      <c r="I1628" s="163"/>
      <c r="L1628" s="159"/>
      <c r="M1628" s="164"/>
      <c r="T1628" s="165"/>
      <c r="AT1628" s="160" t="s">
        <v>249</v>
      </c>
      <c r="AU1628" s="160" t="s">
        <v>86</v>
      </c>
      <c r="AV1628" s="13" t="s">
        <v>247</v>
      </c>
      <c r="AW1628" s="13" t="s">
        <v>30</v>
      </c>
      <c r="AX1628" s="13" t="s">
        <v>80</v>
      </c>
      <c r="AY1628" s="160" t="s">
        <v>241</v>
      </c>
    </row>
    <row r="1629" spans="2:65" s="1" customFormat="1" ht="24.25" customHeight="1">
      <c r="B1629" s="32"/>
      <c r="C1629" s="173" t="s">
        <v>2237</v>
      </c>
      <c r="D1629" s="173" t="s">
        <v>319</v>
      </c>
      <c r="E1629" s="174" t="s">
        <v>2238</v>
      </c>
      <c r="F1629" s="175" t="s">
        <v>2239</v>
      </c>
      <c r="G1629" s="176" t="s">
        <v>299</v>
      </c>
      <c r="H1629" s="177">
        <v>342.97500000000002</v>
      </c>
      <c r="I1629" s="178"/>
      <c r="J1629" s="179">
        <f>ROUND(I1629*H1629,2)</f>
        <v>0</v>
      </c>
      <c r="K1629" s="180"/>
      <c r="L1629" s="181"/>
      <c r="M1629" s="182" t="s">
        <v>1</v>
      </c>
      <c r="N1629" s="183" t="s">
        <v>39</v>
      </c>
      <c r="P1629" s="147">
        <f>O1629*H1629</f>
        <v>0</v>
      </c>
      <c r="Q1629" s="147">
        <v>1.2999999999999999E-2</v>
      </c>
      <c r="R1629" s="147">
        <f>Q1629*H1629</f>
        <v>4.4586750000000004</v>
      </c>
      <c r="S1629" s="147">
        <v>0</v>
      </c>
      <c r="T1629" s="148">
        <f>S1629*H1629</f>
        <v>0</v>
      </c>
      <c r="AR1629" s="149" t="s">
        <v>420</v>
      </c>
      <c r="AT1629" s="149" t="s">
        <v>319</v>
      </c>
      <c r="AU1629" s="149" t="s">
        <v>86</v>
      </c>
      <c r="AY1629" s="17" t="s">
        <v>241</v>
      </c>
      <c r="BE1629" s="150">
        <f>IF(N1629="základní",J1629,0)</f>
        <v>0</v>
      </c>
      <c r="BF1629" s="150">
        <f>IF(N1629="snížená",J1629,0)</f>
        <v>0</v>
      </c>
      <c r="BG1629" s="150">
        <f>IF(N1629="zákl. přenesená",J1629,0)</f>
        <v>0</v>
      </c>
      <c r="BH1629" s="150">
        <f>IF(N1629="sníž. přenesená",J1629,0)</f>
        <v>0</v>
      </c>
      <c r="BI1629" s="150">
        <f>IF(N1629="nulová",J1629,0)</f>
        <v>0</v>
      </c>
      <c r="BJ1629" s="17" t="s">
        <v>86</v>
      </c>
      <c r="BK1629" s="150">
        <f>ROUND(I1629*H1629,2)</f>
        <v>0</v>
      </c>
      <c r="BL1629" s="17" t="s">
        <v>334</v>
      </c>
      <c r="BM1629" s="149" t="s">
        <v>4291</v>
      </c>
    </row>
    <row r="1630" spans="2:65" s="12" customFormat="1" ht="12">
      <c r="B1630" s="151"/>
      <c r="D1630" s="152" t="s">
        <v>249</v>
      </c>
      <c r="E1630" s="153" t="s">
        <v>1</v>
      </c>
      <c r="F1630" s="154" t="s">
        <v>2241</v>
      </c>
      <c r="H1630" s="155">
        <v>342.97500000000002</v>
      </c>
      <c r="I1630" s="156"/>
      <c r="L1630" s="151"/>
      <c r="M1630" s="157"/>
      <c r="T1630" s="158"/>
      <c r="AT1630" s="153" t="s">
        <v>249</v>
      </c>
      <c r="AU1630" s="153" t="s">
        <v>86</v>
      </c>
      <c r="AV1630" s="12" t="s">
        <v>86</v>
      </c>
      <c r="AW1630" s="12" t="s">
        <v>30</v>
      </c>
      <c r="AX1630" s="12" t="s">
        <v>80</v>
      </c>
      <c r="AY1630" s="153" t="s">
        <v>241</v>
      </c>
    </row>
    <row r="1631" spans="2:65" s="1" customFormat="1" ht="24.25" customHeight="1">
      <c r="B1631" s="32"/>
      <c r="C1631" s="137" t="s">
        <v>2242</v>
      </c>
      <c r="D1631" s="137" t="s">
        <v>243</v>
      </c>
      <c r="E1631" s="138" t="s">
        <v>2243</v>
      </c>
      <c r="F1631" s="139" t="s">
        <v>2244</v>
      </c>
      <c r="G1631" s="140" t="s">
        <v>282</v>
      </c>
      <c r="H1631" s="141">
        <v>8.3810000000000002</v>
      </c>
      <c r="I1631" s="142"/>
      <c r="J1631" s="143">
        <f>ROUND(I1631*H1631,2)</f>
        <v>0</v>
      </c>
      <c r="K1631" s="144"/>
      <c r="L1631" s="32"/>
      <c r="M1631" s="145" t="s">
        <v>1</v>
      </c>
      <c r="N1631" s="146" t="s">
        <v>39</v>
      </c>
      <c r="P1631" s="147">
        <f>O1631*H1631</f>
        <v>0</v>
      </c>
      <c r="Q1631" s="147">
        <v>0</v>
      </c>
      <c r="R1631" s="147">
        <f>Q1631*H1631</f>
        <v>0</v>
      </c>
      <c r="S1631" s="147">
        <v>0</v>
      </c>
      <c r="T1631" s="148">
        <f>S1631*H1631</f>
        <v>0</v>
      </c>
      <c r="AR1631" s="149" t="s">
        <v>334</v>
      </c>
      <c r="AT1631" s="149" t="s">
        <v>243</v>
      </c>
      <c r="AU1631" s="149" t="s">
        <v>86</v>
      </c>
      <c r="AY1631" s="17" t="s">
        <v>241</v>
      </c>
      <c r="BE1631" s="150">
        <f>IF(N1631="základní",J1631,0)</f>
        <v>0</v>
      </c>
      <c r="BF1631" s="150">
        <f>IF(N1631="snížená",J1631,0)</f>
        <v>0</v>
      </c>
      <c r="BG1631" s="150">
        <f>IF(N1631="zákl. přenesená",J1631,0)</f>
        <v>0</v>
      </c>
      <c r="BH1631" s="150">
        <f>IF(N1631="sníž. přenesená",J1631,0)</f>
        <v>0</v>
      </c>
      <c r="BI1631" s="150">
        <f>IF(N1631="nulová",J1631,0)</f>
        <v>0</v>
      </c>
      <c r="BJ1631" s="17" t="s">
        <v>86</v>
      </c>
      <c r="BK1631" s="150">
        <f>ROUND(I1631*H1631,2)</f>
        <v>0</v>
      </c>
      <c r="BL1631" s="17" t="s">
        <v>334</v>
      </c>
      <c r="BM1631" s="149" t="s">
        <v>4292</v>
      </c>
    </row>
    <row r="1632" spans="2:65" s="11" customFormat="1" ht="22.75" customHeight="1">
      <c r="B1632" s="125"/>
      <c r="D1632" s="126" t="s">
        <v>72</v>
      </c>
      <c r="E1632" s="135" t="s">
        <v>2246</v>
      </c>
      <c r="F1632" s="135" t="s">
        <v>2247</v>
      </c>
      <c r="I1632" s="128"/>
      <c r="J1632" s="136">
        <f>BK1632</f>
        <v>0</v>
      </c>
      <c r="L1632" s="125"/>
      <c r="M1632" s="130"/>
      <c r="P1632" s="131">
        <f>SUM(P1633:P1660)</f>
        <v>0</v>
      </c>
      <c r="R1632" s="131">
        <f>SUM(R1633:R1660)</f>
        <v>2.8647724000000006</v>
      </c>
      <c r="T1632" s="132">
        <f>SUM(T1633:T1660)</f>
        <v>0</v>
      </c>
      <c r="AR1632" s="126" t="s">
        <v>86</v>
      </c>
      <c r="AT1632" s="133" t="s">
        <v>72</v>
      </c>
      <c r="AU1632" s="133" t="s">
        <v>80</v>
      </c>
      <c r="AY1632" s="126" t="s">
        <v>241</v>
      </c>
      <c r="BK1632" s="134">
        <f>SUM(BK1633:BK1660)</f>
        <v>0</v>
      </c>
    </row>
    <row r="1633" spans="2:65" s="1" customFormat="1" ht="33" customHeight="1">
      <c r="B1633" s="32"/>
      <c r="C1633" s="137" t="s">
        <v>2248</v>
      </c>
      <c r="D1633" s="137" t="s">
        <v>243</v>
      </c>
      <c r="E1633" s="138" t="s">
        <v>2249</v>
      </c>
      <c r="F1633" s="139" t="s">
        <v>2250</v>
      </c>
      <c r="G1633" s="140" t="s">
        <v>246</v>
      </c>
      <c r="H1633" s="141">
        <v>342.72</v>
      </c>
      <c r="I1633" s="142"/>
      <c r="J1633" s="143">
        <f>ROUND(I1633*H1633,2)</f>
        <v>0</v>
      </c>
      <c r="K1633" s="144"/>
      <c r="L1633" s="32"/>
      <c r="M1633" s="145" t="s">
        <v>1</v>
      </c>
      <c r="N1633" s="146" t="s">
        <v>39</v>
      </c>
      <c r="P1633" s="147">
        <f>O1633*H1633</f>
        <v>0</v>
      </c>
      <c r="Q1633" s="147">
        <v>6.6100000000000004E-3</v>
      </c>
      <c r="R1633" s="147">
        <f>Q1633*H1633</f>
        <v>2.2653792000000004</v>
      </c>
      <c r="S1633" s="147">
        <v>0</v>
      </c>
      <c r="T1633" s="148">
        <f>S1633*H1633</f>
        <v>0</v>
      </c>
      <c r="AR1633" s="149" t="s">
        <v>334</v>
      </c>
      <c r="AT1633" s="149" t="s">
        <v>243</v>
      </c>
      <c r="AU1633" s="149" t="s">
        <v>86</v>
      </c>
      <c r="AY1633" s="17" t="s">
        <v>241</v>
      </c>
      <c r="BE1633" s="150">
        <f>IF(N1633="základní",J1633,0)</f>
        <v>0</v>
      </c>
      <c r="BF1633" s="150">
        <f>IF(N1633="snížená",J1633,0)</f>
        <v>0</v>
      </c>
      <c r="BG1633" s="150">
        <f>IF(N1633="zákl. přenesená",J1633,0)</f>
        <v>0</v>
      </c>
      <c r="BH1633" s="150">
        <f>IF(N1633="sníž. přenesená",J1633,0)</f>
        <v>0</v>
      </c>
      <c r="BI1633" s="150">
        <f>IF(N1633="nulová",J1633,0)</f>
        <v>0</v>
      </c>
      <c r="BJ1633" s="17" t="s">
        <v>86</v>
      </c>
      <c r="BK1633" s="150">
        <f>ROUND(I1633*H1633,2)</f>
        <v>0</v>
      </c>
      <c r="BL1633" s="17" t="s">
        <v>334</v>
      </c>
      <c r="BM1633" s="149" t="s">
        <v>4293</v>
      </c>
    </row>
    <row r="1634" spans="2:65" s="12" customFormat="1" ht="12">
      <c r="B1634" s="151"/>
      <c r="D1634" s="152" t="s">
        <v>249</v>
      </c>
      <c r="E1634" s="153" t="s">
        <v>1</v>
      </c>
      <c r="F1634" s="154" t="s">
        <v>2252</v>
      </c>
      <c r="H1634" s="155">
        <v>342.72</v>
      </c>
      <c r="I1634" s="156"/>
      <c r="L1634" s="151"/>
      <c r="M1634" s="157"/>
      <c r="T1634" s="158"/>
      <c r="AT1634" s="153" t="s">
        <v>249</v>
      </c>
      <c r="AU1634" s="153" t="s">
        <v>86</v>
      </c>
      <c r="AV1634" s="12" t="s">
        <v>86</v>
      </c>
      <c r="AW1634" s="12" t="s">
        <v>30</v>
      </c>
      <c r="AX1634" s="12" t="s">
        <v>73</v>
      </c>
      <c r="AY1634" s="153" t="s">
        <v>241</v>
      </c>
    </row>
    <row r="1635" spans="2:65" s="14" customFormat="1" ht="12">
      <c r="B1635" s="166"/>
      <c r="D1635" s="152" t="s">
        <v>249</v>
      </c>
      <c r="E1635" s="167" t="s">
        <v>1</v>
      </c>
      <c r="F1635" s="168" t="s">
        <v>2253</v>
      </c>
      <c r="H1635" s="169">
        <v>342.72</v>
      </c>
      <c r="I1635" s="170"/>
      <c r="L1635" s="166"/>
      <c r="M1635" s="171"/>
      <c r="T1635" s="172"/>
      <c r="AT1635" s="167" t="s">
        <v>249</v>
      </c>
      <c r="AU1635" s="167" t="s">
        <v>86</v>
      </c>
      <c r="AV1635" s="14" t="s">
        <v>258</v>
      </c>
      <c r="AW1635" s="14" t="s">
        <v>30</v>
      </c>
      <c r="AX1635" s="14" t="s">
        <v>73</v>
      </c>
      <c r="AY1635" s="167" t="s">
        <v>241</v>
      </c>
    </row>
    <row r="1636" spans="2:65" s="13" customFormat="1" ht="12">
      <c r="B1636" s="159"/>
      <c r="D1636" s="152" t="s">
        <v>249</v>
      </c>
      <c r="E1636" s="160" t="s">
        <v>1</v>
      </c>
      <c r="F1636" s="161" t="s">
        <v>251</v>
      </c>
      <c r="H1636" s="162">
        <v>342.72</v>
      </c>
      <c r="I1636" s="163"/>
      <c r="L1636" s="159"/>
      <c r="M1636" s="164"/>
      <c r="T1636" s="165"/>
      <c r="AT1636" s="160" t="s">
        <v>249</v>
      </c>
      <c r="AU1636" s="160" t="s">
        <v>86</v>
      </c>
      <c r="AV1636" s="13" t="s">
        <v>247</v>
      </c>
      <c r="AW1636" s="13" t="s">
        <v>30</v>
      </c>
      <c r="AX1636" s="13" t="s">
        <v>80</v>
      </c>
      <c r="AY1636" s="160" t="s">
        <v>241</v>
      </c>
    </row>
    <row r="1637" spans="2:65" s="1" customFormat="1" ht="24.25" customHeight="1">
      <c r="B1637" s="32"/>
      <c r="C1637" s="137" t="s">
        <v>2254</v>
      </c>
      <c r="D1637" s="137" t="s">
        <v>243</v>
      </c>
      <c r="E1637" s="138" t="s">
        <v>2255</v>
      </c>
      <c r="F1637" s="139" t="s">
        <v>2256</v>
      </c>
      <c r="G1637" s="140" t="s">
        <v>327</v>
      </c>
      <c r="H1637" s="141">
        <v>1</v>
      </c>
      <c r="I1637" s="142"/>
      <c r="J1637" s="143">
        <f>ROUND(I1637*H1637,2)</f>
        <v>0</v>
      </c>
      <c r="K1637" s="144"/>
      <c r="L1637" s="32"/>
      <c r="M1637" s="145" t="s">
        <v>1</v>
      </c>
      <c r="N1637" s="146" t="s">
        <v>39</v>
      </c>
      <c r="P1637" s="147">
        <f>O1637*H1637</f>
        <v>0</v>
      </c>
      <c r="Q1637" s="147">
        <v>0</v>
      </c>
      <c r="R1637" s="147">
        <f>Q1637*H1637</f>
        <v>0</v>
      </c>
      <c r="S1637" s="147">
        <v>0</v>
      </c>
      <c r="T1637" s="148">
        <f>S1637*H1637</f>
        <v>0</v>
      </c>
      <c r="AR1637" s="149" t="s">
        <v>334</v>
      </c>
      <c r="AT1637" s="149" t="s">
        <v>243</v>
      </c>
      <c r="AU1637" s="149" t="s">
        <v>86</v>
      </c>
      <c r="AY1637" s="17" t="s">
        <v>241</v>
      </c>
      <c r="BE1637" s="150">
        <f>IF(N1637="základní",J1637,0)</f>
        <v>0</v>
      </c>
      <c r="BF1637" s="150">
        <f>IF(N1637="snížená",J1637,0)</f>
        <v>0</v>
      </c>
      <c r="BG1637" s="150">
        <f>IF(N1637="zákl. přenesená",J1637,0)</f>
        <v>0</v>
      </c>
      <c r="BH1637" s="150">
        <f>IF(N1637="sníž. přenesená",J1637,0)</f>
        <v>0</v>
      </c>
      <c r="BI1637" s="150">
        <f>IF(N1637="nulová",J1637,0)</f>
        <v>0</v>
      </c>
      <c r="BJ1637" s="17" t="s">
        <v>86</v>
      </c>
      <c r="BK1637" s="150">
        <f>ROUND(I1637*H1637,2)</f>
        <v>0</v>
      </c>
      <c r="BL1637" s="17" t="s">
        <v>334</v>
      </c>
      <c r="BM1637" s="149" t="s">
        <v>4294</v>
      </c>
    </row>
    <row r="1638" spans="2:65" s="1" customFormat="1" ht="21.75" customHeight="1">
      <c r="B1638" s="32"/>
      <c r="C1638" s="173" t="s">
        <v>2258</v>
      </c>
      <c r="D1638" s="173" t="s">
        <v>319</v>
      </c>
      <c r="E1638" s="174" t="s">
        <v>2259</v>
      </c>
      <c r="F1638" s="175" t="s">
        <v>2260</v>
      </c>
      <c r="G1638" s="176" t="s">
        <v>327</v>
      </c>
      <c r="H1638" s="177">
        <v>1</v>
      </c>
      <c r="I1638" s="178"/>
      <c r="J1638" s="179">
        <f>ROUND(I1638*H1638,2)</f>
        <v>0</v>
      </c>
      <c r="K1638" s="180"/>
      <c r="L1638" s="181"/>
      <c r="M1638" s="182" t="s">
        <v>1</v>
      </c>
      <c r="N1638" s="183" t="s">
        <v>39</v>
      </c>
      <c r="P1638" s="147">
        <f>O1638*H1638</f>
        <v>0</v>
      </c>
      <c r="Q1638" s="147">
        <v>1.4E-2</v>
      </c>
      <c r="R1638" s="147">
        <f>Q1638*H1638</f>
        <v>1.4E-2</v>
      </c>
      <c r="S1638" s="147">
        <v>0</v>
      </c>
      <c r="T1638" s="148">
        <f>S1638*H1638</f>
        <v>0</v>
      </c>
      <c r="AR1638" s="149" t="s">
        <v>420</v>
      </c>
      <c r="AT1638" s="149" t="s">
        <v>319</v>
      </c>
      <c r="AU1638" s="149" t="s">
        <v>86</v>
      </c>
      <c r="AY1638" s="17" t="s">
        <v>241</v>
      </c>
      <c r="BE1638" s="150">
        <f>IF(N1638="základní",J1638,0)</f>
        <v>0</v>
      </c>
      <c r="BF1638" s="150">
        <f>IF(N1638="snížená",J1638,0)</f>
        <v>0</v>
      </c>
      <c r="BG1638" s="150">
        <f>IF(N1638="zákl. přenesená",J1638,0)</f>
        <v>0</v>
      </c>
      <c r="BH1638" s="150">
        <f>IF(N1638="sníž. přenesená",J1638,0)</f>
        <v>0</v>
      </c>
      <c r="BI1638" s="150">
        <f>IF(N1638="nulová",J1638,0)</f>
        <v>0</v>
      </c>
      <c r="BJ1638" s="17" t="s">
        <v>86</v>
      </c>
      <c r="BK1638" s="150">
        <f>ROUND(I1638*H1638,2)</f>
        <v>0</v>
      </c>
      <c r="BL1638" s="17" t="s">
        <v>334</v>
      </c>
      <c r="BM1638" s="149" t="s">
        <v>4295</v>
      </c>
    </row>
    <row r="1639" spans="2:65" s="1" customFormat="1" ht="37.75" customHeight="1">
      <c r="B1639" s="32"/>
      <c r="C1639" s="137" t="s">
        <v>2262</v>
      </c>
      <c r="D1639" s="137" t="s">
        <v>243</v>
      </c>
      <c r="E1639" s="138" t="s">
        <v>2263</v>
      </c>
      <c r="F1639" s="139" t="s">
        <v>2264</v>
      </c>
      <c r="G1639" s="140" t="s">
        <v>299</v>
      </c>
      <c r="H1639" s="141">
        <v>23.8</v>
      </c>
      <c r="I1639" s="142"/>
      <c r="J1639" s="143">
        <f>ROUND(I1639*H1639,2)</f>
        <v>0</v>
      </c>
      <c r="K1639" s="144"/>
      <c r="L1639" s="32"/>
      <c r="M1639" s="145" t="s">
        <v>1</v>
      </c>
      <c r="N1639" s="146" t="s">
        <v>39</v>
      </c>
      <c r="P1639" s="147">
        <f>O1639*H1639</f>
        <v>0</v>
      </c>
      <c r="Q1639" s="147">
        <v>5.7400000000000003E-3</v>
      </c>
      <c r="R1639" s="147">
        <f>Q1639*H1639</f>
        <v>0.13661200000000001</v>
      </c>
      <c r="S1639" s="147">
        <v>0</v>
      </c>
      <c r="T1639" s="148">
        <f>S1639*H1639</f>
        <v>0</v>
      </c>
      <c r="AR1639" s="149" t="s">
        <v>334</v>
      </c>
      <c r="AT1639" s="149" t="s">
        <v>243</v>
      </c>
      <c r="AU1639" s="149" t="s">
        <v>86</v>
      </c>
      <c r="AY1639" s="17" t="s">
        <v>241</v>
      </c>
      <c r="BE1639" s="150">
        <f>IF(N1639="základní",J1639,0)</f>
        <v>0</v>
      </c>
      <c r="BF1639" s="150">
        <f>IF(N1639="snížená",J1639,0)</f>
        <v>0</v>
      </c>
      <c r="BG1639" s="150">
        <f>IF(N1639="zákl. přenesená",J1639,0)</f>
        <v>0</v>
      </c>
      <c r="BH1639" s="150">
        <f>IF(N1639="sníž. přenesená",J1639,0)</f>
        <v>0</v>
      </c>
      <c r="BI1639" s="150">
        <f>IF(N1639="nulová",J1639,0)</f>
        <v>0</v>
      </c>
      <c r="BJ1639" s="17" t="s">
        <v>86</v>
      </c>
      <c r="BK1639" s="150">
        <f>ROUND(I1639*H1639,2)</f>
        <v>0</v>
      </c>
      <c r="BL1639" s="17" t="s">
        <v>334</v>
      </c>
      <c r="BM1639" s="149" t="s">
        <v>4296</v>
      </c>
    </row>
    <row r="1640" spans="2:65" s="12" customFormat="1" ht="12">
      <c r="B1640" s="151"/>
      <c r="D1640" s="152" t="s">
        <v>249</v>
      </c>
      <c r="E1640" s="153" t="s">
        <v>1</v>
      </c>
      <c r="F1640" s="154" t="s">
        <v>2266</v>
      </c>
      <c r="H1640" s="155">
        <v>23.8</v>
      </c>
      <c r="I1640" s="156"/>
      <c r="L1640" s="151"/>
      <c r="M1640" s="157"/>
      <c r="T1640" s="158"/>
      <c r="AT1640" s="153" t="s">
        <v>249</v>
      </c>
      <c r="AU1640" s="153" t="s">
        <v>86</v>
      </c>
      <c r="AV1640" s="12" t="s">
        <v>86</v>
      </c>
      <c r="AW1640" s="12" t="s">
        <v>30</v>
      </c>
      <c r="AX1640" s="12" t="s">
        <v>73</v>
      </c>
      <c r="AY1640" s="153" t="s">
        <v>241</v>
      </c>
    </row>
    <row r="1641" spans="2:65" s="13" customFormat="1" ht="12">
      <c r="B1641" s="159"/>
      <c r="D1641" s="152" t="s">
        <v>249</v>
      </c>
      <c r="E1641" s="160" t="s">
        <v>1</v>
      </c>
      <c r="F1641" s="161" t="s">
        <v>251</v>
      </c>
      <c r="H1641" s="162">
        <v>23.8</v>
      </c>
      <c r="I1641" s="163"/>
      <c r="L1641" s="159"/>
      <c r="M1641" s="164"/>
      <c r="T1641" s="165"/>
      <c r="AT1641" s="160" t="s">
        <v>249</v>
      </c>
      <c r="AU1641" s="160" t="s">
        <v>86</v>
      </c>
      <c r="AV1641" s="13" t="s">
        <v>247</v>
      </c>
      <c r="AW1641" s="13" t="s">
        <v>30</v>
      </c>
      <c r="AX1641" s="13" t="s">
        <v>80</v>
      </c>
      <c r="AY1641" s="160" t="s">
        <v>241</v>
      </c>
    </row>
    <row r="1642" spans="2:65" s="1" customFormat="1" ht="24.25" customHeight="1">
      <c r="B1642" s="32"/>
      <c r="C1642" s="137" t="s">
        <v>2267</v>
      </c>
      <c r="D1642" s="137" t="s">
        <v>243</v>
      </c>
      <c r="E1642" s="138" t="s">
        <v>2268</v>
      </c>
      <c r="F1642" s="139" t="s">
        <v>2269</v>
      </c>
      <c r="G1642" s="140" t="s">
        <v>299</v>
      </c>
      <c r="H1642" s="141">
        <v>28.8</v>
      </c>
      <c r="I1642" s="142"/>
      <c r="J1642" s="143">
        <f>ROUND(I1642*H1642,2)</f>
        <v>0</v>
      </c>
      <c r="K1642" s="144"/>
      <c r="L1642" s="32"/>
      <c r="M1642" s="145" t="s">
        <v>1</v>
      </c>
      <c r="N1642" s="146" t="s">
        <v>39</v>
      </c>
      <c r="P1642" s="147">
        <f>O1642*H1642</f>
        <v>0</v>
      </c>
      <c r="Q1642" s="147">
        <v>4.3299999999999996E-3</v>
      </c>
      <c r="R1642" s="147">
        <f>Q1642*H1642</f>
        <v>0.124704</v>
      </c>
      <c r="S1642" s="147">
        <v>0</v>
      </c>
      <c r="T1642" s="148">
        <f>S1642*H1642</f>
        <v>0</v>
      </c>
      <c r="AR1642" s="149" t="s">
        <v>334</v>
      </c>
      <c r="AT1642" s="149" t="s">
        <v>243</v>
      </c>
      <c r="AU1642" s="149" t="s">
        <v>86</v>
      </c>
      <c r="AY1642" s="17" t="s">
        <v>241</v>
      </c>
      <c r="BE1642" s="150">
        <f>IF(N1642="základní",J1642,0)</f>
        <v>0</v>
      </c>
      <c r="BF1642" s="150">
        <f>IF(N1642="snížená",J1642,0)</f>
        <v>0</v>
      </c>
      <c r="BG1642" s="150">
        <f>IF(N1642="zákl. přenesená",J1642,0)</f>
        <v>0</v>
      </c>
      <c r="BH1642" s="150">
        <f>IF(N1642="sníž. přenesená",J1642,0)</f>
        <v>0</v>
      </c>
      <c r="BI1642" s="150">
        <f>IF(N1642="nulová",J1642,0)</f>
        <v>0</v>
      </c>
      <c r="BJ1642" s="17" t="s">
        <v>86</v>
      </c>
      <c r="BK1642" s="150">
        <f>ROUND(I1642*H1642,2)</f>
        <v>0</v>
      </c>
      <c r="BL1642" s="17" t="s">
        <v>334</v>
      </c>
      <c r="BM1642" s="149" t="s">
        <v>4297</v>
      </c>
    </row>
    <row r="1643" spans="2:65" s="12" customFormat="1" ht="12">
      <c r="B1643" s="151"/>
      <c r="D1643" s="152" t="s">
        <v>249</v>
      </c>
      <c r="E1643" s="153" t="s">
        <v>1</v>
      </c>
      <c r="F1643" s="154" t="s">
        <v>2271</v>
      </c>
      <c r="H1643" s="155">
        <v>28.8</v>
      </c>
      <c r="I1643" s="156"/>
      <c r="L1643" s="151"/>
      <c r="M1643" s="157"/>
      <c r="T1643" s="158"/>
      <c r="AT1643" s="153" t="s">
        <v>249</v>
      </c>
      <c r="AU1643" s="153" t="s">
        <v>86</v>
      </c>
      <c r="AV1643" s="12" t="s">
        <v>86</v>
      </c>
      <c r="AW1643" s="12" t="s">
        <v>30</v>
      </c>
      <c r="AX1643" s="12" t="s">
        <v>73</v>
      </c>
      <c r="AY1643" s="153" t="s">
        <v>241</v>
      </c>
    </row>
    <row r="1644" spans="2:65" s="13" customFormat="1" ht="12">
      <c r="B1644" s="159"/>
      <c r="D1644" s="152" t="s">
        <v>249</v>
      </c>
      <c r="E1644" s="160" t="s">
        <v>1</v>
      </c>
      <c r="F1644" s="161" t="s">
        <v>251</v>
      </c>
      <c r="H1644" s="162">
        <v>28.8</v>
      </c>
      <c r="I1644" s="163"/>
      <c r="L1644" s="159"/>
      <c r="M1644" s="164"/>
      <c r="T1644" s="165"/>
      <c r="AT1644" s="160" t="s">
        <v>249</v>
      </c>
      <c r="AU1644" s="160" t="s">
        <v>86</v>
      </c>
      <c r="AV1644" s="13" t="s">
        <v>247</v>
      </c>
      <c r="AW1644" s="13" t="s">
        <v>30</v>
      </c>
      <c r="AX1644" s="13" t="s">
        <v>80</v>
      </c>
      <c r="AY1644" s="160" t="s">
        <v>241</v>
      </c>
    </row>
    <row r="1645" spans="2:65" s="1" customFormat="1" ht="24.25" customHeight="1">
      <c r="B1645" s="32"/>
      <c r="C1645" s="137" t="s">
        <v>2272</v>
      </c>
      <c r="D1645" s="137" t="s">
        <v>243</v>
      </c>
      <c r="E1645" s="138" t="s">
        <v>2273</v>
      </c>
      <c r="F1645" s="139" t="s">
        <v>2274</v>
      </c>
      <c r="G1645" s="140" t="s">
        <v>299</v>
      </c>
      <c r="H1645" s="141">
        <v>47.6</v>
      </c>
      <c r="I1645" s="142"/>
      <c r="J1645" s="143">
        <f>ROUND(I1645*H1645,2)</f>
        <v>0</v>
      </c>
      <c r="K1645" s="144"/>
      <c r="L1645" s="32"/>
      <c r="M1645" s="145" t="s">
        <v>1</v>
      </c>
      <c r="N1645" s="146" t="s">
        <v>39</v>
      </c>
      <c r="P1645" s="147">
        <f>O1645*H1645</f>
        <v>0</v>
      </c>
      <c r="Q1645" s="147">
        <v>2.97E-3</v>
      </c>
      <c r="R1645" s="147">
        <f>Q1645*H1645</f>
        <v>0.141372</v>
      </c>
      <c r="S1645" s="147">
        <v>0</v>
      </c>
      <c r="T1645" s="148">
        <f>S1645*H1645</f>
        <v>0</v>
      </c>
      <c r="AR1645" s="149" t="s">
        <v>334</v>
      </c>
      <c r="AT1645" s="149" t="s">
        <v>243</v>
      </c>
      <c r="AU1645" s="149" t="s">
        <v>86</v>
      </c>
      <c r="AY1645" s="17" t="s">
        <v>241</v>
      </c>
      <c r="BE1645" s="150">
        <f>IF(N1645="základní",J1645,0)</f>
        <v>0</v>
      </c>
      <c r="BF1645" s="150">
        <f>IF(N1645="snížená",J1645,0)</f>
        <v>0</v>
      </c>
      <c r="BG1645" s="150">
        <f>IF(N1645="zákl. přenesená",J1645,0)</f>
        <v>0</v>
      </c>
      <c r="BH1645" s="150">
        <f>IF(N1645="sníž. přenesená",J1645,0)</f>
        <v>0</v>
      </c>
      <c r="BI1645" s="150">
        <f>IF(N1645="nulová",J1645,0)</f>
        <v>0</v>
      </c>
      <c r="BJ1645" s="17" t="s">
        <v>86</v>
      </c>
      <c r="BK1645" s="150">
        <f>ROUND(I1645*H1645,2)</f>
        <v>0</v>
      </c>
      <c r="BL1645" s="17" t="s">
        <v>334</v>
      </c>
      <c r="BM1645" s="149" t="s">
        <v>4298</v>
      </c>
    </row>
    <row r="1646" spans="2:65" s="12" customFormat="1" ht="12">
      <c r="B1646" s="151"/>
      <c r="D1646" s="152" t="s">
        <v>249</v>
      </c>
      <c r="E1646" s="153" t="s">
        <v>1</v>
      </c>
      <c r="F1646" s="154" t="s">
        <v>2276</v>
      </c>
      <c r="H1646" s="155">
        <v>47.6</v>
      </c>
      <c r="I1646" s="156"/>
      <c r="L1646" s="151"/>
      <c r="M1646" s="157"/>
      <c r="T1646" s="158"/>
      <c r="AT1646" s="153" t="s">
        <v>249</v>
      </c>
      <c r="AU1646" s="153" t="s">
        <v>86</v>
      </c>
      <c r="AV1646" s="12" t="s">
        <v>86</v>
      </c>
      <c r="AW1646" s="12" t="s">
        <v>30</v>
      </c>
      <c r="AX1646" s="12" t="s">
        <v>73</v>
      </c>
      <c r="AY1646" s="153" t="s">
        <v>241</v>
      </c>
    </row>
    <row r="1647" spans="2:65" s="13" customFormat="1" ht="12">
      <c r="B1647" s="159"/>
      <c r="D1647" s="152" t="s">
        <v>249</v>
      </c>
      <c r="E1647" s="160" t="s">
        <v>1</v>
      </c>
      <c r="F1647" s="161" t="s">
        <v>251</v>
      </c>
      <c r="H1647" s="162">
        <v>47.6</v>
      </c>
      <c r="I1647" s="163"/>
      <c r="L1647" s="159"/>
      <c r="M1647" s="164"/>
      <c r="T1647" s="165"/>
      <c r="AT1647" s="160" t="s">
        <v>249</v>
      </c>
      <c r="AU1647" s="160" t="s">
        <v>86</v>
      </c>
      <c r="AV1647" s="13" t="s">
        <v>247</v>
      </c>
      <c r="AW1647" s="13" t="s">
        <v>30</v>
      </c>
      <c r="AX1647" s="13" t="s">
        <v>80</v>
      </c>
      <c r="AY1647" s="160" t="s">
        <v>241</v>
      </c>
    </row>
    <row r="1648" spans="2:65" s="1" customFormat="1" ht="24.25" customHeight="1">
      <c r="B1648" s="32"/>
      <c r="C1648" s="137" t="s">
        <v>2277</v>
      </c>
      <c r="D1648" s="137" t="s">
        <v>243</v>
      </c>
      <c r="E1648" s="138" t="s">
        <v>2278</v>
      </c>
      <c r="F1648" s="139" t="s">
        <v>2279</v>
      </c>
      <c r="G1648" s="140" t="s">
        <v>299</v>
      </c>
      <c r="H1648" s="141">
        <v>12</v>
      </c>
      <c r="I1648" s="142"/>
      <c r="J1648" s="143">
        <f>ROUND(I1648*H1648,2)</f>
        <v>0</v>
      </c>
      <c r="K1648" s="144"/>
      <c r="L1648" s="32"/>
      <c r="M1648" s="145" t="s">
        <v>1</v>
      </c>
      <c r="N1648" s="146" t="s">
        <v>39</v>
      </c>
      <c r="P1648" s="147">
        <f>O1648*H1648</f>
        <v>0</v>
      </c>
      <c r="Q1648" s="147">
        <v>2.2200000000000002E-3</v>
      </c>
      <c r="R1648" s="147">
        <f>Q1648*H1648</f>
        <v>2.6640000000000004E-2</v>
      </c>
      <c r="S1648" s="147">
        <v>0</v>
      </c>
      <c r="T1648" s="148">
        <f>S1648*H1648</f>
        <v>0</v>
      </c>
      <c r="AR1648" s="149" t="s">
        <v>334</v>
      </c>
      <c r="AT1648" s="149" t="s">
        <v>243</v>
      </c>
      <c r="AU1648" s="149" t="s">
        <v>86</v>
      </c>
      <c r="AY1648" s="17" t="s">
        <v>241</v>
      </c>
      <c r="BE1648" s="150">
        <f>IF(N1648="základní",J1648,0)</f>
        <v>0</v>
      </c>
      <c r="BF1648" s="150">
        <f>IF(N1648="snížená",J1648,0)</f>
        <v>0</v>
      </c>
      <c r="BG1648" s="150">
        <f>IF(N1648="zákl. přenesená",J1648,0)</f>
        <v>0</v>
      </c>
      <c r="BH1648" s="150">
        <f>IF(N1648="sníž. přenesená",J1648,0)</f>
        <v>0</v>
      </c>
      <c r="BI1648" s="150">
        <f>IF(N1648="nulová",J1648,0)</f>
        <v>0</v>
      </c>
      <c r="BJ1648" s="17" t="s">
        <v>86</v>
      </c>
      <c r="BK1648" s="150">
        <f>ROUND(I1648*H1648,2)</f>
        <v>0</v>
      </c>
      <c r="BL1648" s="17" t="s">
        <v>334</v>
      </c>
      <c r="BM1648" s="149" t="s">
        <v>4299</v>
      </c>
    </row>
    <row r="1649" spans="2:65" s="12" customFormat="1" ht="12">
      <c r="B1649" s="151"/>
      <c r="D1649" s="152" t="s">
        <v>249</v>
      </c>
      <c r="E1649" s="153" t="s">
        <v>1</v>
      </c>
      <c r="F1649" s="154" t="s">
        <v>2281</v>
      </c>
      <c r="H1649" s="155">
        <v>12</v>
      </c>
      <c r="I1649" s="156"/>
      <c r="L1649" s="151"/>
      <c r="M1649" s="157"/>
      <c r="T1649" s="158"/>
      <c r="AT1649" s="153" t="s">
        <v>249</v>
      </c>
      <c r="AU1649" s="153" t="s">
        <v>86</v>
      </c>
      <c r="AV1649" s="12" t="s">
        <v>86</v>
      </c>
      <c r="AW1649" s="12" t="s">
        <v>30</v>
      </c>
      <c r="AX1649" s="12" t="s">
        <v>73</v>
      </c>
      <c r="AY1649" s="153" t="s">
        <v>241</v>
      </c>
    </row>
    <row r="1650" spans="2:65" s="13" customFormat="1" ht="12">
      <c r="B1650" s="159"/>
      <c r="D1650" s="152" t="s">
        <v>249</v>
      </c>
      <c r="E1650" s="160" t="s">
        <v>1</v>
      </c>
      <c r="F1650" s="161" t="s">
        <v>251</v>
      </c>
      <c r="H1650" s="162">
        <v>12</v>
      </c>
      <c r="I1650" s="163"/>
      <c r="L1650" s="159"/>
      <c r="M1650" s="164"/>
      <c r="T1650" s="165"/>
      <c r="AT1650" s="160" t="s">
        <v>249</v>
      </c>
      <c r="AU1650" s="160" t="s">
        <v>86</v>
      </c>
      <c r="AV1650" s="13" t="s">
        <v>247</v>
      </c>
      <c r="AW1650" s="13" t="s">
        <v>30</v>
      </c>
      <c r="AX1650" s="13" t="s">
        <v>80</v>
      </c>
      <c r="AY1650" s="160" t="s">
        <v>241</v>
      </c>
    </row>
    <row r="1651" spans="2:65" s="1" customFormat="1" ht="33" customHeight="1">
      <c r="B1651" s="32"/>
      <c r="C1651" s="137" t="s">
        <v>2282</v>
      </c>
      <c r="D1651" s="137" t="s">
        <v>243</v>
      </c>
      <c r="E1651" s="138" t="s">
        <v>2283</v>
      </c>
      <c r="F1651" s="139" t="s">
        <v>2284</v>
      </c>
      <c r="G1651" s="140" t="s">
        <v>327</v>
      </c>
      <c r="H1651" s="141">
        <v>6</v>
      </c>
      <c r="I1651" s="142"/>
      <c r="J1651" s="143">
        <f>ROUND(I1651*H1651,2)</f>
        <v>0</v>
      </c>
      <c r="K1651" s="144"/>
      <c r="L1651" s="32"/>
      <c r="M1651" s="145" t="s">
        <v>1</v>
      </c>
      <c r="N1651" s="146" t="s">
        <v>39</v>
      </c>
      <c r="P1651" s="147">
        <f>O1651*H1651</f>
        <v>0</v>
      </c>
      <c r="Q1651" s="147">
        <v>6.2300000000000003E-3</v>
      </c>
      <c r="R1651" s="147">
        <f>Q1651*H1651</f>
        <v>3.7380000000000004E-2</v>
      </c>
      <c r="S1651" s="147">
        <v>0</v>
      </c>
      <c r="T1651" s="148">
        <f>S1651*H1651</f>
        <v>0</v>
      </c>
      <c r="AR1651" s="149" t="s">
        <v>334</v>
      </c>
      <c r="AT1651" s="149" t="s">
        <v>243</v>
      </c>
      <c r="AU1651" s="149" t="s">
        <v>86</v>
      </c>
      <c r="AY1651" s="17" t="s">
        <v>241</v>
      </c>
      <c r="BE1651" s="150">
        <f>IF(N1651="základní",J1651,0)</f>
        <v>0</v>
      </c>
      <c r="BF1651" s="150">
        <f>IF(N1651="snížená",J1651,0)</f>
        <v>0</v>
      </c>
      <c r="BG1651" s="150">
        <f>IF(N1651="zákl. přenesená",J1651,0)</f>
        <v>0</v>
      </c>
      <c r="BH1651" s="150">
        <f>IF(N1651="sníž. přenesená",J1651,0)</f>
        <v>0</v>
      </c>
      <c r="BI1651" s="150">
        <f>IF(N1651="nulová",J1651,0)</f>
        <v>0</v>
      </c>
      <c r="BJ1651" s="17" t="s">
        <v>86</v>
      </c>
      <c r="BK1651" s="150">
        <f>ROUND(I1651*H1651,2)</f>
        <v>0</v>
      </c>
      <c r="BL1651" s="17" t="s">
        <v>334</v>
      </c>
      <c r="BM1651" s="149" t="s">
        <v>4300</v>
      </c>
    </row>
    <row r="1652" spans="2:65" s="1" customFormat="1" ht="33" customHeight="1">
      <c r="B1652" s="32"/>
      <c r="C1652" s="137" t="s">
        <v>2286</v>
      </c>
      <c r="D1652" s="137" t="s">
        <v>243</v>
      </c>
      <c r="E1652" s="138" t="s">
        <v>2287</v>
      </c>
      <c r="F1652" s="139" t="s">
        <v>2288</v>
      </c>
      <c r="G1652" s="140" t="s">
        <v>327</v>
      </c>
      <c r="H1652" s="141">
        <v>1</v>
      </c>
      <c r="I1652" s="142"/>
      <c r="J1652" s="143">
        <f>ROUND(I1652*H1652,2)</f>
        <v>0</v>
      </c>
      <c r="K1652" s="144"/>
      <c r="L1652" s="32"/>
      <c r="M1652" s="145" t="s">
        <v>1</v>
      </c>
      <c r="N1652" s="146" t="s">
        <v>39</v>
      </c>
      <c r="P1652" s="147">
        <f>O1652*H1652</f>
        <v>0</v>
      </c>
      <c r="Q1652" s="147">
        <v>7.8100000000000001E-3</v>
      </c>
      <c r="R1652" s="147">
        <f>Q1652*H1652</f>
        <v>7.8100000000000001E-3</v>
      </c>
      <c r="S1652" s="147">
        <v>0</v>
      </c>
      <c r="T1652" s="148">
        <f>S1652*H1652</f>
        <v>0</v>
      </c>
      <c r="AR1652" s="149" t="s">
        <v>334</v>
      </c>
      <c r="AT1652" s="149" t="s">
        <v>243</v>
      </c>
      <c r="AU1652" s="149" t="s">
        <v>86</v>
      </c>
      <c r="AY1652" s="17" t="s">
        <v>241</v>
      </c>
      <c r="BE1652" s="150">
        <f>IF(N1652="základní",J1652,0)</f>
        <v>0</v>
      </c>
      <c r="BF1652" s="150">
        <f>IF(N1652="snížená",J1652,0)</f>
        <v>0</v>
      </c>
      <c r="BG1652" s="150">
        <f>IF(N1652="zákl. přenesená",J1652,0)</f>
        <v>0</v>
      </c>
      <c r="BH1652" s="150">
        <f>IF(N1652="sníž. přenesená",J1652,0)</f>
        <v>0</v>
      </c>
      <c r="BI1652" s="150">
        <f>IF(N1652="nulová",J1652,0)</f>
        <v>0</v>
      </c>
      <c r="BJ1652" s="17" t="s">
        <v>86</v>
      </c>
      <c r="BK1652" s="150">
        <f>ROUND(I1652*H1652,2)</f>
        <v>0</v>
      </c>
      <c r="BL1652" s="17" t="s">
        <v>334</v>
      </c>
      <c r="BM1652" s="149" t="s">
        <v>4301</v>
      </c>
    </row>
    <row r="1653" spans="2:65" s="1" customFormat="1" ht="24.25" customHeight="1">
      <c r="B1653" s="32"/>
      <c r="C1653" s="137" t="s">
        <v>2290</v>
      </c>
      <c r="D1653" s="137" t="s">
        <v>243</v>
      </c>
      <c r="E1653" s="138" t="s">
        <v>2291</v>
      </c>
      <c r="F1653" s="139" t="s">
        <v>2292</v>
      </c>
      <c r="G1653" s="140" t="s">
        <v>299</v>
      </c>
      <c r="H1653" s="141">
        <v>47.6</v>
      </c>
      <c r="I1653" s="142"/>
      <c r="J1653" s="143">
        <f>ROUND(I1653*H1653,2)</f>
        <v>0</v>
      </c>
      <c r="K1653" s="144"/>
      <c r="L1653" s="32"/>
      <c r="M1653" s="145" t="s">
        <v>1</v>
      </c>
      <c r="N1653" s="146" t="s">
        <v>39</v>
      </c>
      <c r="P1653" s="147">
        <f>O1653*H1653</f>
        <v>0</v>
      </c>
      <c r="Q1653" s="147">
        <v>1.6900000000000001E-3</v>
      </c>
      <c r="R1653" s="147">
        <f>Q1653*H1653</f>
        <v>8.0444000000000002E-2</v>
      </c>
      <c r="S1653" s="147">
        <v>0</v>
      </c>
      <c r="T1653" s="148">
        <f>S1653*H1653</f>
        <v>0</v>
      </c>
      <c r="AR1653" s="149" t="s">
        <v>334</v>
      </c>
      <c r="AT1653" s="149" t="s">
        <v>243</v>
      </c>
      <c r="AU1653" s="149" t="s">
        <v>86</v>
      </c>
      <c r="AY1653" s="17" t="s">
        <v>241</v>
      </c>
      <c r="BE1653" s="150">
        <f>IF(N1653="základní",J1653,0)</f>
        <v>0</v>
      </c>
      <c r="BF1653" s="150">
        <f>IF(N1653="snížená",J1653,0)</f>
        <v>0</v>
      </c>
      <c r="BG1653" s="150">
        <f>IF(N1653="zákl. přenesená",J1653,0)</f>
        <v>0</v>
      </c>
      <c r="BH1653" s="150">
        <f>IF(N1653="sníž. přenesená",J1653,0)</f>
        <v>0</v>
      </c>
      <c r="BI1653" s="150">
        <f>IF(N1653="nulová",J1653,0)</f>
        <v>0</v>
      </c>
      <c r="BJ1653" s="17" t="s">
        <v>86</v>
      </c>
      <c r="BK1653" s="150">
        <f>ROUND(I1653*H1653,2)</f>
        <v>0</v>
      </c>
      <c r="BL1653" s="17" t="s">
        <v>334</v>
      </c>
      <c r="BM1653" s="149" t="s">
        <v>4302</v>
      </c>
    </row>
    <row r="1654" spans="2:65" s="12" customFormat="1" ht="12">
      <c r="B1654" s="151"/>
      <c r="D1654" s="152" t="s">
        <v>249</v>
      </c>
      <c r="E1654" s="153" t="s">
        <v>1</v>
      </c>
      <c r="F1654" s="154" t="s">
        <v>2276</v>
      </c>
      <c r="H1654" s="155">
        <v>47.6</v>
      </c>
      <c r="I1654" s="156"/>
      <c r="L1654" s="151"/>
      <c r="M1654" s="157"/>
      <c r="T1654" s="158"/>
      <c r="AT1654" s="153" t="s">
        <v>249</v>
      </c>
      <c r="AU1654" s="153" t="s">
        <v>86</v>
      </c>
      <c r="AV1654" s="12" t="s">
        <v>86</v>
      </c>
      <c r="AW1654" s="12" t="s">
        <v>30</v>
      </c>
      <c r="AX1654" s="12" t="s">
        <v>73</v>
      </c>
      <c r="AY1654" s="153" t="s">
        <v>241</v>
      </c>
    </row>
    <row r="1655" spans="2:65" s="13" customFormat="1" ht="12">
      <c r="B1655" s="159"/>
      <c r="D1655" s="152" t="s">
        <v>249</v>
      </c>
      <c r="E1655" s="160" t="s">
        <v>1</v>
      </c>
      <c r="F1655" s="161" t="s">
        <v>263</v>
      </c>
      <c r="H1655" s="162">
        <v>47.6</v>
      </c>
      <c r="I1655" s="163"/>
      <c r="L1655" s="159"/>
      <c r="M1655" s="164"/>
      <c r="T1655" s="165"/>
      <c r="AT1655" s="160" t="s">
        <v>249</v>
      </c>
      <c r="AU1655" s="160" t="s">
        <v>86</v>
      </c>
      <c r="AV1655" s="13" t="s">
        <v>247</v>
      </c>
      <c r="AW1655" s="13" t="s">
        <v>30</v>
      </c>
      <c r="AX1655" s="13" t="s">
        <v>80</v>
      </c>
      <c r="AY1655" s="160" t="s">
        <v>241</v>
      </c>
    </row>
    <row r="1656" spans="2:65" s="1" customFormat="1" ht="24.25" customHeight="1">
      <c r="B1656" s="32"/>
      <c r="C1656" s="137" t="s">
        <v>2294</v>
      </c>
      <c r="D1656" s="137" t="s">
        <v>243</v>
      </c>
      <c r="E1656" s="138" t="s">
        <v>2295</v>
      </c>
      <c r="F1656" s="139" t="s">
        <v>2296</v>
      </c>
      <c r="G1656" s="140" t="s">
        <v>327</v>
      </c>
      <c r="H1656" s="141">
        <v>4</v>
      </c>
      <c r="I1656" s="142"/>
      <c r="J1656" s="143">
        <f>ROUND(I1656*H1656,2)</f>
        <v>0</v>
      </c>
      <c r="K1656" s="144"/>
      <c r="L1656" s="32"/>
      <c r="M1656" s="145" t="s">
        <v>1</v>
      </c>
      <c r="N1656" s="146" t="s">
        <v>39</v>
      </c>
      <c r="P1656" s="147">
        <f>O1656*H1656</f>
        <v>0</v>
      </c>
      <c r="Q1656" s="147">
        <v>3.6000000000000002E-4</v>
      </c>
      <c r="R1656" s="147">
        <f>Q1656*H1656</f>
        <v>1.4400000000000001E-3</v>
      </c>
      <c r="S1656" s="147">
        <v>0</v>
      </c>
      <c r="T1656" s="148">
        <f>S1656*H1656</f>
        <v>0</v>
      </c>
      <c r="AR1656" s="149" t="s">
        <v>334</v>
      </c>
      <c r="AT1656" s="149" t="s">
        <v>243</v>
      </c>
      <c r="AU1656" s="149" t="s">
        <v>86</v>
      </c>
      <c r="AY1656" s="17" t="s">
        <v>241</v>
      </c>
      <c r="BE1656" s="150">
        <f>IF(N1656="základní",J1656,0)</f>
        <v>0</v>
      </c>
      <c r="BF1656" s="150">
        <f>IF(N1656="snížená",J1656,0)</f>
        <v>0</v>
      </c>
      <c r="BG1656" s="150">
        <f>IF(N1656="zákl. přenesená",J1656,0)</f>
        <v>0</v>
      </c>
      <c r="BH1656" s="150">
        <f>IF(N1656="sníž. přenesená",J1656,0)</f>
        <v>0</v>
      </c>
      <c r="BI1656" s="150">
        <f>IF(N1656="nulová",J1656,0)</f>
        <v>0</v>
      </c>
      <c r="BJ1656" s="17" t="s">
        <v>86</v>
      </c>
      <c r="BK1656" s="150">
        <f>ROUND(I1656*H1656,2)</f>
        <v>0</v>
      </c>
      <c r="BL1656" s="17" t="s">
        <v>334</v>
      </c>
      <c r="BM1656" s="149" t="s">
        <v>4303</v>
      </c>
    </row>
    <row r="1657" spans="2:65" s="1" customFormat="1" ht="24.25" customHeight="1">
      <c r="B1657" s="32"/>
      <c r="C1657" s="137" t="s">
        <v>2298</v>
      </c>
      <c r="D1657" s="137" t="s">
        <v>243</v>
      </c>
      <c r="E1657" s="138" t="s">
        <v>2299</v>
      </c>
      <c r="F1657" s="139" t="s">
        <v>2300</v>
      </c>
      <c r="G1657" s="140" t="s">
        <v>299</v>
      </c>
      <c r="H1657" s="141">
        <v>13.36</v>
      </c>
      <c r="I1657" s="142"/>
      <c r="J1657" s="143">
        <f>ROUND(I1657*H1657,2)</f>
        <v>0</v>
      </c>
      <c r="K1657" s="144"/>
      <c r="L1657" s="32"/>
      <c r="M1657" s="145" t="s">
        <v>1</v>
      </c>
      <c r="N1657" s="146" t="s">
        <v>39</v>
      </c>
      <c r="P1657" s="147">
        <f>O1657*H1657</f>
        <v>0</v>
      </c>
      <c r="Q1657" s="147">
        <v>2.1700000000000001E-3</v>
      </c>
      <c r="R1657" s="147">
        <f>Q1657*H1657</f>
        <v>2.8991199999999998E-2</v>
      </c>
      <c r="S1657" s="147">
        <v>0</v>
      </c>
      <c r="T1657" s="148">
        <f>S1657*H1657</f>
        <v>0</v>
      </c>
      <c r="AR1657" s="149" t="s">
        <v>334</v>
      </c>
      <c r="AT1657" s="149" t="s">
        <v>243</v>
      </c>
      <c r="AU1657" s="149" t="s">
        <v>86</v>
      </c>
      <c r="AY1657" s="17" t="s">
        <v>241</v>
      </c>
      <c r="BE1657" s="150">
        <f>IF(N1657="základní",J1657,0)</f>
        <v>0</v>
      </c>
      <c r="BF1657" s="150">
        <f>IF(N1657="snížená",J1657,0)</f>
        <v>0</v>
      </c>
      <c r="BG1657" s="150">
        <f>IF(N1657="zákl. přenesená",J1657,0)</f>
        <v>0</v>
      </c>
      <c r="BH1657" s="150">
        <f>IF(N1657="sníž. přenesená",J1657,0)</f>
        <v>0</v>
      </c>
      <c r="BI1657" s="150">
        <f>IF(N1657="nulová",J1657,0)</f>
        <v>0</v>
      </c>
      <c r="BJ1657" s="17" t="s">
        <v>86</v>
      </c>
      <c r="BK1657" s="150">
        <f>ROUND(I1657*H1657,2)</f>
        <v>0</v>
      </c>
      <c r="BL1657" s="17" t="s">
        <v>334</v>
      </c>
      <c r="BM1657" s="149" t="s">
        <v>4304</v>
      </c>
    </row>
    <row r="1658" spans="2:65" s="12" customFormat="1" ht="12">
      <c r="B1658" s="151"/>
      <c r="D1658" s="152" t="s">
        <v>249</v>
      </c>
      <c r="E1658" s="153" t="s">
        <v>1</v>
      </c>
      <c r="F1658" s="154" t="s">
        <v>2302</v>
      </c>
      <c r="H1658" s="155">
        <v>13.36</v>
      </c>
      <c r="I1658" s="156"/>
      <c r="L1658" s="151"/>
      <c r="M1658" s="157"/>
      <c r="T1658" s="158"/>
      <c r="AT1658" s="153" t="s">
        <v>249</v>
      </c>
      <c r="AU1658" s="153" t="s">
        <v>86</v>
      </c>
      <c r="AV1658" s="12" t="s">
        <v>86</v>
      </c>
      <c r="AW1658" s="12" t="s">
        <v>30</v>
      </c>
      <c r="AX1658" s="12" t="s">
        <v>73</v>
      </c>
      <c r="AY1658" s="153" t="s">
        <v>241</v>
      </c>
    </row>
    <row r="1659" spans="2:65" s="13" customFormat="1" ht="12">
      <c r="B1659" s="159"/>
      <c r="D1659" s="152" t="s">
        <v>249</v>
      </c>
      <c r="E1659" s="160" t="s">
        <v>1</v>
      </c>
      <c r="F1659" s="161" t="s">
        <v>263</v>
      </c>
      <c r="H1659" s="162">
        <v>13.36</v>
      </c>
      <c r="I1659" s="163"/>
      <c r="L1659" s="159"/>
      <c r="M1659" s="164"/>
      <c r="T1659" s="165"/>
      <c r="AT1659" s="160" t="s">
        <v>249</v>
      </c>
      <c r="AU1659" s="160" t="s">
        <v>86</v>
      </c>
      <c r="AV1659" s="13" t="s">
        <v>247</v>
      </c>
      <c r="AW1659" s="13" t="s">
        <v>30</v>
      </c>
      <c r="AX1659" s="13" t="s">
        <v>80</v>
      </c>
      <c r="AY1659" s="160" t="s">
        <v>241</v>
      </c>
    </row>
    <row r="1660" spans="2:65" s="1" customFormat="1" ht="24.25" customHeight="1">
      <c r="B1660" s="32"/>
      <c r="C1660" s="137" t="s">
        <v>2303</v>
      </c>
      <c r="D1660" s="137" t="s">
        <v>243</v>
      </c>
      <c r="E1660" s="138" t="s">
        <v>2304</v>
      </c>
      <c r="F1660" s="139" t="s">
        <v>2305</v>
      </c>
      <c r="G1660" s="140" t="s">
        <v>282</v>
      </c>
      <c r="H1660" s="141">
        <v>2.8650000000000002</v>
      </c>
      <c r="I1660" s="142"/>
      <c r="J1660" s="143">
        <f>ROUND(I1660*H1660,2)</f>
        <v>0</v>
      </c>
      <c r="K1660" s="144"/>
      <c r="L1660" s="32"/>
      <c r="M1660" s="145" t="s">
        <v>1</v>
      </c>
      <c r="N1660" s="146" t="s">
        <v>39</v>
      </c>
      <c r="P1660" s="147">
        <f>O1660*H1660</f>
        <v>0</v>
      </c>
      <c r="Q1660" s="147">
        <v>0</v>
      </c>
      <c r="R1660" s="147">
        <f>Q1660*H1660</f>
        <v>0</v>
      </c>
      <c r="S1660" s="147">
        <v>0</v>
      </c>
      <c r="T1660" s="148">
        <f>S1660*H1660</f>
        <v>0</v>
      </c>
      <c r="AR1660" s="149" t="s">
        <v>334</v>
      </c>
      <c r="AT1660" s="149" t="s">
        <v>243</v>
      </c>
      <c r="AU1660" s="149" t="s">
        <v>86</v>
      </c>
      <c r="AY1660" s="17" t="s">
        <v>241</v>
      </c>
      <c r="BE1660" s="150">
        <f>IF(N1660="základní",J1660,0)</f>
        <v>0</v>
      </c>
      <c r="BF1660" s="150">
        <f>IF(N1660="snížená",J1660,0)</f>
        <v>0</v>
      </c>
      <c r="BG1660" s="150">
        <f>IF(N1660="zákl. přenesená",J1660,0)</f>
        <v>0</v>
      </c>
      <c r="BH1660" s="150">
        <f>IF(N1660="sníž. přenesená",J1660,0)</f>
        <v>0</v>
      </c>
      <c r="BI1660" s="150">
        <f>IF(N1660="nulová",J1660,0)</f>
        <v>0</v>
      </c>
      <c r="BJ1660" s="17" t="s">
        <v>86</v>
      </c>
      <c r="BK1660" s="150">
        <f>ROUND(I1660*H1660,2)</f>
        <v>0</v>
      </c>
      <c r="BL1660" s="17" t="s">
        <v>334</v>
      </c>
      <c r="BM1660" s="149" t="s">
        <v>4305</v>
      </c>
    </row>
    <row r="1661" spans="2:65" s="11" customFormat="1" ht="22.75" customHeight="1">
      <c r="B1661" s="125"/>
      <c r="D1661" s="126" t="s">
        <v>72</v>
      </c>
      <c r="E1661" s="135" t="s">
        <v>2307</v>
      </c>
      <c r="F1661" s="135" t="s">
        <v>2308</v>
      </c>
      <c r="I1661" s="128"/>
      <c r="J1661" s="136">
        <f>BK1661</f>
        <v>0</v>
      </c>
      <c r="L1661" s="125"/>
      <c r="M1661" s="130"/>
      <c r="P1661" s="131">
        <f>SUM(P1662:P1677)</f>
        <v>0</v>
      </c>
      <c r="R1661" s="131">
        <f>SUM(R1662:R1677)</f>
        <v>6.6227359999999999E-2</v>
      </c>
      <c r="T1661" s="132">
        <f>SUM(T1662:T1677)</f>
        <v>0</v>
      </c>
      <c r="AR1661" s="126" t="s">
        <v>86</v>
      </c>
      <c r="AT1661" s="133" t="s">
        <v>72</v>
      </c>
      <c r="AU1661" s="133" t="s">
        <v>80</v>
      </c>
      <c r="AY1661" s="126" t="s">
        <v>241</v>
      </c>
      <c r="BK1661" s="134">
        <f>SUM(BK1662:BK1677)</f>
        <v>0</v>
      </c>
    </row>
    <row r="1662" spans="2:65" s="1" customFormat="1" ht="24.25" customHeight="1">
      <c r="B1662" s="32"/>
      <c r="C1662" s="137" t="s">
        <v>2309</v>
      </c>
      <c r="D1662" s="137" t="s">
        <v>243</v>
      </c>
      <c r="E1662" s="138" t="s">
        <v>2310</v>
      </c>
      <c r="F1662" s="139" t="s">
        <v>2311</v>
      </c>
      <c r="G1662" s="140" t="s">
        <v>327</v>
      </c>
      <c r="H1662" s="141">
        <v>1</v>
      </c>
      <c r="I1662" s="142"/>
      <c r="J1662" s="143">
        <f>ROUND(I1662*H1662,2)</f>
        <v>0</v>
      </c>
      <c r="K1662" s="144"/>
      <c r="L1662" s="32"/>
      <c r="M1662" s="145" t="s">
        <v>1</v>
      </c>
      <c r="N1662" s="146" t="s">
        <v>39</v>
      </c>
      <c r="P1662" s="147">
        <f>O1662*H1662</f>
        <v>0</v>
      </c>
      <c r="Q1662" s="147">
        <v>0</v>
      </c>
      <c r="R1662" s="147">
        <f>Q1662*H1662</f>
        <v>0</v>
      </c>
      <c r="S1662" s="147">
        <v>0</v>
      </c>
      <c r="T1662" s="148">
        <f>S1662*H1662</f>
        <v>0</v>
      </c>
      <c r="AR1662" s="149" t="s">
        <v>334</v>
      </c>
      <c r="AT1662" s="149" t="s">
        <v>243</v>
      </c>
      <c r="AU1662" s="149" t="s">
        <v>86</v>
      </c>
      <c r="AY1662" s="17" t="s">
        <v>241</v>
      </c>
      <c r="BE1662" s="150">
        <f>IF(N1662="základní",J1662,0)</f>
        <v>0</v>
      </c>
      <c r="BF1662" s="150">
        <f>IF(N1662="snížená",J1662,0)</f>
        <v>0</v>
      </c>
      <c r="BG1662" s="150">
        <f>IF(N1662="zákl. přenesená",J1662,0)</f>
        <v>0</v>
      </c>
      <c r="BH1662" s="150">
        <f>IF(N1662="sníž. přenesená",J1662,0)</f>
        <v>0</v>
      </c>
      <c r="BI1662" s="150">
        <f>IF(N1662="nulová",J1662,0)</f>
        <v>0</v>
      </c>
      <c r="BJ1662" s="17" t="s">
        <v>86</v>
      </c>
      <c r="BK1662" s="150">
        <f>ROUND(I1662*H1662,2)</f>
        <v>0</v>
      </c>
      <c r="BL1662" s="17" t="s">
        <v>334</v>
      </c>
      <c r="BM1662" s="149" t="s">
        <v>4306</v>
      </c>
    </row>
    <row r="1663" spans="2:65" s="12" customFormat="1" ht="12">
      <c r="B1663" s="151"/>
      <c r="D1663" s="152" t="s">
        <v>249</v>
      </c>
      <c r="E1663" s="153" t="s">
        <v>1</v>
      </c>
      <c r="F1663" s="154" t="s">
        <v>1253</v>
      </c>
      <c r="H1663" s="155">
        <v>1</v>
      </c>
      <c r="I1663" s="156"/>
      <c r="L1663" s="151"/>
      <c r="M1663" s="157"/>
      <c r="T1663" s="158"/>
      <c r="AT1663" s="153" t="s">
        <v>249</v>
      </c>
      <c r="AU1663" s="153" t="s">
        <v>86</v>
      </c>
      <c r="AV1663" s="12" t="s">
        <v>86</v>
      </c>
      <c r="AW1663" s="12" t="s">
        <v>30</v>
      </c>
      <c r="AX1663" s="12" t="s">
        <v>73</v>
      </c>
      <c r="AY1663" s="153" t="s">
        <v>241</v>
      </c>
    </row>
    <row r="1664" spans="2:65" s="13" customFormat="1" ht="12">
      <c r="B1664" s="159"/>
      <c r="D1664" s="152" t="s">
        <v>249</v>
      </c>
      <c r="E1664" s="160" t="s">
        <v>1</v>
      </c>
      <c r="F1664" s="161" t="s">
        <v>2313</v>
      </c>
      <c r="H1664" s="162">
        <v>1</v>
      </c>
      <c r="I1664" s="163"/>
      <c r="L1664" s="159"/>
      <c r="M1664" s="164"/>
      <c r="T1664" s="165"/>
      <c r="AT1664" s="160" t="s">
        <v>249</v>
      </c>
      <c r="AU1664" s="160" t="s">
        <v>86</v>
      </c>
      <c r="AV1664" s="13" t="s">
        <v>247</v>
      </c>
      <c r="AW1664" s="13" t="s">
        <v>30</v>
      </c>
      <c r="AX1664" s="13" t="s">
        <v>80</v>
      </c>
      <c r="AY1664" s="160" t="s">
        <v>241</v>
      </c>
    </row>
    <row r="1665" spans="2:65" s="1" customFormat="1" ht="16.5" customHeight="1">
      <c r="B1665" s="32"/>
      <c r="C1665" s="173" t="s">
        <v>2314</v>
      </c>
      <c r="D1665" s="173" t="s">
        <v>319</v>
      </c>
      <c r="E1665" s="174" t="s">
        <v>2315</v>
      </c>
      <c r="F1665" s="175" t="s">
        <v>2316</v>
      </c>
      <c r="G1665" s="176" t="s">
        <v>327</v>
      </c>
      <c r="H1665" s="177">
        <v>1</v>
      </c>
      <c r="I1665" s="178"/>
      <c r="J1665" s="179">
        <f>ROUND(I1665*H1665,2)</f>
        <v>0</v>
      </c>
      <c r="K1665" s="180"/>
      <c r="L1665" s="181"/>
      <c r="M1665" s="182" t="s">
        <v>1</v>
      </c>
      <c r="N1665" s="183" t="s">
        <v>39</v>
      </c>
      <c r="P1665" s="147">
        <f>O1665*H1665</f>
        <v>0</v>
      </c>
      <c r="Q1665" s="147">
        <v>6.0000000000000001E-3</v>
      </c>
      <c r="R1665" s="147">
        <f>Q1665*H1665</f>
        <v>6.0000000000000001E-3</v>
      </c>
      <c r="S1665" s="147">
        <v>0</v>
      </c>
      <c r="T1665" s="148">
        <f>S1665*H1665</f>
        <v>0</v>
      </c>
      <c r="AR1665" s="149" t="s">
        <v>420</v>
      </c>
      <c r="AT1665" s="149" t="s">
        <v>319</v>
      </c>
      <c r="AU1665" s="149" t="s">
        <v>86</v>
      </c>
      <c r="AY1665" s="17" t="s">
        <v>241</v>
      </c>
      <c r="BE1665" s="150">
        <f>IF(N1665="základní",J1665,0)</f>
        <v>0</v>
      </c>
      <c r="BF1665" s="150">
        <f>IF(N1665="snížená",J1665,0)</f>
        <v>0</v>
      </c>
      <c r="BG1665" s="150">
        <f>IF(N1665="zákl. přenesená",J1665,0)</f>
        <v>0</v>
      </c>
      <c r="BH1665" s="150">
        <f>IF(N1665="sníž. přenesená",J1665,0)</f>
        <v>0</v>
      </c>
      <c r="BI1665" s="150">
        <f>IF(N1665="nulová",J1665,0)</f>
        <v>0</v>
      </c>
      <c r="BJ1665" s="17" t="s">
        <v>86</v>
      </c>
      <c r="BK1665" s="150">
        <f>ROUND(I1665*H1665,2)</f>
        <v>0</v>
      </c>
      <c r="BL1665" s="17" t="s">
        <v>334</v>
      </c>
      <c r="BM1665" s="149" t="s">
        <v>4307</v>
      </c>
    </row>
    <row r="1666" spans="2:65" s="1" customFormat="1" ht="16.5" customHeight="1">
      <c r="B1666" s="32"/>
      <c r="C1666" s="137" t="s">
        <v>2318</v>
      </c>
      <c r="D1666" s="137" t="s">
        <v>243</v>
      </c>
      <c r="E1666" s="138" t="s">
        <v>2319</v>
      </c>
      <c r="F1666" s="139" t="s">
        <v>2320</v>
      </c>
      <c r="G1666" s="140" t="s">
        <v>327</v>
      </c>
      <c r="H1666" s="141">
        <v>95</v>
      </c>
      <c r="I1666" s="142"/>
      <c r="J1666" s="143">
        <f>ROUND(I1666*H1666,2)</f>
        <v>0</v>
      </c>
      <c r="K1666" s="144"/>
      <c r="L1666" s="32"/>
      <c r="M1666" s="145" t="s">
        <v>1</v>
      </c>
      <c r="N1666" s="146" t="s">
        <v>39</v>
      </c>
      <c r="P1666" s="147">
        <f>O1666*H1666</f>
        <v>0</v>
      </c>
      <c r="Q1666" s="147">
        <v>0</v>
      </c>
      <c r="R1666" s="147">
        <f>Q1666*H1666</f>
        <v>0</v>
      </c>
      <c r="S1666" s="147">
        <v>0</v>
      </c>
      <c r="T1666" s="148">
        <f>S1666*H1666</f>
        <v>0</v>
      </c>
      <c r="AR1666" s="149" t="s">
        <v>334</v>
      </c>
      <c r="AT1666" s="149" t="s">
        <v>243</v>
      </c>
      <c r="AU1666" s="149" t="s">
        <v>86</v>
      </c>
      <c r="AY1666" s="17" t="s">
        <v>241</v>
      </c>
      <c r="BE1666" s="150">
        <f>IF(N1666="základní",J1666,0)</f>
        <v>0</v>
      </c>
      <c r="BF1666" s="150">
        <f>IF(N1666="snížená",J1666,0)</f>
        <v>0</v>
      </c>
      <c r="BG1666" s="150">
        <f>IF(N1666="zákl. přenesená",J1666,0)</f>
        <v>0</v>
      </c>
      <c r="BH1666" s="150">
        <f>IF(N1666="sníž. přenesená",J1666,0)</f>
        <v>0</v>
      </c>
      <c r="BI1666" s="150">
        <f>IF(N1666="nulová",J1666,0)</f>
        <v>0</v>
      </c>
      <c r="BJ1666" s="17" t="s">
        <v>86</v>
      </c>
      <c r="BK1666" s="150">
        <f>ROUND(I1666*H1666,2)</f>
        <v>0</v>
      </c>
      <c r="BL1666" s="17" t="s">
        <v>334</v>
      </c>
      <c r="BM1666" s="149" t="s">
        <v>4308</v>
      </c>
    </row>
    <row r="1667" spans="2:65" s="1" customFormat="1" ht="16.5" customHeight="1">
      <c r="B1667" s="32"/>
      <c r="C1667" s="173" t="s">
        <v>2322</v>
      </c>
      <c r="D1667" s="173" t="s">
        <v>319</v>
      </c>
      <c r="E1667" s="174" t="s">
        <v>2323</v>
      </c>
      <c r="F1667" s="175" t="s">
        <v>2324</v>
      </c>
      <c r="G1667" s="176" t="s">
        <v>299</v>
      </c>
      <c r="H1667" s="177">
        <v>47.6</v>
      </c>
      <c r="I1667" s="178"/>
      <c r="J1667" s="179">
        <f>ROUND(I1667*H1667,2)</f>
        <v>0</v>
      </c>
      <c r="K1667" s="180"/>
      <c r="L1667" s="181"/>
      <c r="M1667" s="182" t="s">
        <v>1</v>
      </c>
      <c r="N1667" s="183" t="s">
        <v>39</v>
      </c>
      <c r="P1667" s="147">
        <f>O1667*H1667</f>
        <v>0</v>
      </c>
      <c r="Q1667" s="147">
        <v>5.9999999999999995E-4</v>
      </c>
      <c r="R1667" s="147">
        <f>Q1667*H1667</f>
        <v>2.8559999999999999E-2</v>
      </c>
      <c r="S1667" s="147">
        <v>0</v>
      </c>
      <c r="T1667" s="148">
        <f>S1667*H1667</f>
        <v>0</v>
      </c>
      <c r="AR1667" s="149" t="s">
        <v>420</v>
      </c>
      <c r="AT1667" s="149" t="s">
        <v>319</v>
      </c>
      <c r="AU1667" s="149" t="s">
        <v>86</v>
      </c>
      <c r="AY1667" s="17" t="s">
        <v>241</v>
      </c>
      <c r="BE1667" s="150">
        <f>IF(N1667="základní",J1667,0)</f>
        <v>0</v>
      </c>
      <c r="BF1667" s="150">
        <f>IF(N1667="snížená",J1667,0)</f>
        <v>0</v>
      </c>
      <c r="BG1667" s="150">
        <f>IF(N1667="zákl. přenesená",J1667,0)</f>
        <v>0</v>
      </c>
      <c r="BH1667" s="150">
        <f>IF(N1667="sníž. přenesená",J1667,0)</f>
        <v>0</v>
      </c>
      <c r="BI1667" s="150">
        <f>IF(N1667="nulová",J1667,0)</f>
        <v>0</v>
      </c>
      <c r="BJ1667" s="17" t="s">
        <v>86</v>
      </c>
      <c r="BK1667" s="150">
        <f>ROUND(I1667*H1667,2)</f>
        <v>0</v>
      </c>
      <c r="BL1667" s="17" t="s">
        <v>334</v>
      </c>
      <c r="BM1667" s="149" t="s">
        <v>4309</v>
      </c>
    </row>
    <row r="1668" spans="2:65" s="12" customFormat="1" ht="12">
      <c r="B1668" s="151"/>
      <c r="D1668" s="152" t="s">
        <v>249</v>
      </c>
      <c r="E1668" s="153" t="s">
        <v>1</v>
      </c>
      <c r="F1668" s="154" t="s">
        <v>2276</v>
      </c>
      <c r="H1668" s="155">
        <v>47.6</v>
      </c>
      <c r="I1668" s="156"/>
      <c r="L1668" s="151"/>
      <c r="M1668" s="157"/>
      <c r="T1668" s="158"/>
      <c r="AT1668" s="153" t="s">
        <v>249</v>
      </c>
      <c r="AU1668" s="153" t="s">
        <v>86</v>
      </c>
      <c r="AV1668" s="12" t="s">
        <v>86</v>
      </c>
      <c r="AW1668" s="12" t="s">
        <v>30</v>
      </c>
      <c r="AX1668" s="12" t="s">
        <v>73</v>
      </c>
      <c r="AY1668" s="153" t="s">
        <v>241</v>
      </c>
    </row>
    <row r="1669" spans="2:65" s="13" customFormat="1" ht="12">
      <c r="B1669" s="159"/>
      <c r="D1669" s="152" t="s">
        <v>249</v>
      </c>
      <c r="E1669" s="160" t="s">
        <v>1</v>
      </c>
      <c r="F1669" s="161" t="s">
        <v>251</v>
      </c>
      <c r="H1669" s="162">
        <v>47.6</v>
      </c>
      <c r="I1669" s="163"/>
      <c r="L1669" s="159"/>
      <c r="M1669" s="164"/>
      <c r="T1669" s="165"/>
      <c r="AT1669" s="160" t="s">
        <v>249</v>
      </c>
      <c r="AU1669" s="160" t="s">
        <v>86</v>
      </c>
      <c r="AV1669" s="13" t="s">
        <v>247</v>
      </c>
      <c r="AW1669" s="13" t="s">
        <v>30</v>
      </c>
      <c r="AX1669" s="13" t="s">
        <v>80</v>
      </c>
      <c r="AY1669" s="160" t="s">
        <v>241</v>
      </c>
    </row>
    <row r="1670" spans="2:65" s="1" customFormat="1" ht="33" customHeight="1">
      <c r="B1670" s="32"/>
      <c r="C1670" s="137" t="s">
        <v>2326</v>
      </c>
      <c r="D1670" s="137" t="s">
        <v>243</v>
      </c>
      <c r="E1670" s="138" t="s">
        <v>2327</v>
      </c>
      <c r="F1670" s="139" t="s">
        <v>2328</v>
      </c>
      <c r="G1670" s="140" t="s">
        <v>246</v>
      </c>
      <c r="H1670" s="141">
        <v>342.72</v>
      </c>
      <c r="I1670" s="142"/>
      <c r="J1670" s="143">
        <f>ROUND(I1670*H1670,2)</f>
        <v>0</v>
      </c>
      <c r="K1670" s="144"/>
      <c r="L1670" s="32"/>
      <c r="M1670" s="145" t="s">
        <v>1</v>
      </c>
      <c r="N1670" s="146" t="s">
        <v>39</v>
      </c>
      <c r="P1670" s="147">
        <f>O1670*H1670</f>
        <v>0</v>
      </c>
      <c r="Q1670" s="147">
        <v>0</v>
      </c>
      <c r="R1670" s="147">
        <f>Q1670*H1670</f>
        <v>0</v>
      </c>
      <c r="S1670" s="147">
        <v>0</v>
      </c>
      <c r="T1670" s="148">
        <f>S1670*H1670</f>
        <v>0</v>
      </c>
      <c r="AR1670" s="149" t="s">
        <v>334</v>
      </c>
      <c r="AT1670" s="149" t="s">
        <v>243</v>
      </c>
      <c r="AU1670" s="149" t="s">
        <v>86</v>
      </c>
      <c r="AY1670" s="17" t="s">
        <v>241</v>
      </c>
      <c r="BE1670" s="150">
        <f>IF(N1670="základní",J1670,0)</f>
        <v>0</v>
      </c>
      <c r="BF1670" s="150">
        <f>IF(N1670="snížená",J1670,0)</f>
        <v>0</v>
      </c>
      <c r="BG1670" s="150">
        <f>IF(N1670="zákl. přenesená",J1670,0)</f>
        <v>0</v>
      </c>
      <c r="BH1670" s="150">
        <f>IF(N1670="sníž. přenesená",J1670,0)</f>
        <v>0</v>
      </c>
      <c r="BI1670" s="150">
        <f>IF(N1670="nulová",J1670,0)</f>
        <v>0</v>
      </c>
      <c r="BJ1670" s="17" t="s">
        <v>86</v>
      </c>
      <c r="BK1670" s="150">
        <f>ROUND(I1670*H1670,2)</f>
        <v>0</v>
      </c>
      <c r="BL1670" s="17" t="s">
        <v>334</v>
      </c>
      <c r="BM1670" s="149" t="s">
        <v>4310</v>
      </c>
    </row>
    <row r="1671" spans="2:65" s="12" customFormat="1" ht="12">
      <c r="B1671" s="151"/>
      <c r="D1671" s="152" t="s">
        <v>249</v>
      </c>
      <c r="E1671" s="153" t="s">
        <v>1</v>
      </c>
      <c r="F1671" s="154" t="s">
        <v>2252</v>
      </c>
      <c r="H1671" s="155">
        <v>342.72</v>
      </c>
      <c r="I1671" s="156"/>
      <c r="L1671" s="151"/>
      <c r="M1671" s="157"/>
      <c r="T1671" s="158"/>
      <c r="AT1671" s="153" t="s">
        <v>249</v>
      </c>
      <c r="AU1671" s="153" t="s">
        <v>86</v>
      </c>
      <c r="AV1671" s="12" t="s">
        <v>86</v>
      </c>
      <c r="AW1671" s="12" t="s">
        <v>30</v>
      </c>
      <c r="AX1671" s="12" t="s">
        <v>73</v>
      </c>
      <c r="AY1671" s="153" t="s">
        <v>241</v>
      </c>
    </row>
    <row r="1672" spans="2:65" s="13" customFormat="1" ht="12">
      <c r="B1672" s="159"/>
      <c r="D1672" s="152" t="s">
        <v>249</v>
      </c>
      <c r="E1672" s="160" t="s">
        <v>1</v>
      </c>
      <c r="F1672" s="161" t="s">
        <v>251</v>
      </c>
      <c r="H1672" s="162">
        <v>342.72</v>
      </c>
      <c r="I1672" s="163"/>
      <c r="L1672" s="159"/>
      <c r="M1672" s="164"/>
      <c r="T1672" s="165"/>
      <c r="AT1672" s="160" t="s">
        <v>249</v>
      </c>
      <c r="AU1672" s="160" t="s">
        <v>86</v>
      </c>
      <c r="AV1672" s="13" t="s">
        <v>247</v>
      </c>
      <c r="AW1672" s="13" t="s">
        <v>30</v>
      </c>
      <c r="AX1672" s="13" t="s">
        <v>80</v>
      </c>
      <c r="AY1672" s="160" t="s">
        <v>241</v>
      </c>
    </row>
    <row r="1673" spans="2:65" s="1" customFormat="1" ht="24.25" customHeight="1">
      <c r="B1673" s="32"/>
      <c r="C1673" s="173" t="s">
        <v>2330</v>
      </c>
      <c r="D1673" s="173" t="s">
        <v>319</v>
      </c>
      <c r="E1673" s="174" t="s">
        <v>2331</v>
      </c>
      <c r="F1673" s="175" t="s">
        <v>2332</v>
      </c>
      <c r="G1673" s="176" t="s">
        <v>246</v>
      </c>
      <c r="H1673" s="177">
        <v>395.84199999999998</v>
      </c>
      <c r="I1673" s="178"/>
      <c r="J1673" s="179">
        <f>ROUND(I1673*H1673,2)</f>
        <v>0</v>
      </c>
      <c r="K1673" s="180"/>
      <c r="L1673" s="181"/>
      <c r="M1673" s="182" t="s">
        <v>1</v>
      </c>
      <c r="N1673" s="183" t="s">
        <v>39</v>
      </c>
      <c r="P1673" s="147">
        <f>O1673*H1673</f>
        <v>0</v>
      </c>
      <c r="Q1673" s="147">
        <v>8.0000000000000007E-5</v>
      </c>
      <c r="R1673" s="147">
        <f>Q1673*H1673</f>
        <v>3.1667359999999999E-2</v>
      </c>
      <c r="S1673" s="147">
        <v>0</v>
      </c>
      <c r="T1673" s="148">
        <f>S1673*H1673</f>
        <v>0</v>
      </c>
      <c r="AR1673" s="149" t="s">
        <v>420</v>
      </c>
      <c r="AT1673" s="149" t="s">
        <v>319</v>
      </c>
      <c r="AU1673" s="149" t="s">
        <v>86</v>
      </c>
      <c r="AY1673" s="17" t="s">
        <v>241</v>
      </c>
      <c r="BE1673" s="150">
        <f>IF(N1673="základní",J1673,0)</f>
        <v>0</v>
      </c>
      <c r="BF1673" s="150">
        <f>IF(N1673="snížená",J1673,0)</f>
        <v>0</v>
      </c>
      <c r="BG1673" s="150">
        <f>IF(N1673="zákl. přenesená",J1673,0)</f>
        <v>0</v>
      </c>
      <c r="BH1673" s="150">
        <f>IF(N1673="sníž. přenesená",J1673,0)</f>
        <v>0</v>
      </c>
      <c r="BI1673" s="150">
        <f>IF(N1673="nulová",J1673,0)</f>
        <v>0</v>
      </c>
      <c r="BJ1673" s="17" t="s">
        <v>86</v>
      </c>
      <c r="BK1673" s="150">
        <f>ROUND(I1673*H1673,2)</f>
        <v>0</v>
      </c>
      <c r="BL1673" s="17" t="s">
        <v>334</v>
      </c>
      <c r="BM1673" s="149" t="s">
        <v>4311</v>
      </c>
    </row>
    <row r="1674" spans="2:65" s="12" customFormat="1" ht="12">
      <c r="B1674" s="151"/>
      <c r="D1674" s="152" t="s">
        <v>249</v>
      </c>
      <c r="E1674" s="153" t="s">
        <v>1</v>
      </c>
      <c r="F1674" s="154" t="s">
        <v>2334</v>
      </c>
      <c r="H1674" s="155">
        <v>376.99200000000002</v>
      </c>
      <c r="I1674" s="156"/>
      <c r="L1674" s="151"/>
      <c r="M1674" s="157"/>
      <c r="T1674" s="158"/>
      <c r="AT1674" s="153" t="s">
        <v>249</v>
      </c>
      <c r="AU1674" s="153" t="s">
        <v>86</v>
      </c>
      <c r="AV1674" s="12" t="s">
        <v>86</v>
      </c>
      <c r="AW1674" s="12" t="s">
        <v>30</v>
      </c>
      <c r="AX1674" s="12" t="s">
        <v>73</v>
      </c>
      <c r="AY1674" s="153" t="s">
        <v>241</v>
      </c>
    </row>
    <row r="1675" spans="2:65" s="13" customFormat="1" ht="12">
      <c r="B1675" s="159"/>
      <c r="D1675" s="152" t="s">
        <v>249</v>
      </c>
      <c r="E1675" s="160" t="s">
        <v>1</v>
      </c>
      <c r="F1675" s="161" t="s">
        <v>251</v>
      </c>
      <c r="H1675" s="162">
        <v>376.99200000000002</v>
      </c>
      <c r="I1675" s="163"/>
      <c r="L1675" s="159"/>
      <c r="M1675" s="164"/>
      <c r="T1675" s="165"/>
      <c r="AT1675" s="160" t="s">
        <v>249</v>
      </c>
      <c r="AU1675" s="160" t="s">
        <v>86</v>
      </c>
      <c r="AV1675" s="13" t="s">
        <v>247</v>
      </c>
      <c r="AW1675" s="13" t="s">
        <v>30</v>
      </c>
      <c r="AX1675" s="13" t="s">
        <v>73</v>
      </c>
      <c r="AY1675" s="160" t="s">
        <v>241</v>
      </c>
    </row>
    <row r="1676" spans="2:65" s="12" customFormat="1" ht="12">
      <c r="B1676" s="151"/>
      <c r="D1676" s="152" t="s">
        <v>249</v>
      </c>
      <c r="E1676" s="153" t="s">
        <v>1</v>
      </c>
      <c r="F1676" s="154" t="s">
        <v>2335</v>
      </c>
      <c r="H1676" s="155">
        <v>395.84199999999998</v>
      </c>
      <c r="I1676" s="156"/>
      <c r="L1676" s="151"/>
      <c r="M1676" s="157"/>
      <c r="T1676" s="158"/>
      <c r="AT1676" s="153" t="s">
        <v>249</v>
      </c>
      <c r="AU1676" s="153" t="s">
        <v>86</v>
      </c>
      <c r="AV1676" s="12" t="s">
        <v>86</v>
      </c>
      <c r="AW1676" s="12" t="s">
        <v>30</v>
      </c>
      <c r="AX1676" s="12" t="s">
        <v>80</v>
      </c>
      <c r="AY1676" s="153" t="s">
        <v>241</v>
      </c>
    </row>
    <row r="1677" spans="2:65" s="1" customFormat="1" ht="24.25" customHeight="1">
      <c r="B1677" s="32"/>
      <c r="C1677" s="137" t="s">
        <v>2336</v>
      </c>
      <c r="D1677" s="137" t="s">
        <v>243</v>
      </c>
      <c r="E1677" s="138" t="s">
        <v>2337</v>
      </c>
      <c r="F1677" s="139" t="s">
        <v>2338</v>
      </c>
      <c r="G1677" s="140" t="s">
        <v>282</v>
      </c>
      <c r="H1677" s="141">
        <v>6.6000000000000003E-2</v>
      </c>
      <c r="I1677" s="142"/>
      <c r="J1677" s="143">
        <f>ROUND(I1677*H1677,2)</f>
        <v>0</v>
      </c>
      <c r="K1677" s="144"/>
      <c r="L1677" s="32"/>
      <c r="M1677" s="145" t="s">
        <v>1</v>
      </c>
      <c r="N1677" s="146" t="s">
        <v>39</v>
      </c>
      <c r="P1677" s="147">
        <f>O1677*H1677</f>
        <v>0</v>
      </c>
      <c r="Q1677" s="147">
        <v>0</v>
      </c>
      <c r="R1677" s="147">
        <f>Q1677*H1677</f>
        <v>0</v>
      </c>
      <c r="S1677" s="147">
        <v>0</v>
      </c>
      <c r="T1677" s="148">
        <f>S1677*H1677</f>
        <v>0</v>
      </c>
      <c r="AR1677" s="149" t="s">
        <v>334</v>
      </c>
      <c r="AT1677" s="149" t="s">
        <v>243</v>
      </c>
      <c r="AU1677" s="149" t="s">
        <v>86</v>
      </c>
      <c r="AY1677" s="17" t="s">
        <v>241</v>
      </c>
      <c r="BE1677" s="150">
        <f>IF(N1677="základní",J1677,0)</f>
        <v>0</v>
      </c>
      <c r="BF1677" s="150">
        <f>IF(N1677="snížená",J1677,0)</f>
        <v>0</v>
      </c>
      <c r="BG1677" s="150">
        <f>IF(N1677="zákl. přenesená",J1677,0)</f>
        <v>0</v>
      </c>
      <c r="BH1677" s="150">
        <f>IF(N1677="sníž. přenesená",J1677,0)</f>
        <v>0</v>
      </c>
      <c r="BI1677" s="150">
        <f>IF(N1677="nulová",J1677,0)</f>
        <v>0</v>
      </c>
      <c r="BJ1677" s="17" t="s">
        <v>86</v>
      </c>
      <c r="BK1677" s="150">
        <f>ROUND(I1677*H1677,2)</f>
        <v>0</v>
      </c>
      <c r="BL1677" s="17" t="s">
        <v>334</v>
      </c>
      <c r="BM1677" s="149" t="s">
        <v>4312</v>
      </c>
    </row>
    <row r="1678" spans="2:65" s="11" customFormat="1" ht="22.75" customHeight="1">
      <c r="B1678" s="125"/>
      <c r="D1678" s="126" t="s">
        <v>72</v>
      </c>
      <c r="E1678" s="135" t="s">
        <v>2340</v>
      </c>
      <c r="F1678" s="135" t="s">
        <v>2341</v>
      </c>
      <c r="I1678" s="128"/>
      <c r="J1678" s="136">
        <f>BK1678</f>
        <v>0</v>
      </c>
      <c r="L1678" s="125"/>
      <c r="M1678" s="130"/>
      <c r="P1678" s="131">
        <f>SUM(P1679:P1729)</f>
        <v>0</v>
      </c>
      <c r="R1678" s="131">
        <f>SUM(R1679:R1729)</f>
        <v>2.6820341999999999</v>
      </c>
      <c r="T1678" s="132">
        <f>SUM(T1679:T1729)</f>
        <v>0</v>
      </c>
      <c r="AR1678" s="126" t="s">
        <v>86</v>
      </c>
      <c r="AT1678" s="133" t="s">
        <v>72</v>
      </c>
      <c r="AU1678" s="133" t="s">
        <v>80</v>
      </c>
      <c r="AY1678" s="126" t="s">
        <v>241</v>
      </c>
      <c r="BK1678" s="134">
        <f>SUM(BK1679:BK1729)</f>
        <v>0</v>
      </c>
    </row>
    <row r="1679" spans="2:65" s="1" customFormat="1" ht="16.5" customHeight="1">
      <c r="B1679" s="32"/>
      <c r="C1679" s="137" t="s">
        <v>2342</v>
      </c>
      <c r="D1679" s="137" t="s">
        <v>243</v>
      </c>
      <c r="E1679" s="138" t="s">
        <v>2343</v>
      </c>
      <c r="F1679" s="139" t="s">
        <v>2344</v>
      </c>
      <c r="G1679" s="140" t="s">
        <v>327</v>
      </c>
      <c r="H1679" s="141">
        <v>1</v>
      </c>
      <c r="I1679" s="142"/>
      <c r="J1679" s="143">
        <f>ROUND(I1679*H1679,2)</f>
        <v>0</v>
      </c>
      <c r="K1679" s="144"/>
      <c r="L1679" s="32"/>
      <c r="M1679" s="145" t="s">
        <v>1</v>
      </c>
      <c r="N1679" s="146" t="s">
        <v>39</v>
      </c>
      <c r="P1679" s="147">
        <f>O1679*H1679</f>
        <v>0</v>
      </c>
      <c r="Q1679" s="147">
        <v>4.4000000000000002E-4</v>
      </c>
      <c r="R1679" s="147">
        <f>Q1679*H1679</f>
        <v>4.4000000000000002E-4</v>
      </c>
      <c r="S1679" s="147">
        <v>0</v>
      </c>
      <c r="T1679" s="148">
        <f>S1679*H1679</f>
        <v>0</v>
      </c>
      <c r="AR1679" s="149" t="s">
        <v>334</v>
      </c>
      <c r="AT1679" s="149" t="s">
        <v>243</v>
      </c>
      <c r="AU1679" s="149" t="s">
        <v>86</v>
      </c>
      <c r="AY1679" s="17" t="s">
        <v>241</v>
      </c>
      <c r="BE1679" s="150">
        <f>IF(N1679="základní",J1679,0)</f>
        <v>0</v>
      </c>
      <c r="BF1679" s="150">
        <f>IF(N1679="snížená",J1679,0)</f>
        <v>0</v>
      </c>
      <c r="BG1679" s="150">
        <f>IF(N1679="zákl. přenesená",J1679,0)</f>
        <v>0</v>
      </c>
      <c r="BH1679" s="150">
        <f>IF(N1679="sníž. přenesená",J1679,0)</f>
        <v>0</v>
      </c>
      <c r="BI1679" s="150">
        <f>IF(N1679="nulová",J1679,0)</f>
        <v>0</v>
      </c>
      <c r="BJ1679" s="17" t="s">
        <v>86</v>
      </c>
      <c r="BK1679" s="150">
        <f>ROUND(I1679*H1679,2)</f>
        <v>0</v>
      </c>
      <c r="BL1679" s="17" t="s">
        <v>334</v>
      </c>
      <c r="BM1679" s="149" t="s">
        <v>4313</v>
      </c>
    </row>
    <row r="1680" spans="2:65" s="1" customFormat="1" ht="33" customHeight="1">
      <c r="B1680" s="32"/>
      <c r="C1680" s="173" t="s">
        <v>2346</v>
      </c>
      <c r="D1680" s="173" t="s">
        <v>319</v>
      </c>
      <c r="E1680" s="174" t="s">
        <v>2347</v>
      </c>
      <c r="F1680" s="175" t="s">
        <v>2348</v>
      </c>
      <c r="G1680" s="176" t="s">
        <v>327</v>
      </c>
      <c r="H1680" s="177">
        <v>1</v>
      </c>
      <c r="I1680" s="178"/>
      <c r="J1680" s="179">
        <f>ROUND(I1680*H1680,2)</f>
        <v>0</v>
      </c>
      <c r="K1680" s="180"/>
      <c r="L1680" s="181"/>
      <c r="M1680" s="182" t="s">
        <v>1</v>
      </c>
      <c r="N1680" s="183" t="s">
        <v>39</v>
      </c>
      <c r="P1680" s="147">
        <f>O1680*H1680</f>
        <v>0</v>
      </c>
      <c r="Q1680" s="147">
        <v>4.7E-2</v>
      </c>
      <c r="R1680" s="147">
        <f>Q1680*H1680</f>
        <v>4.7E-2</v>
      </c>
      <c r="S1680" s="147">
        <v>0</v>
      </c>
      <c r="T1680" s="148">
        <f>S1680*H1680</f>
        <v>0</v>
      </c>
      <c r="AR1680" s="149" t="s">
        <v>420</v>
      </c>
      <c r="AT1680" s="149" t="s">
        <v>319</v>
      </c>
      <c r="AU1680" s="149" t="s">
        <v>86</v>
      </c>
      <c r="AY1680" s="17" t="s">
        <v>241</v>
      </c>
      <c r="BE1680" s="150">
        <f>IF(N1680="základní",J1680,0)</f>
        <v>0</v>
      </c>
      <c r="BF1680" s="150">
        <f>IF(N1680="snížená",J1680,0)</f>
        <v>0</v>
      </c>
      <c r="BG1680" s="150">
        <f>IF(N1680="zákl. přenesená",J1680,0)</f>
        <v>0</v>
      </c>
      <c r="BH1680" s="150">
        <f>IF(N1680="sníž. přenesená",J1680,0)</f>
        <v>0</v>
      </c>
      <c r="BI1680" s="150">
        <f>IF(N1680="nulová",J1680,0)</f>
        <v>0</v>
      </c>
      <c r="BJ1680" s="17" t="s">
        <v>86</v>
      </c>
      <c r="BK1680" s="150">
        <f>ROUND(I1680*H1680,2)</f>
        <v>0</v>
      </c>
      <c r="BL1680" s="17" t="s">
        <v>334</v>
      </c>
      <c r="BM1680" s="149" t="s">
        <v>4314</v>
      </c>
    </row>
    <row r="1681" spans="2:65" s="1" customFormat="1" ht="24.25" customHeight="1">
      <c r="B1681" s="32"/>
      <c r="C1681" s="137" t="s">
        <v>2350</v>
      </c>
      <c r="D1681" s="137" t="s">
        <v>243</v>
      </c>
      <c r="E1681" s="138" t="s">
        <v>2351</v>
      </c>
      <c r="F1681" s="139" t="s">
        <v>2352</v>
      </c>
      <c r="G1681" s="140" t="s">
        <v>246</v>
      </c>
      <c r="H1681" s="141">
        <v>17.82</v>
      </c>
      <c r="I1681" s="142"/>
      <c r="J1681" s="143">
        <f>ROUND(I1681*H1681,2)</f>
        <v>0</v>
      </c>
      <c r="K1681" s="144"/>
      <c r="L1681" s="32"/>
      <c r="M1681" s="145" t="s">
        <v>1</v>
      </c>
      <c r="N1681" s="146" t="s">
        <v>39</v>
      </c>
      <c r="P1681" s="147">
        <f>O1681*H1681</f>
        <v>0</v>
      </c>
      <c r="Q1681" s="147">
        <v>2.7E-4</v>
      </c>
      <c r="R1681" s="147">
        <f>Q1681*H1681</f>
        <v>4.8114000000000004E-3</v>
      </c>
      <c r="S1681" s="147">
        <v>0</v>
      </c>
      <c r="T1681" s="148">
        <f>S1681*H1681</f>
        <v>0</v>
      </c>
      <c r="AR1681" s="149" t="s">
        <v>334</v>
      </c>
      <c r="AT1681" s="149" t="s">
        <v>243</v>
      </c>
      <c r="AU1681" s="149" t="s">
        <v>86</v>
      </c>
      <c r="AY1681" s="17" t="s">
        <v>241</v>
      </c>
      <c r="BE1681" s="150">
        <f>IF(N1681="základní",J1681,0)</f>
        <v>0</v>
      </c>
      <c r="BF1681" s="150">
        <f>IF(N1681="snížená",J1681,0)</f>
        <v>0</v>
      </c>
      <c r="BG1681" s="150">
        <f>IF(N1681="zákl. přenesená",J1681,0)</f>
        <v>0</v>
      </c>
      <c r="BH1681" s="150">
        <f>IF(N1681="sníž. přenesená",J1681,0)</f>
        <v>0</v>
      </c>
      <c r="BI1681" s="150">
        <f>IF(N1681="nulová",J1681,0)</f>
        <v>0</v>
      </c>
      <c r="BJ1681" s="17" t="s">
        <v>86</v>
      </c>
      <c r="BK1681" s="150">
        <f>ROUND(I1681*H1681,2)</f>
        <v>0</v>
      </c>
      <c r="BL1681" s="17" t="s">
        <v>334</v>
      </c>
      <c r="BM1681" s="149" t="s">
        <v>4315</v>
      </c>
    </row>
    <row r="1682" spans="2:65" s="12" customFormat="1" ht="12">
      <c r="B1682" s="151"/>
      <c r="D1682" s="152" t="s">
        <v>249</v>
      </c>
      <c r="E1682" s="153" t="s">
        <v>1</v>
      </c>
      <c r="F1682" s="154" t="s">
        <v>682</v>
      </c>
      <c r="H1682" s="155">
        <v>17.82</v>
      </c>
      <c r="I1682" s="156"/>
      <c r="L1682" s="151"/>
      <c r="M1682" s="157"/>
      <c r="T1682" s="158"/>
      <c r="AT1682" s="153" t="s">
        <v>249</v>
      </c>
      <c r="AU1682" s="153" t="s">
        <v>86</v>
      </c>
      <c r="AV1682" s="12" t="s">
        <v>86</v>
      </c>
      <c r="AW1682" s="12" t="s">
        <v>30</v>
      </c>
      <c r="AX1682" s="12" t="s">
        <v>73</v>
      </c>
      <c r="AY1682" s="153" t="s">
        <v>241</v>
      </c>
    </row>
    <row r="1683" spans="2:65" s="13" customFormat="1" ht="12">
      <c r="B1683" s="159"/>
      <c r="D1683" s="152" t="s">
        <v>249</v>
      </c>
      <c r="E1683" s="160" t="s">
        <v>1</v>
      </c>
      <c r="F1683" s="161" t="s">
        <v>251</v>
      </c>
      <c r="H1683" s="162">
        <v>17.82</v>
      </c>
      <c r="I1683" s="163"/>
      <c r="L1683" s="159"/>
      <c r="M1683" s="164"/>
      <c r="T1683" s="165"/>
      <c r="AT1683" s="160" t="s">
        <v>249</v>
      </c>
      <c r="AU1683" s="160" t="s">
        <v>86</v>
      </c>
      <c r="AV1683" s="13" t="s">
        <v>247</v>
      </c>
      <c r="AW1683" s="13" t="s">
        <v>30</v>
      </c>
      <c r="AX1683" s="13" t="s">
        <v>80</v>
      </c>
      <c r="AY1683" s="160" t="s">
        <v>241</v>
      </c>
    </row>
    <row r="1684" spans="2:65" s="1" customFormat="1" ht="21.75" customHeight="1">
      <c r="B1684" s="32"/>
      <c r="C1684" s="173" t="s">
        <v>2354</v>
      </c>
      <c r="D1684" s="173" t="s">
        <v>319</v>
      </c>
      <c r="E1684" s="174" t="s">
        <v>2355</v>
      </c>
      <c r="F1684" s="175" t="s">
        <v>2356</v>
      </c>
      <c r="G1684" s="176" t="s">
        <v>1608</v>
      </c>
      <c r="H1684" s="177">
        <v>8</v>
      </c>
      <c r="I1684" s="178"/>
      <c r="J1684" s="179">
        <f>ROUND(I1684*H1684,2)</f>
        <v>0</v>
      </c>
      <c r="K1684" s="180"/>
      <c r="L1684" s="181"/>
      <c r="M1684" s="182" t="s">
        <v>1</v>
      </c>
      <c r="N1684" s="183" t="s">
        <v>39</v>
      </c>
      <c r="P1684" s="147">
        <f>O1684*H1684</f>
        <v>0</v>
      </c>
      <c r="Q1684" s="147">
        <v>3.6810000000000002E-2</v>
      </c>
      <c r="R1684" s="147">
        <f>Q1684*H1684</f>
        <v>0.29448000000000002</v>
      </c>
      <c r="S1684" s="147">
        <v>0</v>
      </c>
      <c r="T1684" s="148">
        <f>S1684*H1684</f>
        <v>0</v>
      </c>
      <c r="AR1684" s="149" t="s">
        <v>420</v>
      </c>
      <c r="AT1684" s="149" t="s">
        <v>319</v>
      </c>
      <c r="AU1684" s="149" t="s">
        <v>86</v>
      </c>
      <c r="AY1684" s="17" t="s">
        <v>241</v>
      </c>
      <c r="BE1684" s="150">
        <f>IF(N1684="základní",J1684,0)</f>
        <v>0</v>
      </c>
      <c r="BF1684" s="150">
        <f>IF(N1684="snížená",J1684,0)</f>
        <v>0</v>
      </c>
      <c r="BG1684" s="150">
        <f>IF(N1684="zákl. přenesená",J1684,0)</f>
        <v>0</v>
      </c>
      <c r="BH1684" s="150">
        <f>IF(N1684="sníž. přenesená",J1684,0)</f>
        <v>0</v>
      </c>
      <c r="BI1684" s="150">
        <f>IF(N1684="nulová",J1684,0)</f>
        <v>0</v>
      </c>
      <c r="BJ1684" s="17" t="s">
        <v>86</v>
      </c>
      <c r="BK1684" s="150">
        <f>ROUND(I1684*H1684,2)</f>
        <v>0</v>
      </c>
      <c r="BL1684" s="17" t="s">
        <v>334</v>
      </c>
      <c r="BM1684" s="149" t="s">
        <v>4316</v>
      </c>
    </row>
    <row r="1685" spans="2:65" s="12" customFormat="1" ht="12">
      <c r="B1685" s="151"/>
      <c r="D1685" s="152" t="s">
        <v>249</v>
      </c>
      <c r="E1685" s="153" t="s">
        <v>1</v>
      </c>
      <c r="F1685" s="154" t="s">
        <v>1158</v>
      </c>
      <c r="H1685" s="155">
        <v>8</v>
      </c>
      <c r="I1685" s="156"/>
      <c r="L1685" s="151"/>
      <c r="M1685" s="157"/>
      <c r="T1685" s="158"/>
      <c r="AT1685" s="153" t="s">
        <v>249</v>
      </c>
      <c r="AU1685" s="153" t="s">
        <v>86</v>
      </c>
      <c r="AV1685" s="12" t="s">
        <v>86</v>
      </c>
      <c r="AW1685" s="12" t="s">
        <v>30</v>
      </c>
      <c r="AX1685" s="12" t="s">
        <v>73</v>
      </c>
      <c r="AY1685" s="153" t="s">
        <v>241</v>
      </c>
    </row>
    <row r="1686" spans="2:65" s="13" customFormat="1" ht="12">
      <c r="B1686" s="159"/>
      <c r="D1686" s="152" t="s">
        <v>249</v>
      </c>
      <c r="E1686" s="160" t="s">
        <v>1</v>
      </c>
      <c r="F1686" s="161" t="s">
        <v>251</v>
      </c>
      <c r="H1686" s="162">
        <v>8</v>
      </c>
      <c r="I1686" s="163"/>
      <c r="L1686" s="159"/>
      <c r="M1686" s="164"/>
      <c r="T1686" s="165"/>
      <c r="AT1686" s="160" t="s">
        <v>249</v>
      </c>
      <c r="AU1686" s="160" t="s">
        <v>86</v>
      </c>
      <c r="AV1686" s="13" t="s">
        <v>247</v>
      </c>
      <c r="AW1686" s="13" t="s">
        <v>30</v>
      </c>
      <c r="AX1686" s="13" t="s">
        <v>80</v>
      </c>
      <c r="AY1686" s="160" t="s">
        <v>241</v>
      </c>
    </row>
    <row r="1687" spans="2:65" s="1" customFormat="1" ht="24.25" customHeight="1">
      <c r="B1687" s="32"/>
      <c r="C1687" s="137" t="s">
        <v>2358</v>
      </c>
      <c r="D1687" s="137" t="s">
        <v>243</v>
      </c>
      <c r="E1687" s="138" t="s">
        <v>2359</v>
      </c>
      <c r="F1687" s="139" t="s">
        <v>2360</v>
      </c>
      <c r="G1687" s="140" t="s">
        <v>299</v>
      </c>
      <c r="H1687" s="141">
        <v>47.76</v>
      </c>
      <c r="I1687" s="142"/>
      <c r="J1687" s="143">
        <f>ROUND(I1687*H1687,2)</f>
        <v>0</v>
      </c>
      <c r="K1687" s="144"/>
      <c r="L1687" s="32"/>
      <c r="M1687" s="145" t="s">
        <v>1</v>
      </c>
      <c r="N1687" s="146" t="s">
        <v>39</v>
      </c>
      <c r="P1687" s="147">
        <f>O1687*H1687</f>
        <v>0</v>
      </c>
      <c r="Q1687" s="147">
        <v>2.7999999999999998E-4</v>
      </c>
      <c r="R1687" s="147">
        <f>Q1687*H1687</f>
        <v>1.3372799999999999E-2</v>
      </c>
      <c r="S1687" s="147">
        <v>0</v>
      </c>
      <c r="T1687" s="148">
        <f>S1687*H1687</f>
        <v>0</v>
      </c>
      <c r="AR1687" s="149" t="s">
        <v>334</v>
      </c>
      <c r="AT1687" s="149" t="s">
        <v>243</v>
      </c>
      <c r="AU1687" s="149" t="s">
        <v>86</v>
      </c>
      <c r="AY1687" s="17" t="s">
        <v>241</v>
      </c>
      <c r="BE1687" s="150">
        <f>IF(N1687="základní",J1687,0)</f>
        <v>0</v>
      </c>
      <c r="BF1687" s="150">
        <f>IF(N1687="snížená",J1687,0)</f>
        <v>0</v>
      </c>
      <c r="BG1687" s="150">
        <f>IF(N1687="zákl. přenesená",J1687,0)</f>
        <v>0</v>
      </c>
      <c r="BH1687" s="150">
        <f>IF(N1687="sníž. přenesená",J1687,0)</f>
        <v>0</v>
      </c>
      <c r="BI1687" s="150">
        <f>IF(N1687="nulová",J1687,0)</f>
        <v>0</v>
      </c>
      <c r="BJ1687" s="17" t="s">
        <v>86</v>
      </c>
      <c r="BK1687" s="150">
        <f>ROUND(I1687*H1687,2)</f>
        <v>0</v>
      </c>
      <c r="BL1687" s="17" t="s">
        <v>334</v>
      </c>
      <c r="BM1687" s="149" t="s">
        <v>4317</v>
      </c>
    </row>
    <row r="1688" spans="2:65" s="12" customFormat="1" ht="12">
      <c r="B1688" s="151"/>
      <c r="D1688" s="152" t="s">
        <v>249</v>
      </c>
      <c r="E1688" s="153" t="s">
        <v>1</v>
      </c>
      <c r="F1688" s="154" t="s">
        <v>2362</v>
      </c>
      <c r="H1688" s="155">
        <v>47.76</v>
      </c>
      <c r="I1688" s="156"/>
      <c r="L1688" s="151"/>
      <c r="M1688" s="157"/>
      <c r="T1688" s="158"/>
      <c r="AT1688" s="153" t="s">
        <v>249</v>
      </c>
      <c r="AU1688" s="153" t="s">
        <v>86</v>
      </c>
      <c r="AV1688" s="12" t="s">
        <v>86</v>
      </c>
      <c r="AW1688" s="12" t="s">
        <v>30</v>
      </c>
      <c r="AX1688" s="12" t="s">
        <v>73</v>
      </c>
      <c r="AY1688" s="153" t="s">
        <v>241</v>
      </c>
    </row>
    <row r="1689" spans="2:65" s="13" customFormat="1" ht="12">
      <c r="B1689" s="159"/>
      <c r="D1689" s="152" t="s">
        <v>249</v>
      </c>
      <c r="E1689" s="160" t="s">
        <v>1</v>
      </c>
      <c r="F1689" s="161" t="s">
        <v>251</v>
      </c>
      <c r="H1689" s="162">
        <v>47.76</v>
      </c>
      <c r="I1689" s="163"/>
      <c r="L1689" s="159"/>
      <c r="M1689" s="164"/>
      <c r="T1689" s="165"/>
      <c r="AT1689" s="160" t="s">
        <v>249</v>
      </c>
      <c r="AU1689" s="160" t="s">
        <v>86</v>
      </c>
      <c r="AV1689" s="13" t="s">
        <v>247</v>
      </c>
      <c r="AW1689" s="13" t="s">
        <v>30</v>
      </c>
      <c r="AX1689" s="13" t="s">
        <v>80</v>
      </c>
      <c r="AY1689" s="160" t="s">
        <v>241</v>
      </c>
    </row>
    <row r="1690" spans="2:65" s="1" customFormat="1" ht="24.25" customHeight="1">
      <c r="B1690" s="32"/>
      <c r="C1690" s="137" t="s">
        <v>2363</v>
      </c>
      <c r="D1690" s="137" t="s">
        <v>243</v>
      </c>
      <c r="E1690" s="138" t="s">
        <v>2375</v>
      </c>
      <c r="F1690" s="139" t="s">
        <v>2376</v>
      </c>
      <c r="G1690" s="140" t="s">
        <v>327</v>
      </c>
      <c r="H1690" s="141">
        <v>20</v>
      </c>
      <c r="I1690" s="142"/>
      <c r="J1690" s="143">
        <f t="shared" ref="J1690:J1723" si="140">ROUND(I1690*H1690,2)</f>
        <v>0</v>
      </c>
      <c r="K1690" s="144"/>
      <c r="L1690" s="32"/>
      <c r="M1690" s="145" t="s">
        <v>1</v>
      </c>
      <c r="N1690" s="146" t="s">
        <v>39</v>
      </c>
      <c r="P1690" s="147">
        <f t="shared" ref="P1690:P1723" si="141">O1690*H1690</f>
        <v>0</v>
      </c>
      <c r="Q1690" s="147">
        <v>4.8000000000000001E-4</v>
      </c>
      <c r="R1690" s="147">
        <f t="shared" ref="R1690:R1723" si="142">Q1690*H1690</f>
        <v>9.6000000000000009E-3</v>
      </c>
      <c r="S1690" s="147">
        <v>0</v>
      </c>
      <c r="T1690" s="148">
        <f t="shared" ref="T1690:T1723" si="143">S1690*H1690</f>
        <v>0</v>
      </c>
      <c r="AR1690" s="149" t="s">
        <v>334</v>
      </c>
      <c r="AT1690" s="149" t="s">
        <v>243</v>
      </c>
      <c r="AU1690" s="149" t="s">
        <v>86</v>
      </c>
      <c r="AY1690" s="17" t="s">
        <v>241</v>
      </c>
      <c r="BE1690" s="150">
        <f t="shared" ref="BE1690:BE1723" si="144">IF(N1690="základní",J1690,0)</f>
        <v>0</v>
      </c>
      <c r="BF1690" s="150">
        <f t="shared" ref="BF1690:BF1723" si="145">IF(N1690="snížená",J1690,0)</f>
        <v>0</v>
      </c>
      <c r="BG1690" s="150">
        <f t="shared" ref="BG1690:BG1723" si="146">IF(N1690="zákl. přenesená",J1690,0)</f>
        <v>0</v>
      </c>
      <c r="BH1690" s="150">
        <f t="shared" ref="BH1690:BH1723" si="147">IF(N1690="sníž. přenesená",J1690,0)</f>
        <v>0</v>
      </c>
      <c r="BI1690" s="150">
        <f t="shared" ref="BI1690:BI1723" si="148">IF(N1690="nulová",J1690,0)</f>
        <v>0</v>
      </c>
      <c r="BJ1690" s="17" t="s">
        <v>86</v>
      </c>
      <c r="BK1690" s="150">
        <f t="shared" ref="BK1690:BK1723" si="149">ROUND(I1690*H1690,2)</f>
        <v>0</v>
      </c>
      <c r="BL1690" s="17" t="s">
        <v>334</v>
      </c>
      <c r="BM1690" s="149" t="s">
        <v>4318</v>
      </c>
    </row>
    <row r="1691" spans="2:65" s="1" customFormat="1" ht="33" customHeight="1">
      <c r="B1691" s="32"/>
      <c r="C1691" s="173" t="s">
        <v>2368</v>
      </c>
      <c r="D1691" s="173" t="s">
        <v>319</v>
      </c>
      <c r="E1691" s="174" t="s">
        <v>2379</v>
      </c>
      <c r="F1691" s="175" t="s">
        <v>906</v>
      </c>
      <c r="G1691" s="176" t="s">
        <v>327</v>
      </c>
      <c r="H1691" s="177">
        <v>4</v>
      </c>
      <c r="I1691" s="178"/>
      <c r="J1691" s="179">
        <f t="shared" si="140"/>
        <v>0</v>
      </c>
      <c r="K1691" s="180"/>
      <c r="L1691" s="181"/>
      <c r="M1691" s="182" t="s">
        <v>1</v>
      </c>
      <c r="N1691" s="183" t="s">
        <v>39</v>
      </c>
      <c r="P1691" s="147">
        <f t="shared" si="141"/>
        <v>0</v>
      </c>
      <c r="Q1691" s="147">
        <v>1.753E-2</v>
      </c>
      <c r="R1691" s="147">
        <f t="shared" si="142"/>
        <v>7.0120000000000002E-2</v>
      </c>
      <c r="S1691" s="147">
        <v>0</v>
      </c>
      <c r="T1691" s="148">
        <f t="shared" si="143"/>
        <v>0</v>
      </c>
      <c r="AR1691" s="149" t="s">
        <v>420</v>
      </c>
      <c r="AT1691" s="149" t="s">
        <v>319</v>
      </c>
      <c r="AU1691" s="149" t="s">
        <v>86</v>
      </c>
      <c r="AY1691" s="17" t="s">
        <v>241</v>
      </c>
      <c r="BE1691" s="150">
        <f t="shared" si="144"/>
        <v>0</v>
      </c>
      <c r="BF1691" s="150">
        <f t="shared" si="145"/>
        <v>0</v>
      </c>
      <c r="BG1691" s="150">
        <f t="shared" si="146"/>
        <v>0</v>
      </c>
      <c r="BH1691" s="150">
        <f t="shared" si="147"/>
        <v>0</v>
      </c>
      <c r="BI1691" s="150">
        <f t="shared" si="148"/>
        <v>0</v>
      </c>
      <c r="BJ1691" s="17" t="s">
        <v>86</v>
      </c>
      <c r="BK1691" s="150">
        <f t="shared" si="149"/>
        <v>0</v>
      </c>
      <c r="BL1691" s="17" t="s">
        <v>334</v>
      </c>
      <c r="BM1691" s="149" t="s">
        <v>4319</v>
      </c>
    </row>
    <row r="1692" spans="2:65" s="1" customFormat="1" ht="33" customHeight="1">
      <c r="B1692" s="32"/>
      <c r="C1692" s="173" t="s">
        <v>2374</v>
      </c>
      <c r="D1692" s="173" t="s">
        <v>319</v>
      </c>
      <c r="E1692" s="174" t="s">
        <v>2382</v>
      </c>
      <c r="F1692" s="175" t="s">
        <v>910</v>
      </c>
      <c r="G1692" s="176" t="s">
        <v>327</v>
      </c>
      <c r="H1692" s="177">
        <v>1</v>
      </c>
      <c r="I1692" s="178"/>
      <c r="J1692" s="179">
        <f t="shared" si="140"/>
        <v>0</v>
      </c>
      <c r="K1692" s="180"/>
      <c r="L1692" s="181"/>
      <c r="M1692" s="182" t="s">
        <v>1</v>
      </c>
      <c r="N1692" s="183" t="s">
        <v>39</v>
      </c>
      <c r="P1692" s="147">
        <f t="shared" si="141"/>
        <v>0</v>
      </c>
      <c r="Q1692" s="147">
        <v>1.7930000000000001E-2</v>
      </c>
      <c r="R1692" s="147">
        <f t="shared" si="142"/>
        <v>1.7930000000000001E-2</v>
      </c>
      <c r="S1692" s="147">
        <v>0</v>
      </c>
      <c r="T1692" s="148">
        <f t="shared" si="143"/>
        <v>0</v>
      </c>
      <c r="AR1692" s="149" t="s">
        <v>420</v>
      </c>
      <c r="AT1692" s="149" t="s">
        <v>319</v>
      </c>
      <c r="AU1692" s="149" t="s">
        <v>86</v>
      </c>
      <c r="AY1692" s="17" t="s">
        <v>241</v>
      </c>
      <c r="BE1692" s="150">
        <f t="shared" si="144"/>
        <v>0</v>
      </c>
      <c r="BF1692" s="150">
        <f t="shared" si="145"/>
        <v>0</v>
      </c>
      <c r="BG1692" s="150">
        <f t="shared" si="146"/>
        <v>0</v>
      </c>
      <c r="BH1692" s="150">
        <f t="shared" si="147"/>
        <v>0</v>
      </c>
      <c r="BI1692" s="150">
        <f t="shared" si="148"/>
        <v>0</v>
      </c>
      <c r="BJ1692" s="17" t="s">
        <v>86</v>
      </c>
      <c r="BK1692" s="150">
        <f t="shared" si="149"/>
        <v>0</v>
      </c>
      <c r="BL1692" s="17" t="s">
        <v>334</v>
      </c>
      <c r="BM1692" s="149" t="s">
        <v>4320</v>
      </c>
    </row>
    <row r="1693" spans="2:65" s="1" customFormat="1" ht="33" customHeight="1">
      <c r="B1693" s="32"/>
      <c r="C1693" s="173" t="s">
        <v>2378</v>
      </c>
      <c r="D1693" s="173" t="s">
        <v>319</v>
      </c>
      <c r="E1693" s="174" t="s">
        <v>2385</v>
      </c>
      <c r="F1693" s="175" t="s">
        <v>914</v>
      </c>
      <c r="G1693" s="176" t="s">
        <v>327</v>
      </c>
      <c r="H1693" s="177">
        <v>6</v>
      </c>
      <c r="I1693" s="178"/>
      <c r="J1693" s="179">
        <f t="shared" si="140"/>
        <v>0</v>
      </c>
      <c r="K1693" s="180"/>
      <c r="L1693" s="181"/>
      <c r="M1693" s="182" t="s">
        <v>1</v>
      </c>
      <c r="N1693" s="183" t="s">
        <v>39</v>
      </c>
      <c r="P1693" s="147">
        <f t="shared" si="141"/>
        <v>0</v>
      </c>
      <c r="Q1693" s="147">
        <v>1.8339999999999999E-2</v>
      </c>
      <c r="R1693" s="147">
        <f t="shared" si="142"/>
        <v>0.11004</v>
      </c>
      <c r="S1693" s="147">
        <v>0</v>
      </c>
      <c r="T1693" s="148">
        <f t="shared" si="143"/>
        <v>0</v>
      </c>
      <c r="AR1693" s="149" t="s">
        <v>420</v>
      </c>
      <c r="AT1693" s="149" t="s">
        <v>319</v>
      </c>
      <c r="AU1693" s="149" t="s">
        <v>86</v>
      </c>
      <c r="AY1693" s="17" t="s">
        <v>241</v>
      </c>
      <c r="BE1693" s="150">
        <f t="shared" si="144"/>
        <v>0</v>
      </c>
      <c r="BF1693" s="150">
        <f t="shared" si="145"/>
        <v>0</v>
      </c>
      <c r="BG1693" s="150">
        <f t="shared" si="146"/>
        <v>0</v>
      </c>
      <c r="BH1693" s="150">
        <f t="shared" si="147"/>
        <v>0</v>
      </c>
      <c r="BI1693" s="150">
        <f t="shared" si="148"/>
        <v>0</v>
      </c>
      <c r="BJ1693" s="17" t="s">
        <v>86</v>
      </c>
      <c r="BK1693" s="150">
        <f t="shared" si="149"/>
        <v>0</v>
      </c>
      <c r="BL1693" s="17" t="s">
        <v>334</v>
      </c>
      <c r="BM1693" s="149" t="s">
        <v>4321</v>
      </c>
    </row>
    <row r="1694" spans="2:65" s="1" customFormat="1" ht="33" customHeight="1">
      <c r="B1694" s="32"/>
      <c r="C1694" s="173" t="s">
        <v>2381</v>
      </c>
      <c r="D1694" s="173" t="s">
        <v>319</v>
      </c>
      <c r="E1694" s="174" t="s">
        <v>2388</v>
      </c>
      <c r="F1694" s="175" t="s">
        <v>918</v>
      </c>
      <c r="G1694" s="176" t="s">
        <v>327</v>
      </c>
      <c r="H1694" s="177">
        <v>9</v>
      </c>
      <c r="I1694" s="178"/>
      <c r="J1694" s="179">
        <f t="shared" si="140"/>
        <v>0</v>
      </c>
      <c r="K1694" s="180"/>
      <c r="L1694" s="181"/>
      <c r="M1694" s="182" t="s">
        <v>1</v>
      </c>
      <c r="N1694" s="183" t="s">
        <v>39</v>
      </c>
      <c r="P1694" s="147">
        <f t="shared" si="141"/>
        <v>0</v>
      </c>
      <c r="Q1694" s="147">
        <v>1.9230000000000001E-2</v>
      </c>
      <c r="R1694" s="147">
        <f t="shared" si="142"/>
        <v>0.17307</v>
      </c>
      <c r="S1694" s="147">
        <v>0</v>
      </c>
      <c r="T1694" s="148">
        <f t="shared" si="143"/>
        <v>0</v>
      </c>
      <c r="AR1694" s="149" t="s">
        <v>420</v>
      </c>
      <c r="AT1694" s="149" t="s">
        <v>319</v>
      </c>
      <c r="AU1694" s="149" t="s">
        <v>86</v>
      </c>
      <c r="AY1694" s="17" t="s">
        <v>241</v>
      </c>
      <c r="BE1694" s="150">
        <f t="shared" si="144"/>
        <v>0</v>
      </c>
      <c r="BF1694" s="150">
        <f t="shared" si="145"/>
        <v>0</v>
      </c>
      <c r="BG1694" s="150">
        <f t="shared" si="146"/>
        <v>0</v>
      </c>
      <c r="BH1694" s="150">
        <f t="shared" si="147"/>
        <v>0</v>
      </c>
      <c r="BI1694" s="150">
        <f t="shared" si="148"/>
        <v>0</v>
      </c>
      <c r="BJ1694" s="17" t="s">
        <v>86</v>
      </c>
      <c r="BK1694" s="150">
        <f t="shared" si="149"/>
        <v>0</v>
      </c>
      <c r="BL1694" s="17" t="s">
        <v>334</v>
      </c>
      <c r="BM1694" s="149" t="s">
        <v>4322</v>
      </c>
    </row>
    <row r="1695" spans="2:65" s="1" customFormat="1" ht="24.25" customHeight="1">
      <c r="B1695" s="32"/>
      <c r="C1695" s="137" t="s">
        <v>2384</v>
      </c>
      <c r="D1695" s="137" t="s">
        <v>243</v>
      </c>
      <c r="E1695" s="138" t="s">
        <v>2391</v>
      </c>
      <c r="F1695" s="139" t="s">
        <v>2392</v>
      </c>
      <c r="G1695" s="140" t="s">
        <v>327</v>
      </c>
      <c r="H1695" s="141">
        <v>5</v>
      </c>
      <c r="I1695" s="142"/>
      <c r="J1695" s="143">
        <f t="shared" si="140"/>
        <v>0</v>
      </c>
      <c r="K1695" s="144"/>
      <c r="L1695" s="32"/>
      <c r="M1695" s="145" t="s">
        <v>1</v>
      </c>
      <c r="N1695" s="146" t="s">
        <v>39</v>
      </c>
      <c r="P1695" s="147">
        <f t="shared" si="141"/>
        <v>0</v>
      </c>
      <c r="Q1695" s="147">
        <v>0</v>
      </c>
      <c r="R1695" s="147">
        <f t="shared" si="142"/>
        <v>0</v>
      </c>
      <c r="S1695" s="147">
        <v>0</v>
      </c>
      <c r="T1695" s="148">
        <f t="shared" si="143"/>
        <v>0</v>
      </c>
      <c r="AR1695" s="149" t="s">
        <v>334</v>
      </c>
      <c r="AT1695" s="149" t="s">
        <v>243</v>
      </c>
      <c r="AU1695" s="149" t="s">
        <v>86</v>
      </c>
      <c r="AY1695" s="17" t="s">
        <v>241</v>
      </c>
      <c r="BE1695" s="150">
        <f t="shared" si="144"/>
        <v>0</v>
      </c>
      <c r="BF1695" s="150">
        <f t="shared" si="145"/>
        <v>0</v>
      </c>
      <c r="BG1695" s="150">
        <f t="shared" si="146"/>
        <v>0</v>
      </c>
      <c r="BH1695" s="150">
        <f t="shared" si="147"/>
        <v>0</v>
      </c>
      <c r="BI1695" s="150">
        <f t="shared" si="148"/>
        <v>0</v>
      </c>
      <c r="BJ1695" s="17" t="s">
        <v>86</v>
      </c>
      <c r="BK1695" s="150">
        <f t="shared" si="149"/>
        <v>0</v>
      </c>
      <c r="BL1695" s="17" t="s">
        <v>334</v>
      </c>
      <c r="BM1695" s="149" t="s">
        <v>4323</v>
      </c>
    </row>
    <row r="1696" spans="2:65" s="1" customFormat="1" ht="24.25" customHeight="1">
      <c r="B1696" s="32"/>
      <c r="C1696" s="137" t="s">
        <v>2387</v>
      </c>
      <c r="D1696" s="137" t="s">
        <v>243</v>
      </c>
      <c r="E1696" s="138" t="s">
        <v>2395</v>
      </c>
      <c r="F1696" s="139" t="s">
        <v>2396</v>
      </c>
      <c r="G1696" s="140" t="s">
        <v>327</v>
      </c>
      <c r="H1696" s="141">
        <v>6</v>
      </c>
      <c r="I1696" s="142"/>
      <c r="J1696" s="143">
        <f t="shared" si="140"/>
        <v>0</v>
      </c>
      <c r="K1696" s="144"/>
      <c r="L1696" s="32"/>
      <c r="M1696" s="145" t="s">
        <v>1</v>
      </c>
      <c r="N1696" s="146" t="s">
        <v>39</v>
      </c>
      <c r="P1696" s="147">
        <f t="shared" si="141"/>
        <v>0</v>
      </c>
      <c r="Q1696" s="147">
        <v>0</v>
      </c>
      <c r="R1696" s="147">
        <f t="shared" si="142"/>
        <v>0</v>
      </c>
      <c r="S1696" s="147">
        <v>0</v>
      </c>
      <c r="T1696" s="148">
        <f t="shared" si="143"/>
        <v>0</v>
      </c>
      <c r="AR1696" s="149" t="s">
        <v>334</v>
      </c>
      <c r="AT1696" s="149" t="s">
        <v>243</v>
      </c>
      <c r="AU1696" s="149" t="s">
        <v>86</v>
      </c>
      <c r="AY1696" s="17" t="s">
        <v>241</v>
      </c>
      <c r="BE1696" s="150">
        <f t="shared" si="144"/>
        <v>0</v>
      </c>
      <c r="BF1696" s="150">
        <f t="shared" si="145"/>
        <v>0</v>
      </c>
      <c r="BG1696" s="150">
        <f t="shared" si="146"/>
        <v>0</v>
      </c>
      <c r="BH1696" s="150">
        <f t="shared" si="147"/>
        <v>0</v>
      </c>
      <c r="BI1696" s="150">
        <f t="shared" si="148"/>
        <v>0</v>
      </c>
      <c r="BJ1696" s="17" t="s">
        <v>86</v>
      </c>
      <c r="BK1696" s="150">
        <f t="shared" si="149"/>
        <v>0</v>
      </c>
      <c r="BL1696" s="17" t="s">
        <v>334</v>
      </c>
      <c r="BM1696" s="149" t="s">
        <v>4324</v>
      </c>
    </row>
    <row r="1697" spans="2:65" s="1" customFormat="1" ht="24.25" customHeight="1">
      <c r="B1697" s="32"/>
      <c r="C1697" s="137" t="s">
        <v>2390</v>
      </c>
      <c r="D1697" s="137" t="s">
        <v>243</v>
      </c>
      <c r="E1697" s="138" t="s">
        <v>2399</v>
      </c>
      <c r="F1697" s="139" t="s">
        <v>2400</v>
      </c>
      <c r="G1697" s="140" t="s">
        <v>327</v>
      </c>
      <c r="H1697" s="141">
        <v>8</v>
      </c>
      <c r="I1697" s="142"/>
      <c r="J1697" s="143">
        <f t="shared" si="140"/>
        <v>0</v>
      </c>
      <c r="K1697" s="144"/>
      <c r="L1697" s="32"/>
      <c r="M1697" s="145" t="s">
        <v>1</v>
      </c>
      <c r="N1697" s="146" t="s">
        <v>39</v>
      </c>
      <c r="P1697" s="147">
        <f t="shared" si="141"/>
        <v>0</v>
      </c>
      <c r="Q1697" s="147">
        <v>0</v>
      </c>
      <c r="R1697" s="147">
        <f t="shared" si="142"/>
        <v>0</v>
      </c>
      <c r="S1697" s="147">
        <v>0</v>
      </c>
      <c r="T1697" s="148">
        <f t="shared" si="143"/>
        <v>0</v>
      </c>
      <c r="AR1697" s="149" t="s">
        <v>334</v>
      </c>
      <c r="AT1697" s="149" t="s">
        <v>243</v>
      </c>
      <c r="AU1697" s="149" t="s">
        <v>86</v>
      </c>
      <c r="AY1697" s="17" t="s">
        <v>241</v>
      </c>
      <c r="BE1697" s="150">
        <f t="shared" si="144"/>
        <v>0</v>
      </c>
      <c r="BF1697" s="150">
        <f t="shared" si="145"/>
        <v>0</v>
      </c>
      <c r="BG1697" s="150">
        <f t="shared" si="146"/>
        <v>0</v>
      </c>
      <c r="BH1697" s="150">
        <f t="shared" si="147"/>
        <v>0</v>
      </c>
      <c r="BI1697" s="150">
        <f t="shared" si="148"/>
        <v>0</v>
      </c>
      <c r="BJ1697" s="17" t="s">
        <v>86</v>
      </c>
      <c r="BK1697" s="150">
        <f t="shared" si="149"/>
        <v>0</v>
      </c>
      <c r="BL1697" s="17" t="s">
        <v>334</v>
      </c>
      <c r="BM1697" s="149" t="s">
        <v>4325</v>
      </c>
    </row>
    <row r="1698" spans="2:65" s="1" customFormat="1" ht="24.25" customHeight="1">
      <c r="B1698" s="32"/>
      <c r="C1698" s="173" t="s">
        <v>2394</v>
      </c>
      <c r="D1698" s="173" t="s">
        <v>319</v>
      </c>
      <c r="E1698" s="174" t="s">
        <v>2407</v>
      </c>
      <c r="F1698" s="175" t="s">
        <v>2408</v>
      </c>
      <c r="G1698" s="176" t="s">
        <v>327</v>
      </c>
      <c r="H1698" s="177">
        <v>1</v>
      </c>
      <c r="I1698" s="178"/>
      <c r="J1698" s="179">
        <f t="shared" si="140"/>
        <v>0</v>
      </c>
      <c r="K1698" s="180"/>
      <c r="L1698" s="181"/>
      <c r="M1698" s="182" t="s">
        <v>1</v>
      </c>
      <c r="N1698" s="183" t="s">
        <v>39</v>
      </c>
      <c r="P1698" s="147">
        <f t="shared" si="141"/>
        <v>0</v>
      </c>
      <c r="Q1698" s="147">
        <v>0.44778000000000001</v>
      </c>
      <c r="R1698" s="147">
        <f t="shared" si="142"/>
        <v>0.44778000000000001</v>
      </c>
      <c r="S1698" s="147">
        <v>0</v>
      </c>
      <c r="T1698" s="148">
        <f t="shared" si="143"/>
        <v>0</v>
      </c>
      <c r="AR1698" s="149" t="s">
        <v>285</v>
      </c>
      <c r="AT1698" s="149" t="s">
        <v>319</v>
      </c>
      <c r="AU1698" s="149" t="s">
        <v>86</v>
      </c>
      <c r="AY1698" s="17" t="s">
        <v>241</v>
      </c>
      <c r="BE1698" s="150">
        <f t="shared" si="144"/>
        <v>0</v>
      </c>
      <c r="BF1698" s="150">
        <f t="shared" si="145"/>
        <v>0</v>
      </c>
      <c r="BG1698" s="150">
        <f t="shared" si="146"/>
        <v>0</v>
      </c>
      <c r="BH1698" s="150">
        <f t="shared" si="147"/>
        <v>0</v>
      </c>
      <c r="BI1698" s="150">
        <f t="shared" si="148"/>
        <v>0</v>
      </c>
      <c r="BJ1698" s="17" t="s">
        <v>86</v>
      </c>
      <c r="BK1698" s="150">
        <f t="shared" si="149"/>
        <v>0</v>
      </c>
      <c r="BL1698" s="17" t="s">
        <v>247</v>
      </c>
      <c r="BM1698" s="149" t="s">
        <v>4326</v>
      </c>
    </row>
    <row r="1699" spans="2:65" s="1" customFormat="1" ht="24.25" customHeight="1">
      <c r="B1699" s="32"/>
      <c r="C1699" s="173" t="s">
        <v>2398</v>
      </c>
      <c r="D1699" s="173" t="s">
        <v>319</v>
      </c>
      <c r="E1699" s="174" t="s">
        <v>2403</v>
      </c>
      <c r="F1699" s="175" t="s">
        <v>2404</v>
      </c>
      <c r="G1699" s="176" t="s">
        <v>327</v>
      </c>
      <c r="H1699" s="177">
        <v>2</v>
      </c>
      <c r="I1699" s="178"/>
      <c r="J1699" s="179">
        <f t="shared" si="140"/>
        <v>0</v>
      </c>
      <c r="K1699" s="180"/>
      <c r="L1699" s="181"/>
      <c r="M1699" s="182" t="s">
        <v>1</v>
      </c>
      <c r="N1699" s="183" t="s">
        <v>39</v>
      </c>
      <c r="P1699" s="147">
        <f t="shared" si="141"/>
        <v>0</v>
      </c>
      <c r="Q1699" s="147">
        <v>0.39261000000000001</v>
      </c>
      <c r="R1699" s="147">
        <f t="shared" si="142"/>
        <v>0.78522000000000003</v>
      </c>
      <c r="S1699" s="147">
        <v>0</v>
      </c>
      <c r="T1699" s="148">
        <f t="shared" si="143"/>
        <v>0</v>
      </c>
      <c r="AR1699" s="149" t="s">
        <v>285</v>
      </c>
      <c r="AT1699" s="149" t="s">
        <v>319</v>
      </c>
      <c r="AU1699" s="149" t="s">
        <v>86</v>
      </c>
      <c r="AY1699" s="17" t="s">
        <v>241</v>
      </c>
      <c r="BE1699" s="150">
        <f t="shared" si="144"/>
        <v>0</v>
      </c>
      <c r="BF1699" s="150">
        <f t="shared" si="145"/>
        <v>0</v>
      </c>
      <c r="BG1699" s="150">
        <f t="shared" si="146"/>
        <v>0</v>
      </c>
      <c r="BH1699" s="150">
        <f t="shared" si="147"/>
        <v>0</v>
      </c>
      <c r="BI1699" s="150">
        <f t="shared" si="148"/>
        <v>0</v>
      </c>
      <c r="BJ1699" s="17" t="s">
        <v>86</v>
      </c>
      <c r="BK1699" s="150">
        <f t="shared" si="149"/>
        <v>0</v>
      </c>
      <c r="BL1699" s="17" t="s">
        <v>247</v>
      </c>
      <c r="BM1699" s="149" t="s">
        <v>4327</v>
      </c>
    </row>
    <row r="1700" spans="2:65" s="1" customFormat="1" ht="24.25" customHeight="1">
      <c r="B1700" s="32"/>
      <c r="C1700" s="137" t="s">
        <v>2402</v>
      </c>
      <c r="D1700" s="137" t="s">
        <v>243</v>
      </c>
      <c r="E1700" s="138" t="s">
        <v>2411</v>
      </c>
      <c r="F1700" s="139" t="s">
        <v>2412</v>
      </c>
      <c r="G1700" s="140" t="s">
        <v>327</v>
      </c>
      <c r="H1700" s="141">
        <v>2</v>
      </c>
      <c r="I1700" s="142"/>
      <c r="J1700" s="143">
        <f t="shared" si="140"/>
        <v>0</v>
      </c>
      <c r="K1700" s="144"/>
      <c r="L1700" s="32"/>
      <c r="M1700" s="145" t="s">
        <v>1</v>
      </c>
      <c r="N1700" s="146" t="s">
        <v>39</v>
      </c>
      <c r="P1700" s="147">
        <f t="shared" si="141"/>
        <v>0</v>
      </c>
      <c r="Q1700" s="147">
        <v>0</v>
      </c>
      <c r="R1700" s="147">
        <f t="shared" si="142"/>
        <v>0</v>
      </c>
      <c r="S1700" s="147">
        <v>0</v>
      </c>
      <c r="T1700" s="148">
        <f t="shared" si="143"/>
        <v>0</v>
      </c>
      <c r="AR1700" s="149" t="s">
        <v>334</v>
      </c>
      <c r="AT1700" s="149" t="s">
        <v>243</v>
      </c>
      <c r="AU1700" s="149" t="s">
        <v>86</v>
      </c>
      <c r="AY1700" s="17" t="s">
        <v>241</v>
      </c>
      <c r="BE1700" s="150">
        <f t="shared" si="144"/>
        <v>0</v>
      </c>
      <c r="BF1700" s="150">
        <f t="shared" si="145"/>
        <v>0</v>
      </c>
      <c r="BG1700" s="150">
        <f t="shared" si="146"/>
        <v>0</v>
      </c>
      <c r="BH1700" s="150">
        <f t="shared" si="147"/>
        <v>0</v>
      </c>
      <c r="BI1700" s="150">
        <f t="shared" si="148"/>
        <v>0</v>
      </c>
      <c r="BJ1700" s="17" t="s">
        <v>86</v>
      </c>
      <c r="BK1700" s="150">
        <f t="shared" si="149"/>
        <v>0</v>
      </c>
      <c r="BL1700" s="17" t="s">
        <v>334</v>
      </c>
      <c r="BM1700" s="149" t="s">
        <v>4328</v>
      </c>
    </row>
    <row r="1701" spans="2:65" s="1" customFormat="1" ht="24.25" customHeight="1">
      <c r="B1701" s="32"/>
      <c r="C1701" s="173" t="s">
        <v>2406</v>
      </c>
      <c r="D1701" s="173" t="s">
        <v>319</v>
      </c>
      <c r="E1701" s="174" t="s">
        <v>2415</v>
      </c>
      <c r="F1701" s="175" t="s">
        <v>2416</v>
      </c>
      <c r="G1701" s="176" t="s">
        <v>327</v>
      </c>
      <c r="H1701" s="177">
        <v>1</v>
      </c>
      <c r="I1701" s="178"/>
      <c r="J1701" s="179">
        <f t="shared" si="140"/>
        <v>0</v>
      </c>
      <c r="K1701" s="180"/>
      <c r="L1701" s="181"/>
      <c r="M1701" s="182" t="s">
        <v>1</v>
      </c>
      <c r="N1701" s="183" t="s">
        <v>39</v>
      </c>
      <c r="P1701" s="147">
        <f t="shared" si="141"/>
        <v>0</v>
      </c>
      <c r="Q1701" s="147">
        <v>2.9000000000000001E-2</v>
      </c>
      <c r="R1701" s="147">
        <f t="shared" si="142"/>
        <v>2.9000000000000001E-2</v>
      </c>
      <c r="S1701" s="147">
        <v>0</v>
      </c>
      <c r="T1701" s="148">
        <f t="shared" si="143"/>
        <v>0</v>
      </c>
      <c r="AR1701" s="149" t="s">
        <v>285</v>
      </c>
      <c r="AT1701" s="149" t="s">
        <v>319</v>
      </c>
      <c r="AU1701" s="149" t="s">
        <v>86</v>
      </c>
      <c r="AY1701" s="17" t="s">
        <v>241</v>
      </c>
      <c r="BE1701" s="150">
        <f t="shared" si="144"/>
        <v>0</v>
      </c>
      <c r="BF1701" s="150">
        <f t="shared" si="145"/>
        <v>0</v>
      </c>
      <c r="BG1701" s="150">
        <f t="shared" si="146"/>
        <v>0</v>
      </c>
      <c r="BH1701" s="150">
        <f t="shared" si="147"/>
        <v>0</v>
      </c>
      <c r="BI1701" s="150">
        <f t="shared" si="148"/>
        <v>0</v>
      </c>
      <c r="BJ1701" s="17" t="s">
        <v>86</v>
      </c>
      <c r="BK1701" s="150">
        <f t="shared" si="149"/>
        <v>0</v>
      </c>
      <c r="BL1701" s="17" t="s">
        <v>247</v>
      </c>
      <c r="BM1701" s="149" t="s">
        <v>4329</v>
      </c>
    </row>
    <row r="1702" spans="2:65" s="1" customFormat="1" ht="24.25" customHeight="1">
      <c r="B1702" s="32"/>
      <c r="C1702" s="173" t="s">
        <v>2410</v>
      </c>
      <c r="D1702" s="173" t="s">
        <v>319</v>
      </c>
      <c r="E1702" s="174" t="s">
        <v>2419</v>
      </c>
      <c r="F1702" s="175" t="s">
        <v>2420</v>
      </c>
      <c r="G1702" s="176" t="s">
        <v>327</v>
      </c>
      <c r="H1702" s="177">
        <v>1</v>
      </c>
      <c r="I1702" s="178"/>
      <c r="J1702" s="179">
        <f t="shared" si="140"/>
        <v>0</v>
      </c>
      <c r="K1702" s="180"/>
      <c r="L1702" s="181"/>
      <c r="M1702" s="182" t="s">
        <v>1</v>
      </c>
      <c r="N1702" s="183" t="s">
        <v>39</v>
      </c>
      <c r="P1702" s="147">
        <f t="shared" si="141"/>
        <v>0</v>
      </c>
      <c r="Q1702" s="147">
        <v>1.7999999999999999E-2</v>
      </c>
      <c r="R1702" s="147">
        <f t="shared" si="142"/>
        <v>1.7999999999999999E-2</v>
      </c>
      <c r="S1702" s="147">
        <v>0</v>
      </c>
      <c r="T1702" s="148">
        <f t="shared" si="143"/>
        <v>0</v>
      </c>
      <c r="AR1702" s="149" t="s">
        <v>285</v>
      </c>
      <c r="AT1702" s="149" t="s">
        <v>319</v>
      </c>
      <c r="AU1702" s="149" t="s">
        <v>86</v>
      </c>
      <c r="AY1702" s="17" t="s">
        <v>241</v>
      </c>
      <c r="BE1702" s="150">
        <f t="shared" si="144"/>
        <v>0</v>
      </c>
      <c r="BF1702" s="150">
        <f t="shared" si="145"/>
        <v>0</v>
      </c>
      <c r="BG1702" s="150">
        <f t="shared" si="146"/>
        <v>0</v>
      </c>
      <c r="BH1702" s="150">
        <f t="shared" si="147"/>
        <v>0</v>
      </c>
      <c r="BI1702" s="150">
        <f t="shared" si="148"/>
        <v>0</v>
      </c>
      <c r="BJ1702" s="17" t="s">
        <v>86</v>
      </c>
      <c r="BK1702" s="150">
        <f t="shared" si="149"/>
        <v>0</v>
      </c>
      <c r="BL1702" s="17" t="s">
        <v>247</v>
      </c>
      <c r="BM1702" s="149" t="s">
        <v>4330</v>
      </c>
    </row>
    <row r="1703" spans="2:65" s="1" customFormat="1" ht="24.25" customHeight="1">
      <c r="B1703" s="32"/>
      <c r="C1703" s="137" t="s">
        <v>2414</v>
      </c>
      <c r="D1703" s="137" t="s">
        <v>243</v>
      </c>
      <c r="E1703" s="138" t="s">
        <v>2423</v>
      </c>
      <c r="F1703" s="139" t="s">
        <v>2424</v>
      </c>
      <c r="G1703" s="140" t="s">
        <v>327</v>
      </c>
      <c r="H1703" s="141">
        <v>1</v>
      </c>
      <c r="I1703" s="142"/>
      <c r="J1703" s="143">
        <f t="shared" si="140"/>
        <v>0</v>
      </c>
      <c r="K1703" s="144"/>
      <c r="L1703" s="32"/>
      <c r="M1703" s="145" t="s">
        <v>1</v>
      </c>
      <c r="N1703" s="146" t="s">
        <v>39</v>
      </c>
      <c r="P1703" s="147">
        <f t="shared" si="141"/>
        <v>0</v>
      </c>
      <c r="Q1703" s="147">
        <v>0</v>
      </c>
      <c r="R1703" s="147">
        <f t="shared" si="142"/>
        <v>0</v>
      </c>
      <c r="S1703" s="147">
        <v>0</v>
      </c>
      <c r="T1703" s="148">
        <f t="shared" si="143"/>
        <v>0</v>
      </c>
      <c r="AR1703" s="149" t="s">
        <v>334</v>
      </c>
      <c r="AT1703" s="149" t="s">
        <v>243</v>
      </c>
      <c r="AU1703" s="149" t="s">
        <v>86</v>
      </c>
      <c r="AY1703" s="17" t="s">
        <v>241</v>
      </c>
      <c r="BE1703" s="150">
        <f t="shared" si="144"/>
        <v>0</v>
      </c>
      <c r="BF1703" s="150">
        <f t="shared" si="145"/>
        <v>0</v>
      </c>
      <c r="BG1703" s="150">
        <f t="shared" si="146"/>
        <v>0</v>
      </c>
      <c r="BH1703" s="150">
        <f t="shared" si="147"/>
        <v>0</v>
      </c>
      <c r="BI1703" s="150">
        <f t="shared" si="148"/>
        <v>0</v>
      </c>
      <c r="BJ1703" s="17" t="s">
        <v>86</v>
      </c>
      <c r="BK1703" s="150">
        <f t="shared" si="149"/>
        <v>0</v>
      </c>
      <c r="BL1703" s="17" t="s">
        <v>334</v>
      </c>
      <c r="BM1703" s="149" t="s">
        <v>4331</v>
      </c>
    </row>
    <row r="1704" spans="2:65" s="1" customFormat="1" ht="16.5" customHeight="1">
      <c r="B1704" s="32"/>
      <c r="C1704" s="173" t="s">
        <v>2418</v>
      </c>
      <c r="D1704" s="173" t="s">
        <v>319</v>
      </c>
      <c r="E1704" s="174" t="s">
        <v>2427</v>
      </c>
      <c r="F1704" s="175" t="s">
        <v>2428</v>
      </c>
      <c r="G1704" s="176" t="s">
        <v>327</v>
      </c>
      <c r="H1704" s="177">
        <v>1</v>
      </c>
      <c r="I1704" s="178"/>
      <c r="J1704" s="179">
        <f t="shared" si="140"/>
        <v>0</v>
      </c>
      <c r="K1704" s="180"/>
      <c r="L1704" s="181"/>
      <c r="M1704" s="182" t="s">
        <v>1</v>
      </c>
      <c r="N1704" s="183" t="s">
        <v>39</v>
      </c>
      <c r="P1704" s="147">
        <f t="shared" si="141"/>
        <v>0</v>
      </c>
      <c r="Q1704" s="147">
        <v>4.4999999999999998E-2</v>
      </c>
      <c r="R1704" s="147">
        <f t="shared" si="142"/>
        <v>4.4999999999999998E-2</v>
      </c>
      <c r="S1704" s="147">
        <v>0</v>
      </c>
      <c r="T1704" s="148">
        <f t="shared" si="143"/>
        <v>0</v>
      </c>
      <c r="AR1704" s="149" t="s">
        <v>285</v>
      </c>
      <c r="AT1704" s="149" t="s">
        <v>319</v>
      </c>
      <c r="AU1704" s="149" t="s">
        <v>86</v>
      </c>
      <c r="AY1704" s="17" t="s">
        <v>241</v>
      </c>
      <c r="BE1704" s="150">
        <f t="shared" si="144"/>
        <v>0</v>
      </c>
      <c r="BF1704" s="150">
        <f t="shared" si="145"/>
        <v>0</v>
      </c>
      <c r="BG1704" s="150">
        <f t="shared" si="146"/>
        <v>0</v>
      </c>
      <c r="BH1704" s="150">
        <f t="shared" si="147"/>
        <v>0</v>
      </c>
      <c r="BI1704" s="150">
        <f t="shared" si="148"/>
        <v>0</v>
      </c>
      <c r="BJ1704" s="17" t="s">
        <v>86</v>
      </c>
      <c r="BK1704" s="150">
        <f t="shared" si="149"/>
        <v>0</v>
      </c>
      <c r="BL1704" s="17" t="s">
        <v>247</v>
      </c>
      <c r="BM1704" s="149" t="s">
        <v>4332</v>
      </c>
    </row>
    <row r="1705" spans="2:65" s="1" customFormat="1" ht="24.25" customHeight="1">
      <c r="B1705" s="32"/>
      <c r="C1705" s="137" t="s">
        <v>2422</v>
      </c>
      <c r="D1705" s="137" t="s">
        <v>243</v>
      </c>
      <c r="E1705" s="138" t="s">
        <v>2431</v>
      </c>
      <c r="F1705" s="139" t="s">
        <v>2432</v>
      </c>
      <c r="G1705" s="140" t="s">
        <v>327</v>
      </c>
      <c r="H1705" s="141">
        <v>1</v>
      </c>
      <c r="I1705" s="142"/>
      <c r="J1705" s="143">
        <f t="shared" si="140"/>
        <v>0</v>
      </c>
      <c r="K1705" s="144"/>
      <c r="L1705" s="32"/>
      <c r="M1705" s="145" t="s">
        <v>1</v>
      </c>
      <c r="N1705" s="146" t="s">
        <v>39</v>
      </c>
      <c r="P1705" s="147">
        <f t="shared" si="141"/>
        <v>0</v>
      </c>
      <c r="Q1705" s="147">
        <v>0</v>
      </c>
      <c r="R1705" s="147">
        <f t="shared" si="142"/>
        <v>0</v>
      </c>
      <c r="S1705" s="147">
        <v>0</v>
      </c>
      <c r="T1705" s="148">
        <f t="shared" si="143"/>
        <v>0</v>
      </c>
      <c r="AR1705" s="149" t="s">
        <v>334</v>
      </c>
      <c r="AT1705" s="149" t="s">
        <v>243</v>
      </c>
      <c r="AU1705" s="149" t="s">
        <v>86</v>
      </c>
      <c r="AY1705" s="17" t="s">
        <v>241</v>
      </c>
      <c r="BE1705" s="150">
        <f t="shared" si="144"/>
        <v>0</v>
      </c>
      <c r="BF1705" s="150">
        <f t="shared" si="145"/>
        <v>0</v>
      </c>
      <c r="BG1705" s="150">
        <f t="shared" si="146"/>
        <v>0</v>
      </c>
      <c r="BH1705" s="150">
        <f t="shared" si="147"/>
        <v>0</v>
      </c>
      <c r="BI1705" s="150">
        <f t="shared" si="148"/>
        <v>0</v>
      </c>
      <c r="BJ1705" s="17" t="s">
        <v>86</v>
      </c>
      <c r="BK1705" s="150">
        <f t="shared" si="149"/>
        <v>0</v>
      </c>
      <c r="BL1705" s="17" t="s">
        <v>334</v>
      </c>
      <c r="BM1705" s="149" t="s">
        <v>4333</v>
      </c>
    </row>
    <row r="1706" spans="2:65" s="1" customFormat="1" ht="24.25" customHeight="1">
      <c r="B1706" s="32"/>
      <c r="C1706" s="173" t="s">
        <v>2426</v>
      </c>
      <c r="D1706" s="173" t="s">
        <v>319</v>
      </c>
      <c r="E1706" s="174" t="s">
        <v>2435</v>
      </c>
      <c r="F1706" s="175" t="s">
        <v>2436</v>
      </c>
      <c r="G1706" s="176" t="s">
        <v>327</v>
      </c>
      <c r="H1706" s="177">
        <v>1</v>
      </c>
      <c r="I1706" s="178"/>
      <c r="J1706" s="179">
        <f t="shared" si="140"/>
        <v>0</v>
      </c>
      <c r="K1706" s="180"/>
      <c r="L1706" s="181"/>
      <c r="M1706" s="182" t="s">
        <v>1</v>
      </c>
      <c r="N1706" s="183" t="s">
        <v>39</v>
      </c>
      <c r="P1706" s="147">
        <f t="shared" si="141"/>
        <v>0</v>
      </c>
      <c r="Q1706" s="147">
        <v>7.9000000000000001E-2</v>
      </c>
      <c r="R1706" s="147">
        <f t="shared" si="142"/>
        <v>7.9000000000000001E-2</v>
      </c>
      <c r="S1706" s="147">
        <v>0</v>
      </c>
      <c r="T1706" s="148">
        <f t="shared" si="143"/>
        <v>0</v>
      </c>
      <c r="AR1706" s="149" t="s">
        <v>285</v>
      </c>
      <c r="AT1706" s="149" t="s">
        <v>319</v>
      </c>
      <c r="AU1706" s="149" t="s">
        <v>86</v>
      </c>
      <c r="AY1706" s="17" t="s">
        <v>241</v>
      </c>
      <c r="BE1706" s="150">
        <f t="shared" si="144"/>
        <v>0</v>
      </c>
      <c r="BF1706" s="150">
        <f t="shared" si="145"/>
        <v>0</v>
      </c>
      <c r="BG1706" s="150">
        <f t="shared" si="146"/>
        <v>0</v>
      </c>
      <c r="BH1706" s="150">
        <f t="shared" si="147"/>
        <v>0</v>
      </c>
      <c r="BI1706" s="150">
        <f t="shared" si="148"/>
        <v>0</v>
      </c>
      <c r="BJ1706" s="17" t="s">
        <v>86</v>
      </c>
      <c r="BK1706" s="150">
        <f t="shared" si="149"/>
        <v>0</v>
      </c>
      <c r="BL1706" s="17" t="s">
        <v>247</v>
      </c>
      <c r="BM1706" s="149" t="s">
        <v>4334</v>
      </c>
    </row>
    <row r="1707" spans="2:65" s="1" customFormat="1" ht="24.25" customHeight="1">
      <c r="B1707" s="32"/>
      <c r="C1707" s="137" t="s">
        <v>2430</v>
      </c>
      <c r="D1707" s="137" t="s">
        <v>243</v>
      </c>
      <c r="E1707" s="138" t="s">
        <v>2439</v>
      </c>
      <c r="F1707" s="139" t="s">
        <v>2440</v>
      </c>
      <c r="G1707" s="140" t="s">
        <v>327</v>
      </c>
      <c r="H1707" s="141">
        <v>1</v>
      </c>
      <c r="I1707" s="142"/>
      <c r="J1707" s="143">
        <f t="shared" si="140"/>
        <v>0</v>
      </c>
      <c r="K1707" s="144"/>
      <c r="L1707" s="32"/>
      <c r="M1707" s="145" t="s">
        <v>1</v>
      </c>
      <c r="N1707" s="146" t="s">
        <v>39</v>
      </c>
      <c r="P1707" s="147">
        <f t="shared" si="141"/>
        <v>0</v>
      </c>
      <c r="Q1707" s="147">
        <v>0</v>
      </c>
      <c r="R1707" s="147">
        <f t="shared" si="142"/>
        <v>0</v>
      </c>
      <c r="S1707" s="147">
        <v>0</v>
      </c>
      <c r="T1707" s="148">
        <f t="shared" si="143"/>
        <v>0</v>
      </c>
      <c r="AR1707" s="149" t="s">
        <v>334</v>
      </c>
      <c r="AT1707" s="149" t="s">
        <v>243</v>
      </c>
      <c r="AU1707" s="149" t="s">
        <v>86</v>
      </c>
      <c r="AY1707" s="17" t="s">
        <v>241</v>
      </c>
      <c r="BE1707" s="150">
        <f t="shared" si="144"/>
        <v>0</v>
      </c>
      <c r="BF1707" s="150">
        <f t="shared" si="145"/>
        <v>0</v>
      </c>
      <c r="BG1707" s="150">
        <f t="shared" si="146"/>
        <v>0</v>
      </c>
      <c r="BH1707" s="150">
        <f t="shared" si="147"/>
        <v>0</v>
      </c>
      <c r="BI1707" s="150">
        <f t="shared" si="148"/>
        <v>0</v>
      </c>
      <c r="BJ1707" s="17" t="s">
        <v>86</v>
      </c>
      <c r="BK1707" s="150">
        <f t="shared" si="149"/>
        <v>0</v>
      </c>
      <c r="BL1707" s="17" t="s">
        <v>334</v>
      </c>
      <c r="BM1707" s="149" t="s">
        <v>4335</v>
      </c>
    </row>
    <row r="1708" spans="2:65" s="1" customFormat="1" ht="24.25" customHeight="1">
      <c r="B1708" s="32"/>
      <c r="C1708" s="173" t="s">
        <v>2434</v>
      </c>
      <c r="D1708" s="173" t="s">
        <v>319</v>
      </c>
      <c r="E1708" s="174" t="s">
        <v>2443</v>
      </c>
      <c r="F1708" s="175" t="s">
        <v>2444</v>
      </c>
      <c r="G1708" s="176" t="s">
        <v>327</v>
      </c>
      <c r="H1708" s="177">
        <v>1</v>
      </c>
      <c r="I1708" s="178"/>
      <c r="J1708" s="179">
        <f t="shared" si="140"/>
        <v>0</v>
      </c>
      <c r="K1708" s="180"/>
      <c r="L1708" s="181"/>
      <c r="M1708" s="182" t="s">
        <v>1</v>
      </c>
      <c r="N1708" s="183" t="s">
        <v>39</v>
      </c>
      <c r="P1708" s="147">
        <f t="shared" si="141"/>
        <v>0</v>
      </c>
      <c r="Q1708" s="147">
        <v>7.2499999999999995E-2</v>
      </c>
      <c r="R1708" s="147">
        <f t="shared" si="142"/>
        <v>7.2499999999999995E-2</v>
      </c>
      <c r="S1708" s="147">
        <v>0</v>
      </c>
      <c r="T1708" s="148">
        <f t="shared" si="143"/>
        <v>0</v>
      </c>
      <c r="AR1708" s="149" t="s">
        <v>285</v>
      </c>
      <c r="AT1708" s="149" t="s">
        <v>319</v>
      </c>
      <c r="AU1708" s="149" t="s">
        <v>86</v>
      </c>
      <c r="AY1708" s="17" t="s">
        <v>241</v>
      </c>
      <c r="BE1708" s="150">
        <f t="shared" si="144"/>
        <v>0</v>
      </c>
      <c r="BF1708" s="150">
        <f t="shared" si="145"/>
        <v>0</v>
      </c>
      <c r="BG1708" s="150">
        <f t="shared" si="146"/>
        <v>0</v>
      </c>
      <c r="BH1708" s="150">
        <f t="shared" si="147"/>
        <v>0</v>
      </c>
      <c r="BI1708" s="150">
        <f t="shared" si="148"/>
        <v>0</v>
      </c>
      <c r="BJ1708" s="17" t="s">
        <v>86</v>
      </c>
      <c r="BK1708" s="150">
        <f t="shared" si="149"/>
        <v>0</v>
      </c>
      <c r="BL1708" s="17" t="s">
        <v>247</v>
      </c>
      <c r="BM1708" s="149" t="s">
        <v>4336</v>
      </c>
    </row>
    <row r="1709" spans="2:65" s="1" customFormat="1" ht="24.25" customHeight="1">
      <c r="B1709" s="32"/>
      <c r="C1709" s="137" t="s">
        <v>2438</v>
      </c>
      <c r="D1709" s="137" t="s">
        <v>243</v>
      </c>
      <c r="E1709" s="138" t="s">
        <v>2447</v>
      </c>
      <c r="F1709" s="139" t="s">
        <v>2448</v>
      </c>
      <c r="G1709" s="140" t="s">
        <v>327</v>
      </c>
      <c r="H1709" s="141">
        <v>2</v>
      </c>
      <c r="I1709" s="142"/>
      <c r="J1709" s="143">
        <f t="shared" si="140"/>
        <v>0</v>
      </c>
      <c r="K1709" s="144"/>
      <c r="L1709" s="32"/>
      <c r="M1709" s="145" t="s">
        <v>1</v>
      </c>
      <c r="N1709" s="146" t="s">
        <v>39</v>
      </c>
      <c r="P1709" s="147">
        <f t="shared" si="141"/>
        <v>0</v>
      </c>
      <c r="Q1709" s="147">
        <v>0</v>
      </c>
      <c r="R1709" s="147">
        <f t="shared" si="142"/>
        <v>0</v>
      </c>
      <c r="S1709" s="147">
        <v>0</v>
      </c>
      <c r="T1709" s="148">
        <f t="shared" si="143"/>
        <v>0</v>
      </c>
      <c r="AR1709" s="149" t="s">
        <v>334</v>
      </c>
      <c r="AT1709" s="149" t="s">
        <v>243</v>
      </c>
      <c r="AU1709" s="149" t="s">
        <v>86</v>
      </c>
      <c r="AY1709" s="17" t="s">
        <v>241</v>
      </c>
      <c r="BE1709" s="150">
        <f t="shared" si="144"/>
        <v>0</v>
      </c>
      <c r="BF1709" s="150">
        <f t="shared" si="145"/>
        <v>0</v>
      </c>
      <c r="BG1709" s="150">
        <f t="shared" si="146"/>
        <v>0</v>
      </c>
      <c r="BH1709" s="150">
        <f t="shared" si="147"/>
        <v>0</v>
      </c>
      <c r="BI1709" s="150">
        <f t="shared" si="148"/>
        <v>0</v>
      </c>
      <c r="BJ1709" s="17" t="s">
        <v>86</v>
      </c>
      <c r="BK1709" s="150">
        <f t="shared" si="149"/>
        <v>0</v>
      </c>
      <c r="BL1709" s="17" t="s">
        <v>334</v>
      </c>
      <c r="BM1709" s="149" t="s">
        <v>4337</v>
      </c>
    </row>
    <row r="1710" spans="2:65" s="1" customFormat="1" ht="24.25" customHeight="1">
      <c r="B1710" s="32"/>
      <c r="C1710" s="137" t="s">
        <v>2442</v>
      </c>
      <c r="D1710" s="137" t="s">
        <v>243</v>
      </c>
      <c r="E1710" s="138" t="s">
        <v>2455</v>
      </c>
      <c r="F1710" s="139" t="s">
        <v>2456</v>
      </c>
      <c r="G1710" s="140" t="s">
        <v>327</v>
      </c>
      <c r="H1710" s="141">
        <v>1</v>
      </c>
      <c r="I1710" s="142"/>
      <c r="J1710" s="143">
        <f t="shared" si="140"/>
        <v>0</v>
      </c>
      <c r="K1710" s="144"/>
      <c r="L1710" s="32"/>
      <c r="M1710" s="145" t="s">
        <v>1</v>
      </c>
      <c r="N1710" s="146" t="s">
        <v>39</v>
      </c>
      <c r="P1710" s="147">
        <f t="shared" si="141"/>
        <v>0</v>
      </c>
      <c r="Q1710" s="147">
        <v>0</v>
      </c>
      <c r="R1710" s="147">
        <f t="shared" si="142"/>
        <v>0</v>
      </c>
      <c r="S1710" s="147">
        <v>0</v>
      </c>
      <c r="T1710" s="148">
        <f t="shared" si="143"/>
        <v>0</v>
      </c>
      <c r="AR1710" s="149" t="s">
        <v>334</v>
      </c>
      <c r="AT1710" s="149" t="s">
        <v>243</v>
      </c>
      <c r="AU1710" s="149" t="s">
        <v>86</v>
      </c>
      <c r="AY1710" s="17" t="s">
        <v>241</v>
      </c>
      <c r="BE1710" s="150">
        <f t="shared" si="144"/>
        <v>0</v>
      </c>
      <c r="BF1710" s="150">
        <f t="shared" si="145"/>
        <v>0</v>
      </c>
      <c r="BG1710" s="150">
        <f t="shared" si="146"/>
        <v>0</v>
      </c>
      <c r="BH1710" s="150">
        <f t="shared" si="147"/>
        <v>0</v>
      </c>
      <c r="BI1710" s="150">
        <f t="shared" si="148"/>
        <v>0</v>
      </c>
      <c r="BJ1710" s="17" t="s">
        <v>86</v>
      </c>
      <c r="BK1710" s="150">
        <f t="shared" si="149"/>
        <v>0</v>
      </c>
      <c r="BL1710" s="17" t="s">
        <v>334</v>
      </c>
      <c r="BM1710" s="149" t="s">
        <v>4338</v>
      </c>
    </row>
    <row r="1711" spans="2:65" s="1" customFormat="1" ht="24.25" customHeight="1">
      <c r="B1711" s="32"/>
      <c r="C1711" s="173" t="s">
        <v>2446</v>
      </c>
      <c r="D1711" s="173" t="s">
        <v>319</v>
      </c>
      <c r="E1711" s="174" t="s">
        <v>2459</v>
      </c>
      <c r="F1711" s="175" t="s">
        <v>2460</v>
      </c>
      <c r="G1711" s="176" t="s">
        <v>246</v>
      </c>
      <c r="H1711" s="177">
        <v>8</v>
      </c>
      <c r="I1711" s="178"/>
      <c r="J1711" s="179">
        <f t="shared" si="140"/>
        <v>0</v>
      </c>
      <c r="K1711" s="180"/>
      <c r="L1711" s="181"/>
      <c r="M1711" s="182" t="s">
        <v>1</v>
      </c>
      <c r="N1711" s="183" t="s">
        <v>39</v>
      </c>
      <c r="P1711" s="147">
        <f t="shared" si="141"/>
        <v>0</v>
      </c>
      <c r="Q1711" s="147">
        <v>3.4200000000000001E-2</v>
      </c>
      <c r="R1711" s="147">
        <f t="shared" si="142"/>
        <v>0.27360000000000001</v>
      </c>
      <c r="S1711" s="147">
        <v>0</v>
      </c>
      <c r="T1711" s="148">
        <f t="shared" si="143"/>
        <v>0</v>
      </c>
      <c r="AR1711" s="149" t="s">
        <v>420</v>
      </c>
      <c r="AT1711" s="149" t="s">
        <v>319</v>
      </c>
      <c r="AU1711" s="149" t="s">
        <v>86</v>
      </c>
      <c r="AY1711" s="17" t="s">
        <v>241</v>
      </c>
      <c r="BE1711" s="150">
        <f t="shared" si="144"/>
        <v>0</v>
      </c>
      <c r="BF1711" s="150">
        <f t="shared" si="145"/>
        <v>0</v>
      </c>
      <c r="BG1711" s="150">
        <f t="shared" si="146"/>
        <v>0</v>
      </c>
      <c r="BH1711" s="150">
        <f t="shared" si="147"/>
        <v>0</v>
      </c>
      <c r="BI1711" s="150">
        <f t="shared" si="148"/>
        <v>0</v>
      </c>
      <c r="BJ1711" s="17" t="s">
        <v>86</v>
      </c>
      <c r="BK1711" s="150">
        <f t="shared" si="149"/>
        <v>0</v>
      </c>
      <c r="BL1711" s="17" t="s">
        <v>334</v>
      </c>
      <c r="BM1711" s="149" t="s">
        <v>4339</v>
      </c>
    </row>
    <row r="1712" spans="2:65" s="1" customFormat="1" ht="24.25" customHeight="1">
      <c r="B1712" s="32"/>
      <c r="C1712" s="137" t="s">
        <v>2450</v>
      </c>
      <c r="D1712" s="137" t="s">
        <v>243</v>
      </c>
      <c r="E1712" s="138" t="s">
        <v>2451</v>
      </c>
      <c r="F1712" s="139" t="s">
        <v>2452</v>
      </c>
      <c r="G1712" s="140" t="s">
        <v>327</v>
      </c>
      <c r="H1712" s="141">
        <v>2</v>
      </c>
      <c r="I1712" s="142"/>
      <c r="J1712" s="143">
        <f t="shared" si="140"/>
        <v>0</v>
      </c>
      <c r="K1712" s="144"/>
      <c r="L1712" s="32"/>
      <c r="M1712" s="145" t="s">
        <v>1</v>
      </c>
      <c r="N1712" s="146" t="s">
        <v>39</v>
      </c>
      <c r="P1712" s="147">
        <f t="shared" si="141"/>
        <v>0</v>
      </c>
      <c r="Q1712" s="147">
        <v>0</v>
      </c>
      <c r="R1712" s="147">
        <f t="shared" si="142"/>
        <v>0</v>
      </c>
      <c r="S1712" s="147">
        <v>0</v>
      </c>
      <c r="T1712" s="148">
        <f t="shared" si="143"/>
        <v>0</v>
      </c>
      <c r="AR1712" s="149" t="s">
        <v>334</v>
      </c>
      <c r="AT1712" s="149" t="s">
        <v>243</v>
      </c>
      <c r="AU1712" s="149" t="s">
        <v>86</v>
      </c>
      <c r="AY1712" s="17" t="s">
        <v>241</v>
      </c>
      <c r="BE1712" s="150">
        <f t="shared" si="144"/>
        <v>0</v>
      </c>
      <c r="BF1712" s="150">
        <f t="shared" si="145"/>
        <v>0</v>
      </c>
      <c r="BG1712" s="150">
        <f t="shared" si="146"/>
        <v>0</v>
      </c>
      <c r="BH1712" s="150">
        <f t="shared" si="147"/>
        <v>0</v>
      </c>
      <c r="BI1712" s="150">
        <f t="shared" si="148"/>
        <v>0</v>
      </c>
      <c r="BJ1712" s="17" t="s">
        <v>86</v>
      </c>
      <c r="BK1712" s="150">
        <f t="shared" si="149"/>
        <v>0</v>
      </c>
      <c r="BL1712" s="17" t="s">
        <v>334</v>
      </c>
      <c r="BM1712" s="149" t="s">
        <v>4340</v>
      </c>
    </row>
    <row r="1713" spans="2:65" s="1" customFormat="1" ht="24.25" customHeight="1">
      <c r="B1713" s="32"/>
      <c r="C1713" s="137" t="s">
        <v>2454</v>
      </c>
      <c r="D1713" s="137" t="s">
        <v>243</v>
      </c>
      <c r="E1713" s="138" t="s">
        <v>2463</v>
      </c>
      <c r="F1713" s="139" t="s">
        <v>2464</v>
      </c>
      <c r="G1713" s="140" t="s">
        <v>327</v>
      </c>
      <c r="H1713" s="141">
        <v>2</v>
      </c>
      <c r="I1713" s="142"/>
      <c r="J1713" s="143">
        <f t="shared" si="140"/>
        <v>0</v>
      </c>
      <c r="K1713" s="144"/>
      <c r="L1713" s="32"/>
      <c r="M1713" s="145" t="s">
        <v>1</v>
      </c>
      <c r="N1713" s="146" t="s">
        <v>39</v>
      </c>
      <c r="P1713" s="147">
        <f t="shared" si="141"/>
        <v>0</v>
      </c>
      <c r="Q1713" s="147">
        <v>0</v>
      </c>
      <c r="R1713" s="147">
        <f t="shared" si="142"/>
        <v>0</v>
      </c>
      <c r="S1713" s="147">
        <v>0</v>
      </c>
      <c r="T1713" s="148">
        <f t="shared" si="143"/>
        <v>0</v>
      </c>
      <c r="AR1713" s="149" t="s">
        <v>334</v>
      </c>
      <c r="AT1713" s="149" t="s">
        <v>243</v>
      </c>
      <c r="AU1713" s="149" t="s">
        <v>86</v>
      </c>
      <c r="AY1713" s="17" t="s">
        <v>241</v>
      </c>
      <c r="BE1713" s="150">
        <f t="shared" si="144"/>
        <v>0</v>
      </c>
      <c r="BF1713" s="150">
        <f t="shared" si="145"/>
        <v>0</v>
      </c>
      <c r="BG1713" s="150">
        <f t="shared" si="146"/>
        <v>0</v>
      </c>
      <c r="BH1713" s="150">
        <f t="shared" si="147"/>
        <v>0</v>
      </c>
      <c r="BI1713" s="150">
        <f t="shared" si="148"/>
        <v>0</v>
      </c>
      <c r="BJ1713" s="17" t="s">
        <v>86</v>
      </c>
      <c r="BK1713" s="150">
        <f t="shared" si="149"/>
        <v>0</v>
      </c>
      <c r="BL1713" s="17" t="s">
        <v>334</v>
      </c>
      <c r="BM1713" s="149" t="s">
        <v>4341</v>
      </c>
    </row>
    <row r="1714" spans="2:65" s="1" customFormat="1" ht="24.25" customHeight="1">
      <c r="B1714" s="32"/>
      <c r="C1714" s="137" t="s">
        <v>2458</v>
      </c>
      <c r="D1714" s="137" t="s">
        <v>243</v>
      </c>
      <c r="E1714" s="138" t="s">
        <v>2467</v>
      </c>
      <c r="F1714" s="139" t="s">
        <v>2468</v>
      </c>
      <c r="G1714" s="140" t="s">
        <v>327</v>
      </c>
      <c r="H1714" s="141">
        <v>1</v>
      </c>
      <c r="I1714" s="142"/>
      <c r="J1714" s="143">
        <f t="shared" si="140"/>
        <v>0</v>
      </c>
      <c r="K1714" s="144"/>
      <c r="L1714" s="32"/>
      <c r="M1714" s="145" t="s">
        <v>1</v>
      </c>
      <c r="N1714" s="146" t="s">
        <v>39</v>
      </c>
      <c r="P1714" s="147">
        <f t="shared" si="141"/>
        <v>0</v>
      </c>
      <c r="Q1714" s="147">
        <v>1.3999999999999999E-4</v>
      </c>
      <c r="R1714" s="147">
        <f t="shared" si="142"/>
        <v>1.3999999999999999E-4</v>
      </c>
      <c r="S1714" s="147">
        <v>0</v>
      </c>
      <c r="T1714" s="148">
        <f t="shared" si="143"/>
        <v>0</v>
      </c>
      <c r="AR1714" s="149" t="s">
        <v>334</v>
      </c>
      <c r="AT1714" s="149" t="s">
        <v>243</v>
      </c>
      <c r="AU1714" s="149" t="s">
        <v>86</v>
      </c>
      <c r="AY1714" s="17" t="s">
        <v>241</v>
      </c>
      <c r="BE1714" s="150">
        <f t="shared" si="144"/>
        <v>0</v>
      </c>
      <c r="BF1714" s="150">
        <f t="shared" si="145"/>
        <v>0</v>
      </c>
      <c r="BG1714" s="150">
        <f t="shared" si="146"/>
        <v>0</v>
      </c>
      <c r="BH1714" s="150">
        <f t="shared" si="147"/>
        <v>0</v>
      </c>
      <c r="BI1714" s="150">
        <f t="shared" si="148"/>
        <v>0</v>
      </c>
      <c r="BJ1714" s="17" t="s">
        <v>86</v>
      </c>
      <c r="BK1714" s="150">
        <f t="shared" si="149"/>
        <v>0</v>
      </c>
      <c r="BL1714" s="17" t="s">
        <v>334</v>
      </c>
      <c r="BM1714" s="149" t="s">
        <v>4342</v>
      </c>
    </row>
    <row r="1715" spans="2:65" s="1" customFormat="1" ht="16.5" customHeight="1">
      <c r="B1715" s="32"/>
      <c r="C1715" s="173" t="s">
        <v>2462</v>
      </c>
      <c r="D1715" s="173" t="s">
        <v>319</v>
      </c>
      <c r="E1715" s="174" t="s">
        <v>2471</v>
      </c>
      <c r="F1715" s="175" t="s">
        <v>2472</v>
      </c>
      <c r="G1715" s="176" t="s">
        <v>327</v>
      </c>
      <c r="H1715" s="177">
        <v>1</v>
      </c>
      <c r="I1715" s="178"/>
      <c r="J1715" s="179">
        <f t="shared" si="140"/>
        <v>0</v>
      </c>
      <c r="K1715" s="180"/>
      <c r="L1715" s="181"/>
      <c r="M1715" s="182" t="s">
        <v>1</v>
      </c>
      <c r="N1715" s="183" t="s">
        <v>39</v>
      </c>
      <c r="P1715" s="147">
        <f t="shared" si="141"/>
        <v>0</v>
      </c>
      <c r="Q1715" s="147">
        <v>1.0500000000000001E-2</v>
      </c>
      <c r="R1715" s="147">
        <f t="shared" si="142"/>
        <v>1.0500000000000001E-2</v>
      </c>
      <c r="S1715" s="147">
        <v>0</v>
      </c>
      <c r="T1715" s="148">
        <f t="shared" si="143"/>
        <v>0</v>
      </c>
      <c r="AR1715" s="149" t="s">
        <v>285</v>
      </c>
      <c r="AT1715" s="149" t="s">
        <v>319</v>
      </c>
      <c r="AU1715" s="149" t="s">
        <v>86</v>
      </c>
      <c r="AY1715" s="17" t="s">
        <v>241</v>
      </c>
      <c r="BE1715" s="150">
        <f t="shared" si="144"/>
        <v>0</v>
      </c>
      <c r="BF1715" s="150">
        <f t="shared" si="145"/>
        <v>0</v>
      </c>
      <c r="BG1715" s="150">
        <f t="shared" si="146"/>
        <v>0</v>
      </c>
      <c r="BH1715" s="150">
        <f t="shared" si="147"/>
        <v>0</v>
      </c>
      <c r="BI1715" s="150">
        <f t="shared" si="148"/>
        <v>0</v>
      </c>
      <c r="BJ1715" s="17" t="s">
        <v>86</v>
      </c>
      <c r="BK1715" s="150">
        <f t="shared" si="149"/>
        <v>0</v>
      </c>
      <c r="BL1715" s="17" t="s">
        <v>247</v>
      </c>
      <c r="BM1715" s="149" t="s">
        <v>4343</v>
      </c>
    </row>
    <row r="1716" spans="2:65" s="1" customFormat="1" ht="24.25" customHeight="1">
      <c r="B1716" s="32"/>
      <c r="C1716" s="137" t="s">
        <v>2466</v>
      </c>
      <c r="D1716" s="137" t="s">
        <v>243</v>
      </c>
      <c r="E1716" s="138" t="s">
        <v>2475</v>
      </c>
      <c r="F1716" s="139" t="s">
        <v>2476</v>
      </c>
      <c r="G1716" s="140" t="s">
        <v>327</v>
      </c>
      <c r="H1716" s="141">
        <v>1</v>
      </c>
      <c r="I1716" s="142"/>
      <c r="J1716" s="143">
        <f t="shared" si="140"/>
        <v>0</v>
      </c>
      <c r="K1716" s="144"/>
      <c r="L1716" s="32"/>
      <c r="M1716" s="145" t="s">
        <v>1</v>
      </c>
      <c r="N1716" s="146" t="s">
        <v>39</v>
      </c>
      <c r="P1716" s="147">
        <f t="shared" si="141"/>
        <v>0</v>
      </c>
      <c r="Q1716" s="147">
        <v>8.0000000000000007E-5</v>
      </c>
      <c r="R1716" s="147">
        <f t="shared" si="142"/>
        <v>8.0000000000000007E-5</v>
      </c>
      <c r="S1716" s="147">
        <v>0</v>
      </c>
      <c r="T1716" s="148">
        <f t="shared" si="143"/>
        <v>0</v>
      </c>
      <c r="AR1716" s="149" t="s">
        <v>334</v>
      </c>
      <c r="AT1716" s="149" t="s">
        <v>243</v>
      </c>
      <c r="AU1716" s="149" t="s">
        <v>86</v>
      </c>
      <c r="AY1716" s="17" t="s">
        <v>241</v>
      </c>
      <c r="BE1716" s="150">
        <f t="shared" si="144"/>
        <v>0</v>
      </c>
      <c r="BF1716" s="150">
        <f t="shared" si="145"/>
        <v>0</v>
      </c>
      <c r="BG1716" s="150">
        <f t="shared" si="146"/>
        <v>0</v>
      </c>
      <c r="BH1716" s="150">
        <f t="shared" si="147"/>
        <v>0</v>
      </c>
      <c r="BI1716" s="150">
        <f t="shared" si="148"/>
        <v>0</v>
      </c>
      <c r="BJ1716" s="17" t="s">
        <v>86</v>
      </c>
      <c r="BK1716" s="150">
        <f t="shared" si="149"/>
        <v>0</v>
      </c>
      <c r="BL1716" s="17" t="s">
        <v>334</v>
      </c>
      <c r="BM1716" s="149" t="s">
        <v>4344</v>
      </c>
    </row>
    <row r="1717" spans="2:65" s="1" customFormat="1" ht="24.25" customHeight="1">
      <c r="B1717" s="32"/>
      <c r="C1717" s="137" t="s">
        <v>2470</v>
      </c>
      <c r="D1717" s="137" t="s">
        <v>243</v>
      </c>
      <c r="E1717" s="138" t="s">
        <v>2480</v>
      </c>
      <c r="F1717" s="139" t="s">
        <v>2481</v>
      </c>
      <c r="G1717" s="140" t="s">
        <v>327</v>
      </c>
      <c r="H1717" s="141">
        <v>2</v>
      </c>
      <c r="I1717" s="142"/>
      <c r="J1717" s="143">
        <f t="shared" si="140"/>
        <v>0</v>
      </c>
      <c r="K1717" s="144"/>
      <c r="L1717" s="32"/>
      <c r="M1717" s="145" t="s">
        <v>1</v>
      </c>
      <c r="N1717" s="146" t="s">
        <v>39</v>
      </c>
      <c r="P1717" s="147">
        <f t="shared" si="141"/>
        <v>0</v>
      </c>
      <c r="Q1717" s="147">
        <v>0</v>
      </c>
      <c r="R1717" s="147">
        <f t="shared" si="142"/>
        <v>0</v>
      </c>
      <c r="S1717" s="147">
        <v>0</v>
      </c>
      <c r="T1717" s="148">
        <f t="shared" si="143"/>
        <v>0</v>
      </c>
      <c r="AR1717" s="149" t="s">
        <v>334</v>
      </c>
      <c r="AT1717" s="149" t="s">
        <v>243</v>
      </c>
      <c r="AU1717" s="149" t="s">
        <v>86</v>
      </c>
      <c r="AY1717" s="17" t="s">
        <v>241</v>
      </c>
      <c r="BE1717" s="150">
        <f t="shared" si="144"/>
        <v>0</v>
      </c>
      <c r="BF1717" s="150">
        <f t="shared" si="145"/>
        <v>0</v>
      </c>
      <c r="BG1717" s="150">
        <f t="shared" si="146"/>
        <v>0</v>
      </c>
      <c r="BH1717" s="150">
        <f t="shared" si="147"/>
        <v>0</v>
      </c>
      <c r="BI1717" s="150">
        <f t="shared" si="148"/>
        <v>0</v>
      </c>
      <c r="BJ1717" s="17" t="s">
        <v>86</v>
      </c>
      <c r="BK1717" s="150">
        <f t="shared" si="149"/>
        <v>0</v>
      </c>
      <c r="BL1717" s="17" t="s">
        <v>334</v>
      </c>
      <c r="BM1717" s="149" t="s">
        <v>4345</v>
      </c>
    </row>
    <row r="1718" spans="2:65" s="1" customFormat="1" ht="24.25" customHeight="1">
      <c r="B1718" s="32"/>
      <c r="C1718" s="173" t="s">
        <v>2474</v>
      </c>
      <c r="D1718" s="173" t="s">
        <v>319</v>
      </c>
      <c r="E1718" s="174" t="s">
        <v>2484</v>
      </c>
      <c r="F1718" s="175" t="s">
        <v>2485</v>
      </c>
      <c r="G1718" s="176" t="s">
        <v>246</v>
      </c>
      <c r="H1718" s="177">
        <v>5</v>
      </c>
      <c r="I1718" s="178"/>
      <c r="J1718" s="179">
        <f t="shared" si="140"/>
        <v>0</v>
      </c>
      <c r="K1718" s="180"/>
      <c r="L1718" s="181"/>
      <c r="M1718" s="182" t="s">
        <v>1</v>
      </c>
      <c r="N1718" s="183" t="s">
        <v>39</v>
      </c>
      <c r="P1718" s="147">
        <f t="shared" si="141"/>
        <v>0</v>
      </c>
      <c r="Q1718" s="147">
        <v>2.2950000000000002E-2</v>
      </c>
      <c r="R1718" s="147">
        <f t="shared" si="142"/>
        <v>0.11475</v>
      </c>
      <c r="S1718" s="147">
        <v>0</v>
      </c>
      <c r="T1718" s="148">
        <f t="shared" si="143"/>
        <v>0</v>
      </c>
      <c r="AR1718" s="149" t="s">
        <v>420</v>
      </c>
      <c r="AT1718" s="149" t="s">
        <v>319</v>
      </c>
      <c r="AU1718" s="149" t="s">
        <v>86</v>
      </c>
      <c r="AY1718" s="17" t="s">
        <v>241</v>
      </c>
      <c r="BE1718" s="150">
        <f t="shared" si="144"/>
        <v>0</v>
      </c>
      <c r="BF1718" s="150">
        <f t="shared" si="145"/>
        <v>0</v>
      </c>
      <c r="BG1718" s="150">
        <f t="shared" si="146"/>
        <v>0</v>
      </c>
      <c r="BH1718" s="150">
        <f t="shared" si="147"/>
        <v>0</v>
      </c>
      <c r="BI1718" s="150">
        <f t="shared" si="148"/>
        <v>0</v>
      </c>
      <c r="BJ1718" s="17" t="s">
        <v>86</v>
      </c>
      <c r="BK1718" s="150">
        <f t="shared" si="149"/>
        <v>0</v>
      </c>
      <c r="BL1718" s="17" t="s">
        <v>334</v>
      </c>
      <c r="BM1718" s="149" t="s">
        <v>4346</v>
      </c>
    </row>
    <row r="1719" spans="2:65" s="1" customFormat="1" ht="24.25" customHeight="1">
      <c r="B1719" s="32"/>
      <c r="C1719" s="137" t="s">
        <v>2479</v>
      </c>
      <c r="D1719" s="137" t="s">
        <v>243</v>
      </c>
      <c r="E1719" s="138" t="s">
        <v>2488</v>
      </c>
      <c r="F1719" s="139" t="s">
        <v>2489</v>
      </c>
      <c r="G1719" s="140" t="s">
        <v>327</v>
      </c>
      <c r="H1719" s="141">
        <v>10</v>
      </c>
      <c r="I1719" s="142"/>
      <c r="J1719" s="143">
        <f t="shared" si="140"/>
        <v>0</v>
      </c>
      <c r="K1719" s="144"/>
      <c r="L1719" s="32"/>
      <c r="M1719" s="145" t="s">
        <v>1</v>
      </c>
      <c r="N1719" s="146" t="s">
        <v>39</v>
      </c>
      <c r="P1719" s="147">
        <f t="shared" si="141"/>
        <v>0</v>
      </c>
      <c r="Q1719" s="147">
        <v>0</v>
      </c>
      <c r="R1719" s="147">
        <f t="shared" si="142"/>
        <v>0</v>
      </c>
      <c r="S1719" s="147">
        <v>0</v>
      </c>
      <c r="T1719" s="148">
        <f t="shared" si="143"/>
        <v>0</v>
      </c>
      <c r="AR1719" s="149" t="s">
        <v>334</v>
      </c>
      <c r="AT1719" s="149" t="s">
        <v>243</v>
      </c>
      <c r="AU1719" s="149" t="s">
        <v>86</v>
      </c>
      <c r="AY1719" s="17" t="s">
        <v>241</v>
      </c>
      <c r="BE1719" s="150">
        <f t="shared" si="144"/>
        <v>0</v>
      </c>
      <c r="BF1719" s="150">
        <f t="shared" si="145"/>
        <v>0</v>
      </c>
      <c r="BG1719" s="150">
        <f t="shared" si="146"/>
        <v>0</v>
      </c>
      <c r="BH1719" s="150">
        <f t="shared" si="147"/>
        <v>0</v>
      </c>
      <c r="BI1719" s="150">
        <f t="shared" si="148"/>
        <v>0</v>
      </c>
      <c r="BJ1719" s="17" t="s">
        <v>86</v>
      </c>
      <c r="BK1719" s="150">
        <f t="shared" si="149"/>
        <v>0</v>
      </c>
      <c r="BL1719" s="17" t="s">
        <v>334</v>
      </c>
      <c r="BM1719" s="149" t="s">
        <v>4347</v>
      </c>
    </row>
    <row r="1720" spans="2:65" s="1" customFormat="1" ht="16.5" customHeight="1">
      <c r="B1720" s="32"/>
      <c r="C1720" s="137" t="s">
        <v>2483</v>
      </c>
      <c r="D1720" s="137" t="s">
        <v>243</v>
      </c>
      <c r="E1720" s="138" t="s">
        <v>2520</v>
      </c>
      <c r="F1720" s="139" t="s">
        <v>2521</v>
      </c>
      <c r="G1720" s="140" t="s">
        <v>327</v>
      </c>
      <c r="H1720" s="141">
        <v>20</v>
      </c>
      <c r="I1720" s="142"/>
      <c r="J1720" s="143">
        <f t="shared" si="140"/>
        <v>0</v>
      </c>
      <c r="K1720" s="144"/>
      <c r="L1720" s="32"/>
      <c r="M1720" s="145" t="s">
        <v>1</v>
      </c>
      <c r="N1720" s="146" t="s">
        <v>39</v>
      </c>
      <c r="P1720" s="147">
        <f t="shared" si="141"/>
        <v>0</v>
      </c>
      <c r="Q1720" s="147">
        <v>0</v>
      </c>
      <c r="R1720" s="147">
        <f t="shared" si="142"/>
        <v>0</v>
      </c>
      <c r="S1720" s="147">
        <v>0</v>
      </c>
      <c r="T1720" s="148">
        <f t="shared" si="143"/>
        <v>0</v>
      </c>
      <c r="AR1720" s="149" t="s">
        <v>334</v>
      </c>
      <c r="AT1720" s="149" t="s">
        <v>243</v>
      </c>
      <c r="AU1720" s="149" t="s">
        <v>86</v>
      </c>
      <c r="AY1720" s="17" t="s">
        <v>241</v>
      </c>
      <c r="BE1720" s="150">
        <f t="shared" si="144"/>
        <v>0</v>
      </c>
      <c r="BF1720" s="150">
        <f t="shared" si="145"/>
        <v>0</v>
      </c>
      <c r="BG1720" s="150">
        <f t="shared" si="146"/>
        <v>0</v>
      </c>
      <c r="BH1720" s="150">
        <f t="shared" si="147"/>
        <v>0</v>
      </c>
      <c r="BI1720" s="150">
        <f t="shared" si="148"/>
        <v>0</v>
      </c>
      <c r="BJ1720" s="17" t="s">
        <v>86</v>
      </c>
      <c r="BK1720" s="150">
        <f t="shared" si="149"/>
        <v>0</v>
      </c>
      <c r="BL1720" s="17" t="s">
        <v>334</v>
      </c>
      <c r="BM1720" s="149" t="s">
        <v>4348</v>
      </c>
    </row>
    <row r="1721" spans="2:65" s="1" customFormat="1" ht="16.5" customHeight="1">
      <c r="B1721" s="32"/>
      <c r="C1721" s="173" t="s">
        <v>2487</v>
      </c>
      <c r="D1721" s="173" t="s">
        <v>319</v>
      </c>
      <c r="E1721" s="174" t="s">
        <v>2524</v>
      </c>
      <c r="F1721" s="175" t="s">
        <v>2525</v>
      </c>
      <c r="G1721" s="176" t="s">
        <v>327</v>
      </c>
      <c r="H1721" s="177">
        <v>13</v>
      </c>
      <c r="I1721" s="178"/>
      <c r="J1721" s="179">
        <f t="shared" si="140"/>
        <v>0</v>
      </c>
      <c r="K1721" s="180"/>
      <c r="L1721" s="181"/>
      <c r="M1721" s="182" t="s">
        <v>1</v>
      </c>
      <c r="N1721" s="183" t="s">
        <v>39</v>
      </c>
      <c r="P1721" s="147">
        <f t="shared" si="141"/>
        <v>0</v>
      </c>
      <c r="Q1721" s="147">
        <v>2.2000000000000001E-3</v>
      </c>
      <c r="R1721" s="147">
        <f t="shared" si="142"/>
        <v>2.86E-2</v>
      </c>
      <c r="S1721" s="147">
        <v>0</v>
      </c>
      <c r="T1721" s="148">
        <f t="shared" si="143"/>
        <v>0</v>
      </c>
      <c r="AR1721" s="149" t="s">
        <v>420</v>
      </c>
      <c r="AT1721" s="149" t="s">
        <v>319</v>
      </c>
      <c r="AU1721" s="149" t="s">
        <v>86</v>
      </c>
      <c r="AY1721" s="17" t="s">
        <v>241</v>
      </c>
      <c r="BE1721" s="150">
        <f t="shared" si="144"/>
        <v>0</v>
      </c>
      <c r="BF1721" s="150">
        <f t="shared" si="145"/>
        <v>0</v>
      </c>
      <c r="BG1721" s="150">
        <f t="shared" si="146"/>
        <v>0</v>
      </c>
      <c r="BH1721" s="150">
        <f t="shared" si="147"/>
        <v>0</v>
      </c>
      <c r="BI1721" s="150">
        <f t="shared" si="148"/>
        <v>0</v>
      </c>
      <c r="BJ1721" s="17" t="s">
        <v>86</v>
      </c>
      <c r="BK1721" s="150">
        <f t="shared" si="149"/>
        <v>0</v>
      </c>
      <c r="BL1721" s="17" t="s">
        <v>334</v>
      </c>
      <c r="BM1721" s="149" t="s">
        <v>4349</v>
      </c>
    </row>
    <row r="1722" spans="2:65" s="1" customFormat="1" ht="16.5" customHeight="1">
      <c r="B1722" s="32"/>
      <c r="C1722" s="173" t="s">
        <v>2491</v>
      </c>
      <c r="D1722" s="173" t="s">
        <v>319</v>
      </c>
      <c r="E1722" s="174" t="s">
        <v>2528</v>
      </c>
      <c r="F1722" s="175" t="s">
        <v>2529</v>
      </c>
      <c r="G1722" s="176" t="s">
        <v>327</v>
      </c>
      <c r="H1722" s="177">
        <v>7</v>
      </c>
      <c r="I1722" s="178"/>
      <c r="J1722" s="179">
        <f t="shared" si="140"/>
        <v>0</v>
      </c>
      <c r="K1722" s="180"/>
      <c r="L1722" s="181"/>
      <c r="M1722" s="182" t="s">
        <v>1</v>
      </c>
      <c r="N1722" s="183" t="s">
        <v>39</v>
      </c>
      <c r="P1722" s="147">
        <f t="shared" si="141"/>
        <v>0</v>
      </c>
      <c r="Q1722" s="147">
        <v>2.2000000000000001E-3</v>
      </c>
      <c r="R1722" s="147">
        <f t="shared" si="142"/>
        <v>1.54E-2</v>
      </c>
      <c r="S1722" s="147">
        <v>0</v>
      </c>
      <c r="T1722" s="148">
        <f t="shared" si="143"/>
        <v>0</v>
      </c>
      <c r="AR1722" s="149" t="s">
        <v>420</v>
      </c>
      <c r="AT1722" s="149" t="s">
        <v>319</v>
      </c>
      <c r="AU1722" s="149" t="s">
        <v>86</v>
      </c>
      <c r="AY1722" s="17" t="s">
        <v>241</v>
      </c>
      <c r="BE1722" s="150">
        <f t="shared" si="144"/>
        <v>0</v>
      </c>
      <c r="BF1722" s="150">
        <f t="shared" si="145"/>
        <v>0</v>
      </c>
      <c r="BG1722" s="150">
        <f t="shared" si="146"/>
        <v>0</v>
      </c>
      <c r="BH1722" s="150">
        <f t="shared" si="147"/>
        <v>0</v>
      </c>
      <c r="BI1722" s="150">
        <f t="shared" si="148"/>
        <v>0</v>
      </c>
      <c r="BJ1722" s="17" t="s">
        <v>86</v>
      </c>
      <c r="BK1722" s="150">
        <f t="shared" si="149"/>
        <v>0</v>
      </c>
      <c r="BL1722" s="17" t="s">
        <v>334</v>
      </c>
      <c r="BM1722" s="149" t="s">
        <v>4350</v>
      </c>
    </row>
    <row r="1723" spans="2:65" s="1" customFormat="1" ht="24.25" customHeight="1">
      <c r="B1723" s="32"/>
      <c r="C1723" s="137" t="s">
        <v>2495</v>
      </c>
      <c r="D1723" s="137" t="s">
        <v>243</v>
      </c>
      <c r="E1723" s="138" t="s">
        <v>2532</v>
      </c>
      <c r="F1723" s="139" t="s">
        <v>2533</v>
      </c>
      <c r="G1723" s="140" t="s">
        <v>299</v>
      </c>
      <c r="H1723" s="141">
        <v>12</v>
      </c>
      <c r="I1723" s="142"/>
      <c r="J1723" s="143">
        <f t="shared" si="140"/>
        <v>0</v>
      </c>
      <c r="K1723" s="144"/>
      <c r="L1723" s="32"/>
      <c r="M1723" s="145" t="s">
        <v>1</v>
      </c>
      <c r="N1723" s="146" t="s">
        <v>39</v>
      </c>
      <c r="P1723" s="147">
        <f t="shared" si="141"/>
        <v>0</v>
      </c>
      <c r="Q1723" s="147">
        <v>0</v>
      </c>
      <c r="R1723" s="147">
        <f t="shared" si="142"/>
        <v>0</v>
      </c>
      <c r="S1723" s="147">
        <v>0</v>
      </c>
      <c r="T1723" s="148">
        <f t="shared" si="143"/>
        <v>0</v>
      </c>
      <c r="AR1723" s="149" t="s">
        <v>334</v>
      </c>
      <c r="AT1723" s="149" t="s">
        <v>243</v>
      </c>
      <c r="AU1723" s="149" t="s">
        <v>86</v>
      </c>
      <c r="AY1723" s="17" t="s">
        <v>241</v>
      </c>
      <c r="BE1723" s="150">
        <f t="shared" si="144"/>
        <v>0</v>
      </c>
      <c r="BF1723" s="150">
        <f t="shared" si="145"/>
        <v>0</v>
      </c>
      <c r="BG1723" s="150">
        <f t="shared" si="146"/>
        <v>0</v>
      </c>
      <c r="BH1723" s="150">
        <f t="shared" si="147"/>
        <v>0</v>
      </c>
      <c r="BI1723" s="150">
        <f t="shared" si="148"/>
        <v>0</v>
      </c>
      <c r="BJ1723" s="17" t="s">
        <v>86</v>
      </c>
      <c r="BK1723" s="150">
        <f t="shared" si="149"/>
        <v>0</v>
      </c>
      <c r="BL1723" s="17" t="s">
        <v>334</v>
      </c>
      <c r="BM1723" s="149" t="s">
        <v>4351</v>
      </c>
    </row>
    <row r="1724" spans="2:65" s="12" customFormat="1" ht="12">
      <c r="B1724" s="151"/>
      <c r="D1724" s="152" t="s">
        <v>249</v>
      </c>
      <c r="E1724" s="153" t="s">
        <v>1</v>
      </c>
      <c r="F1724" s="154" t="s">
        <v>2281</v>
      </c>
      <c r="H1724" s="155">
        <v>12</v>
      </c>
      <c r="I1724" s="156"/>
      <c r="L1724" s="151"/>
      <c r="M1724" s="157"/>
      <c r="T1724" s="158"/>
      <c r="AT1724" s="153" t="s">
        <v>249</v>
      </c>
      <c r="AU1724" s="153" t="s">
        <v>86</v>
      </c>
      <c r="AV1724" s="12" t="s">
        <v>86</v>
      </c>
      <c r="AW1724" s="12" t="s">
        <v>30</v>
      </c>
      <c r="AX1724" s="12" t="s">
        <v>73</v>
      </c>
      <c r="AY1724" s="153" t="s">
        <v>241</v>
      </c>
    </row>
    <row r="1725" spans="2:65" s="13" customFormat="1" ht="12">
      <c r="B1725" s="159"/>
      <c r="D1725" s="152" t="s">
        <v>249</v>
      </c>
      <c r="E1725" s="160" t="s">
        <v>1</v>
      </c>
      <c r="F1725" s="161" t="s">
        <v>251</v>
      </c>
      <c r="H1725" s="162">
        <v>12</v>
      </c>
      <c r="I1725" s="163"/>
      <c r="L1725" s="159"/>
      <c r="M1725" s="164"/>
      <c r="T1725" s="165"/>
      <c r="AT1725" s="160" t="s">
        <v>249</v>
      </c>
      <c r="AU1725" s="160" t="s">
        <v>86</v>
      </c>
      <c r="AV1725" s="13" t="s">
        <v>247</v>
      </c>
      <c r="AW1725" s="13" t="s">
        <v>30</v>
      </c>
      <c r="AX1725" s="13" t="s">
        <v>80</v>
      </c>
      <c r="AY1725" s="160" t="s">
        <v>241</v>
      </c>
    </row>
    <row r="1726" spans="2:65" s="1" customFormat="1" ht="16.5" customHeight="1">
      <c r="B1726" s="32"/>
      <c r="C1726" s="173" t="s">
        <v>2499</v>
      </c>
      <c r="D1726" s="173" t="s">
        <v>319</v>
      </c>
      <c r="E1726" s="174" t="s">
        <v>2536</v>
      </c>
      <c r="F1726" s="175" t="s">
        <v>2537</v>
      </c>
      <c r="G1726" s="176" t="s">
        <v>299</v>
      </c>
      <c r="H1726" s="177">
        <v>12</v>
      </c>
      <c r="I1726" s="178"/>
      <c r="J1726" s="179">
        <f>ROUND(I1726*H1726,2)</f>
        <v>0</v>
      </c>
      <c r="K1726" s="180"/>
      <c r="L1726" s="181"/>
      <c r="M1726" s="182" t="s">
        <v>1</v>
      </c>
      <c r="N1726" s="183" t="s">
        <v>39</v>
      </c>
      <c r="P1726" s="147">
        <f>O1726*H1726</f>
        <v>0</v>
      </c>
      <c r="Q1726" s="147">
        <v>1.8E-3</v>
      </c>
      <c r="R1726" s="147">
        <f>Q1726*H1726</f>
        <v>2.1600000000000001E-2</v>
      </c>
      <c r="S1726" s="147">
        <v>0</v>
      </c>
      <c r="T1726" s="148">
        <f>S1726*H1726</f>
        <v>0</v>
      </c>
      <c r="AR1726" s="149" t="s">
        <v>420</v>
      </c>
      <c r="AT1726" s="149" t="s">
        <v>319</v>
      </c>
      <c r="AU1726" s="149" t="s">
        <v>86</v>
      </c>
      <c r="AY1726" s="17" t="s">
        <v>241</v>
      </c>
      <c r="BE1726" s="150">
        <f>IF(N1726="základní",J1726,0)</f>
        <v>0</v>
      </c>
      <c r="BF1726" s="150">
        <f>IF(N1726="snížená",J1726,0)</f>
        <v>0</v>
      </c>
      <c r="BG1726" s="150">
        <f>IF(N1726="zákl. přenesená",J1726,0)</f>
        <v>0</v>
      </c>
      <c r="BH1726" s="150">
        <f>IF(N1726="sníž. přenesená",J1726,0)</f>
        <v>0</v>
      </c>
      <c r="BI1726" s="150">
        <f>IF(N1726="nulová",J1726,0)</f>
        <v>0</v>
      </c>
      <c r="BJ1726" s="17" t="s">
        <v>86</v>
      </c>
      <c r="BK1726" s="150">
        <f>ROUND(I1726*H1726,2)</f>
        <v>0</v>
      </c>
      <c r="BL1726" s="17" t="s">
        <v>334</v>
      </c>
      <c r="BM1726" s="149" t="s">
        <v>4352</v>
      </c>
    </row>
    <row r="1727" spans="2:65" s="12" customFormat="1" ht="12">
      <c r="B1727" s="151"/>
      <c r="D1727" s="152" t="s">
        <v>249</v>
      </c>
      <c r="E1727" s="153" t="s">
        <v>1</v>
      </c>
      <c r="F1727" s="154" t="s">
        <v>2281</v>
      </c>
      <c r="H1727" s="155">
        <v>12</v>
      </c>
      <c r="I1727" s="156"/>
      <c r="L1727" s="151"/>
      <c r="M1727" s="157"/>
      <c r="T1727" s="158"/>
      <c r="AT1727" s="153" t="s">
        <v>249</v>
      </c>
      <c r="AU1727" s="153" t="s">
        <v>86</v>
      </c>
      <c r="AV1727" s="12" t="s">
        <v>86</v>
      </c>
      <c r="AW1727" s="12" t="s">
        <v>30</v>
      </c>
      <c r="AX1727" s="12" t="s">
        <v>73</v>
      </c>
      <c r="AY1727" s="153" t="s">
        <v>241</v>
      </c>
    </row>
    <row r="1728" spans="2:65" s="13" customFormat="1" ht="12">
      <c r="B1728" s="159"/>
      <c r="D1728" s="152" t="s">
        <v>249</v>
      </c>
      <c r="E1728" s="160" t="s">
        <v>1</v>
      </c>
      <c r="F1728" s="161" t="s">
        <v>251</v>
      </c>
      <c r="H1728" s="162">
        <v>12</v>
      </c>
      <c r="I1728" s="163"/>
      <c r="L1728" s="159"/>
      <c r="M1728" s="164"/>
      <c r="T1728" s="165"/>
      <c r="AT1728" s="160" t="s">
        <v>249</v>
      </c>
      <c r="AU1728" s="160" t="s">
        <v>86</v>
      </c>
      <c r="AV1728" s="13" t="s">
        <v>247</v>
      </c>
      <c r="AW1728" s="13" t="s">
        <v>30</v>
      </c>
      <c r="AX1728" s="13" t="s">
        <v>80</v>
      </c>
      <c r="AY1728" s="160" t="s">
        <v>241</v>
      </c>
    </row>
    <row r="1729" spans="2:65" s="1" customFormat="1" ht="24.25" customHeight="1">
      <c r="B1729" s="32"/>
      <c r="C1729" s="137" t="s">
        <v>2503</v>
      </c>
      <c r="D1729" s="137" t="s">
        <v>243</v>
      </c>
      <c r="E1729" s="138" t="s">
        <v>2540</v>
      </c>
      <c r="F1729" s="139" t="s">
        <v>2541</v>
      </c>
      <c r="G1729" s="140" t="s">
        <v>282</v>
      </c>
      <c r="H1729" s="141">
        <v>0.85399999999999998</v>
      </c>
      <c r="I1729" s="142"/>
      <c r="J1729" s="143">
        <f>ROUND(I1729*H1729,2)</f>
        <v>0</v>
      </c>
      <c r="K1729" s="144"/>
      <c r="L1729" s="32"/>
      <c r="M1729" s="145" t="s">
        <v>1</v>
      </c>
      <c r="N1729" s="146" t="s">
        <v>39</v>
      </c>
      <c r="P1729" s="147">
        <f>O1729*H1729</f>
        <v>0</v>
      </c>
      <c r="Q1729" s="147">
        <v>0</v>
      </c>
      <c r="R1729" s="147">
        <f>Q1729*H1729</f>
        <v>0</v>
      </c>
      <c r="S1729" s="147">
        <v>0</v>
      </c>
      <c r="T1729" s="148">
        <f>S1729*H1729</f>
        <v>0</v>
      </c>
      <c r="AR1729" s="149" t="s">
        <v>334</v>
      </c>
      <c r="AT1729" s="149" t="s">
        <v>243</v>
      </c>
      <c r="AU1729" s="149" t="s">
        <v>86</v>
      </c>
      <c r="AY1729" s="17" t="s">
        <v>241</v>
      </c>
      <c r="BE1729" s="150">
        <f>IF(N1729="základní",J1729,0)</f>
        <v>0</v>
      </c>
      <c r="BF1729" s="150">
        <f>IF(N1729="snížená",J1729,0)</f>
        <v>0</v>
      </c>
      <c r="BG1729" s="150">
        <f>IF(N1729="zákl. přenesená",J1729,0)</f>
        <v>0</v>
      </c>
      <c r="BH1729" s="150">
        <f>IF(N1729="sníž. přenesená",J1729,0)</f>
        <v>0</v>
      </c>
      <c r="BI1729" s="150">
        <f>IF(N1729="nulová",J1729,0)</f>
        <v>0</v>
      </c>
      <c r="BJ1729" s="17" t="s">
        <v>86</v>
      </c>
      <c r="BK1729" s="150">
        <f>ROUND(I1729*H1729,2)</f>
        <v>0</v>
      </c>
      <c r="BL1729" s="17" t="s">
        <v>334</v>
      </c>
      <c r="BM1729" s="149" t="s">
        <v>4353</v>
      </c>
    </row>
    <row r="1730" spans="2:65" s="11" customFormat="1" ht="22.75" customHeight="1">
      <c r="B1730" s="125"/>
      <c r="D1730" s="126" t="s">
        <v>72</v>
      </c>
      <c r="E1730" s="135" t="s">
        <v>2543</v>
      </c>
      <c r="F1730" s="135" t="s">
        <v>2544</v>
      </c>
      <c r="I1730" s="128"/>
      <c r="J1730" s="136">
        <f>BK1730</f>
        <v>0</v>
      </c>
      <c r="L1730" s="125"/>
      <c r="M1730" s="130"/>
      <c r="P1730" s="131">
        <f>SUM(P1731:P1761)</f>
        <v>0</v>
      </c>
      <c r="R1730" s="131">
        <f>SUM(R1731:R1761)</f>
        <v>0.66808555999999997</v>
      </c>
      <c r="T1730" s="132">
        <f>SUM(T1731:T1761)</f>
        <v>6.0000000000000006E-4</v>
      </c>
      <c r="AR1730" s="126" t="s">
        <v>86</v>
      </c>
      <c r="AT1730" s="133" t="s">
        <v>72</v>
      </c>
      <c r="AU1730" s="133" t="s">
        <v>80</v>
      </c>
      <c r="AY1730" s="126" t="s">
        <v>241</v>
      </c>
      <c r="BK1730" s="134">
        <f>SUM(BK1731:BK1761)</f>
        <v>0</v>
      </c>
    </row>
    <row r="1731" spans="2:65" s="1" customFormat="1" ht="24.25" customHeight="1">
      <c r="B1731" s="32"/>
      <c r="C1731" s="137" t="s">
        <v>2507</v>
      </c>
      <c r="D1731" s="137" t="s">
        <v>243</v>
      </c>
      <c r="E1731" s="138" t="s">
        <v>4354</v>
      </c>
      <c r="F1731" s="139" t="s">
        <v>4355</v>
      </c>
      <c r="G1731" s="140" t="s">
        <v>327</v>
      </c>
      <c r="H1731" s="141">
        <v>20</v>
      </c>
      <c r="I1731" s="142"/>
      <c r="J1731" s="143">
        <f t="shared" ref="J1731:J1737" si="150">ROUND(I1731*H1731,2)</f>
        <v>0</v>
      </c>
      <c r="K1731" s="144"/>
      <c r="L1731" s="32"/>
      <c r="M1731" s="145" t="s">
        <v>1</v>
      </c>
      <c r="N1731" s="146" t="s">
        <v>39</v>
      </c>
      <c r="P1731" s="147">
        <f t="shared" ref="P1731:P1737" si="151">O1731*H1731</f>
        <v>0</v>
      </c>
      <c r="Q1731" s="147">
        <v>0</v>
      </c>
      <c r="R1731" s="147">
        <f t="shared" ref="R1731:R1737" si="152">Q1731*H1731</f>
        <v>0</v>
      </c>
      <c r="S1731" s="147">
        <v>0</v>
      </c>
      <c r="T1731" s="148">
        <f t="shared" ref="T1731:T1737" si="153">S1731*H1731</f>
        <v>0</v>
      </c>
      <c r="AR1731" s="149" t="s">
        <v>334</v>
      </c>
      <c r="AT1731" s="149" t="s">
        <v>243</v>
      </c>
      <c r="AU1731" s="149" t="s">
        <v>86</v>
      </c>
      <c r="AY1731" s="17" t="s">
        <v>241</v>
      </c>
      <c r="BE1731" s="150">
        <f t="shared" ref="BE1731:BE1737" si="154">IF(N1731="základní",J1731,0)</f>
        <v>0</v>
      </c>
      <c r="BF1731" s="150">
        <f t="shared" ref="BF1731:BF1737" si="155">IF(N1731="snížená",J1731,0)</f>
        <v>0</v>
      </c>
      <c r="BG1731" s="150">
        <f t="shared" ref="BG1731:BG1737" si="156">IF(N1731="zákl. přenesená",J1731,0)</f>
        <v>0</v>
      </c>
      <c r="BH1731" s="150">
        <f t="shared" ref="BH1731:BH1737" si="157">IF(N1731="sníž. přenesená",J1731,0)</f>
        <v>0</v>
      </c>
      <c r="BI1731" s="150">
        <f t="shared" ref="BI1731:BI1737" si="158">IF(N1731="nulová",J1731,0)</f>
        <v>0</v>
      </c>
      <c r="BJ1731" s="17" t="s">
        <v>86</v>
      </c>
      <c r="BK1731" s="150">
        <f t="shared" ref="BK1731:BK1737" si="159">ROUND(I1731*H1731,2)</f>
        <v>0</v>
      </c>
      <c r="BL1731" s="17" t="s">
        <v>334</v>
      </c>
      <c r="BM1731" s="149" t="s">
        <v>4356</v>
      </c>
    </row>
    <row r="1732" spans="2:65" s="1" customFormat="1" ht="37.75" customHeight="1">
      <c r="B1732" s="32"/>
      <c r="C1732" s="173" t="s">
        <v>2511</v>
      </c>
      <c r="D1732" s="173" t="s">
        <v>319</v>
      </c>
      <c r="E1732" s="174" t="s">
        <v>4357</v>
      </c>
      <c r="F1732" s="175" t="s">
        <v>4358</v>
      </c>
      <c r="G1732" s="176" t="s">
        <v>1608</v>
      </c>
      <c r="H1732" s="177">
        <v>4</v>
      </c>
      <c r="I1732" s="178"/>
      <c r="J1732" s="179">
        <f t="shared" si="150"/>
        <v>0</v>
      </c>
      <c r="K1732" s="180"/>
      <c r="L1732" s="181"/>
      <c r="M1732" s="182" t="s">
        <v>1</v>
      </c>
      <c r="N1732" s="183" t="s">
        <v>39</v>
      </c>
      <c r="P1732" s="147">
        <f t="shared" si="151"/>
        <v>0</v>
      </c>
      <c r="Q1732" s="147">
        <v>0</v>
      </c>
      <c r="R1732" s="147">
        <f t="shared" si="152"/>
        <v>0</v>
      </c>
      <c r="S1732" s="147">
        <v>0</v>
      </c>
      <c r="T1732" s="148">
        <f t="shared" si="153"/>
        <v>0</v>
      </c>
      <c r="AR1732" s="149" t="s">
        <v>285</v>
      </c>
      <c r="AT1732" s="149" t="s">
        <v>319</v>
      </c>
      <c r="AU1732" s="149" t="s">
        <v>86</v>
      </c>
      <c r="AY1732" s="17" t="s">
        <v>241</v>
      </c>
      <c r="BE1732" s="150">
        <f t="shared" si="154"/>
        <v>0</v>
      </c>
      <c r="BF1732" s="150">
        <f t="shared" si="155"/>
        <v>0</v>
      </c>
      <c r="BG1732" s="150">
        <f t="shared" si="156"/>
        <v>0</v>
      </c>
      <c r="BH1732" s="150">
        <f t="shared" si="157"/>
        <v>0</v>
      </c>
      <c r="BI1732" s="150">
        <f t="shared" si="158"/>
        <v>0</v>
      </c>
      <c r="BJ1732" s="17" t="s">
        <v>86</v>
      </c>
      <c r="BK1732" s="150">
        <f t="shared" si="159"/>
        <v>0</v>
      </c>
      <c r="BL1732" s="17" t="s">
        <v>247</v>
      </c>
      <c r="BM1732" s="149" t="s">
        <v>4359</v>
      </c>
    </row>
    <row r="1733" spans="2:65" s="1" customFormat="1" ht="37.75" customHeight="1">
      <c r="B1733" s="32"/>
      <c r="C1733" s="173" t="s">
        <v>2515</v>
      </c>
      <c r="D1733" s="173" t="s">
        <v>319</v>
      </c>
      <c r="E1733" s="174" t="s">
        <v>4360</v>
      </c>
      <c r="F1733" s="175" t="s">
        <v>4361</v>
      </c>
      <c r="G1733" s="176" t="s">
        <v>1608</v>
      </c>
      <c r="H1733" s="177">
        <v>1</v>
      </c>
      <c r="I1733" s="178"/>
      <c r="J1733" s="179">
        <f t="shared" si="150"/>
        <v>0</v>
      </c>
      <c r="K1733" s="180"/>
      <c r="L1733" s="181"/>
      <c r="M1733" s="182" t="s">
        <v>1</v>
      </c>
      <c r="N1733" s="183" t="s">
        <v>39</v>
      </c>
      <c r="P1733" s="147">
        <f t="shared" si="151"/>
        <v>0</v>
      </c>
      <c r="Q1733" s="147">
        <v>0</v>
      </c>
      <c r="R1733" s="147">
        <f t="shared" si="152"/>
        <v>0</v>
      </c>
      <c r="S1733" s="147">
        <v>0</v>
      </c>
      <c r="T1733" s="148">
        <f t="shared" si="153"/>
        <v>0</v>
      </c>
      <c r="AR1733" s="149" t="s">
        <v>285</v>
      </c>
      <c r="AT1733" s="149" t="s">
        <v>319</v>
      </c>
      <c r="AU1733" s="149" t="s">
        <v>86</v>
      </c>
      <c r="AY1733" s="17" t="s">
        <v>241</v>
      </c>
      <c r="BE1733" s="150">
        <f t="shared" si="154"/>
        <v>0</v>
      </c>
      <c r="BF1733" s="150">
        <f t="shared" si="155"/>
        <v>0</v>
      </c>
      <c r="BG1733" s="150">
        <f t="shared" si="156"/>
        <v>0</v>
      </c>
      <c r="BH1733" s="150">
        <f t="shared" si="157"/>
        <v>0</v>
      </c>
      <c r="BI1733" s="150">
        <f t="shared" si="158"/>
        <v>0</v>
      </c>
      <c r="BJ1733" s="17" t="s">
        <v>86</v>
      </c>
      <c r="BK1733" s="150">
        <f t="shared" si="159"/>
        <v>0</v>
      </c>
      <c r="BL1733" s="17" t="s">
        <v>247</v>
      </c>
      <c r="BM1733" s="149" t="s">
        <v>4362</v>
      </c>
    </row>
    <row r="1734" spans="2:65" s="1" customFormat="1" ht="37.75" customHeight="1">
      <c r="B1734" s="32"/>
      <c r="C1734" s="173" t="s">
        <v>2519</v>
      </c>
      <c r="D1734" s="173" t="s">
        <v>319</v>
      </c>
      <c r="E1734" s="174" t="s">
        <v>4363</v>
      </c>
      <c r="F1734" s="175" t="s">
        <v>4364</v>
      </c>
      <c r="G1734" s="176" t="s">
        <v>1608</v>
      </c>
      <c r="H1734" s="177">
        <v>6</v>
      </c>
      <c r="I1734" s="178"/>
      <c r="J1734" s="179">
        <f t="shared" si="150"/>
        <v>0</v>
      </c>
      <c r="K1734" s="180"/>
      <c r="L1734" s="181"/>
      <c r="M1734" s="182" t="s">
        <v>1</v>
      </c>
      <c r="N1734" s="183" t="s">
        <v>39</v>
      </c>
      <c r="P1734" s="147">
        <f t="shared" si="151"/>
        <v>0</v>
      </c>
      <c r="Q1734" s="147">
        <v>0</v>
      </c>
      <c r="R1734" s="147">
        <f t="shared" si="152"/>
        <v>0</v>
      </c>
      <c r="S1734" s="147">
        <v>0</v>
      </c>
      <c r="T1734" s="148">
        <f t="shared" si="153"/>
        <v>0</v>
      </c>
      <c r="AR1734" s="149" t="s">
        <v>285</v>
      </c>
      <c r="AT1734" s="149" t="s">
        <v>319</v>
      </c>
      <c r="AU1734" s="149" t="s">
        <v>86</v>
      </c>
      <c r="AY1734" s="17" t="s">
        <v>241</v>
      </c>
      <c r="BE1734" s="150">
        <f t="shared" si="154"/>
        <v>0</v>
      </c>
      <c r="BF1734" s="150">
        <f t="shared" si="155"/>
        <v>0</v>
      </c>
      <c r="BG1734" s="150">
        <f t="shared" si="156"/>
        <v>0</v>
      </c>
      <c r="BH1734" s="150">
        <f t="shared" si="157"/>
        <v>0</v>
      </c>
      <c r="BI1734" s="150">
        <f t="shared" si="158"/>
        <v>0</v>
      </c>
      <c r="BJ1734" s="17" t="s">
        <v>86</v>
      </c>
      <c r="BK1734" s="150">
        <f t="shared" si="159"/>
        <v>0</v>
      </c>
      <c r="BL1734" s="17" t="s">
        <v>247</v>
      </c>
      <c r="BM1734" s="149" t="s">
        <v>4365</v>
      </c>
    </row>
    <row r="1735" spans="2:65" s="1" customFormat="1" ht="37.75" customHeight="1">
      <c r="B1735" s="32"/>
      <c r="C1735" s="173" t="s">
        <v>2523</v>
      </c>
      <c r="D1735" s="173" t="s">
        <v>319</v>
      </c>
      <c r="E1735" s="174" t="s">
        <v>4366</v>
      </c>
      <c r="F1735" s="175" t="s">
        <v>4367</v>
      </c>
      <c r="G1735" s="176" t="s">
        <v>1608</v>
      </c>
      <c r="H1735" s="177">
        <v>3</v>
      </c>
      <c r="I1735" s="178"/>
      <c r="J1735" s="179">
        <f t="shared" si="150"/>
        <v>0</v>
      </c>
      <c r="K1735" s="180"/>
      <c r="L1735" s="181"/>
      <c r="M1735" s="182" t="s">
        <v>1</v>
      </c>
      <c r="N1735" s="183" t="s">
        <v>39</v>
      </c>
      <c r="P1735" s="147">
        <f t="shared" si="151"/>
        <v>0</v>
      </c>
      <c r="Q1735" s="147">
        <v>0</v>
      </c>
      <c r="R1735" s="147">
        <f t="shared" si="152"/>
        <v>0</v>
      </c>
      <c r="S1735" s="147">
        <v>0</v>
      </c>
      <c r="T1735" s="148">
        <f t="shared" si="153"/>
        <v>0</v>
      </c>
      <c r="AR1735" s="149" t="s">
        <v>285</v>
      </c>
      <c r="AT1735" s="149" t="s">
        <v>319</v>
      </c>
      <c r="AU1735" s="149" t="s">
        <v>86</v>
      </c>
      <c r="AY1735" s="17" t="s">
        <v>241</v>
      </c>
      <c r="BE1735" s="150">
        <f t="shared" si="154"/>
        <v>0</v>
      </c>
      <c r="BF1735" s="150">
        <f t="shared" si="155"/>
        <v>0</v>
      </c>
      <c r="BG1735" s="150">
        <f t="shared" si="156"/>
        <v>0</v>
      </c>
      <c r="BH1735" s="150">
        <f t="shared" si="157"/>
        <v>0</v>
      </c>
      <c r="BI1735" s="150">
        <f t="shared" si="158"/>
        <v>0</v>
      </c>
      <c r="BJ1735" s="17" t="s">
        <v>86</v>
      </c>
      <c r="BK1735" s="150">
        <f t="shared" si="159"/>
        <v>0</v>
      </c>
      <c r="BL1735" s="17" t="s">
        <v>247</v>
      </c>
      <c r="BM1735" s="149" t="s">
        <v>4368</v>
      </c>
    </row>
    <row r="1736" spans="2:65" s="1" customFormat="1" ht="44.25" customHeight="1">
      <c r="B1736" s="32"/>
      <c r="C1736" s="173" t="s">
        <v>2527</v>
      </c>
      <c r="D1736" s="173" t="s">
        <v>319</v>
      </c>
      <c r="E1736" s="174" t="s">
        <v>4369</v>
      </c>
      <c r="F1736" s="175" t="s">
        <v>4370</v>
      </c>
      <c r="G1736" s="176" t="s">
        <v>1608</v>
      </c>
      <c r="H1736" s="177">
        <v>6</v>
      </c>
      <c r="I1736" s="178"/>
      <c r="J1736" s="179">
        <f t="shared" si="150"/>
        <v>0</v>
      </c>
      <c r="K1736" s="180"/>
      <c r="L1736" s="181"/>
      <c r="M1736" s="182" t="s">
        <v>1</v>
      </c>
      <c r="N1736" s="183" t="s">
        <v>39</v>
      </c>
      <c r="P1736" s="147">
        <f t="shared" si="151"/>
        <v>0</v>
      </c>
      <c r="Q1736" s="147">
        <v>0</v>
      </c>
      <c r="R1736" s="147">
        <f t="shared" si="152"/>
        <v>0</v>
      </c>
      <c r="S1736" s="147">
        <v>0</v>
      </c>
      <c r="T1736" s="148">
        <f t="shared" si="153"/>
        <v>0</v>
      </c>
      <c r="AR1736" s="149" t="s">
        <v>285</v>
      </c>
      <c r="AT1736" s="149" t="s">
        <v>319</v>
      </c>
      <c r="AU1736" s="149" t="s">
        <v>86</v>
      </c>
      <c r="AY1736" s="17" t="s">
        <v>241</v>
      </c>
      <c r="BE1736" s="150">
        <f t="shared" si="154"/>
        <v>0</v>
      </c>
      <c r="BF1736" s="150">
        <f t="shared" si="155"/>
        <v>0</v>
      </c>
      <c r="BG1736" s="150">
        <f t="shared" si="156"/>
        <v>0</v>
      </c>
      <c r="BH1736" s="150">
        <f t="shared" si="157"/>
        <v>0</v>
      </c>
      <c r="BI1736" s="150">
        <f t="shared" si="158"/>
        <v>0</v>
      </c>
      <c r="BJ1736" s="17" t="s">
        <v>86</v>
      </c>
      <c r="BK1736" s="150">
        <f t="shared" si="159"/>
        <v>0</v>
      </c>
      <c r="BL1736" s="17" t="s">
        <v>247</v>
      </c>
      <c r="BM1736" s="149" t="s">
        <v>4371</v>
      </c>
    </row>
    <row r="1737" spans="2:65" s="1" customFormat="1" ht="24.25" customHeight="1">
      <c r="B1737" s="32"/>
      <c r="C1737" s="137" t="s">
        <v>2531</v>
      </c>
      <c r="D1737" s="137" t="s">
        <v>243</v>
      </c>
      <c r="E1737" s="138" t="s">
        <v>2546</v>
      </c>
      <c r="F1737" s="139" t="s">
        <v>2547</v>
      </c>
      <c r="G1737" s="140" t="s">
        <v>246</v>
      </c>
      <c r="H1737" s="141">
        <v>9.5549999999999997</v>
      </c>
      <c r="I1737" s="142"/>
      <c r="J1737" s="143">
        <f t="shared" si="150"/>
        <v>0</v>
      </c>
      <c r="K1737" s="144"/>
      <c r="L1737" s="32"/>
      <c r="M1737" s="145" t="s">
        <v>1</v>
      </c>
      <c r="N1737" s="146" t="s">
        <v>39</v>
      </c>
      <c r="P1737" s="147">
        <f t="shared" si="151"/>
        <v>0</v>
      </c>
      <c r="Q1737" s="147">
        <v>0</v>
      </c>
      <c r="R1737" s="147">
        <f t="shared" si="152"/>
        <v>0</v>
      </c>
      <c r="S1737" s="147">
        <v>0</v>
      </c>
      <c r="T1737" s="148">
        <f t="shared" si="153"/>
        <v>0</v>
      </c>
      <c r="AR1737" s="149" t="s">
        <v>334</v>
      </c>
      <c r="AT1737" s="149" t="s">
        <v>243</v>
      </c>
      <c r="AU1737" s="149" t="s">
        <v>86</v>
      </c>
      <c r="AY1737" s="17" t="s">
        <v>241</v>
      </c>
      <c r="BE1737" s="150">
        <f t="shared" si="154"/>
        <v>0</v>
      </c>
      <c r="BF1737" s="150">
        <f t="shared" si="155"/>
        <v>0</v>
      </c>
      <c r="BG1737" s="150">
        <f t="shared" si="156"/>
        <v>0</v>
      </c>
      <c r="BH1737" s="150">
        <f t="shared" si="157"/>
        <v>0</v>
      </c>
      <c r="BI1737" s="150">
        <f t="shared" si="158"/>
        <v>0</v>
      </c>
      <c r="BJ1737" s="17" t="s">
        <v>86</v>
      </c>
      <c r="BK1737" s="150">
        <f t="shared" si="159"/>
        <v>0</v>
      </c>
      <c r="BL1737" s="17" t="s">
        <v>334</v>
      </c>
      <c r="BM1737" s="149" t="s">
        <v>4372</v>
      </c>
    </row>
    <row r="1738" spans="2:65" s="12" customFormat="1" ht="12">
      <c r="B1738" s="151"/>
      <c r="D1738" s="152" t="s">
        <v>249</v>
      </c>
      <c r="E1738" s="153" t="s">
        <v>1</v>
      </c>
      <c r="F1738" s="154" t="s">
        <v>2549</v>
      </c>
      <c r="H1738" s="155">
        <v>9.5549999999999997</v>
      </c>
      <c r="I1738" s="156"/>
      <c r="L1738" s="151"/>
      <c r="M1738" s="157"/>
      <c r="T1738" s="158"/>
      <c r="AT1738" s="153" t="s">
        <v>249</v>
      </c>
      <c r="AU1738" s="153" t="s">
        <v>86</v>
      </c>
      <c r="AV1738" s="12" t="s">
        <v>86</v>
      </c>
      <c r="AW1738" s="12" t="s">
        <v>30</v>
      </c>
      <c r="AX1738" s="12" t="s">
        <v>73</v>
      </c>
      <c r="AY1738" s="153" t="s">
        <v>241</v>
      </c>
    </row>
    <row r="1739" spans="2:65" s="13" customFormat="1" ht="12">
      <c r="B1739" s="159"/>
      <c r="D1739" s="152" t="s">
        <v>249</v>
      </c>
      <c r="E1739" s="160" t="s">
        <v>1</v>
      </c>
      <c r="F1739" s="161" t="s">
        <v>251</v>
      </c>
      <c r="H1739" s="162">
        <v>9.5549999999999997</v>
      </c>
      <c r="I1739" s="163"/>
      <c r="L1739" s="159"/>
      <c r="M1739" s="164"/>
      <c r="T1739" s="165"/>
      <c r="AT1739" s="160" t="s">
        <v>249</v>
      </c>
      <c r="AU1739" s="160" t="s">
        <v>86</v>
      </c>
      <c r="AV1739" s="13" t="s">
        <v>247</v>
      </c>
      <c r="AW1739" s="13" t="s">
        <v>30</v>
      </c>
      <c r="AX1739" s="13" t="s">
        <v>80</v>
      </c>
      <c r="AY1739" s="160" t="s">
        <v>241</v>
      </c>
    </row>
    <row r="1740" spans="2:65" s="1" customFormat="1" ht="24.25" customHeight="1">
      <c r="B1740" s="32"/>
      <c r="C1740" s="173" t="s">
        <v>2535</v>
      </c>
      <c r="D1740" s="173" t="s">
        <v>319</v>
      </c>
      <c r="E1740" s="174" t="s">
        <v>2551</v>
      </c>
      <c r="F1740" s="175" t="s">
        <v>2552</v>
      </c>
      <c r="G1740" s="176" t="s">
        <v>246</v>
      </c>
      <c r="H1740" s="177">
        <v>9.5549999999999997</v>
      </c>
      <c r="I1740" s="178"/>
      <c r="J1740" s="179">
        <f>ROUND(I1740*H1740,2)</f>
        <v>0</v>
      </c>
      <c r="K1740" s="180"/>
      <c r="L1740" s="181"/>
      <c r="M1740" s="182" t="s">
        <v>1</v>
      </c>
      <c r="N1740" s="183" t="s">
        <v>39</v>
      </c>
      <c r="P1740" s="147">
        <f>O1740*H1740</f>
        <v>0</v>
      </c>
      <c r="Q1740" s="147">
        <v>2.5000000000000001E-2</v>
      </c>
      <c r="R1740" s="147">
        <f>Q1740*H1740</f>
        <v>0.238875</v>
      </c>
      <c r="S1740" s="147">
        <v>0</v>
      </c>
      <c r="T1740" s="148">
        <f>S1740*H1740</f>
        <v>0</v>
      </c>
      <c r="AR1740" s="149" t="s">
        <v>420</v>
      </c>
      <c r="AT1740" s="149" t="s">
        <v>319</v>
      </c>
      <c r="AU1740" s="149" t="s">
        <v>86</v>
      </c>
      <c r="AY1740" s="17" t="s">
        <v>241</v>
      </c>
      <c r="BE1740" s="150">
        <f>IF(N1740="základní",J1740,0)</f>
        <v>0</v>
      </c>
      <c r="BF1740" s="150">
        <f>IF(N1740="snížená",J1740,0)</f>
        <v>0</v>
      </c>
      <c r="BG1740" s="150">
        <f>IF(N1740="zákl. přenesená",J1740,0)</f>
        <v>0</v>
      </c>
      <c r="BH1740" s="150">
        <f>IF(N1740="sníž. přenesená",J1740,0)</f>
        <v>0</v>
      </c>
      <c r="BI1740" s="150">
        <f>IF(N1740="nulová",J1740,0)</f>
        <v>0</v>
      </c>
      <c r="BJ1740" s="17" t="s">
        <v>86</v>
      </c>
      <c r="BK1740" s="150">
        <f>ROUND(I1740*H1740,2)</f>
        <v>0</v>
      </c>
      <c r="BL1740" s="17" t="s">
        <v>334</v>
      </c>
      <c r="BM1740" s="149" t="s">
        <v>4373</v>
      </c>
    </row>
    <row r="1741" spans="2:65" s="1" customFormat="1" ht="24.25" customHeight="1">
      <c r="B1741" s="32"/>
      <c r="C1741" s="137" t="s">
        <v>2539</v>
      </c>
      <c r="D1741" s="137" t="s">
        <v>243</v>
      </c>
      <c r="E1741" s="138" t="s">
        <v>2555</v>
      </c>
      <c r="F1741" s="139" t="s">
        <v>2556</v>
      </c>
      <c r="G1741" s="140" t="s">
        <v>299</v>
      </c>
      <c r="H1741" s="141">
        <v>27.58</v>
      </c>
      <c r="I1741" s="142"/>
      <c r="J1741" s="143">
        <f>ROUND(I1741*H1741,2)</f>
        <v>0</v>
      </c>
      <c r="K1741" s="144"/>
      <c r="L1741" s="32"/>
      <c r="M1741" s="145" t="s">
        <v>1</v>
      </c>
      <c r="N1741" s="146" t="s">
        <v>39</v>
      </c>
      <c r="P1741" s="147">
        <f>O1741*H1741</f>
        <v>0</v>
      </c>
      <c r="Q1741" s="147">
        <v>6.0000000000000002E-5</v>
      </c>
      <c r="R1741" s="147">
        <f>Q1741*H1741</f>
        <v>1.6547999999999999E-3</v>
      </c>
      <c r="S1741" s="147">
        <v>0</v>
      </c>
      <c r="T1741" s="148">
        <f>S1741*H1741</f>
        <v>0</v>
      </c>
      <c r="AR1741" s="149" t="s">
        <v>334</v>
      </c>
      <c r="AT1741" s="149" t="s">
        <v>243</v>
      </c>
      <c r="AU1741" s="149" t="s">
        <v>86</v>
      </c>
      <c r="AY1741" s="17" t="s">
        <v>241</v>
      </c>
      <c r="BE1741" s="150">
        <f>IF(N1741="základní",J1741,0)</f>
        <v>0</v>
      </c>
      <c r="BF1741" s="150">
        <f>IF(N1741="snížená",J1741,0)</f>
        <v>0</v>
      </c>
      <c r="BG1741" s="150">
        <f>IF(N1741="zákl. přenesená",J1741,0)</f>
        <v>0</v>
      </c>
      <c r="BH1741" s="150">
        <f>IF(N1741="sníž. přenesená",J1741,0)</f>
        <v>0</v>
      </c>
      <c r="BI1741" s="150">
        <f>IF(N1741="nulová",J1741,0)</f>
        <v>0</v>
      </c>
      <c r="BJ1741" s="17" t="s">
        <v>86</v>
      </c>
      <c r="BK1741" s="150">
        <f>ROUND(I1741*H1741,2)</f>
        <v>0</v>
      </c>
      <c r="BL1741" s="17" t="s">
        <v>334</v>
      </c>
      <c r="BM1741" s="149" t="s">
        <v>4374</v>
      </c>
    </row>
    <row r="1742" spans="2:65" s="12" customFormat="1" ht="12">
      <c r="B1742" s="151"/>
      <c r="D1742" s="152" t="s">
        <v>249</v>
      </c>
      <c r="E1742" s="153" t="s">
        <v>1</v>
      </c>
      <c r="F1742" s="154" t="s">
        <v>731</v>
      </c>
      <c r="H1742" s="155">
        <v>15.54</v>
      </c>
      <c r="I1742" s="156"/>
      <c r="L1742" s="151"/>
      <c r="M1742" s="157"/>
      <c r="T1742" s="158"/>
      <c r="AT1742" s="153" t="s">
        <v>249</v>
      </c>
      <c r="AU1742" s="153" t="s">
        <v>86</v>
      </c>
      <c r="AV1742" s="12" t="s">
        <v>86</v>
      </c>
      <c r="AW1742" s="12" t="s">
        <v>30</v>
      </c>
      <c r="AX1742" s="12" t="s">
        <v>73</v>
      </c>
      <c r="AY1742" s="153" t="s">
        <v>241</v>
      </c>
    </row>
    <row r="1743" spans="2:65" s="12" customFormat="1" ht="12">
      <c r="B1743" s="151"/>
      <c r="D1743" s="152" t="s">
        <v>249</v>
      </c>
      <c r="E1743" s="153" t="s">
        <v>1</v>
      </c>
      <c r="F1743" s="154" t="s">
        <v>736</v>
      </c>
      <c r="H1743" s="155">
        <v>5.72</v>
      </c>
      <c r="I1743" s="156"/>
      <c r="L1743" s="151"/>
      <c r="M1743" s="157"/>
      <c r="T1743" s="158"/>
      <c r="AT1743" s="153" t="s">
        <v>249</v>
      </c>
      <c r="AU1743" s="153" t="s">
        <v>86</v>
      </c>
      <c r="AV1743" s="12" t="s">
        <v>86</v>
      </c>
      <c r="AW1743" s="12" t="s">
        <v>30</v>
      </c>
      <c r="AX1743" s="12" t="s">
        <v>73</v>
      </c>
      <c r="AY1743" s="153" t="s">
        <v>241</v>
      </c>
    </row>
    <row r="1744" spans="2:65" s="12" customFormat="1" ht="12">
      <c r="B1744" s="151"/>
      <c r="D1744" s="152" t="s">
        <v>249</v>
      </c>
      <c r="E1744" s="153" t="s">
        <v>1</v>
      </c>
      <c r="F1744" s="154" t="s">
        <v>725</v>
      </c>
      <c r="H1744" s="155">
        <v>6.32</v>
      </c>
      <c r="I1744" s="156"/>
      <c r="L1744" s="151"/>
      <c r="M1744" s="157"/>
      <c r="T1744" s="158"/>
      <c r="AT1744" s="153" t="s">
        <v>249</v>
      </c>
      <c r="AU1744" s="153" t="s">
        <v>86</v>
      </c>
      <c r="AV1744" s="12" t="s">
        <v>86</v>
      </c>
      <c r="AW1744" s="12" t="s">
        <v>30</v>
      </c>
      <c r="AX1744" s="12" t="s">
        <v>73</v>
      </c>
      <c r="AY1744" s="153" t="s">
        <v>241</v>
      </c>
    </row>
    <row r="1745" spans="2:65" s="13" customFormat="1" ht="12">
      <c r="B1745" s="159"/>
      <c r="D1745" s="152" t="s">
        <v>249</v>
      </c>
      <c r="E1745" s="160" t="s">
        <v>1</v>
      </c>
      <c r="F1745" s="161" t="s">
        <v>251</v>
      </c>
      <c r="H1745" s="162">
        <v>27.58</v>
      </c>
      <c r="I1745" s="163"/>
      <c r="L1745" s="159"/>
      <c r="M1745" s="164"/>
      <c r="T1745" s="165"/>
      <c r="AT1745" s="160" t="s">
        <v>249</v>
      </c>
      <c r="AU1745" s="160" t="s">
        <v>86</v>
      </c>
      <c r="AV1745" s="13" t="s">
        <v>247</v>
      </c>
      <c r="AW1745" s="13" t="s">
        <v>30</v>
      </c>
      <c r="AX1745" s="13" t="s">
        <v>80</v>
      </c>
      <c r="AY1745" s="160" t="s">
        <v>241</v>
      </c>
    </row>
    <row r="1746" spans="2:65" s="1" customFormat="1" ht="24.25" customHeight="1">
      <c r="B1746" s="32"/>
      <c r="C1746" s="137" t="s">
        <v>2545</v>
      </c>
      <c r="D1746" s="137" t="s">
        <v>243</v>
      </c>
      <c r="E1746" s="138" t="s">
        <v>2559</v>
      </c>
      <c r="F1746" s="139" t="s">
        <v>2560</v>
      </c>
      <c r="G1746" s="140" t="s">
        <v>299</v>
      </c>
      <c r="H1746" s="141">
        <v>27.58</v>
      </c>
      <c r="I1746" s="142"/>
      <c r="J1746" s="143">
        <f>ROUND(I1746*H1746,2)</f>
        <v>0</v>
      </c>
      <c r="K1746" s="144"/>
      <c r="L1746" s="32"/>
      <c r="M1746" s="145" t="s">
        <v>1</v>
      </c>
      <c r="N1746" s="146" t="s">
        <v>39</v>
      </c>
      <c r="P1746" s="147">
        <f>O1746*H1746</f>
        <v>0</v>
      </c>
      <c r="Q1746" s="147">
        <v>5.0000000000000002E-5</v>
      </c>
      <c r="R1746" s="147">
        <f>Q1746*H1746</f>
        <v>1.379E-3</v>
      </c>
      <c r="S1746" s="147">
        <v>0</v>
      </c>
      <c r="T1746" s="148">
        <f>S1746*H1746</f>
        <v>0</v>
      </c>
      <c r="AR1746" s="149" t="s">
        <v>334</v>
      </c>
      <c r="AT1746" s="149" t="s">
        <v>243</v>
      </c>
      <c r="AU1746" s="149" t="s">
        <v>86</v>
      </c>
      <c r="AY1746" s="17" t="s">
        <v>241</v>
      </c>
      <c r="BE1746" s="150">
        <f>IF(N1746="základní",J1746,0)</f>
        <v>0</v>
      </c>
      <c r="BF1746" s="150">
        <f>IF(N1746="snížená",J1746,0)</f>
        <v>0</v>
      </c>
      <c r="BG1746" s="150">
        <f>IF(N1746="zákl. přenesená",J1746,0)</f>
        <v>0</v>
      </c>
      <c r="BH1746" s="150">
        <f>IF(N1746="sníž. přenesená",J1746,0)</f>
        <v>0</v>
      </c>
      <c r="BI1746" s="150">
        <f>IF(N1746="nulová",J1746,0)</f>
        <v>0</v>
      </c>
      <c r="BJ1746" s="17" t="s">
        <v>86</v>
      </c>
      <c r="BK1746" s="150">
        <f>ROUND(I1746*H1746,2)</f>
        <v>0</v>
      </c>
      <c r="BL1746" s="17" t="s">
        <v>334</v>
      </c>
      <c r="BM1746" s="149" t="s">
        <v>4375</v>
      </c>
    </row>
    <row r="1747" spans="2:65" s="12" customFormat="1" ht="12">
      <c r="B1747" s="151"/>
      <c r="D1747" s="152" t="s">
        <v>249</v>
      </c>
      <c r="E1747" s="153" t="s">
        <v>1</v>
      </c>
      <c r="F1747" s="154" t="s">
        <v>731</v>
      </c>
      <c r="H1747" s="155">
        <v>15.54</v>
      </c>
      <c r="I1747" s="156"/>
      <c r="L1747" s="151"/>
      <c r="M1747" s="157"/>
      <c r="T1747" s="158"/>
      <c r="AT1747" s="153" t="s">
        <v>249</v>
      </c>
      <c r="AU1747" s="153" t="s">
        <v>86</v>
      </c>
      <c r="AV1747" s="12" t="s">
        <v>86</v>
      </c>
      <c r="AW1747" s="12" t="s">
        <v>30</v>
      </c>
      <c r="AX1747" s="12" t="s">
        <v>73</v>
      </c>
      <c r="AY1747" s="153" t="s">
        <v>241</v>
      </c>
    </row>
    <row r="1748" spans="2:65" s="12" customFormat="1" ht="12">
      <c r="B1748" s="151"/>
      <c r="D1748" s="152" t="s">
        <v>249</v>
      </c>
      <c r="E1748" s="153" t="s">
        <v>1</v>
      </c>
      <c r="F1748" s="154" t="s">
        <v>736</v>
      </c>
      <c r="H1748" s="155">
        <v>5.72</v>
      </c>
      <c r="I1748" s="156"/>
      <c r="L1748" s="151"/>
      <c r="M1748" s="157"/>
      <c r="T1748" s="158"/>
      <c r="AT1748" s="153" t="s">
        <v>249</v>
      </c>
      <c r="AU1748" s="153" t="s">
        <v>86</v>
      </c>
      <c r="AV1748" s="12" t="s">
        <v>86</v>
      </c>
      <c r="AW1748" s="12" t="s">
        <v>30</v>
      </c>
      <c r="AX1748" s="12" t="s">
        <v>73</v>
      </c>
      <c r="AY1748" s="153" t="s">
        <v>241</v>
      </c>
    </row>
    <row r="1749" spans="2:65" s="12" customFormat="1" ht="12">
      <c r="B1749" s="151"/>
      <c r="D1749" s="152" t="s">
        <v>249</v>
      </c>
      <c r="E1749" s="153" t="s">
        <v>1</v>
      </c>
      <c r="F1749" s="154" t="s">
        <v>725</v>
      </c>
      <c r="H1749" s="155">
        <v>6.32</v>
      </c>
      <c r="I1749" s="156"/>
      <c r="L1749" s="151"/>
      <c r="M1749" s="157"/>
      <c r="T1749" s="158"/>
      <c r="AT1749" s="153" t="s">
        <v>249</v>
      </c>
      <c r="AU1749" s="153" t="s">
        <v>86</v>
      </c>
      <c r="AV1749" s="12" t="s">
        <v>86</v>
      </c>
      <c r="AW1749" s="12" t="s">
        <v>30</v>
      </c>
      <c r="AX1749" s="12" t="s">
        <v>73</v>
      </c>
      <c r="AY1749" s="153" t="s">
        <v>241</v>
      </c>
    </row>
    <row r="1750" spans="2:65" s="13" customFormat="1" ht="12">
      <c r="B1750" s="159"/>
      <c r="D1750" s="152" t="s">
        <v>249</v>
      </c>
      <c r="E1750" s="160" t="s">
        <v>1</v>
      </c>
      <c r="F1750" s="161" t="s">
        <v>251</v>
      </c>
      <c r="H1750" s="162">
        <v>27.58</v>
      </c>
      <c r="I1750" s="163"/>
      <c r="L1750" s="159"/>
      <c r="M1750" s="164"/>
      <c r="T1750" s="165"/>
      <c r="AT1750" s="160" t="s">
        <v>249</v>
      </c>
      <c r="AU1750" s="160" t="s">
        <v>86</v>
      </c>
      <c r="AV1750" s="13" t="s">
        <v>247</v>
      </c>
      <c r="AW1750" s="13" t="s">
        <v>30</v>
      </c>
      <c r="AX1750" s="13" t="s">
        <v>80</v>
      </c>
      <c r="AY1750" s="160" t="s">
        <v>241</v>
      </c>
    </row>
    <row r="1751" spans="2:65" s="1" customFormat="1" ht="24.25" customHeight="1">
      <c r="B1751" s="32"/>
      <c r="C1751" s="137" t="s">
        <v>2550</v>
      </c>
      <c r="D1751" s="137" t="s">
        <v>243</v>
      </c>
      <c r="E1751" s="138" t="s">
        <v>2563</v>
      </c>
      <c r="F1751" s="139" t="s">
        <v>2564</v>
      </c>
      <c r="G1751" s="140" t="s">
        <v>246</v>
      </c>
      <c r="H1751" s="141">
        <v>14.477</v>
      </c>
      <c r="I1751" s="142"/>
      <c r="J1751" s="143">
        <f>ROUND(I1751*H1751,2)</f>
        <v>0</v>
      </c>
      <c r="K1751" s="144"/>
      <c r="L1751" s="32"/>
      <c r="M1751" s="145" t="s">
        <v>1</v>
      </c>
      <c r="N1751" s="146" t="s">
        <v>39</v>
      </c>
      <c r="P1751" s="147">
        <f>O1751*H1751</f>
        <v>0</v>
      </c>
      <c r="Q1751" s="147">
        <v>6.0999999999999997E-4</v>
      </c>
      <c r="R1751" s="147">
        <f>Q1751*H1751</f>
        <v>8.8309700000000005E-3</v>
      </c>
      <c r="S1751" s="147">
        <v>0</v>
      </c>
      <c r="T1751" s="148">
        <f>S1751*H1751</f>
        <v>0</v>
      </c>
      <c r="AR1751" s="149" t="s">
        <v>334</v>
      </c>
      <c r="AT1751" s="149" t="s">
        <v>243</v>
      </c>
      <c r="AU1751" s="149" t="s">
        <v>86</v>
      </c>
      <c r="AY1751" s="17" t="s">
        <v>241</v>
      </c>
      <c r="BE1751" s="150">
        <f>IF(N1751="základní",J1751,0)</f>
        <v>0</v>
      </c>
      <c r="BF1751" s="150">
        <f>IF(N1751="snížená",J1751,0)</f>
        <v>0</v>
      </c>
      <c r="BG1751" s="150">
        <f>IF(N1751="zákl. přenesená",J1751,0)</f>
        <v>0</v>
      </c>
      <c r="BH1751" s="150">
        <f>IF(N1751="sníž. přenesená",J1751,0)</f>
        <v>0</v>
      </c>
      <c r="BI1751" s="150">
        <f>IF(N1751="nulová",J1751,0)</f>
        <v>0</v>
      </c>
      <c r="BJ1751" s="17" t="s">
        <v>86</v>
      </c>
      <c r="BK1751" s="150">
        <f>ROUND(I1751*H1751,2)</f>
        <v>0</v>
      </c>
      <c r="BL1751" s="17" t="s">
        <v>334</v>
      </c>
      <c r="BM1751" s="149" t="s">
        <v>4376</v>
      </c>
    </row>
    <row r="1752" spans="2:65" s="12" customFormat="1" ht="12">
      <c r="B1752" s="151"/>
      <c r="D1752" s="152" t="s">
        <v>249</v>
      </c>
      <c r="E1752" s="153" t="s">
        <v>1</v>
      </c>
      <c r="F1752" s="154" t="s">
        <v>683</v>
      </c>
      <c r="H1752" s="155">
        <v>14.477</v>
      </c>
      <c r="I1752" s="156"/>
      <c r="L1752" s="151"/>
      <c r="M1752" s="157"/>
      <c r="T1752" s="158"/>
      <c r="AT1752" s="153" t="s">
        <v>249</v>
      </c>
      <c r="AU1752" s="153" t="s">
        <v>86</v>
      </c>
      <c r="AV1752" s="12" t="s">
        <v>86</v>
      </c>
      <c r="AW1752" s="12" t="s">
        <v>30</v>
      </c>
      <c r="AX1752" s="12" t="s">
        <v>73</v>
      </c>
      <c r="AY1752" s="153" t="s">
        <v>241</v>
      </c>
    </row>
    <row r="1753" spans="2:65" s="13" customFormat="1" ht="12">
      <c r="B1753" s="159"/>
      <c r="D1753" s="152" t="s">
        <v>249</v>
      </c>
      <c r="E1753" s="160" t="s">
        <v>1</v>
      </c>
      <c r="F1753" s="161" t="s">
        <v>251</v>
      </c>
      <c r="H1753" s="162">
        <v>14.477</v>
      </c>
      <c r="I1753" s="163"/>
      <c r="L1753" s="159"/>
      <c r="M1753" s="164"/>
      <c r="T1753" s="165"/>
      <c r="AT1753" s="160" t="s">
        <v>249</v>
      </c>
      <c r="AU1753" s="160" t="s">
        <v>86</v>
      </c>
      <c r="AV1753" s="13" t="s">
        <v>247</v>
      </c>
      <c r="AW1753" s="13" t="s">
        <v>30</v>
      </c>
      <c r="AX1753" s="13" t="s">
        <v>80</v>
      </c>
      <c r="AY1753" s="160" t="s">
        <v>241</v>
      </c>
    </row>
    <row r="1754" spans="2:65" s="1" customFormat="1" ht="24.25" customHeight="1">
      <c r="B1754" s="32"/>
      <c r="C1754" s="173" t="s">
        <v>2554</v>
      </c>
      <c r="D1754" s="173" t="s">
        <v>319</v>
      </c>
      <c r="E1754" s="174" t="s">
        <v>2567</v>
      </c>
      <c r="F1754" s="175" t="s">
        <v>2568</v>
      </c>
      <c r="G1754" s="176" t="s">
        <v>327</v>
      </c>
      <c r="H1754" s="177">
        <v>2</v>
      </c>
      <c r="I1754" s="178"/>
      <c r="J1754" s="179">
        <f t="shared" ref="J1754:J1761" si="160">ROUND(I1754*H1754,2)</f>
        <v>0</v>
      </c>
      <c r="K1754" s="180"/>
      <c r="L1754" s="181"/>
      <c r="M1754" s="182" t="s">
        <v>1</v>
      </c>
      <c r="N1754" s="183" t="s">
        <v>39</v>
      </c>
      <c r="P1754" s="147">
        <f t="shared" ref="P1754:P1761" si="161">O1754*H1754</f>
        <v>0</v>
      </c>
      <c r="Q1754" s="147">
        <v>0.17499999999999999</v>
      </c>
      <c r="R1754" s="147">
        <f t="shared" ref="R1754:R1761" si="162">Q1754*H1754</f>
        <v>0.35</v>
      </c>
      <c r="S1754" s="147">
        <v>0</v>
      </c>
      <c r="T1754" s="148">
        <f t="shared" ref="T1754:T1761" si="163">S1754*H1754</f>
        <v>0</v>
      </c>
      <c r="AR1754" s="149" t="s">
        <v>420</v>
      </c>
      <c r="AT1754" s="149" t="s">
        <v>319</v>
      </c>
      <c r="AU1754" s="149" t="s">
        <v>86</v>
      </c>
      <c r="AY1754" s="17" t="s">
        <v>241</v>
      </c>
      <c r="BE1754" s="150">
        <f t="shared" ref="BE1754:BE1761" si="164">IF(N1754="základní",J1754,0)</f>
        <v>0</v>
      </c>
      <c r="BF1754" s="150">
        <f t="shared" ref="BF1754:BF1761" si="165">IF(N1754="snížená",J1754,0)</f>
        <v>0</v>
      </c>
      <c r="BG1754" s="150">
        <f t="shared" ref="BG1754:BG1761" si="166">IF(N1754="zákl. přenesená",J1754,0)</f>
        <v>0</v>
      </c>
      <c r="BH1754" s="150">
        <f t="shared" ref="BH1754:BH1761" si="167">IF(N1754="sníž. přenesená",J1754,0)</f>
        <v>0</v>
      </c>
      <c r="BI1754" s="150">
        <f t="shared" ref="BI1754:BI1761" si="168">IF(N1754="nulová",J1754,0)</f>
        <v>0</v>
      </c>
      <c r="BJ1754" s="17" t="s">
        <v>86</v>
      </c>
      <c r="BK1754" s="150">
        <f t="shared" ref="BK1754:BK1761" si="169">ROUND(I1754*H1754,2)</f>
        <v>0</v>
      </c>
      <c r="BL1754" s="17" t="s">
        <v>334</v>
      </c>
      <c r="BM1754" s="149" t="s">
        <v>4377</v>
      </c>
    </row>
    <row r="1755" spans="2:65" s="1" customFormat="1" ht="24.25" customHeight="1">
      <c r="B1755" s="32"/>
      <c r="C1755" s="137" t="s">
        <v>2558</v>
      </c>
      <c r="D1755" s="137" t="s">
        <v>243</v>
      </c>
      <c r="E1755" s="138" t="s">
        <v>2571</v>
      </c>
      <c r="F1755" s="139" t="s">
        <v>2572</v>
      </c>
      <c r="G1755" s="140" t="s">
        <v>327</v>
      </c>
      <c r="H1755" s="141">
        <v>1</v>
      </c>
      <c r="I1755" s="142"/>
      <c r="J1755" s="143">
        <f t="shared" si="160"/>
        <v>0</v>
      </c>
      <c r="K1755" s="144"/>
      <c r="L1755" s="32"/>
      <c r="M1755" s="145" t="s">
        <v>1</v>
      </c>
      <c r="N1755" s="146" t="s">
        <v>39</v>
      </c>
      <c r="P1755" s="147">
        <f t="shared" si="161"/>
        <v>0</v>
      </c>
      <c r="Q1755" s="147">
        <v>0</v>
      </c>
      <c r="R1755" s="147">
        <f t="shared" si="162"/>
        <v>0</v>
      </c>
      <c r="S1755" s="147">
        <v>0</v>
      </c>
      <c r="T1755" s="148">
        <f t="shared" si="163"/>
        <v>0</v>
      </c>
      <c r="AR1755" s="149" t="s">
        <v>334</v>
      </c>
      <c r="AT1755" s="149" t="s">
        <v>243</v>
      </c>
      <c r="AU1755" s="149" t="s">
        <v>86</v>
      </c>
      <c r="AY1755" s="17" t="s">
        <v>241</v>
      </c>
      <c r="BE1755" s="150">
        <f t="shared" si="164"/>
        <v>0</v>
      </c>
      <c r="BF1755" s="150">
        <f t="shared" si="165"/>
        <v>0</v>
      </c>
      <c r="BG1755" s="150">
        <f t="shared" si="166"/>
        <v>0</v>
      </c>
      <c r="BH1755" s="150">
        <f t="shared" si="167"/>
        <v>0</v>
      </c>
      <c r="BI1755" s="150">
        <f t="shared" si="168"/>
        <v>0</v>
      </c>
      <c r="BJ1755" s="17" t="s">
        <v>86</v>
      </c>
      <c r="BK1755" s="150">
        <f t="shared" si="169"/>
        <v>0</v>
      </c>
      <c r="BL1755" s="17" t="s">
        <v>334</v>
      </c>
      <c r="BM1755" s="149" t="s">
        <v>4378</v>
      </c>
    </row>
    <row r="1756" spans="2:65" s="1" customFormat="1" ht="24.25" customHeight="1">
      <c r="B1756" s="32"/>
      <c r="C1756" s="173" t="s">
        <v>2562</v>
      </c>
      <c r="D1756" s="173" t="s">
        <v>319</v>
      </c>
      <c r="E1756" s="174" t="s">
        <v>2575</v>
      </c>
      <c r="F1756" s="175" t="s">
        <v>2576</v>
      </c>
      <c r="G1756" s="176" t="s">
        <v>327</v>
      </c>
      <c r="H1756" s="177">
        <v>1</v>
      </c>
      <c r="I1756" s="178"/>
      <c r="J1756" s="179">
        <f t="shared" si="160"/>
        <v>0</v>
      </c>
      <c r="K1756" s="180"/>
      <c r="L1756" s="181"/>
      <c r="M1756" s="182" t="s">
        <v>1</v>
      </c>
      <c r="N1756" s="183" t="s">
        <v>39</v>
      </c>
      <c r="P1756" s="147">
        <f t="shared" si="161"/>
        <v>0</v>
      </c>
      <c r="Q1756" s="147">
        <v>3.8289999999999998E-2</v>
      </c>
      <c r="R1756" s="147">
        <f t="shared" si="162"/>
        <v>3.8289999999999998E-2</v>
      </c>
      <c r="S1756" s="147">
        <v>0</v>
      </c>
      <c r="T1756" s="148">
        <f t="shared" si="163"/>
        <v>0</v>
      </c>
      <c r="AR1756" s="149" t="s">
        <v>420</v>
      </c>
      <c r="AT1756" s="149" t="s">
        <v>319</v>
      </c>
      <c r="AU1756" s="149" t="s">
        <v>86</v>
      </c>
      <c r="AY1756" s="17" t="s">
        <v>241</v>
      </c>
      <c r="BE1756" s="150">
        <f t="shared" si="164"/>
        <v>0</v>
      </c>
      <c r="BF1756" s="150">
        <f t="shared" si="165"/>
        <v>0</v>
      </c>
      <c r="BG1756" s="150">
        <f t="shared" si="166"/>
        <v>0</v>
      </c>
      <c r="BH1756" s="150">
        <f t="shared" si="167"/>
        <v>0</v>
      </c>
      <c r="BI1756" s="150">
        <f t="shared" si="168"/>
        <v>0</v>
      </c>
      <c r="BJ1756" s="17" t="s">
        <v>86</v>
      </c>
      <c r="BK1756" s="150">
        <f t="shared" si="169"/>
        <v>0</v>
      </c>
      <c r="BL1756" s="17" t="s">
        <v>334</v>
      </c>
      <c r="BM1756" s="149" t="s">
        <v>4379</v>
      </c>
    </row>
    <row r="1757" spans="2:65" s="1" customFormat="1" ht="33" customHeight="1">
      <c r="B1757" s="32"/>
      <c r="C1757" s="137" t="s">
        <v>2566</v>
      </c>
      <c r="D1757" s="137" t="s">
        <v>243</v>
      </c>
      <c r="E1757" s="138" t="s">
        <v>2579</v>
      </c>
      <c r="F1757" s="139" t="s">
        <v>2580</v>
      </c>
      <c r="G1757" s="140" t="s">
        <v>327</v>
      </c>
      <c r="H1757" s="141">
        <v>1</v>
      </c>
      <c r="I1757" s="142"/>
      <c r="J1757" s="143">
        <f t="shared" si="160"/>
        <v>0</v>
      </c>
      <c r="K1757" s="144"/>
      <c r="L1757" s="32"/>
      <c r="M1757" s="145" t="s">
        <v>1</v>
      </c>
      <c r="N1757" s="146" t="s">
        <v>39</v>
      </c>
      <c r="P1757" s="147">
        <f t="shared" si="161"/>
        <v>0</v>
      </c>
      <c r="Q1757" s="147">
        <v>0</v>
      </c>
      <c r="R1757" s="147">
        <f t="shared" si="162"/>
        <v>0</v>
      </c>
      <c r="S1757" s="147">
        <v>0</v>
      </c>
      <c r="T1757" s="148">
        <f t="shared" si="163"/>
        <v>0</v>
      </c>
      <c r="AR1757" s="149" t="s">
        <v>334</v>
      </c>
      <c r="AT1757" s="149" t="s">
        <v>243</v>
      </c>
      <c r="AU1757" s="149" t="s">
        <v>86</v>
      </c>
      <c r="AY1757" s="17" t="s">
        <v>241</v>
      </c>
      <c r="BE1757" s="150">
        <f t="shared" si="164"/>
        <v>0</v>
      </c>
      <c r="BF1757" s="150">
        <f t="shared" si="165"/>
        <v>0</v>
      </c>
      <c r="BG1757" s="150">
        <f t="shared" si="166"/>
        <v>0</v>
      </c>
      <c r="BH1757" s="150">
        <f t="shared" si="167"/>
        <v>0</v>
      </c>
      <c r="BI1757" s="150">
        <f t="shared" si="168"/>
        <v>0</v>
      </c>
      <c r="BJ1757" s="17" t="s">
        <v>86</v>
      </c>
      <c r="BK1757" s="150">
        <f t="shared" si="169"/>
        <v>0</v>
      </c>
      <c r="BL1757" s="17" t="s">
        <v>334</v>
      </c>
      <c r="BM1757" s="149" t="s">
        <v>4380</v>
      </c>
    </row>
    <row r="1758" spans="2:65" s="1" customFormat="1" ht="24.25" customHeight="1">
      <c r="B1758" s="32"/>
      <c r="C1758" s="173" t="s">
        <v>2570</v>
      </c>
      <c r="D1758" s="173" t="s">
        <v>319</v>
      </c>
      <c r="E1758" s="174" t="s">
        <v>2583</v>
      </c>
      <c r="F1758" s="175" t="s">
        <v>2584</v>
      </c>
      <c r="G1758" s="176" t="s">
        <v>327</v>
      </c>
      <c r="H1758" s="177">
        <v>0.751</v>
      </c>
      <c r="I1758" s="178"/>
      <c r="J1758" s="179">
        <f t="shared" si="160"/>
        <v>0</v>
      </c>
      <c r="K1758" s="180"/>
      <c r="L1758" s="181"/>
      <c r="M1758" s="182" t="s">
        <v>1</v>
      </c>
      <c r="N1758" s="183" t="s">
        <v>39</v>
      </c>
      <c r="P1758" s="147">
        <f t="shared" si="161"/>
        <v>0</v>
      </c>
      <c r="Q1758" s="147">
        <v>3.8289999999999998E-2</v>
      </c>
      <c r="R1758" s="147">
        <f t="shared" si="162"/>
        <v>2.875579E-2</v>
      </c>
      <c r="S1758" s="147">
        <v>0</v>
      </c>
      <c r="T1758" s="148">
        <f t="shared" si="163"/>
        <v>0</v>
      </c>
      <c r="AR1758" s="149" t="s">
        <v>420</v>
      </c>
      <c r="AT1758" s="149" t="s">
        <v>319</v>
      </c>
      <c r="AU1758" s="149" t="s">
        <v>86</v>
      </c>
      <c r="AY1758" s="17" t="s">
        <v>241</v>
      </c>
      <c r="BE1758" s="150">
        <f t="shared" si="164"/>
        <v>0</v>
      </c>
      <c r="BF1758" s="150">
        <f t="shared" si="165"/>
        <v>0</v>
      </c>
      <c r="BG1758" s="150">
        <f t="shared" si="166"/>
        <v>0</v>
      </c>
      <c r="BH1758" s="150">
        <f t="shared" si="167"/>
        <v>0</v>
      </c>
      <c r="BI1758" s="150">
        <f t="shared" si="168"/>
        <v>0</v>
      </c>
      <c r="BJ1758" s="17" t="s">
        <v>86</v>
      </c>
      <c r="BK1758" s="150">
        <f t="shared" si="169"/>
        <v>0</v>
      </c>
      <c r="BL1758" s="17" t="s">
        <v>334</v>
      </c>
      <c r="BM1758" s="149" t="s">
        <v>4381</v>
      </c>
    </row>
    <row r="1759" spans="2:65" s="1" customFormat="1" ht="16.5" customHeight="1">
      <c r="B1759" s="32"/>
      <c r="C1759" s="137" t="s">
        <v>2574</v>
      </c>
      <c r="D1759" s="137" t="s">
        <v>243</v>
      </c>
      <c r="E1759" s="138" t="s">
        <v>2587</v>
      </c>
      <c r="F1759" s="139" t="s">
        <v>2588</v>
      </c>
      <c r="G1759" s="140" t="s">
        <v>327</v>
      </c>
      <c r="H1759" s="141">
        <v>6</v>
      </c>
      <c r="I1759" s="142"/>
      <c r="J1759" s="143">
        <f t="shared" si="160"/>
        <v>0</v>
      </c>
      <c r="K1759" s="144"/>
      <c r="L1759" s="32"/>
      <c r="M1759" s="145" t="s">
        <v>1</v>
      </c>
      <c r="N1759" s="146" t="s">
        <v>39</v>
      </c>
      <c r="P1759" s="147">
        <f t="shared" si="161"/>
        <v>0</v>
      </c>
      <c r="Q1759" s="147">
        <v>5.0000000000000002E-5</v>
      </c>
      <c r="R1759" s="147">
        <f t="shared" si="162"/>
        <v>3.0000000000000003E-4</v>
      </c>
      <c r="S1759" s="147">
        <v>1E-4</v>
      </c>
      <c r="T1759" s="148">
        <f t="shared" si="163"/>
        <v>6.0000000000000006E-4</v>
      </c>
      <c r="AR1759" s="149" t="s">
        <v>334</v>
      </c>
      <c r="AT1759" s="149" t="s">
        <v>243</v>
      </c>
      <c r="AU1759" s="149" t="s">
        <v>86</v>
      </c>
      <c r="AY1759" s="17" t="s">
        <v>241</v>
      </c>
      <c r="BE1759" s="150">
        <f t="shared" si="164"/>
        <v>0</v>
      </c>
      <c r="BF1759" s="150">
        <f t="shared" si="165"/>
        <v>0</v>
      </c>
      <c r="BG1759" s="150">
        <f t="shared" si="166"/>
        <v>0</v>
      </c>
      <c r="BH1759" s="150">
        <f t="shared" si="167"/>
        <v>0</v>
      </c>
      <c r="BI1759" s="150">
        <f t="shared" si="168"/>
        <v>0</v>
      </c>
      <c r="BJ1759" s="17" t="s">
        <v>86</v>
      </c>
      <c r="BK1759" s="150">
        <f t="shared" si="169"/>
        <v>0</v>
      </c>
      <c r="BL1759" s="17" t="s">
        <v>334</v>
      </c>
      <c r="BM1759" s="149" t="s">
        <v>4382</v>
      </c>
    </row>
    <row r="1760" spans="2:65" s="1" customFormat="1" ht="33" customHeight="1">
      <c r="B1760" s="32"/>
      <c r="C1760" s="137" t="s">
        <v>2578</v>
      </c>
      <c r="D1760" s="137" t="s">
        <v>243</v>
      </c>
      <c r="E1760" s="138" t="s">
        <v>2591</v>
      </c>
      <c r="F1760" s="139" t="s">
        <v>2592</v>
      </c>
      <c r="G1760" s="140" t="s">
        <v>1608</v>
      </c>
      <c r="H1760" s="141">
        <v>1</v>
      </c>
      <c r="I1760" s="142"/>
      <c r="J1760" s="143">
        <f t="shared" si="160"/>
        <v>0</v>
      </c>
      <c r="K1760" s="144"/>
      <c r="L1760" s="32"/>
      <c r="M1760" s="145" t="s">
        <v>1</v>
      </c>
      <c r="N1760" s="146" t="s">
        <v>39</v>
      </c>
      <c r="P1760" s="147">
        <f t="shared" si="161"/>
        <v>0</v>
      </c>
      <c r="Q1760" s="147">
        <v>0</v>
      </c>
      <c r="R1760" s="147">
        <f t="shared" si="162"/>
        <v>0</v>
      </c>
      <c r="S1760" s="147">
        <v>0</v>
      </c>
      <c r="T1760" s="148">
        <f t="shared" si="163"/>
        <v>0</v>
      </c>
      <c r="AR1760" s="149" t="s">
        <v>334</v>
      </c>
      <c r="AT1760" s="149" t="s">
        <v>243</v>
      </c>
      <c r="AU1760" s="149" t="s">
        <v>86</v>
      </c>
      <c r="AY1760" s="17" t="s">
        <v>241</v>
      </c>
      <c r="BE1760" s="150">
        <f t="shared" si="164"/>
        <v>0</v>
      </c>
      <c r="BF1760" s="150">
        <f t="shared" si="165"/>
        <v>0</v>
      </c>
      <c r="BG1760" s="150">
        <f t="shared" si="166"/>
        <v>0</v>
      </c>
      <c r="BH1760" s="150">
        <f t="shared" si="167"/>
        <v>0</v>
      </c>
      <c r="BI1760" s="150">
        <f t="shared" si="168"/>
        <v>0</v>
      </c>
      <c r="BJ1760" s="17" t="s">
        <v>86</v>
      </c>
      <c r="BK1760" s="150">
        <f t="shared" si="169"/>
        <v>0</v>
      </c>
      <c r="BL1760" s="17" t="s">
        <v>334</v>
      </c>
      <c r="BM1760" s="149" t="s">
        <v>4383</v>
      </c>
    </row>
    <row r="1761" spans="2:65" s="1" customFormat="1" ht="24.25" customHeight="1">
      <c r="B1761" s="32"/>
      <c r="C1761" s="137" t="s">
        <v>2582</v>
      </c>
      <c r="D1761" s="137" t="s">
        <v>243</v>
      </c>
      <c r="E1761" s="138" t="s">
        <v>2595</v>
      </c>
      <c r="F1761" s="139" t="s">
        <v>2596</v>
      </c>
      <c r="G1761" s="140" t="s">
        <v>282</v>
      </c>
      <c r="H1761" s="141">
        <v>0.66800000000000004</v>
      </c>
      <c r="I1761" s="142"/>
      <c r="J1761" s="143">
        <f t="shared" si="160"/>
        <v>0</v>
      </c>
      <c r="K1761" s="144"/>
      <c r="L1761" s="32"/>
      <c r="M1761" s="145" t="s">
        <v>1</v>
      </c>
      <c r="N1761" s="146" t="s">
        <v>39</v>
      </c>
      <c r="P1761" s="147">
        <f t="shared" si="161"/>
        <v>0</v>
      </c>
      <c r="Q1761" s="147">
        <v>0</v>
      </c>
      <c r="R1761" s="147">
        <f t="shared" si="162"/>
        <v>0</v>
      </c>
      <c r="S1761" s="147">
        <v>0</v>
      </c>
      <c r="T1761" s="148">
        <f t="shared" si="163"/>
        <v>0</v>
      </c>
      <c r="AR1761" s="149" t="s">
        <v>334</v>
      </c>
      <c r="AT1761" s="149" t="s">
        <v>243</v>
      </c>
      <c r="AU1761" s="149" t="s">
        <v>86</v>
      </c>
      <c r="AY1761" s="17" t="s">
        <v>241</v>
      </c>
      <c r="BE1761" s="150">
        <f t="shared" si="164"/>
        <v>0</v>
      </c>
      <c r="BF1761" s="150">
        <f t="shared" si="165"/>
        <v>0</v>
      </c>
      <c r="BG1761" s="150">
        <f t="shared" si="166"/>
        <v>0</v>
      </c>
      <c r="BH1761" s="150">
        <f t="shared" si="167"/>
        <v>0</v>
      </c>
      <c r="BI1761" s="150">
        <f t="shared" si="168"/>
        <v>0</v>
      </c>
      <c r="BJ1761" s="17" t="s">
        <v>86</v>
      </c>
      <c r="BK1761" s="150">
        <f t="shared" si="169"/>
        <v>0</v>
      </c>
      <c r="BL1761" s="17" t="s">
        <v>334</v>
      </c>
      <c r="BM1761" s="149" t="s">
        <v>4384</v>
      </c>
    </row>
    <row r="1762" spans="2:65" s="11" customFormat="1" ht="22.75" customHeight="1">
      <c r="B1762" s="125"/>
      <c r="D1762" s="126" t="s">
        <v>72</v>
      </c>
      <c r="E1762" s="135" t="s">
        <v>2598</v>
      </c>
      <c r="F1762" s="135" t="s">
        <v>2599</v>
      </c>
      <c r="I1762" s="128"/>
      <c r="J1762" s="136">
        <f>BK1762</f>
        <v>0</v>
      </c>
      <c r="L1762" s="125"/>
      <c r="M1762" s="130"/>
      <c r="P1762" s="131">
        <f>SUM(P1763:P1872)</f>
        <v>0</v>
      </c>
      <c r="R1762" s="131">
        <f>SUM(R1763:R1872)</f>
        <v>3.4745809199999997</v>
      </c>
      <c r="T1762" s="132">
        <f>SUM(T1763:T1872)</f>
        <v>0</v>
      </c>
      <c r="AR1762" s="126" t="s">
        <v>86</v>
      </c>
      <c r="AT1762" s="133" t="s">
        <v>72</v>
      </c>
      <c r="AU1762" s="133" t="s">
        <v>80</v>
      </c>
      <c r="AY1762" s="126" t="s">
        <v>241</v>
      </c>
      <c r="BK1762" s="134">
        <f>SUM(BK1763:BK1872)</f>
        <v>0</v>
      </c>
    </row>
    <row r="1763" spans="2:65" s="1" customFormat="1" ht="16.5" customHeight="1">
      <c r="B1763" s="32"/>
      <c r="C1763" s="137" t="s">
        <v>2586</v>
      </c>
      <c r="D1763" s="137" t="s">
        <v>243</v>
      </c>
      <c r="E1763" s="138" t="s">
        <v>2601</v>
      </c>
      <c r="F1763" s="139" t="s">
        <v>2602</v>
      </c>
      <c r="G1763" s="140" t="s">
        <v>246</v>
      </c>
      <c r="H1763" s="141">
        <v>107.72</v>
      </c>
      <c r="I1763" s="142"/>
      <c r="J1763" s="143">
        <f>ROUND(I1763*H1763,2)</f>
        <v>0</v>
      </c>
      <c r="K1763" s="144"/>
      <c r="L1763" s="32"/>
      <c r="M1763" s="145" t="s">
        <v>1</v>
      </c>
      <c r="N1763" s="146" t="s">
        <v>39</v>
      </c>
      <c r="P1763" s="147">
        <f>O1763*H1763</f>
        <v>0</v>
      </c>
      <c r="Q1763" s="147">
        <v>2.9999999999999997E-4</v>
      </c>
      <c r="R1763" s="147">
        <f>Q1763*H1763</f>
        <v>3.2315999999999998E-2</v>
      </c>
      <c r="S1763" s="147">
        <v>0</v>
      </c>
      <c r="T1763" s="148">
        <f>S1763*H1763</f>
        <v>0</v>
      </c>
      <c r="AR1763" s="149" t="s">
        <v>334</v>
      </c>
      <c r="AT1763" s="149" t="s">
        <v>243</v>
      </c>
      <c r="AU1763" s="149" t="s">
        <v>86</v>
      </c>
      <c r="AY1763" s="17" t="s">
        <v>241</v>
      </c>
      <c r="BE1763" s="150">
        <f>IF(N1763="základní",J1763,0)</f>
        <v>0</v>
      </c>
      <c r="BF1763" s="150">
        <f>IF(N1763="snížená",J1763,0)</f>
        <v>0</v>
      </c>
      <c r="BG1763" s="150">
        <f>IF(N1763="zákl. přenesená",J1763,0)</f>
        <v>0</v>
      </c>
      <c r="BH1763" s="150">
        <f>IF(N1763="sníž. přenesená",J1763,0)</f>
        <v>0</v>
      </c>
      <c r="BI1763" s="150">
        <f>IF(N1763="nulová",J1763,0)</f>
        <v>0</v>
      </c>
      <c r="BJ1763" s="17" t="s">
        <v>86</v>
      </c>
      <c r="BK1763" s="150">
        <f>ROUND(I1763*H1763,2)</f>
        <v>0</v>
      </c>
      <c r="BL1763" s="17" t="s">
        <v>334</v>
      </c>
      <c r="BM1763" s="149" t="s">
        <v>4385</v>
      </c>
    </row>
    <row r="1764" spans="2:65" s="12" customFormat="1" ht="12">
      <c r="B1764" s="151"/>
      <c r="D1764" s="152" t="s">
        <v>249</v>
      </c>
      <c r="E1764" s="153" t="s">
        <v>1</v>
      </c>
      <c r="F1764" s="154" t="s">
        <v>868</v>
      </c>
      <c r="H1764" s="155">
        <v>13.77</v>
      </c>
      <c r="I1764" s="156"/>
      <c r="L1764" s="151"/>
      <c r="M1764" s="157"/>
      <c r="T1764" s="158"/>
      <c r="AT1764" s="153" t="s">
        <v>249</v>
      </c>
      <c r="AU1764" s="153" t="s">
        <v>86</v>
      </c>
      <c r="AV1764" s="12" t="s">
        <v>86</v>
      </c>
      <c r="AW1764" s="12" t="s">
        <v>30</v>
      </c>
      <c r="AX1764" s="12" t="s">
        <v>73</v>
      </c>
      <c r="AY1764" s="153" t="s">
        <v>241</v>
      </c>
    </row>
    <row r="1765" spans="2:65" s="12" customFormat="1" ht="12">
      <c r="B1765" s="151"/>
      <c r="D1765" s="152" t="s">
        <v>249</v>
      </c>
      <c r="E1765" s="153" t="s">
        <v>1</v>
      </c>
      <c r="F1765" s="154" t="s">
        <v>869</v>
      </c>
      <c r="H1765" s="155">
        <v>9.7200000000000006</v>
      </c>
      <c r="I1765" s="156"/>
      <c r="L1765" s="151"/>
      <c r="M1765" s="157"/>
      <c r="T1765" s="158"/>
      <c r="AT1765" s="153" t="s">
        <v>249</v>
      </c>
      <c r="AU1765" s="153" t="s">
        <v>86</v>
      </c>
      <c r="AV1765" s="12" t="s">
        <v>86</v>
      </c>
      <c r="AW1765" s="12" t="s">
        <v>30</v>
      </c>
      <c r="AX1765" s="12" t="s">
        <v>73</v>
      </c>
      <c r="AY1765" s="153" t="s">
        <v>241</v>
      </c>
    </row>
    <row r="1766" spans="2:65" s="12" customFormat="1" ht="12">
      <c r="B1766" s="151"/>
      <c r="D1766" s="152" t="s">
        <v>249</v>
      </c>
      <c r="E1766" s="153" t="s">
        <v>1</v>
      </c>
      <c r="F1766" s="154" t="s">
        <v>870</v>
      </c>
      <c r="H1766" s="155">
        <v>2.36</v>
      </c>
      <c r="I1766" s="156"/>
      <c r="L1766" s="151"/>
      <c r="M1766" s="157"/>
      <c r="T1766" s="158"/>
      <c r="AT1766" s="153" t="s">
        <v>249</v>
      </c>
      <c r="AU1766" s="153" t="s">
        <v>86</v>
      </c>
      <c r="AV1766" s="12" t="s">
        <v>86</v>
      </c>
      <c r="AW1766" s="12" t="s">
        <v>30</v>
      </c>
      <c r="AX1766" s="12" t="s">
        <v>73</v>
      </c>
      <c r="AY1766" s="153" t="s">
        <v>241</v>
      </c>
    </row>
    <row r="1767" spans="2:65" s="12" customFormat="1" ht="12">
      <c r="B1767" s="151"/>
      <c r="D1767" s="152" t="s">
        <v>249</v>
      </c>
      <c r="E1767" s="153" t="s">
        <v>1</v>
      </c>
      <c r="F1767" s="154" t="s">
        <v>871</v>
      </c>
      <c r="H1767" s="155">
        <v>8.4600000000000009</v>
      </c>
      <c r="I1767" s="156"/>
      <c r="L1767" s="151"/>
      <c r="M1767" s="157"/>
      <c r="T1767" s="158"/>
      <c r="AT1767" s="153" t="s">
        <v>249</v>
      </c>
      <c r="AU1767" s="153" t="s">
        <v>86</v>
      </c>
      <c r="AV1767" s="12" t="s">
        <v>86</v>
      </c>
      <c r="AW1767" s="12" t="s">
        <v>30</v>
      </c>
      <c r="AX1767" s="12" t="s">
        <v>73</v>
      </c>
      <c r="AY1767" s="153" t="s">
        <v>241</v>
      </c>
    </row>
    <row r="1768" spans="2:65" s="12" customFormat="1" ht="12">
      <c r="B1768" s="151"/>
      <c r="D1768" s="152" t="s">
        <v>249</v>
      </c>
      <c r="E1768" s="153" t="s">
        <v>1</v>
      </c>
      <c r="F1768" s="154" t="s">
        <v>873</v>
      </c>
      <c r="H1768" s="155">
        <v>6.57</v>
      </c>
      <c r="I1768" s="156"/>
      <c r="L1768" s="151"/>
      <c r="M1768" s="157"/>
      <c r="T1768" s="158"/>
      <c r="AT1768" s="153" t="s">
        <v>249</v>
      </c>
      <c r="AU1768" s="153" t="s">
        <v>86</v>
      </c>
      <c r="AV1768" s="12" t="s">
        <v>86</v>
      </c>
      <c r="AW1768" s="12" t="s">
        <v>30</v>
      </c>
      <c r="AX1768" s="12" t="s">
        <v>73</v>
      </c>
      <c r="AY1768" s="153" t="s">
        <v>241</v>
      </c>
    </row>
    <row r="1769" spans="2:65" s="12" customFormat="1" ht="12">
      <c r="B1769" s="151"/>
      <c r="D1769" s="152" t="s">
        <v>249</v>
      </c>
      <c r="E1769" s="153" t="s">
        <v>1</v>
      </c>
      <c r="F1769" s="154" t="s">
        <v>874</v>
      </c>
      <c r="H1769" s="155">
        <v>6.74</v>
      </c>
      <c r="I1769" s="156"/>
      <c r="L1769" s="151"/>
      <c r="M1769" s="157"/>
      <c r="T1769" s="158"/>
      <c r="AT1769" s="153" t="s">
        <v>249</v>
      </c>
      <c r="AU1769" s="153" t="s">
        <v>86</v>
      </c>
      <c r="AV1769" s="12" t="s">
        <v>86</v>
      </c>
      <c r="AW1769" s="12" t="s">
        <v>30</v>
      </c>
      <c r="AX1769" s="12" t="s">
        <v>73</v>
      </c>
      <c r="AY1769" s="153" t="s">
        <v>241</v>
      </c>
    </row>
    <row r="1770" spans="2:65" s="12" customFormat="1" ht="12">
      <c r="B1770" s="151"/>
      <c r="D1770" s="152" t="s">
        <v>249</v>
      </c>
      <c r="E1770" s="153" t="s">
        <v>1</v>
      </c>
      <c r="F1770" s="154" t="s">
        <v>877</v>
      </c>
      <c r="H1770" s="155">
        <v>6.74</v>
      </c>
      <c r="I1770" s="156"/>
      <c r="L1770" s="151"/>
      <c r="M1770" s="157"/>
      <c r="T1770" s="158"/>
      <c r="AT1770" s="153" t="s">
        <v>249</v>
      </c>
      <c r="AU1770" s="153" t="s">
        <v>86</v>
      </c>
      <c r="AV1770" s="12" t="s">
        <v>86</v>
      </c>
      <c r="AW1770" s="12" t="s">
        <v>30</v>
      </c>
      <c r="AX1770" s="12" t="s">
        <v>73</v>
      </c>
      <c r="AY1770" s="153" t="s">
        <v>241</v>
      </c>
    </row>
    <row r="1771" spans="2:65" s="12" customFormat="1" ht="12">
      <c r="B1771" s="151"/>
      <c r="D1771" s="152" t="s">
        <v>249</v>
      </c>
      <c r="E1771" s="153" t="s">
        <v>1</v>
      </c>
      <c r="F1771" s="154" t="s">
        <v>878</v>
      </c>
      <c r="H1771" s="155">
        <v>6.74</v>
      </c>
      <c r="I1771" s="156"/>
      <c r="L1771" s="151"/>
      <c r="M1771" s="157"/>
      <c r="T1771" s="158"/>
      <c r="AT1771" s="153" t="s">
        <v>249</v>
      </c>
      <c r="AU1771" s="153" t="s">
        <v>86</v>
      </c>
      <c r="AV1771" s="12" t="s">
        <v>86</v>
      </c>
      <c r="AW1771" s="12" t="s">
        <v>30</v>
      </c>
      <c r="AX1771" s="12" t="s">
        <v>73</v>
      </c>
      <c r="AY1771" s="153" t="s">
        <v>241</v>
      </c>
    </row>
    <row r="1772" spans="2:65" s="12" customFormat="1" ht="12">
      <c r="B1772" s="151"/>
      <c r="D1772" s="152" t="s">
        <v>249</v>
      </c>
      <c r="E1772" s="153" t="s">
        <v>1</v>
      </c>
      <c r="F1772" s="154" t="s">
        <v>881</v>
      </c>
      <c r="H1772" s="155">
        <v>17.23</v>
      </c>
      <c r="I1772" s="156"/>
      <c r="L1772" s="151"/>
      <c r="M1772" s="157"/>
      <c r="T1772" s="158"/>
      <c r="AT1772" s="153" t="s">
        <v>249</v>
      </c>
      <c r="AU1772" s="153" t="s">
        <v>86</v>
      </c>
      <c r="AV1772" s="12" t="s">
        <v>86</v>
      </c>
      <c r="AW1772" s="12" t="s">
        <v>30</v>
      </c>
      <c r="AX1772" s="12" t="s">
        <v>73</v>
      </c>
      <c r="AY1772" s="153" t="s">
        <v>241</v>
      </c>
    </row>
    <row r="1773" spans="2:65" s="12" customFormat="1" ht="12">
      <c r="B1773" s="151"/>
      <c r="D1773" s="152" t="s">
        <v>249</v>
      </c>
      <c r="E1773" s="153" t="s">
        <v>1</v>
      </c>
      <c r="F1773" s="154" t="s">
        <v>882</v>
      </c>
      <c r="H1773" s="155">
        <v>6.74</v>
      </c>
      <c r="I1773" s="156"/>
      <c r="L1773" s="151"/>
      <c r="M1773" s="157"/>
      <c r="T1773" s="158"/>
      <c r="AT1773" s="153" t="s">
        <v>249</v>
      </c>
      <c r="AU1773" s="153" t="s">
        <v>86</v>
      </c>
      <c r="AV1773" s="12" t="s">
        <v>86</v>
      </c>
      <c r="AW1773" s="12" t="s">
        <v>30</v>
      </c>
      <c r="AX1773" s="12" t="s">
        <v>73</v>
      </c>
      <c r="AY1773" s="153" t="s">
        <v>241</v>
      </c>
    </row>
    <row r="1774" spans="2:65" s="12" customFormat="1" ht="12">
      <c r="B1774" s="151"/>
      <c r="D1774" s="152" t="s">
        <v>249</v>
      </c>
      <c r="E1774" s="153" t="s">
        <v>1</v>
      </c>
      <c r="F1774" s="154" t="s">
        <v>883</v>
      </c>
      <c r="H1774" s="155">
        <v>6.74</v>
      </c>
      <c r="I1774" s="156"/>
      <c r="L1774" s="151"/>
      <c r="M1774" s="157"/>
      <c r="T1774" s="158"/>
      <c r="AT1774" s="153" t="s">
        <v>249</v>
      </c>
      <c r="AU1774" s="153" t="s">
        <v>86</v>
      </c>
      <c r="AV1774" s="12" t="s">
        <v>86</v>
      </c>
      <c r="AW1774" s="12" t="s">
        <v>30</v>
      </c>
      <c r="AX1774" s="12" t="s">
        <v>73</v>
      </c>
      <c r="AY1774" s="153" t="s">
        <v>241</v>
      </c>
    </row>
    <row r="1775" spans="2:65" s="12" customFormat="1" ht="12">
      <c r="B1775" s="151"/>
      <c r="D1775" s="152" t="s">
        <v>249</v>
      </c>
      <c r="E1775" s="153" t="s">
        <v>1</v>
      </c>
      <c r="F1775" s="154" t="s">
        <v>886</v>
      </c>
      <c r="H1775" s="155">
        <v>7.83</v>
      </c>
      <c r="I1775" s="156"/>
      <c r="L1775" s="151"/>
      <c r="M1775" s="157"/>
      <c r="T1775" s="158"/>
      <c r="AT1775" s="153" t="s">
        <v>249</v>
      </c>
      <c r="AU1775" s="153" t="s">
        <v>86</v>
      </c>
      <c r="AV1775" s="12" t="s">
        <v>86</v>
      </c>
      <c r="AW1775" s="12" t="s">
        <v>30</v>
      </c>
      <c r="AX1775" s="12" t="s">
        <v>73</v>
      </c>
      <c r="AY1775" s="153" t="s">
        <v>241</v>
      </c>
    </row>
    <row r="1776" spans="2:65" s="12" customFormat="1" ht="12">
      <c r="B1776" s="151"/>
      <c r="D1776" s="152" t="s">
        <v>249</v>
      </c>
      <c r="E1776" s="153" t="s">
        <v>1</v>
      </c>
      <c r="F1776" s="154" t="s">
        <v>887</v>
      </c>
      <c r="H1776" s="155">
        <v>2.37</v>
      </c>
      <c r="I1776" s="156"/>
      <c r="L1776" s="151"/>
      <c r="M1776" s="157"/>
      <c r="T1776" s="158"/>
      <c r="AT1776" s="153" t="s">
        <v>249</v>
      </c>
      <c r="AU1776" s="153" t="s">
        <v>86</v>
      </c>
      <c r="AV1776" s="12" t="s">
        <v>86</v>
      </c>
      <c r="AW1776" s="12" t="s">
        <v>30</v>
      </c>
      <c r="AX1776" s="12" t="s">
        <v>73</v>
      </c>
      <c r="AY1776" s="153" t="s">
        <v>241</v>
      </c>
    </row>
    <row r="1777" spans="2:65" s="12" customFormat="1" ht="12">
      <c r="B1777" s="151"/>
      <c r="D1777" s="152" t="s">
        <v>249</v>
      </c>
      <c r="E1777" s="153" t="s">
        <v>1</v>
      </c>
      <c r="F1777" s="154" t="s">
        <v>888</v>
      </c>
      <c r="H1777" s="155">
        <v>5.71</v>
      </c>
      <c r="I1777" s="156"/>
      <c r="L1777" s="151"/>
      <c r="M1777" s="157"/>
      <c r="T1777" s="158"/>
      <c r="AT1777" s="153" t="s">
        <v>249</v>
      </c>
      <c r="AU1777" s="153" t="s">
        <v>86</v>
      </c>
      <c r="AV1777" s="12" t="s">
        <v>86</v>
      </c>
      <c r="AW1777" s="12" t="s">
        <v>30</v>
      </c>
      <c r="AX1777" s="12" t="s">
        <v>73</v>
      </c>
      <c r="AY1777" s="153" t="s">
        <v>241</v>
      </c>
    </row>
    <row r="1778" spans="2:65" s="13" customFormat="1" ht="12">
      <c r="B1778" s="159"/>
      <c r="D1778" s="152" t="s">
        <v>249</v>
      </c>
      <c r="E1778" s="160" t="s">
        <v>1</v>
      </c>
      <c r="F1778" s="161" t="s">
        <v>251</v>
      </c>
      <c r="H1778" s="162">
        <v>107.72</v>
      </c>
      <c r="I1778" s="163"/>
      <c r="L1778" s="159"/>
      <c r="M1778" s="164"/>
      <c r="T1778" s="165"/>
      <c r="AT1778" s="160" t="s">
        <v>249</v>
      </c>
      <c r="AU1778" s="160" t="s">
        <v>86</v>
      </c>
      <c r="AV1778" s="13" t="s">
        <v>247</v>
      </c>
      <c r="AW1778" s="13" t="s">
        <v>30</v>
      </c>
      <c r="AX1778" s="13" t="s">
        <v>80</v>
      </c>
      <c r="AY1778" s="160" t="s">
        <v>241</v>
      </c>
    </row>
    <row r="1779" spans="2:65" s="1" customFormat="1" ht="24.25" customHeight="1">
      <c r="B1779" s="32"/>
      <c r="C1779" s="137" t="s">
        <v>2590</v>
      </c>
      <c r="D1779" s="137" t="s">
        <v>243</v>
      </c>
      <c r="E1779" s="138" t="s">
        <v>2605</v>
      </c>
      <c r="F1779" s="139" t="s">
        <v>2606</v>
      </c>
      <c r="G1779" s="140" t="s">
        <v>299</v>
      </c>
      <c r="H1779" s="141">
        <v>45.74</v>
      </c>
      <c r="I1779" s="142"/>
      <c r="J1779" s="143">
        <f>ROUND(I1779*H1779,2)</f>
        <v>0</v>
      </c>
      <c r="K1779" s="144"/>
      <c r="L1779" s="32"/>
      <c r="M1779" s="145" t="s">
        <v>1</v>
      </c>
      <c r="N1779" s="146" t="s">
        <v>39</v>
      </c>
      <c r="P1779" s="147">
        <f>O1779*H1779</f>
        <v>0</v>
      </c>
      <c r="Q1779" s="147">
        <v>4.2999999999999999E-4</v>
      </c>
      <c r="R1779" s="147">
        <f>Q1779*H1779</f>
        <v>1.96682E-2</v>
      </c>
      <c r="S1779" s="147">
        <v>0</v>
      </c>
      <c r="T1779" s="148">
        <f>S1779*H1779</f>
        <v>0</v>
      </c>
      <c r="AR1779" s="149" t="s">
        <v>334</v>
      </c>
      <c r="AT1779" s="149" t="s">
        <v>243</v>
      </c>
      <c r="AU1779" s="149" t="s">
        <v>86</v>
      </c>
      <c r="AY1779" s="17" t="s">
        <v>241</v>
      </c>
      <c r="BE1779" s="150">
        <f>IF(N1779="základní",J1779,0)</f>
        <v>0</v>
      </c>
      <c r="BF1779" s="150">
        <f>IF(N1779="snížená",J1779,0)</f>
        <v>0</v>
      </c>
      <c r="BG1779" s="150">
        <f>IF(N1779="zákl. přenesená",J1779,0)</f>
        <v>0</v>
      </c>
      <c r="BH1779" s="150">
        <f>IF(N1779="sníž. přenesená",J1779,0)</f>
        <v>0</v>
      </c>
      <c r="BI1779" s="150">
        <f>IF(N1779="nulová",J1779,0)</f>
        <v>0</v>
      </c>
      <c r="BJ1779" s="17" t="s">
        <v>86</v>
      </c>
      <c r="BK1779" s="150">
        <f>ROUND(I1779*H1779,2)</f>
        <v>0</v>
      </c>
      <c r="BL1779" s="17" t="s">
        <v>334</v>
      </c>
      <c r="BM1779" s="149" t="s">
        <v>4386</v>
      </c>
    </row>
    <row r="1780" spans="2:65" s="15" customFormat="1" ht="12">
      <c r="B1780" s="184"/>
      <c r="D1780" s="152" t="s">
        <v>249</v>
      </c>
      <c r="E1780" s="185" t="s">
        <v>1</v>
      </c>
      <c r="F1780" s="186" t="s">
        <v>2608</v>
      </c>
      <c r="H1780" s="185" t="s">
        <v>1</v>
      </c>
      <c r="I1780" s="187"/>
      <c r="L1780" s="184"/>
      <c r="M1780" s="188"/>
      <c r="T1780" s="189"/>
      <c r="AT1780" s="185" t="s">
        <v>249</v>
      </c>
      <c r="AU1780" s="185" t="s">
        <v>86</v>
      </c>
      <c r="AV1780" s="15" t="s">
        <v>80</v>
      </c>
      <c r="AW1780" s="15" t="s">
        <v>30</v>
      </c>
      <c r="AX1780" s="15" t="s">
        <v>73</v>
      </c>
      <c r="AY1780" s="185" t="s">
        <v>241</v>
      </c>
    </row>
    <row r="1781" spans="2:65" s="12" customFormat="1" ht="12">
      <c r="B1781" s="151"/>
      <c r="D1781" s="152" t="s">
        <v>249</v>
      </c>
      <c r="E1781" s="153" t="s">
        <v>1</v>
      </c>
      <c r="F1781" s="154" t="s">
        <v>2609</v>
      </c>
      <c r="H1781" s="155">
        <v>14.85</v>
      </c>
      <c r="I1781" s="156"/>
      <c r="L1781" s="151"/>
      <c r="M1781" s="157"/>
      <c r="T1781" s="158"/>
      <c r="AT1781" s="153" t="s">
        <v>249</v>
      </c>
      <c r="AU1781" s="153" t="s">
        <v>86</v>
      </c>
      <c r="AV1781" s="12" t="s">
        <v>86</v>
      </c>
      <c r="AW1781" s="12" t="s">
        <v>30</v>
      </c>
      <c r="AX1781" s="12" t="s">
        <v>73</v>
      </c>
      <c r="AY1781" s="153" t="s">
        <v>241</v>
      </c>
    </row>
    <row r="1782" spans="2:65" s="12" customFormat="1" ht="12">
      <c r="B1782" s="151"/>
      <c r="D1782" s="152" t="s">
        <v>249</v>
      </c>
      <c r="E1782" s="153" t="s">
        <v>1</v>
      </c>
      <c r="F1782" s="154" t="s">
        <v>2610</v>
      </c>
      <c r="H1782" s="155">
        <v>-4.45</v>
      </c>
      <c r="I1782" s="156"/>
      <c r="L1782" s="151"/>
      <c r="M1782" s="157"/>
      <c r="T1782" s="158"/>
      <c r="AT1782" s="153" t="s">
        <v>249</v>
      </c>
      <c r="AU1782" s="153" t="s">
        <v>86</v>
      </c>
      <c r="AV1782" s="12" t="s">
        <v>86</v>
      </c>
      <c r="AW1782" s="12" t="s">
        <v>30</v>
      </c>
      <c r="AX1782" s="12" t="s">
        <v>73</v>
      </c>
      <c r="AY1782" s="153" t="s">
        <v>241</v>
      </c>
    </row>
    <row r="1783" spans="2:65" s="15" customFormat="1" ht="12">
      <c r="B1783" s="184"/>
      <c r="D1783" s="152" t="s">
        <v>249</v>
      </c>
      <c r="E1783" s="185" t="s">
        <v>1</v>
      </c>
      <c r="F1783" s="186" t="s">
        <v>2611</v>
      </c>
      <c r="H1783" s="185" t="s">
        <v>1</v>
      </c>
      <c r="I1783" s="187"/>
      <c r="L1783" s="184"/>
      <c r="M1783" s="188"/>
      <c r="T1783" s="189"/>
      <c r="AT1783" s="185" t="s">
        <v>249</v>
      </c>
      <c r="AU1783" s="185" t="s">
        <v>86</v>
      </c>
      <c r="AV1783" s="15" t="s">
        <v>80</v>
      </c>
      <c r="AW1783" s="15" t="s">
        <v>30</v>
      </c>
      <c r="AX1783" s="15" t="s">
        <v>73</v>
      </c>
      <c r="AY1783" s="185" t="s">
        <v>241</v>
      </c>
    </row>
    <row r="1784" spans="2:65" s="12" customFormat="1" ht="12">
      <c r="B1784" s="151"/>
      <c r="D1784" s="152" t="s">
        <v>249</v>
      </c>
      <c r="E1784" s="153" t="s">
        <v>1</v>
      </c>
      <c r="F1784" s="154" t="s">
        <v>2612</v>
      </c>
      <c r="H1784" s="155">
        <v>12.14</v>
      </c>
      <c r="I1784" s="156"/>
      <c r="L1784" s="151"/>
      <c r="M1784" s="157"/>
      <c r="T1784" s="158"/>
      <c r="AT1784" s="153" t="s">
        <v>249</v>
      </c>
      <c r="AU1784" s="153" t="s">
        <v>86</v>
      </c>
      <c r="AV1784" s="12" t="s">
        <v>86</v>
      </c>
      <c r="AW1784" s="12" t="s">
        <v>30</v>
      </c>
      <c r="AX1784" s="12" t="s">
        <v>73</v>
      </c>
      <c r="AY1784" s="153" t="s">
        <v>241</v>
      </c>
    </row>
    <row r="1785" spans="2:65" s="12" customFormat="1" ht="12">
      <c r="B1785" s="151"/>
      <c r="D1785" s="152" t="s">
        <v>249</v>
      </c>
      <c r="E1785" s="153" t="s">
        <v>1</v>
      </c>
      <c r="F1785" s="154" t="s">
        <v>2613</v>
      </c>
      <c r="H1785" s="155">
        <v>-1.5</v>
      </c>
      <c r="I1785" s="156"/>
      <c r="L1785" s="151"/>
      <c r="M1785" s="157"/>
      <c r="T1785" s="158"/>
      <c r="AT1785" s="153" t="s">
        <v>249</v>
      </c>
      <c r="AU1785" s="153" t="s">
        <v>86</v>
      </c>
      <c r="AV1785" s="12" t="s">
        <v>86</v>
      </c>
      <c r="AW1785" s="12" t="s">
        <v>30</v>
      </c>
      <c r="AX1785" s="12" t="s">
        <v>73</v>
      </c>
      <c r="AY1785" s="153" t="s">
        <v>241</v>
      </c>
    </row>
    <row r="1786" spans="2:65" s="15" customFormat="1" ht="12">
      <c r="B1786" s="184"/>
      <c r="D1786" s="152" t="s">
        <v>249</v>
      </c>
      <c r="E1786" s="185" t="s">
        <v>1</v>
      </c>
      <c r="F1786" s="186" t="s">
        <v>2614</v>
      </c>
      <c r="H1786" s="185" t="s">
        <v>1</v>
      </c>
      <c r="I1786" s="187"/>
      <c r="L1786" s="184"/>
      <c r="M1786" s="188"/>
      <c r="T1786" s="189"/>
      <c r="AT1786" s="185" t="s">
        <v>249</v>
      </c>
      <c r="AU1786" s="185" t="s">
        <v>86</v>
      </c>
      <c r="AV1786" s="15" t="s">
        <v>80</v>
      </c>
      <c r="AW1786" s="15" t="s">
        <v>30</v>
      </c>
      <c r="AX1786" s="15" t="s">
        <v>73</v>
      </c>
      <c r="AY1786" s="185" t="s">
        <v>241</v>
      </c>
    </row>
    <row r="1787" spans="2:65" s="12" customFormat="1" ht="12">
      <c r="B1787" s="151"/>
      <c r="D1787" s="152" t="s">
        <v>249</v>
      </c>
      <c r="E1787" s="153" t="s">
        <v>1</v>
      </c>
      <c r="F1787" s="154" t="s">
        <v>2615</v>
      </c>
      <c r="H1787" s="155">
        <v>10.25</v>
      </c>
      <c r="I1787" s="156"/>
      <c r="L1787" s="151"/>
      <c r="M1787" s="157"/>
      <c r="T1787" s="158"/>
      <c r="AT1787" s="153" t="s">
        <v>249</v>
      </c>
      <c r="AU1787" s="153" t="s">
        <v>86</v>
      </c>
      <c r="AV1787" s="12" t="s">
        <v>86</v>
      </c>
      <c r="AW1787" s="12" t="s">
        <v>30</v>
      </c>
      <c r="AX1787" s="12" t="s">
        <v>73</v>
      </c>
      <c r="AY1787" s="153" t="s">
        <v>241</v>
      </c>
    </row>
    <row r="1788" spans="2:65" s="12" customFormat="1" ht="12">
      <c r="B1788" s="151"/>
      <c r="D1788" s="152" t="s">
        <v>249</v>
      </c>
      <c r="E1788" s="153" t="s">
        <v>1</v>
      </c>
      <c r="F1788" s="154" t="s">
        <v>2616</v>
      </c>
      <c r="H1788" s="155">
        <v>-0.7</v>
      </c>
      <c r="I1788" s="156"/>
      <c r="L1788" s="151"/>
      <c r="M1788" s="157"/>
      <c r="T1788" s="158"/>
      <c r="AT1788" s="153" t="s">
        <v>249</v>
      </c>
      <c r="AU1788" s="153" t="s">
        <v>86</v>
      </c>
      <c r="AV1788" s="12" t="s">
        <v>86</v>
      </c>
      <c r="AW1788" s="12" t="s">
        <v>30</v>
      </c>
      <c r="AX1788" s="12" t="s">
        <v>73</v>
      </c>
      <c r="AY1788" s="153" t="s">
        <v>241</v>
      </c>
    </row>
    <row r="1789" spans="2:65" s="15" customFormat="1" ht="12">
      <c r="B1789" s="184"/>
      <c r="D1789" s="152" t="s">
        <v>249</v>
      </c>
      <c r="E1789" s="185" t="s">
        <v>1</v>
      </c>
      <c r="F1789" s="186" t="s">
        <v>2617</v>
      </c>
      <c r="H1789" s="185" t="s">
        <v>1</v>
      </c>
      <c r="I1789" s="187"/>
      <c r="L1789" s="184"/>
      <c r="M1789" s="188"/>
      <c r="T1789" s="189"/>
      <c r="AT1789" s="185" t="s">
        <v>249</v>
      </c>
      <c r="AU1789" s="185" t="s">
        <v>86</v>
      </c>
      <c r="AV1789" s="15" t="s">
        <v>80</v>
      </c>
      <c r="AW1789" s="15" t="s">
        <v>30</v>
      </c>
      <c r="AX1789" s="15" t="s">
        <v>73</v>
      </c>
      <c r="AY1789" s="185" t="s">
        <v>241</v>
      </c>
    </row>
    <row r="1790" spans="2:65" s="12" customFormat="1" ht="12">
      <c r="B1790" s="151"/>
      <c r="D1790" s="152" t="s">
        <v>249</v>
      </c>
      <c r="E1790" s="153" t="s">
        <v>1</v>
      </c>
      <c r="F1790" s="154" t="s">
        <v>2618</v>
      </c>
      <c r="H1790" s="155">
        <v>17.05</v>
      </c>
      <c r="I1790" s="156"/>
      <c r="L1790" s="151"/>
      <c r="M1790" s="157"/>
      <c r="T1790" s="158"/>
      <c r="AT1790" s="153" t="s">
        <v>249</v>
      </c>
      <c r="AU1790" s="153" t="s">
        <v>86</v>
      </c>
      <c r="AV1790" s="12" t="s">
        <v>86</v>
      </c>
      <c r="AW1790" s="12" t="s">
        <v>30</v>
      </c>
      <c r="AX1790" s="12" t="s">
        <v>73</v>
      </c>
      <c r="AY1790" s="153" t="s">
        <v>241</v>
      </c>
    </row>
    <row r="1791" spans="2:65" s="12" customFormat="1" ht="12">
      <c r="B1791" s="151"/>
      <c r="D1791" s="152" t="s">
        <v>249</v>
      </c>
      <c r="E1791" s="153" t="s">
        <v>1</v>
      </c>
      <c r="F1791" s="154" t="s">
        <v>2619</v>
      </c>
      <c r="H1791" s="155">
        <v>-1.9</v>
      </c>
      <c r="I1791" s="156"/>
      <c r="L1791" s="151"/>
      <c r="M1791" s="157"/>
      <c r="T1791" s="158"/>
      <c r="AT1791" s="153" t="s">
        <v>249</v>
      </c>
      <c r="AU1791" s="153" t="s">
        <v>86</v>
      </c>
      <c r="AV1791" s="12" t="s">
        <v>86</v>
      </c>
      <c r="AW1791" s="12" t="s">
        <v>30</v>
      </c>
      <c r="AX1791" s="12" t="s">
        <v>73</v>
      </c>
      <c r="AY1791" s="153" t="s">
        <v>241</v>
      </c>
    </row>
    <row r="1792" spans="2:65" s="13" customFormat="1" ht="12">
      <c r="B1792" s="159"/>
      <c r="D1792" s="152" t="s">
        <v>249</v>
      </c>
      <c r="E1792" s="160" t="s">
        <v>1</v>
      </c>
      <c r="F1792" s="161" t="s">
        <v>251</v>
      </c>
      <c r="H1792" s="162">
        <v>45.74</v>
      </c>
      <c r="I1792" s="163"/>
      <c r="L1792" s="159"/>
      <c r="M1792" s="164"/>
      <c r="T1792" s="165"/>
      <c r="AT1792" s="160" t="s">
        <v>249</v>
      </c>
      <c r="AU1792" s="160" t="s">
        <v>86</v>
      </c>
      <c r="AV1792" s="13" t="s">
        <v>247</v>
      </c>
      <c r="AW1792" s="13" t="s">
        <v>30</v>
      </c>
      <c r="AX1792" s="13" t="s">
        <v>80</v>
      </c>
      <c r="AY1792" s="160" t="s">
        <v>241</v>
      </c>
    </row>
    <row r="1793" spans="2:65" s="1" customFormat="1" ht="24.25" customHeight="1">
      <c r="B1793" s="32"/>
      <c r="C1793" s="173" t="s">
        <v>2594</v>
      </c>
      <c r="D1793" s="173" t="s">
        <v>319</v>
      </c>
      <c r="E1793" s="174" t="s">
        <v>2621</v>
      </c>
      <c r="F1793" s="175" t="s">
        <v>2622</v>
      </c>
      <c r="G1793" s="176" t="s">
        <v>299</v>
      </c>
      <c r="H1793" s="177">
        <v>50.314</v>
      </c>
      <c r="I1793" s="178"/>
      <c r="J1793" s="179">
        <f>ROUND(I1793*H1793,2)</f>
        <v>0</v>
      </c>
      <c r="K1793" s="180"/>
      <c r="L1793" s="181"/>
      <c r="M1793" s="182" t="s">
        <v>1</v>
      </c>
      <c r="N1793" s="183" t="s">
        <v>39</v>
      </c>
      <c r="P1793" s="147">
        <f>O1793*H1793</f>
        <v>0</v>
      </c>
      <c r="Q1793" s="147">
        <v>1.98E-3</v>
      </c>
      <c r="R1793" s="147">
        <f>Q1793*H1793</f>
        <v>9.9621719999999997E-2</v>
      </c>
      <c r="S1793" s="147">
        <v>0</v>
      </c>
      <c r="T1793" s="148">
        <f>S1793*H1793</f>
        <v>0</v>
      </c>
      <c r="AR1793" s="149" t="s">
        <v>420</v>
      </c>
      <c r="AT1793" s="149" t="s">
        <v>319</v>
      </c>
      <c r="AU1793" s="149" t="s">
        <v>86</v>
      </c>
      <c r="AY1793" s="17" t="s">
        <v>241</v>
      </c>
      <c r="BE1793" s="150">
        <f>IF(N1793="základní",J1793,0)</f>
        <v>0</v>
      </c>
      <c r="BF1793" s="150">
        <f>IF(N1793="snížená",J1793,0)</f>
        <v>0</v>
      </c>
      <c r="BG1793" s="150">
        <f>IF(N1793="zákl. přenesená",J1793,0)</f>
        <v>0</v>
      </c>
      <c r="BH1793" s="150">
        <f>IF(N1793="sníž. přenesená",J1793,0)</f>
        <v>0</v>
      </c>
      <c r="BI1793" s="150">
        <f>IF(N1793="nulová",J1793,0)</f>
        <v>0</v>
      </c>
      <c r="BJ1793" s="17" t="s">
        <v>86</v>
      </c>
      <c r="BK1793" s="150">
        <f>ROUND(I1793*H1793,2)</f>
        <v>0</v>
      </c>
      <c r="BL1793" s="17" t="s">
        <v>334</v>
      </c>
      <c r="BM1793" s="149" t="s">
        <v>4387</v>
      </c>
    </row>
    <row r="1794" spans="2:65" s="12" customFormat="1" ht="12">
      <c r="B1794" s="151"/>
      <c r="D1794" s="152" t="s">
        <v>249</v>
      </c>
      <c r="E1794" s="153" t="s">
        <v>1</v>
      </c>
      <c r="F1794" s="154" t="s">
        <v>2624</v>
      </c>
      <c r="H1794" s="155">
        <v>50.314</v>
      </c>
      <c r="I1794" s="156"/>
      <c r="L1794" s="151"/>
      <c r="M1794" s="157"/>
      <c r="T1794" s="158"/>
      <c r="AT1794" s="153" t="s">
        <v>249</v>
      </c>
      <c r="AU1794" s="153" t="s">
        <v>86</v>
      </c>
      <c r="AV1794" s="12" t="s">
        <v>86</v>
      </c>
      <c r="AW1794" s="12" t="s">
        <v>30</v>
      </c>
      <c r="AX1794" s="12" t="s">
        <v>73</v>
      </c>
      <c r="AY1794" s="153" t="s">
        <v>241</v>
      </c>
    </row>
    <row r="1795" spans="2:65" s="13" customFormat="1" ht="12">
      <c r="B1795" s="159"/>
      <c r="D1795" s="152" t="s">
        <v>249</v>
      </c>
      <c r="E1795" s="160" t="s">
        <v>1</v>
      </c>
      <c r="F1795" s="161" t="s">
        <v>251</v>
      </c>
      <c r="H1795" s="162">
        <v>50.314</v>
      </c>
      <c r="I1795" s="163"/>
      <c r="L1795" s="159"/>
      <c r="M1795" s="164"/>
      <c r="T1795" s="165"/>
      <c r="AT1795" s="160" t="s">
        <v>249</v>
      </c>
      <c r="AU1795" s="160" t="s">
        <v>86</v>
      </c>
      <c r="AV1795" s="13" t="s">
        <v>247</v>
      </c>
      <c r="AW1795" s="13" t="s">
        <v>30</v>
      </c>
      <c r="AX1795" s="13" t="s">
        <v>80</v>
      </c>
      <c r="AY1795" s="160" t="s">
        <v>241</v>
      </c>
    </row>
    <row r="1796" spans="2:65" s="1" customFormat="1" ht="33" customHeight="1">
      <c r="B1796" s="32"/>
      <c r="C1796" s="137" t="s">
        <v>2600</v>
      </c>
      <c r="D1796" s="137" t="s">
        <v>243</v>
      </c>
      <c r="E1796" s="138" t="s">
        <v>2626</v>
      </c>
      <c r="F1796" s="139" t="s">
        <v>2627</v>
      </c>
      <c r="G1796" s="140" t="s">
        <v>246</v>
      </c>
      <c r="H1796" s="141">
        <v>107.72</v>
      </c>
      <c r="I1796" s="142"/>
      <c r="J1796" s="143">
        <f>ROUND(I1796*H1796,2)</f>
        <v>0</v>
      </c>
      <c r="K1796" s="144"/>
      <c r="L1796" s="32"/>
      <c r="M1796" s="145" t="s">
        <v>1</v>
      </c>
      <c r="N1796" s="146" t="s">
        <v>39</v>
      </c>
      <c r="P1796" s="147">
        <f>O1796*H1796</f>
        <v>0</v>
      </c>
      <c r="Q1796" s="147">
        <v>6.0000000000000001E-3</v>
      </c>
      <c r="R1796" s="147">
        <f>Q1796*H1796</f>
        <v>0.64632000000000001</v>
      </c>
      <c r="S1796" s="147">
        <v>0</v>
      </c>
      <c r="T1796" s="148">
        <f>S1796*H1796</f>
        <v>0</v>
      </c>
      <c r="AR1796" s="149" t="s">
        <v>334</v>
      </c>
      <c r="AT1796" s="149" t="s">
        <v>243</v>
      </c>
      <c r="AU1796" s="149" t="s">
        <v>86</v>
      </c>
      <c r="AY1796" s="17" t="s">
        <v>241</v>
      </c>
      <c r="BE1796" s="150">
        <f>IF(N1796="základní",J1796,0)</f>
        <v>0</v>
      </c>
      <c r="BF1796" s="150">
        <f>IF(N1796="snížená",J1796,0)</f>
        <v>0</v>
      </c>
      <c r="BG1796" s="150">
        <f>IF(N1796="zákl. přenesená",J1796,0)</f>
        <v>0</v>
      </c>
      <c r="BH1796" s="150">
        <f>IF(N1796="sníž. přenesená",J1796,0)</f>
        <v>0</v>
      </c>
      <c r="BI1796" s="150">
        <f>IF(N1796="nulová",J1796,0)</f>
        <v>0</v>
      </c>
      <c r="BJ1796" s="17" t="s">
        <v>86</v>
      </c>
      <c r="BK1796" s="150">
        <f>ROUND(I1796*H1796,2)</f>
        <v>0</v>
      </c>
      <c r="BL1796" s="17" t="s">
        <v>334</v>
      </c>
      <c r="BM1796" s="149" t="s">
        <v>4388</v>
      </c>
    </row>
    <row r="1797" spans="2:65" s="12" customFormat="1" ht="12">
      <c r="B1797" s="151"/>
      <c r="D1797" s="152" t="s">
        <v>249</v>
      </c>
      <c r="E1797" s="153" t="s">
        <v>1</v>
      </c>
      <c r="F1797" s="154" t="s">
        <v>868</v>
      </c>
      <c r="H1797" s="155">
        <v>13.77</v>
      </c>
      <c r="I1797" s="156"/>
      <c r="L1797" s="151"/>
      <c r="M1797" s="157"/>
      <c r="T1797" s="158"/>
      <c r="AT1797" s="153" t="s">
        <v>249</v>
      </c>
      <c r="AU1797" s="153" t="s">
        <v>86</v>
      </c>
      <c r="AV1797" s="12" t="s">
        <v>86</v>
      </c>
      <c r="AW1797" s="12" t="s">
        <v>30</v>
      </c>
      <c r="AX1797" s="12" t="s">
        <v>73</v>
      </c>
      <c r="AY1797" s="153" t="s">
        <v>241</v>
      </c>
    </row>
    <row r="1798" spans="2:65" s="12" customFormat="1" ht="12">
      <c r="B1798" s="151"/>
      <c r="D1798" s="152" t="s">
        <v>249</v>
      </c>
      <c r="E1798" s="153" t="s">
        <v>1</v>
      </c>
      <c r="F1798" s="154" t="s">
        <v>869</v>
      </c>
      <c r="H1798" s="155">
        <v>9.7200000000000006</v>
      </c>
      <c r="I1798" s="156"/>
      <c r="L1798" s="151"/>
      <c r="M1798" s="157"/>
      <c r="T1798" s="158"/>
      <c r="AT1798" s="153" t="s">
        <v>249</v>
      </c>
      <c r="AU1798" s="153" t="s">
        <v>86</v>
      </c>
      <c r="AV1798" s="12" t="s">
        <v>86</v>
      </c>
      <c r="AW1798" s="12" t="s">
        <v>30</v>
      </c>
      <c r="AX1798" s="12" t="s">
        <v>73</v>
      </c>
      <c r="AY1798" s="153" t="s">
        <v>241</v>
      </c>
    </row>
    <row r="1799" spans="2:65" s="12" customFormat="1" ht="12">
      <c r="B1799" s="151"/>
      <c r="D1799" s="152" t="s">
        <v>249</v>
      </c>
      <c r="E1799" s="153" t="s">
        <v>1</v>
      </c>
      <c r="F1799" s="154" t="s">
        <v>870</v>
      </c>
      <c r="H1799" s="155">
        <v>2.36</v>
      </c>
      <c r="I1799" s="156"/>
      <c r="L1799" s="151"/>
      <c r="M1799" s="157"/>
      <c r="T1799" s="158"/>
      <c r="AT1799" s="153" t="s">
        <v>249</v>
      </c>
      <c r="AU1799" s="153" t="s">
        <v>86</v>
      </c>
      <c r="AV1799" s="12" t="s">
        <v>86</v>
      </c>
      <c r="AW1799" s="12" t="s">
        <v>30</v>
      </c>
      <c r="AX1799" s="12" t="s">
        <v>73</v>
      </c>
      <c r="AY1799" s="153" t="s">
        <v>241</v>
      </c>
    </row>
    <row r="1800" spans="2:65" s="12" customFormat="1" ht="12">
      <c r="B1800" s="151"/>
      <c r="D1800" s="152" t="s">
        <v>249</v>
      </c>
      <c r="E1800" s="153" t="s">
        <v>1</v>
      </c>
      <c r="F1800" s="154" t="s">
        <v>871</v>
      </c>
      <c r="H1800" s="155">
        <v>8.4600000000000009</v>
      </c>
      <c r="I1800" s="156"/>
      <c r="L1800" s="151"/>
      <c r="M1800" s="157"/>
      <c r="T1800" s="158"/>
      <c r="AT1800" s="153" t="s">
        <v>249</v>
      </c>
      <c r="AU1800" s="153" t="s">
        <v>86</v>
      </c>
      <c r="AV1800" s="12" t="s">
        <v>86</v>
      </c>
      <c r="AW1800" s="12" t="s">
        <v>30</v>
      </c>
      <c r="AX1800" s="12" t="s">
        <v>73</v>
      </c>
      <c r="AY1800" s="153" t="s">
        <v>241</v>
      </c>
    </row>
    <row r="1801" spans="2:65" s="12" customFormat="1" ht="12">
      <c r="B1801" s="151"/>
      <c r="D1801" s="152" t="s">
        <v>249</v>
      </c>
      <c r="E1801" s="153" t="s">
        <v>1</v>
      </c>
      <c r="F1801" s="154" t="s">
        <v>873</v>
      </c>
      <c r="H1801" s="155">
        <v>6.57</v>
      </c>
      <c r="I1801" s="156"/>
      <c r="L1801" s="151"/>
      <c r="M1801" s="157"/>
      <c r="T1801" s="158"/>
      <c r="AT1801" s="153" t="s">
        <v>249</v>
      </c>
      <c r="AU1801" s="153" t="s">
        <v>86</v>
      </c>
      <c r="AV1801" s="12" t="s">
        <v>86</v>
      </c>
      <c r="AW1801" s="12" t="s">
        <v>30</v>
      </c>
      <c r="AX1801" s="12" t="s">
        <v>73</v>
      </c>
      <c r="AY1801" s="153" t="s">
        <v>241</v>
      </c>
    </row>
    <row r="1802" spans="2:65" s="12" customFormat="1" ht="12">
      <c r="B1802" s="151"/>
      <c r="D1802" s="152" t="s">
        <v>249</v>
      </c>
      <c r="E1802" s="153" t="s">
        <v>1</v>
      </c>
      <c r="F1802" s="154" t="s">
        <v>874</v>
      </c>
      <c r="H1802" s="155">
        <v>6.74</v>
      </c>
      <c r="I1802" s="156"/>
      <c r="L1802" s="151"/>
      <c r="M1802" s="157"/>
      <c r="T1802" s="158"/>
      <c r="AT1802" s="153" t="s">
        <v>249</v>
      </c>
      <c r="AU1802" s="153" t="s">
        <v>86</v>
      </c>
      <c r="AV1802" s="12" t="s">
        <v>86</v>
      </c>
      <c r="AW1802" s="12" t="s">
        <v>30</v>
      </c>
      <c r="AX1802" s="12" t="s">
        <v>73</v>
      </c>
      <c r="AY1802" s="153" t="s">
        <v>241</v>
      </c>
    </row>
    <row r="1803" spans="2:65" s="12" customFormat="1" ht="12">
      <c r="B1803" s="151"/>
      <c r="D1803" s="152" t="s">
        <v>249</v>
      </c>
      <c r="E1803" s="153" t="s">
        <v>1</v>
      </c>
      <c r="F1803" s="154" t="s">
        <v>877</v>
      </c>
      <c r="H1803" s="155">
        <v>6.74</v>
      </c>
      <c r="I1803" s="156"/>
      <c r="L1803" s="151"/>
      <c r="M1803" s="157"/>
      <c r="T1803" s="158"/>
      <c r="AT1803" s="153" t="s">
        <v>249</v>
      </c>
      <c r="AU1803" s="153" t="s">
        <v>86</v>
      </c>
      <c r="AV1803" s="12" t="s">
        <v>86</v>
      </c>
      <c r="AW1803" s="12" t="s">
        <v>30</v>
      </c>
      <c r="AX1803" s="12" t="s">
        <v>73</v>
      </c>
      <c r="AY1803" s="153" t="s">
        <v>241</v>
      </c>
    </row>
    <row r="1804" spans="2:65" s="12" customFormat="1" ht="12">
      <c r="B1804" s="151"/>
      <c r="D1804" s="152" t="s">
        <v>249</v>
      </c>
      <c r="E1804" s="153" t="s">
        <v>1</v>
      </c>
      <c r="F1804" s="154" t="s">
        <v>878</v>
      </c>
      <c r="H1804" s="155">
        <v>6.74</v>
      </c>
      <c r="I1804" s="156"/>
      <c r="L1804" s="151"/>
      <c r="M1804" s="157"/>
      <c r="T1804" s="158"/>
      <c r="AT1804" s="153" t="s">
        <v>249</v>
      </c>
      <c r="AU1804" s="153" t="s">
        <v>86</v>
      </c>
      <c r="AV1804" s="12" t="s">
        <v>86</v>
      </c>
      <c r="AW1804" s="12" t="s">
        <v>30</v>
      </c>
      <c r="AX1804" s="12" t="s">
        <v>73</v>
      </c>
      <c r="AY1804" s="153" t="s">
        <v>241</v>
      </c>
    </row>
    <row r="1805" spans="2:65" s="12" customFormat="1" ht="12">
      <c r="B1805" s="151"/>
      <c r="D1805" s="152" t="s">
        <v>249</v>
      </c>
      <c r="E1805" s="153" t="s">
        <v>1</v>
      </c>
      <c r="F1805" s="154" t="s">
        <v>881</v>
      </c>
      <c r="H1805" s="155">
        <v>17.23</v>
      </c>
      <c r="I1805" s="156"/>
      <c r="L1805" s="151"/>
      <c r="M1805" s="157"/>
      <c r="T1805" s="158"/>
      <c r="AT1805" s="153" t="s">
        <v>249</v>
      </c>
      <c r="AU1805" s="153" t="s">
        <v>86</v>
      </c>
      <c r="AV1805" s="12" t="s">
        <v>86</v>
      </c>
      <c r="AW1805" s="12" t="s">
        <v>30</v>
      </c>
      <c r="AX1805" s="12" t="s">
        <v>73</v>
      </c>
      <c r="AY1805" s="153" t="s">
        <v>241</v>
      </c>
    </row>
    <row r="1806" spans="2:65" s="12" customFormat="1" ht="12">
      <c r="B1806" s="151"/>
      <c r="D1806" s="152" t="s">
        <v>249</v>
      </c>
      <c r="E1806" s="153" t="s">
        <v>1</v>
      </c>
      <c r="F1806" s="154" t="s">
        <v>882</v>
      </c>
      <c r="H1806" s="155">
        <v>6.74</v>
      </c>
      <c r="I1806" s="156"/>
      <c r="L1806" s="151"/>
      <c r="M1806" s="157"/>
      <c r="T1806" s="158"/>
      <c r="AT1806" s="153" t="s">
        <v>249</v>
      </c>
      <c r="AU1806" s="153" t="s">
        <v>86</v>
      </c>
      <c r="AV1806" s="12" t="s">
        <v>86</v>
      </c>
      <c r="AW1806" s="12" t="s">
        <v>30</v>
      </c>
      <c r="AX1806" s="12" t="s">
        <v>73</v>
      </c>
      <c r="AY1806" s="153" t="s">
        <v>241</v>
      </c>
    </row>
    <row r="1807" spans="2:65" s="12" customFormat="1" ht="12">
      <c r="B1807" s="151"/>
      <c r="D1807" s="152" t="s">
        <v>249</v>
      </c>
      <c r="E1807" s="153" t="s">
        <v>1</v>
      </c>
      <c r="F1807" s="154" t="s">
        <v>883</v>
      </c>
      <c r="H1807" s="155">
        <v>6.74</v>
      </c>
      <c r="I1807" s="156"/>
      <c r="L1807" s="151"/>
      <c r="M1807" s="157"/>
      <c r="T1807" s="158"/>
      <c r="AT1807" s="153" t="s">
        <v>249</v>
      </c>
      <c r="AU1807" s="153" t="s">
        <v>86</v>
      </c>
      <c r="AV1807" s="12" t="s">
        <v>86</v>
      </c>
      <c r="AW1807" s="12" t="s">
        <v>30</v>
      </c>
      <c r="AX1807" s="12" t="s">
        <v>73</v>
      </c>
      <c r="AY1807" s="153" t="s">
        <v>241</v>
      </c>
    </row>
    <row r="1808" spans="2:65" s="12" customFormat="1" ht="12">
      <c r="B1808" s="151"/>
      <c r="D1808" s="152" t="s">
        <v>249</v>
      </c>
      <c r="E1808" s="153" t="s">
        <v>1</v>
      </c>
      <c r="F1808" s="154" t="s">
        <v>886</v>
      </c>
      <c r="H1808" s="155">
        <v>7.83</v>
      </c>
      <c r="I1808" s="156"/>
      <c r="L1808" s="151"/>
      <c r="M1808" s="157"/>
      <c r="T1808" s="158"/>
      <c r="AT1808" s="153" t="s">
        <v>249</v>
      </c>
      <c r="AU1808" s="153" t="s">
        <v>86</v>
      </c>
      <c r="AV1808" s="12" t="s">
        <v>86</v>
      </c>
      <c r="AW1808" s="12" t="s">
        <v>30</v>
      </c>
      <c r="AX1808" s="12" t="s">
        <v>73</v>
      </c>
      <c r="AY1808" s="153" t="s">
        <v>241</v>
      </c>
    </row>
    <row r="1809" spans="2:65" s="12" customFormat="1" ht="12">
      <c r="B1809" s="151"/>
      <c r="D1809" s="152" t="s">
        <v>249</v>
      </c>
      <c r="E1809" s="153" t="s">
        <v>1</v>
      </c>
      <c r="F1809" s="154" t="s">
        <v>887</v>
      </c>
      <c r="H1809" s="155">
        <v>2.37</v>
      </c>
      <c r="I1809" s="156"/>
      <c r="L1809" s="151"/>
      <c r="M1809" s="157"/>
      <c r="T1809" s="158"/>
      <c r="AT1809" s="153" t="s">
        <v>249</v>
      </c>
      <c r="AU1809" s="153" t="s">
        <v>86</v>
      </c>
      <c r="AV1809" s="12" t="s">
        <v>86</v>
      </c>
      <c r="AW1809" s="12" t="s">
        <v>30</v>
      </c>
      <c r="AX1809" s="12" t="s">
        <v>73</v>
      </c>
      <c r="AY1809" s="153" t="s">
        <v>241</v>
      </c>
    </row>
    <row r="1810" spans="2:65" s="12" customFormat="1" ht="12">
      <c r="B1810" s="151"/>
      <c r="D1810" s="152" t="s">
        <v>249</v>
      </c>
      <c r="E1810" s="153" t="s">
        <v>1</v>
      </c>
      <c r="F1810" s="154" t="s">
        <v>888</v>
      </c>
      <c r="H1810" s="155">
        <v>5.71</v>
      </c>
      <c r="I1810" s="156"/>
      <c r="L1810" s="151"/>
      <c r="M1810" s="157"/>
      <c r="T1810" s="158"/>
      <c r="AT1810" s="153" t="s">
        <v>249</v>
      </c>
      <c r="AU1810" s="153" t="s">
        <v>86</v>
      </c>
      <c r="AV1810" s="12" t="s">
        <v>86</v>
      </c>
      <c r="AW1810" s="12" t="s">
        <v>30</v>
      </c>
      <c r="AX1810" s="12" t="s">
        <v>73</v>
      </c>
      <c r="AY1810" s="153" t="s">
        <v>241</v>
      </c>
    </row>
    <row r="1811" spans="2:65" s="13" customFormat="1" ht="12">
      <c r="B1811" s="159"/>
      <c r="D1811" s="152" t="s">
        <v>249</v>
      </c>
      <c r="E1811" s="160" t="s">
        <v>1</v>
      </c>
      <c r="F1811" s="161" t="s">
        <v>251</v>
      </c>
      <c r="H1811" s="162">
        <v>107.72</v>
      </c>
      <c r="I1811" s="163"/>
      <c r="L1811" s="159"/>
      <c r="M1811" s="164"/>
      <c r="T1811" s="165"/>
      <c r="AT1811" s="160" t="s">
        <v>249</v>
      </c>
      <c r="AU1811" s="160" t="s">
        <v>86</v>
      </c>
      <c r="AV1811" s="13" t="s">
        <v>247</v>
      </c>
      <c r="AW1811" s="13" t="s">
        <v>30</v>
      </c>
      <c r="AX1811" s="13" t="s">
        <v>80</v>
      </c>
      <c r="AY1811" s="160" t="s">
        <v>241</v>
      </c>
    </row>
    <row r="1812" spans="2:65" s="1" customFormat="1" ht="24.25" customHeight="1">
      <c r="B1812" s="32"/>
      <c r="C1812" s="173" t="s">
        <v>2604</v>
      </c>
      <c r="D1812" s="173" t="s">
        <v>319</v>
      </c>
      <c r="E1812" s="174" t="s">
        <v>2630</v>
      </c>
      <c r="F1812" s="175" t="s">
        <v>2631</v>
      </c>
      <c r="G1812" s="176" t="s">
        <v>246</v>
      </c>
      <c r="H1812" s="177">
        <v>118.492</v>
      </c>
      <c r="I1812" s="178"/>
      <c r="J1812" s="179">
        <f>ROUND(I1812*H1812,2)</f>
        <v>0</v>
      </c>
      <c r="K1812" s="180"/>
      <c r="L1812" s="181"/>
      <c r="M1812" s="182" t="s">
        <v>1</v>
      </c>
      <c r="N1812" s="183" t="s">
        <v>39</v>
      </c>
      <c r="P1812" s="147">
        <f>O1812*H1812</f>
        <v>0</v>
      </c>
      <c r="Q1812" s="147">
        <v>2.1999999999999999E-2</v>
      </c>
      <c r="R1812" s="147">
        <f>Q1812*H1812</f>
        <v>2.606824</v>
      </c>
      <c r="S1812" s="147">
        <v>0</v>
      </c>
      <c r="T1812" s="148">
        <f>S1812*H1812</f>
        <v>0</v>
      </c>
      <c r="AR1812" s="149" t="s">
        <v>420</v>
      </c>
      <c r="AT1812" s="149" t="s">
        <v>319</v>
      </c>
      <c r="AU1812" s="149" t="s">
        <v>86</v>
      </c>
      <c r="AY1812" s="17" t="s">
        <v>241</v>
      </c>
      <c r="BE1812" s="150">
        <f>IF(N1812="základní",J1812,0)</f>
        <v>0</v>
      </c>
      <c r="BF1812" s="150">
        <f>IF(N1812="snížená",J1812,0)</f>
        <v>0</v>
      </c>
      <c r="BG1812" s="150">
        <f>IF(N1812="zákl. přenesená",J1812,0)</f>
        <v>0</v>
      </c>
      <c r="BH1812" s="150">
        <f>IF(N1812="sníž. přenesená",J1812,0)</f>
        <v>0</v>
      </c>
      <c r="BI1812" s="150">
        <f>IF(N1812="nulová",J1812,0)</f>
        <v>0</v>
      </c>
      <c r="BJ1812" s="17" t="s">
        <v>86</v>
      </c>
      <c r="BK1812" s="150">
        <f>ROUND(I1812*H1812,2)</f>
        <v>0</v>
      </c>
      <c r="BL1812" s="17" t="s">
        <v>334</v>
      </c>
      <c r="BM1812" s="149" t="s">
        <v>4389</v>
      </c>
    </row>
    <row r="1813" spans="2:65" s="12" customFormat="1" ht="12">
      <c r="B1813" s="151"/>
      <c r="D1813" s="152" t="s">
        <v>249</v>
      </c>
      <c r="E1813" s="153" t="s">
        <v>1</v>
      </c>
      <c r="F1813" s="154" t="s">
        <v>2633</v>
      </c>
      <c r="H1813" s="155">
        <v>118.492</v>
      </c>
      <c r="I1813" s="156"/>
      <c r="L1813" s="151"/>
      <c r="M1813" s="157"/>
      <c r="T1813" s="158"/>
      <c r="AT1813" s="153" t="s">
        <v>249</v>
      </c>
      <c r="AU1813" s="153" t="s">
        <v>86</v>
      </c>
      <c r="AV1813" s="12" t="s">
        <v>86</v>
      </c>
      <c r="AW1813" s="12" t="s">
        <v>30</v>
      </c>
      <c r="AX1813" s="12" t="s">
        <v>80</v>
      </c>
      <c r="AY1813" s="153" t="s">
        <v>241</v>
      </c>
    </row>
    <row r="1814" spans="2:65" s="1" customFormat="1" ht="24.25" customHeight="1">
      <c r="B1814" s="32"/>
      <c r="C1814" s="137" t="s">
        <v>2620</v>
      </c>
      <c r="D1814" s="137" t="s">
        <v>243</v>
      </c>
      <c r="E1814" s="138" t="s">
        <v>2635</v>
      </c>
      <c r="F1814" s="139" t="s">
        <v>2636</v>
      </c>
      <c r="G1814" s="140" t="s">
        <v>246</v>
      </c>
      <c r="H1814" s="141">
        <v>4.7300000000000004</v>
      </c>
      <c r="I1814" s="142"/>
      <c r="J1814" s="143">
        <f>ROUND(I1814*H1814,2)</f>
        <v>0</v>
      </c>
      <c r="K1814" s="144"/>
      <c r="L1814" s="32"/>
      <c r="M1814" s="145" t="s">
        <v>1</v>
      </c>
      <c r="N1814" s="146" t="s">
        <v>39</v>
      </c>
      <c r="P1814" s="147">
        <f>O1814*H1814</f>
        <v>0</v>
      </c>
      <c r="Q1814" s="147">
        <v>0</v>
      </c>
      <c r="R1814" s="147">
        <f>Q1814*H1814</f>
        <v>0</v>
      </c>
      <c r="S1814" s="147">
        <v>0</v>
      </c>
      <c r="T1814" s="148">
        <f>S1814*H1814</f>
        <v>0</v>
      </c>
      <c r="AR1814" s="149" t="s">
        <v>334</v>
      </c>
      <c r="AT1814" s="149" t="s">
        <v>243</v>
      </c>
      <c r="AU1814" s="149" t="s">
        <v>86</v>
      </c>
      <c r="AY1814" s="17" t="s">
        <v>241</v>
      </c>
      <c r="BE1814" s="150">
        <f>IF(N1814="základní",J1814,0)</f>
        <v>0</v>
      </c>
      <c r="BF1814" s="150">
        <f>IF(N1814="snížená",J1814,0)</f>
        <v>0</v>
      </c>
      <c r="BG1814" s="150">
        <f>IF(N1814="zákl. přenesená",J1814,0)</f>
        <v>0</v>
      </c>
      <c r="BH1814" s="150">
        <f>IF(N1814="sníž. přenesená",J1814,0)</f>
        <v>0</v>
      </c>
      <c r="BI1814" s="150">
        <f>IF(N1814="nulová",J1814,0)</f>
        <v>0</v>
      </c>
      <c r="BJ1814" s="17" t="s">
        <v>86</v>
      </c>
      <c r="BK1814" s="150">
        <f>ROUND(I1814*H1814,2)</f>
        <v>0</v>
      </c>
      <c r="BL1814" s="17" t="s">
        <v>334</v>
      </c>
      <c r="BM1814" s="149" t="s">
        <v>4390</v>
      </c>
    </row>
    <row r="1815" spans="2:65" s="12" customFormat="1" ht="12">
      <c r="B1815" s="151"/>
      <c r="D1815" s="152" t="s">
        <v>249</v>
      </c>
      <c r="E1815" s="153" t="s">
        <v>1</v>
      </c>
      <c r="F1815" s="154" t="s">
        <v>870</v>
      </c>
      <c r="H1815" s="155">
        <v>2.36</v>
      </c>
      <c r="I1815" s="156"/>
      <c r="L1815" s="151"/>
      <c r="M1815" s="157"/>
      <c r="T1815" s="158"/>
      <c r="AT1815" s="153" t="s">
        <v>249</v>
      </c>
      <c r="AU1815" s="153" t="s">
        <v>86</v>
      </c>
      <c r="AV1815" s="12" t="s">
        <v>86</v>
      </c>
      <c r="AW1815" s="12" t="s">
        <v>30</v>
      </c>
      <c r="AX1815" s="12" t="s">
        <v>73</v>
      </c>
      <c r="AY1815" s="153" t="s">
        <v>241</v>
      </c>
    </row>
    <row r="1816" spans="2:65" s="12" customFormat="1" ht="12">
      <c r="B1816" s="151"/>
      <c r="D1816" s="152" t="s">
        <v>249</v>
      </c>
      <c r="E1816" s="153" t="s">
        <v>1</v>
      </c>
      <c r="F1816" s="154" t="s">
        <v>887</v>
      </c>
      <c r="H1816" s="155">
        <v>2.37</v>
      </c>
      <c r="I1816" s="156"/>
      <c r="L1816" s="151"/>
      <c r="M1816" s="157"/>
      <c r="T1816" s="158"/>
      <c r="AT1816" s="153" t="s">
        <v>249</v>
      </c>
      <c r="AU1816" s="153" t="s">
        <v>86</v>
      </c>
      <c r="AV1816" s="12" t="s">
        <v>86</v>
      </c>
      <c r="AW1816" s="12" t="s">
        <v>30</v>
      </c>
      <c r="AX1816" s="12" t="s">
        <v>73</v>
      </c>
      <c r="AY1816" s="153" t="s">
        <v>241</v>
      </c>
    </row>
    <row r="1817" spans="2:65" s="13" customFormat="1" ht="12">
      <c r="B1817" s="159"/>
      <c r="D1817" s="152" t="s">
        <v>249</v>
      </c>
      <c r="E1817" s="160" t="s">
        <v>1</v>
      </c>
      <c r="F1817" s="161" t="s">
        <v>251</v>
      </c>
      <c r="H1817" s="162">
        <v>4.7300000000000004</v>
      </c>
      <c r="I1817" s="163"/>
      <c r="L1817" s="159"/>
      <c r="M1817" s="164"/>
      <c r="T1817" s="165"/>
      <c r="AT1817" s="160" t="s">
        <v>249</v>
      </c>
      <c r="AU1817" s="160" t="s">
        <v>86</v>
      </c>
      <c r="AV1817" s="13" t="s">
        <v>247</v>
      </c>
      <c r="AW1817" s="13" t="s">
        <v>30</v>
      </c>
      <c r="AX1817" s="13" t="s">
        <v>80</v>
      </c>
      <c r="AY1817" s="160" t="s">
        <v>241</v>
      </c>
    </row>
    <row r="1818" spans="2:65" s="1" customFormat="1" ht="24.25" customHeight="1">
      <c r="B1818" s="32"/>
      <c r="C1818" s="137" t="s">
        <v>2625</v>
      </c>
      <c r="D1818" s="137" t="s">
        <v>243</v>
      </c>
      <c r="E1818" s="138" t="s">
        <v>2639</v>
      </c>
      <c r="F1818" s="139" t="s">
        <v>2640</v>
      </c>
      <c r="G1818" s="140" t="s">
        <v>246</v>
      </c>
      <c r="H1818" s="141">
        <v>43.89</v>
      </c>
      <c r="I1818" s="142"/>
      <c r="J1818" s="143">
        <f>ROUND(I1818*H1818,2)</f>
        <v>0</v>
      </c>
      <c r="K1818" s="144"/>
      <c r="L1818" s="32"/>
      <c r="M1818" s="145" t="s">
        <v>1</v>
      </c>
      <c r="N1818" s="146" t="s">
        <v>39</v>
      </c>
      <c r="P1818" s="147">
        <f>O1818*H1818</f>
        <v>0</v>
      </c>
      <c r="Q1818" s="147">
        <v>1.5E-3</v>
      </c>
      <c r="R1818" s="147">
        <f>Q1818*H1818</f>
        <v>6.5835000000000005E-2</v>
      </c>
      <c r="S1818" s="147">
        <v>0</v>
      </c>
      <c r="T1818" s="148">
        <f>S1818*H1818</f>
        <v>0</v>
      </c>
      <c r="AR1818" s="149" t="s">
        <v>334</v>
      </c>
      <c r="AT1818" s="149" t="s">
        <v>243</v>
      </c>
      <c r="AU1818" s="149" t="s">
        <v>86</v>
      </c>
      <c r="AY1818" s="17" t="s">
        <v>241</v>
      </c>
      <c r="BE1818" s="150">
        <f>IF(N1818="základní",J1818,0)</f>
        <v>0</v>
      </c>
      <c r="BF1818" s="150">
        <f>IF(N1818="snížená",J1818,0)</f>
        <v>0</v>
      </c>
      <c r="BG1818" s="150">
        <f>IF(N1818="zákl. přenesená",J1818,0)</f>
        <v>0</v>
      </c>
      <c r="BH1818" s="150">
        <f>IF(N1818="sníž. přenesená",J1818,0)</f>
        <v>0</v>
      </c>
      <c r="BI1818" s="150">
        <f>IF(N1818="nulová",J1818,0)</f>
        <v>0</v>
      </c>
      <c r="BJ1818" s="17" t="s">
        <v>86</v>
      </c>
      <c r="BK1818" s="150">
        <f>ROUND(I1818*H1818,2)</f>
        <v>0</v>
      </c>
      <c r="BL1818" s="17" t="s">
        <v>334</v>
      </c>
      <c r="BM1818" s="149" t="s">
        <v>4391</v>
      </c>
    </row>
    <row r="1819" spans="2:65" s="12" customFormat="1" ht="12">
      <c r="B1819" s="151"/>
      <c r="D1819" s="152" t="s">
        <v>249</v>
      </c>
      <c r="E1819" s="153" t="s">
        <v>1</v>
      </c>
      <c r="F1819" s="154" t="s">
        <v>870</v>
      </c>
      <c r="H1819" s="155">
        <v>2.36</v>
      </c>
      <c r="I1819" s="156"/>
      <c r="L1819" s="151"/>
      <c r="M1819" s="157"/>
      <c r="T1819" s="158"/>
      <c r="AT1819" s="153" t="s">
        <v>249</v>
      </c>
      <c r="AU1819" s="153" t="s">
        <v>86</v>
      </c>
      <c r="AV1819" s="12" t="s">
        <v>86</v>
      </c>
      <c r="AW1819" s="12" t="s">
        <v>30</v>
      </c>
      <c r="AX1819" s="12" t="s">
        <v>73</v>
      </c>
      <c r="AY1819" s="153" t="s">
        <v>241</v>
      </c>
    </row>
    <row r="1820" spans="2:65" s="12" customFormat="1" ht="12">
      <c r="B1820" s="151"/>
      <c r="D1820" s="152" t="s">
        <v>249</v>
      </c>
      <c r="E1820" s="153" t="s">
        <v>1</v>
      </c>
      <c r="F1820" s="154" t="s">
        <v>874</v>
      </c>
      <c r="H1820" s="155">
        <v>6.74</v>
      </c>
      <c r="I1820" s="156"/>
      <c r="L1820" s="151"/>
      <c r="M1820" s="157"/>
      <c r="T1820" s="158"/>
      <c r="AT1820" s="153" t="s">
        <v>249</v>
      </c>
      <c r="AU1820" s="153" t="s">
        <v>86</v>
      </c>
      <c r="AV1820" s="12" t="s">
        <v>86</v>
      </c>
      <c r="AW1820" s="12" t="s">
        <v>30</v>
      </c>
      <c r="AX1820" s="12" t="s">
        <v>73</v>
      </c>
      <c r="AY1820" s="153" t="s">
        <v>241</v>
      </c>
    </row>
    <row r="1821" spans="2:65" s="12" customFormat="1" ht="12">
      <c r="B1821" s="151"/>
      <c r="D1821" s="152" t="s">
        <v>249</v>
      </c>
      <c r="E1821" s="153" t="s">
        <v>1</v>
      </c>
      <c r="F1821" s="154" t="s">
        <v>877</v>
      </c>
      <c r="H1821" s="155">
        <v>6.74</v>
      </c>
      <c r="I1821" s="156"/>
      <c r="L1821" s="151"/>
      <c r="M1821" s="157"/>
      <c r="T1821" s="158"/>
      <c r="AT1821" s="153" t="s">
        <v>249</v>
      </c>
      <c r="AU1821" s="153" t="s">
        <v>86</v>
      </c>
      <c r="AV1821" s="12" t="s">
        <v>86</v>
      </c>
      <c r="AW1821" s="12" t="s">
        <v>30</v>
      </c>
      <c r="AX1821" s="12" t="s">
        <v>73</v>
      </c>
      <c r="AY1821" s="153" t="s">
        <v>241</v>
      </c>
    </row>
    <row r="1822" spans="2:65" s="12" customFormat="1" ht="12">
      <c r="B1822" s="151"/>
      <c r="D1822" s="152" t="s">
        <v>249</v>
      </c>
      <c r="E1822" s="153" t="s">
        <v>1</v>
      </c>
      <c r="F1822" s="154" t="s">
        <v>878</v>
      </c>
      <c r="H1822" s="155">
        <v>6.74</v>
      </c>
      <c r="I1822" s="156"/>
      <c r="L1822" s="151"/>
      <c r="M1822" s="157"/>
      <c r="T1822" s="158"/>
      <c r="AT1822" s="153" t="s">
        <v>249</v>
      </c>
      <c r="AU1822" s="153" t="s">
        <v>86</v>
      </c>
      <c r="AV1822" s="12" t="s">
        <v>86</v>
      </c>
      <c r="AW1822" s="12" t="s">
        <v>30</v>
      </c>
      <c r="AX1822" s="12" t="s">
        <v>73</v>
      </c>
      <c r="AY1822" s="153" t="s">
        <v>241</v>
      </c>
    </row>
    <row r="1823" spans="2:65" s="12" customFormat="1" ht="12">
      <c r="B1823" s="151"/>
      <c r="D1823" s="152" t="s">
        <v>249</v>
      </c>
      <c r="E1823" s="153" t="s">
        <v>1</v>
      </c>
      <c r="F1823" s="154" t="s">
        <v>882</v>
      </c>
      <c r="H1823" s="155">
        <v>6.74</v>
      </c>
      <c r="I1823" s="156"/>
      <c r="L1823" s="151"/>
      <c r="M1823" s="157"/>
      <c r="T1823" s="158"/>
      <c r="AT1823" s="153" t="s">
        <v>249</v>
      </c>
      <c r="AU1823" s="153" t="s">
        <v>86</v>
      </c>
      <c r="AV1823" s="12" t="s">
        <v>86</v>
      </c>
      <c r="AW1823" s="12" t="s">
        <v>30</v>
      </c>
      <c r="AX1823" s="12" t="s">
        <v>73</v>
      </c>
      <c r="AY1823" s="153" t="s">
        <v>241</v>
      </c>
    </row>
    <row r="1824" spans="2:65" s="12" customFormat="1" ht="12">
      <c r="B1824" s="151"/>
      <c r="D1824" s="152" t="s">
        <v>249</v>
      </c>
      <c r="E1824" s="153" t="s">
        <v>1</v>
      </c>
      <c r="F1824" s="154" t="s">
        <v>883</v>
      </c>
      <c r="H1824" s="155">
        <v>6.74</v>
      </c>
      <c r="I1824" s="156"/>
      <c r="L1824" s="151"/>
      <c r="M1824" s="157"/>
      <c r="T1824" s="158"/>
      <c r="AT1824" s="153" t="s">
        <v>249</v>
      </c>
      <c r="AU1824" s="153" t="s">
        <v>86</v>
      </c>
      <c r="AV1824" s="12" t="s">
        <v>86</v>
      </c>
      <c r="AW1824" s="12" t="s">
        <v>30</v>
      </c>
      <c r="AX1824" s="12" t="s">
        <v>73</v>
      </c>
      <c r="AY1824" s="153" t="s">
        <v>241</v>
      </c>
    </row>
    <row r="1825" spans="2:65" s="12" customFormat="1" ht="12">
      <c r="B1825" s="151"/>
      <c r="D1825" s="152" t="s">
        <v>249</v>
      </c>
      <c r="E1825" s="153" t="s">
        <v>1</v>
      </c>
      <c r="F1825" s="154" t="s">
        <v>886</v>
      </c>
      <c r="H1825" s="155">
        <v>7.83</v>
      </c>
      <c r="I1825" s="156"/>
      <c r="L1825" s="151"/>
      <c r="M1825" s="157"/>
      <c r="T1825" s="158"/>
      <c r="AT1825" s="153" t="s">
        <v>249</v>
      </c>
      <c r="AU1825" s="153" t="s">
        <v>86</v>
      </c>
      <c r="AV1825" s="12" t="s">
        <v>86</v>
      </c>
      <c r="AW1825" s="12" t="s">
        <v>30</v>
      </c>
      <c r="AX1825" s="12" t="s">
        <v>73</v>
      </c>
      <c r="AY1825" s="153" t="s">
        <v>241</v>
      </c>
    </row>
    <row r="1826" spans="2:65" s="13" customFormat="1" ht="12">
      <c r="B1826" s="159"/>
      <c r="D1826" s="152" t="s">
        <v>249</v>
      </c>
      <c r="E1826" s="160" t="s">
        <v>1</v>
      </c>
      <c r="F1826" s="161" t="s">
        <v>251</v>
      </c>
      <c r="H1826" s="162">
        <v>43.89</v>
      </c>
      <c r="I1826" s="163"/>
      <c r="L1826" s="159"/>
      <c r="M1826" s="164"/>
      <c r="T1826" s="165"/>
      <c r="AT1826" s="160" t="s">
        <v>249</v>
      </c>
      <c r="AU1826" s="160" t="s">
        <v>86</v>
      </c>
      <c r="AV1826" s="13" t="s">
        <v>247</v>
      </c>
      <c r="AW1826" s="13" t="s">
        <v>30</v>
      </c>
      <c r="AX1826" s="13" t="s">
        <v>80</v>
      </c>
      <c r="AY1826" s="160" t="s">
        <v>241</v>
      </c>
    </row>
    <row r="1827" spans="2:65" s="1" customFormat="1" ht="16.5" customHeight="1">
      <c r="B1827" s="32"/>
      <c r="C1827" s="137" t="s">
        <v>2629</v>
      </c>
      <c r="D1827" s="137" t="s">
        <v>243</v>
      </c>
      <c r="E1827" s="138" t="s">
        <v>2643</v>
      </c>
      <c r="F1827" s="139" t="s">
        <v>2644</v>
      </c>
      <c r="G1827" s="140" t="s">
        <v>299</v>
      </c>
      <c r="H1827" s="141">
        <v>133.19999999999999</v>
      </c>
      <c r="I1827" s="142"/>
      <c r="J1827" s="143">
        <f>ROUND(I1827*H1827,2)</f>
        <v>0</v>
      </c>
      <c r="K1827" s="144"/>
      <c r="L1827" s="32"/>
      <c r="M1827" s="145" t="s">
        <v>1</v>
      </c>
      <c r="N1827" s="146" t="s">
        <v>39</v>
      </c>
      <c r="P1827" s="147">
        <f>O1827*H1827</f>
        <v>0</v>
      </c>
      <c r="Q1827" s="147">
        <v>3.0000000000000001E-5</v>
      </c>
      <c r="R1827" s="147">
        <f>Q1827*H1827</f>
        <v>3.9959999999999996E-3</v>
      </c>
      <c r="S1827" s="147">
        <v>0</v>
      </c>
      <c r="T1827" s="148">
        <f>S1827*H1827</f>
        <v>0</v>
      </c>
      <c r="AR1827" s="149" t="s">
        <v>334</v>
      </c>
      <c r="AT1827" s="149" t="s">
        <v>243</v>
      </c>
      <c r="AU1827" s="149" t="s">
        <v>86</v>
      </c>
      <c r="AY1827" s="17" t="s">
        <v>241</v>
      </c>
      <c r="BE1827" s="150">
        <f>IF(N1827="základní",J1827,0)</f>
        <v>0</v>
      </c>
      <c r="BF1827" s="150">
        <f>IF(N1827="snížená",J1827,0)</f>
        <v>0</v>
      </c>
      <c r="BG1827" s="150">
        <f>IF(N1827="zákl. přenesená",J1827,0)</f>
        <v>0</v>
      </c>
      <c r="BH1827" s="150">
        <f>IF(N1827="sníž. přenesená",J1827,0)</f>
        <v>0</v>
      </c>
      <c r="BI1827" s="150">
        <f>IF(N1827="nulová",J1827,0)</f>
        <v>0</v>
      </c>
      <c r="BJ1827" s="17" t="s">
        <v>86</v>
      </c>
      <c r="BK1827" s="150">
        <f>ROUND(I1827*H1827,2)</f>
        <v>0</v>
      </c>
      <c r="BL1827" s="17" t="s">
        <v>334</v>
      </c>
      <c r="BM1827" s="149" t="s">
        <v>4392</v>
      </c>
    </row>
    <row r="1828" spans="2:65" s="15" customFormat="1" ht="12">
      <c r="B1828" s="184"/>
      <c r="D1828" s="152" t="s">
        <v>249</v>
      </c>
      <c r="E1828" s="185" t="s">
        <v>1</v>
      </c>
      <c r="F1828" s="186" t="s">
        <v>2608</v>
      </c>
      <c r="H1828" s="185" t="s">
        <v>1</v>
      </c>
      <c r="I1828" s="187"/>
      <c r="L1828" s="184"/>
      <c r="M1828" s="188"/>
      <c r="T1828" s="189"/>
      <c r="AT1828" s="185" t="s">
        <v>249</v>
      </c>
      <c r="AU1828" s="185" t="s">
        <v>86</v>
      </c>
      <c r="AV1828" s="15" t="s">
        <v>80</v>
      </c>
      <c r="AW1828" s="15" t="s">
        <v>30</v>
      </c>
      <c r="AX1828" s="15" t="s">
        <v>73</v>
      </c>
      <c r="AY1828" s="185" t="s">
        <v>241</v>
      </c>
    </row>
    <row r="1829" spans="2:65" s="12" customFormat="1" ht="12">
      <c r="B1829" s="151"/>
      <c r="D1829" s="152" t="s">
        <v>249</v>
      </c>
      <c r="E1829" s="153" t="s">
        <v>1</v>
      </c>
      <c r="F1829" s="154" t="s">
        <v>2609</v>
      </c>
      <c r="H1829" s="155">
        <v>14.85</v>
      </c>
      <c r="I1829" s="156"/>
      <c r="L1829" s="151"/>
      <c r="M1829" s="157"/>
      <c r="T1829" s="158"/>
      <c r="AT1829" s="153" t="s">
        <v>249</v>
      </c>
      <c r="AU1829" s="153" t="s">
        <v>86</v>
      </c>
      <c r="AV1829" s="12" t="s">
        <v>86</v>
      </c>
      <c r="AW1829" s="12" t="s">
        <v>30</v>
      </c>
      <c r="AX1829" s="12" t="s">
        <v>73</v>
      </c>
      <c r="AY1829" s="153" t="s">
        <v>241</v>
      </c>
    </row>
    <row r="1830" spans="2:65" s="12" customFormat="1" ht="12">
      <c r="B1830" s="151"/>
      <c r="D1830" s="152" t="s">
        <v>249</v>
      </c>
      <c r="E1830" s="153" t="s">
        <v>1</v>
      </c>
      <c r="F1830" s="154" t="s">
        <v>2610</v>
      </c>
      <c r="H1830" s="155">
        <v>-4.45</v>
      </c>
      <c r="I1830" s="156"/>
      <c r="L1830" s="151"/>
      <c r="M1830" s="157"/>
      <c r="T1830" s="158"/>
      <c r="AT1830" s="153" t="s">
        <v>249</v>
      </c>
      <c r="AU1830" s="153" t="s">
        <v>86</v>
      </c>
      <c r="AV1830" s="12" t="s">
        <v>86</v>
      </c>
      <c r="AW1830" s="12" t="s">
        <v>30</v>
      </c>
      <c r="AX1830" s="12" t="s">
        <v>73</v>
      </c>
      <c r="AY1830" s="153" t="s">
        <v>241</v>
      </c>
    </row>
    <row r="1831" spans="2:65" s="15" customFormat="1" ht="12">
      <c r="B1831" s="184"/>
      <c r="D1831" s="152" t="s">
        <v>249</v>
      </c>
      <c r="E1831" s="185" t="s">
        <v>1</v>
      </c>
      <c r="F1831" s="186" t="s">
        <v>2646</v>
      </c>
      <c r="H1831" s="185" t="s">
        <v>1</v>
      </c>
      <c r="I1831" s="187"/>
      <c r="L1831" s="184"/>
      <c r="M1831" s="188"/>
      <c r="T1831" s="189"/>
      <c r="AT1831" s="185" t="s">
        <v>249</v>
      </c>
      <c r="AU1831" s="185" t="s">
        <v>86</v>
      </c>
      <c r="AV1831" s="15" t="s">
        <v>80</v>
      </c>
      <c r="AW1831" s="15" t="s">
        <v>30</v>
      </c>
      <c r="AX1831" s="15" t="s">
        <v>73</v>
      </c>
      <c r="AY1831" s="185" t="s">
        <v>241</v>
      </c>
    </row>
    <row r="1832" spans="2:65" s="12" customFormat="1" ht="12">
      <c r="B1832" s="151"/>
      <c r="D1832" s="152" t="s">
        <v>249</v>
      </c>
      <c r="E1832" s="153" t="s">
        <v>1</v>
      </c>
      <c r="F1832" s="154" t="s">
        <v>2647</v>
      </c>
      <c r="H1832" s="155">
        <v>14.16</v>
      </c>
      <c r="I1832" s="156"/>
      <c r="L1832" s="151"/>
      <c r="M1832" s="157"/>
      <c r="T1832" s="158"/>
      <c r="AT1832" s="153" t="s">
        <v>249</v>
      </c>
      <c r="AU1832" s="153" t="s">
        <v>86</v>
      </c>
      <c r="AV1832" s="12" t="s">
        <v>86</v>
      </c>
      <c r="AW1832" s="12" t="s">
        <v>30</v>
      </c>
      <c r="AX1832" s="12" t="s">
        <v>73</v>
      </c>
      <c r="AY1832" s="153" t="s">
        <v>241</v>
      </c>
    </row>
    <row r="1833" spans="2:65" s="12" customFormat="1" ht="12">
      <c r="B1833" s="151"/>
      <c r="D1833" s="152" t="s">
        <v>249</v>
      </c>
      <c r="E1833" s="153" t="s">
        <v>1</v>
      </c>
      <c r="F1833" s="154" t="s">
        <v>2648</v>
      </c>
      <c r="H1833" s="155">
        <v>-1</v>
      </c>
      <c r="I1833" s="156"/>
      <c r="L1833" s="151"/>
      <c r="M1833" s="157"/>
      <c r="T1833" s="158"/>
      <c r="AT1833" s="153" t="s">
        <v>249</v>
      </c>
      <c r="AU1833" s="153" t="s">
        <v>86</v>
      </c>
      <c r="AV1833" s="12" t="s">
        <v>86</v>
      </c>
      <c r="AW1833" s="12" t="s">
        <v>30</v>
      </c>
      <c r="AX1833" s="12" t="s">
        <v>73</v>
      </c>
      <c r="AY1833" s="153" t="s">
        <v>241</v>
      </c>
    </row>
    <row r="1834" spans="2:65" s="15" customFormat="1" ht="12">
      <c r="B1834" s="184"/>
      <c r="D1834" s="152" t="s">
        <v>249</v>
      </c>
      <c r="E1834" s="185" t="s">
        <v>1</v>
      </c>
      <c r="F1834" s="186" t="s">
        <v>2649</v>
      </c>
      <c r="H1834" s="185" t="s">
        <v>1</v>
      </c>
      <c r="I1834" s="187"/>
      <c r="L1834" s="184"/>
      <c r="M1834" s="188"/>
      <c r="T1834" s="189"/>
      <c r="AT1834" s="185" t="s">
        <v>249</v>
      </c>
      <c r="AU1834" s="185" t="s">
        <v>86</v>
      </c>
      <c r="AV1834" s="15" t="s">
        <v>80</v>
      </c>
      <c r="AW1834" s="15" t="s">
        <v>30</v>
      </c>
      <c r="AX1834" s="15" t="s">
        <v>73</v>
      </c>
      <c r="AY1834" s="185" t="s">
        <v>241</v>
      </c>
    </row>
    <row r="1835" spans="2:65" s="12" customFormat="1" ht="12">
      <c r="B1835" s="151"/>
      <c r="D1835" s="152" t="s">
        <v>249</v>
      </c>
      <c r="E1835" s="153" t="s">
        <v>1</v>
      </c>
      <c r="F1835" s="154" t="s">
        <v>2650</v>
      </c>
      <c r="H1835" s="155">
        <v>6.1</v>
      </c>
      <c r="I1835" s="156"/>
      <c r="L1835" s="151"/>
      <c r="M1835" s="157"/>
      <c r="T1835" s="158"/>
      <c r="AT1835" s="153" t="s">
        <v>249</v>
      </c>
      <c r="AU1835" s="153" t="s">
        <v>86</v>
      </c>
      <c r="AV1835" s="12" t="s">
        <v>86</v>
      </c>
      <c r="AW1835" s="12" t="s">
        <v>30</v>
      </c>
      <c r="AX1835" s="12" t="s">
        <v>73</v>
      </c>
      <c r="AY1835" s="153" t="s">
        <v>241</v>
      </c>
    </row>
    <row r="1836" spans="2:65" s="12" customFormat="1" ht="12">
      <c r="B1836" s="151"/>
      <c r="D1836" s="152" t="s">
        <v>249</v>
      </c>
      <c r="E1836" s="153" t="s">
        <v>1</v>
      </c>
      <c r="F1836" s="154" t="s">
        <v>2616</v>
      </c>
      <c r="H1836" s="155">
        <v>-0.7</v>
      </c>
      <c r="I1836" s="156"/>
      <c r="L1836" s="151"/>
      <c r="M1836" s="157"/>
      <c r="T1836" s="158"/>
      <c r="AT1836" s="153" t="s">
        <v>249</v>
      </c>
      <c r="AU1836" s="153" t="s">
        <v>86</v>
      </c>
      <c r="AV1836" s="12" t="s">
        <v>86</v>
      </c>
      <c r="AW1836" s="12" t="s">
        <v>30</v>
      </c>
      <c r="AX1836" s="12" t="s">
        <v>73</v>
      </c>
      <c r="AY1836" s="153" t="s">
        <v>241</v>
      </c>
    </row>
    <row r="1837" spans="2:65" s="15" customFormat="1" ht="12">
      <c r="B1837" s="184"/>
      <c r="D1837" s="152" t="s">
        <v>249</v>
      </c>
      <c r="E1837" s="185" t="s">
        <v>1</v>
      </c>
      <c r="F1837" s="186" t="s">
        <v>2611</v>
      </c>
      <c r="H1837" s="185" t="s">
        <v>1</v>
      </c>
      <c r="I1837" s="187"/>
      <c r="L1837" s="184"/>
      <c r="M1837" s="188"/>
      <c r="T1837" s="189"/>
      <c r="AT1837" s="185" t="s">
        <v>249</v>
      </c>
      <c r="AU1837" s="185" t="s">
        <v>86</v>
      </c>
      <c r="AV1837" s="15" t="s">
        <v>80</v>
      </c>
      <c r="AW1837" s="15" t="s">
        <v>30</v>
      </c>
      <c r="AX1837" s="15" t="s">
        <v>73</v>
      </c>
      <c r="AY1837" s="185" t="s">
        <v>241</v>
      </c>
    </row>
    <row r="1838" spans="2:65" s="12" customFormat="1" ht="12">
      <c r="B1838" s="151"/>
      <c r="D1838" s="152" t="s">
        <v>249</v>
      </c>
      <c r="E1838" s="153" t="s">
        <v>1</v>
      </c>
      <c r="F1838" s="154" t="s">
        <v>2612</v>
      </c>
      <c r="H1838" s="155">
        <v>12.14</v>
      </c>
      <c r="I1838" s="156"/>
      <c r="L1838" s="151"/>
      <c r="M1838" s="157"/>
      <c r="T1838" s="158"/>
      <c r="AT1838" s="153" t="s">
        <v>249</v>
      </c>
      <c r="AU1838" s="153" t="s">
        <v>86</v>
      </c>
      <c r="AV1838" s="12" t="s">
        <v>86</v>
      </c>
      <c r="AW1838" s="12" t="s">
        <v>30</v>
      </c>
      <c r="AX1838" s="12" t="s">
        <v>73</v>
      </c>
      <c r="AY1838" s="153" t="s">
        <v>241</v>
      </c>
    </row>
    <row r="1839" spans="2:65" s="12" customFormat="1" ht="12">
      <c r="B1839" s="151"/>
      <c r="D1839" s="152" t="s">
        <v>249</v>
      </c>
      <c r="E1839" s="153" t="s">
        <v>1</v>
      </c>
      <c r="F1839" s="154" t="s">
        <v>2613</v>
      </c>
      <c r="H1839" s="155">
        <v>-1.5</v>
      </c>
      <c r="I1839" s="156"/>
      <c r="L1839" s="151"/>
      <c r="M1839" s="157"/>
      <c r="T1839" s="158"/>
      <c r="AT1839" s="153" t="s">
        <v>249</v>
      </c>
      <c r="AU1839" s="153" t="s">
        <v>86</v>
      </c>
      <c r="AV1839" s="12" t="s">
        <v>86</v>
      </c>
      <c r="AW1839" s="12" t="s">
        <v>30</v>
      </c>
      <c r="AX1839" s="12" t="s">
        <v>73</v>
      </c>
      <c r="AY1839" s="153" t="s">
        <v>241</v>
      </c>
    </row>
    <row r="1840" spans="2:65" s="15" customFormat="1" ht="12">
      <c r="B1840" s="184"/>
      <c r="D1840" s="152" t="s">
        <v>249</v>
      </c>
      <c r="E1840" s="185" t="s">
        <v>1</v>
      </c>
      <c r="F1840" s="186" t="s">
        <v>2614</v>
      </c>
      <c r="H1840" s="185" t="s">
        <v>1</v>
      </c>
      <c r="I1840" s="187"/>
      <c r="L1840" s="184"/>
      <c r="M1840" s="188"/>
      <c r="T1840" s="189"/>
      <c r="AT1840" s="185" t="s">
        <v>249</v>
      </c>
      <c r="AU1840" s="185" t="s">
        <v>86</v>
      </c>
      <c r="AV1840" s="15" t="s">
        <v>80</v>
      </c>
      <c r="AW1840" s="15" t="s">
        <v>30</v>
      </c>
      <c r="AX1840" s="15" t="s">
        <v>73</v>
      </c>
      <c r="AY1840" s="185" t="s">
        <v>241</v>
      </c>
    </row>
    <row r="1841" spans="2:51" s="12" customFormat="1" ht="12">
      <c r="B1841" s="151"/>
      <c r="D1841" s="152" t="s">
        <v>249</v>
      </c>
      <c r="E1841" s="153" t="s">
        <v>1</v>
      </c>
      <c r="F1841" s="154" t="s">
        <v>2615</v>
      </c>
      <c r="H1841" s="155">
        <v>10.25</v>
      </c>
      <c r="I1841" s="156"/>
      <c r="L1841" s="151"/>
      <c r="M1841" s="157"/>
      <c r="T1841" s="158"/>
      <c r="AT1841" s="153" t="s">
        <v>249</v>
      </c>
      <c r="AU1841" s="153" t="s">
        <v>86</v>
      </c>
      <c r="AV1841" s="12" t="s">
        <v>86</v>
      </c>
      <c r="AW1841" s="12" t="s">
        <v>30</v>
      </c>
      <c r="AX1841" s="12" t="s">
        <v>73</v>
      </c>
      <c r="AY1841" s="153" t="s">
        <v>241</v>
      </c>
    </row>
    <row r="1842" spans="2:51" s="12" customFormat="1" ht="12">
      <c r="B1842" s="151"/>
      <c r="D1842" s="152" t="s">
        <v>249</v>
      </c>
      <c r="E1842" s="153" t="s">
        <v>1</v>
      </c>
      <c r="F1842" s="154" t="s">
        <v>2616</v>
      </c>
      <c r="H1842" s="155">
        <v>-0.7</v>
      </c>
      <c r="I1842" s="156"/>
      <c r="L1842" s="151"/>
      <c r="M1842" s="157"/>
      <c r="T1842" s="158"/>
      <c r="AT1842" s="153" t="s">
        <v>249</v>
      </c>
      <c r="AU1842" s="153" t="s">
        <v>86</v>
      </c>
      <c r="AV1842" s="12" t="s">
        <v>86</v>
      </c>
      <c r="AW1842" s="12" t="s">
        <v>30</v>
      </c>
      <c r="AX1842" s="12" t="s">
        <v>73</v>
      </c>
      <c r="AY1842" s="153" t="s">
        <v>241</v>
      </c>
    </row>
    <row r="1843" spans="2:51" s="15" customFormat="1" ht="12">
      <c r="B1843" s="184"/>
      <c r="D1843" s="152" t="s">
        <v>249</v>
      </c>
      <c r="E1843" s="185" t="s">
        <v>1</v>
      </c>
      <c r="F1843" s="186" t="s">
        <v>2651</v>
      </c>
      <c r="H1843" s="185" t="s">
        <v>1</v>
      </c>
      <c r="I1843" s="187"/>
      <c r="L1843" s="184"/>
      <c r="M1843" s="188"/>
      <c r="T1843" s="189"/>
      <c r="AT1843" s="185" t="s">
        <v>249</v>
      </c>
      <c r="AU1843" s="185" t="s">
        <v>86</v>
      </c>
      <c r="AV1843" s="15" t="s">
        <v>80</v>
      </c>
      <c r="AW1843" s="15" t="s">
        <v>30</v>
      </c>
      <c r="AX1843" s="15" t="s">
        <v>73</v>
      </c>
      <c r="AY1843" s="185" t="s">
        <v>241</v>
      </c>
    </row>
    <row r="1844" spans="2:51" s="12" customFormat="1" ht="12">
      <c r="B1844" s="151"/>
      <c r="D1844" s="152" t="s">
        <v>249</v>
      </c>
      <c r="E1844" s="153" t="s">
        <v>1</v>
      </c>
      <c r="F1844" s="154" t="s">
        <v>2652</v>
      </c>
      <c r="H1844" s="155">
        <v>10.25</v>
      </c>
      <c r="I1844" s="156"/>
      <c r="L1844" s="151"/>
      <c r="M1844" s="157"/>
      <c r="T1844" s="158"/>
      <c r="AT1844" s="153" t="s">
        <v>249</v>
      </c>
      <c r="AU1844" s="153" t="s">
        <v>86</v>
      </c>
      <c r="AV1844" s="12" t="s">
        <v>86</v>
      </c>
      <c r="AW1844" s="12" t="s">
        <v>30</v>
      </c>
      <c r="AX1844" s="12" t="s">
        <v>73</v>
      </c>
      <c r="AY1844" s="153" t="s">
        <v>241</v>
      </c>
    </row>
    <row r="1845" spans="2:51" s="12" customFormat="1" ht="12">
      <c r="B1845" s="151"/>
      <c r="D1845" s="152" t="s">
        <v>249</v>
      </c>
      <c r="E1845" s="153" t="s">
        <v>1</v>
      </c>
      <c r="F1845" s="154" t="s">
        <v>2653</v>
      </c>
      <c r="H1845" s="155">
        <v>-0.9</v>
      </c>
      <c r="I1845" s="156"/>
      <c r="L1845" s="151"/>
      <c r="M1845" s="157"/>
      <c r="T1845" s="158"/>
      <c r="AT1845" s="153" t="s">
        <v>249</v>
      </c>
      <c r="AU1845" s="153" t="s">
        <v>86</v>
      </c>
      <c r="AV1845" s="12" t="s">
        <v>86</v>
      </c>
      <c r="AW1845" s="12" t="s">
        <v>30</v>
      </c>
      <c r="AX1845" s="12" t="s">
        <v>73</v>
      </c>
      <c r="AY1845" s="153" t="s">
        <v>241</v>
      </c>
    </row>
    <row r="1846" spans="2:51" s="15" customFormat="1" ht="12">
      <c r="B1846" s="184"/>
      <c r="D1846" s="152" t="s">
        <v>249</v>
      </c>
      <c r="E1846" s="185" t="s">
        <v>1</v>
      </c>
      <c r="F1846" s="186" t="s">
        <v>2654</v>
      </c>
      <c r="H1846" s="185" t="s">
        <v>1</v>
      </c>
      <c r="I1846" s="187"/>
      <c r="L1846" s="184"/>
      <c r="M1846" s="188"/>
      <c r="T1846" s="189"/>
      <c r="AT1846" s="185" t="s">
        <v>249</v>
      </c>
      <c r="AU1846" s="185" t="s">
        <v>86</v>
      </c>
      <c r="AV1846" s="15" t="s">
        <v>80</v>
      </c>
      <c r="AW1846" s="15" t="s">
        <v>30</v>
      </c>
      <c r="AX1846" s="15" t="s">
        <v>73</v>
      </c>
      <c r="AY1846" s="185" t="s">
        <v>241</v>
      </c>
    </row>
    <row r="1847" spans="2:51" s="12" customFormat="1" ht="12">
      <c r="B1847" s="151"/>
      <c r="D1847" s="152" t="s">
        <v>249</v>
      </c>
      <c r="E1847" s="153" t="s">
        <v>1</v>
      </c>
      <c r="F1847" s="154" t="s">
        <v>2652</v>
      </c>
      <c r="H1847" s="155">
        <v>10.25</v>
      </c>
      <c r="I1847" s="156"/>
      <c r="L1847" s="151"/>
      <c r="M1847" s="157"/>
      <c r="T1847" s="158"/>
      <c r="AT1847" s="153" t="s">
        <v>249</v>
      </c>
      <c r="AU1847" s="153" t="s">
        <v>86</v>
      </c>
      <c r="AV1847" s="12" t="s">
        <v>86</v>
      </c>
      <c r="AW1847" s="12" t="s">
        <v>30</v>
      </c>
      <c r="AX1847" s="12" t="s">
        <v>73</v>
      </c>
      <c r="AY1847" s="153" t="s">
        <v>241</v>
      </c>
    </row>
    <row r="1848" spans="2:51" s="12" customFormat="1" ht="12">
      <c r="B1848" s="151"/>
      <c r="D1848" s="152" t="s">
        <v>249</v>
      </c>
      <c r="E1848" s="153" t="s">
        <v>1</v>
      </c>
      <c r="F1848" s="154" t="s">
        <v>2653</v>
      </c>
      <c r="H1848" s="155">
        <v>-0.9</v>
      </c>
      <c r="I1848" s="156"/>
      <c r="L1848" s="151"/>
      <c r="M1848" s="157"/>
      <c r="T1848" s="158"/>
      <c r="AT1848" s="153" t="s">
        <v>249</v>
      </c>
      <c r="AU1848" s="153" t="s">
        <v>86</v>
      </c>
      <c r="AV1848" s="12" t="s">
        <v>86</v>
      </c>
      <c r="AW1848" s="12" t="s">
        <v>30</v>
      </c>
      <c r="AX1848" s="12" t="s">
        <v>73</v>
      </c>
      <c r="AY1848" s="153" t="s">
        <v>241</v>
      </c>
    </row>
    <row r="1849" spans="2:51" s="15" customFormat="1" ht="12">
      <c r="B1849" s="184"/>
      <c r="D1849" s="152" t="s">
        <v>249</v>
      </c>
      <c r="E1849" s="185" t="s">
        <v>1</v>
      </c>
      <c r="F1849" s="186" t="s">
        <v>2655</v>
      </c>
      <c r="H1849" s="185" t="s">
        <v>1</v>
      </c>
      <c r="I1849" s="187"/>
      <c r="L1849" s="184"/>
      <c r="M1849" s="188"/>
      <c r="T1849" s="189"/>
      <c r="AT1849" s="185" t="s">
        <v>249</v>
      </c>
      <c r="AU1849" s="185" t="s">
        <v>86</v>
      </c>
      <c r="AV1849" s="15" t="s">
        <v>80</v>
      </c>
      <c r="AW1849" s="15" t="s">
        <v>30</v>
      </c>
      <c r="AX1849" s="15" t="s">
        <v>73</v>
      </c>
      <c r="AY1849" s="185" t="s">
        <v>241</v>
      </c>
    </row>
    <row r="1850" spans="2:51" s="12" customFormat="1" ht="12">
      <c r="B1850" s="151"/>
      <c r="D1850" s="152" t="s">
        <v>249</v>
      </c>
      <c r="E1850" s="153" t="s">
        <v>1</v>
      </c>
      <c r="F1850" s="154" t="s">
        <v>2652</v>
      </c>
      <c r="H1850" s="155">
        <v>10.25</v>
      </c>
      <c r="I1850" s="156"/>
      <c r="L1850" s="151"/>
      <c r="M1850" s="157"/>
      <c r="T1850" s="158"/>
      <c r="AT1850" s="153" t="s">
        <v>249</v>
      </c>
      <c r="AU1850" s="153" t="s">
        <v>86</v>
      </c>
      <c r="AV1850" s="12" t="s">
        <v>86</v>
      </c>
      <c r="AW1850" s="12" t="s">
        <v>30</v>
      </c>
      <c r="AX1850" s="12" t="s">
        <v>73</v>
      </c>
      <c r="AY1850" s="153" t="s">
        <v>241</v>
      </c>
    </row>
    <row r="1851" spans="2:51" s="12" customFormat="1" ht="12">
      <c r="B1851" s="151"/>
      <c r="D1851" s="152" t="s">
        <v>249</v>
      </c>
      <c r="E1851" s="153" t="s">
        <v>1</v>
      </c>
      <c r="F1851" s="154" t="s">
        <v>2653</v>
      </c>
      <c r="H1851" s="155">
        <v>-0.9</v>
      </c>
      <c r="I1851" s="156"/>
      <c r="L1851" s="151"/>
      <c r="M1851" s="157"/>
      <c r="T1851" s="158"/>
      <c r="AT1851" s="153" t="s">
        <v>249</v>
      </c>
      <c r="AU1851" s="153" t="s">
        <v>86</v>
      </c>
      <c r="AV1851" s="12" t="s">
        <v>86</v>
      </c>
      <c r="AW1851" s="12" t="s">
        <v>30</v>
      </c>
      <c r="AX1851" s="12" t="s">
        <v>73</v>
      </c>
      <c r="AY1851" s="153" t="s">
        <v>241</v>
      </c>
    </row>
    <row r="1852" spans="2:51" s="15" customFormat="1" ht="12">
      <c r="B1852" s="184"/>
      <c r="D1852" s="152" t="s">
        <v>249</v>
      </c>
      <c r="E1852" s="185" t="s">
        <v>1</v>
      </c>
      <c r="F1852" s="186" t="s">
        <v>2617</v>
      </c>
      <c r="H1852" s="185" t="s">
        <v>1</v>
      </c>
      <c r="I1852" s="187"/>
      <c r="L1852" s="184"/>
      <c r="M1852" s="188"/>
      <c r="T1852" s="189"/>
      <c r="AT1852" s="185" t="s">
        <v>249</v>
      </c>
      <c r="AU1852" s="185" t="s">
        <v>86</v>
      </c>
      <c r="AV1852" s="15" t="s">
        <v>80</v>
      </c>
      <c r="AW1852" s="15" t="s">
        <v>30</v>
      </c>
      <c r="AX1852" s="15" t="s">
        <v>73</v>
      </c>
      <c r="AY1852" s="185" t="s">
        <v>241</v>
      </c>
    </row>
    <row r="1853" spans="2:51" s="12" customFormat="1" ht="12">
      <c r="B1853" s="151"/>
      <c r="D1853" s="152" t="s">
        <v>249</v>
      </c>
      <c r="E1853" s="153" t="s">
        <v>1</v>
      </c>
      <c r="F1853" s="154" t="s">
        <v>2618</v>
      </c>
      <c r="H1853" s="155">
        <v>17.05</v>
      </c>
      <c r="I1853" s="156"/>
      <c r="L1853" s="151"/>
      <c r="M1853" s="157"/>
      <c r="T1853" s="158"/>
      <c r="AT1853" s="153" t="s">
        <v>249</v>
      </c>
      <c r="AU1853" s="153" t="s">
        <v>86</v>
      </c>
      <c r="AV1853" s="12" t="s">
        <v>86</v>
      </c>
      <c r="AW1853" s="12" t="s">
        <v>30</v>
      </c>
      <c r="AX1853" s="12" t="s">
        <v>73</v>
      </c>
      <c r="AY1853" s="153" t="s">
        <v>241</v>
      </c>
    </row>
    <row r="1854" spans="2:51" s="12" customFormat="1" ht="12">
      <c r="B1854" s="151"/>
      <c r="D1854" s="152" t="s">
        <v>249</v>
      </c>
      <c r="E1854" s="153" t="s">
        <v>1</v>
      </c>
      <c r="F1854" s="154" t="s">
        <v>2619</v>
      </c>
      <c r="H1854" s="155">
        <v>-1.9</v>
      </c>
      <c r="I1854" s="156"/>
      <c r="L1854" s="151"/>
      <c r="M1854" s="157"/>
      <c r="T1854" s="158"/>
      <c r="AT1854" s="153" t="s">
        <v>249</v>
      </c>
      <c r="AU1854" s="153" t="s">
        <v>86</v>
      </c>
      <c r="AV1854" s="12" t="s">
        <v>86</v>
      </c>
      <c r="AW1854" s="12" t="s">
        <v>30</v>
      </c>
      <c r="AX1854" s="12" t="s">
        <v>73</v>
      </c>
      <c r="AY1854" s="153" t="s">
        <v>241</v>
      </c>
    </row>
    <row r="1855" spans="2:51" s="15" customFormat="1" ht="12">
      <c r="B1855" s="184"/>
      <c r="D1855" s="152" t="s">
        <v>249</v>
      </c>
      <c r="E1855" s="185" t="s">
        <v>1</v>
      </c>
      <c r="F1855" s="186" t="s">
        <v>2656</v>
      </c>
      <c r="H1855" s="185" t="s">
        <v>1</v>
      </c>
      <c r="I1855" s="187"/>
      <c r="L1855" s="184"/>
      <c r="M1855" s="188"/>
      <c r="T1855" s="189"/>
      <c r="AT1855" s="185" t="s">
        <v>249</v>
      </c>
      <c r="AU1855" s="185" t="s">
        <v>86</v>
      </c>
      <c r="AV1855" s="15" t="s">
        <v>80</v>
      </c>
      <c r="AW1855" s="15" t="s">
        <v>30</v>
      </c>
      <c r="AX1855" s="15" t="s">
        <v>73</v>
      </c>
      <c r="AY1855" s="185" t="s">
        <v>241</v>
      </c>
    </row>
    <row r="1856" spans="2:51" s="12" customFormat="1" ht="12">
      <c r="B1856" s="151"/>
      <c r="D1856" s="152" t="s">
        <v>249</v>
      </c>
      <c r="E1856" s="153" t="s">
        <v>1</v>
      </c>
      <c r="F1856" s="154" t="s">
        <v>2652</v>
      </c>
      <c r="H1856" s="155">
        <v>10.25</v>
      </c>
      <c r="I1856" s="156"/>
      <c r="L1856" s="151"/>
      <c r="M1856" s="157"/>
      <c r="T1856" s="158"/>
      <c r="AT1856" s="153" t="s">
        <v>249</v>
      </c>
      <c r="AU1856" s="153" t="s">
        <v>86</v>
      </c>
      <c r="AV1856" s="12" t="s">
        <v>86</v>
      </c>
      <c r="AW1856" s="12" t="s">
        <v>30</v>
      </c>
      <c r="AX1856" s="12" t="s">
        <v>73</v>
      </c>
      <c r="AY1856" s="153" t="s">
        <v>241</v>
      </c>
    </row>
    <row r="1857" spans="2:65" s="12" customFormat="1" ht="12">
      <c r="B1857" s="151"/>
      <c r="D1857" s="152" t="s">
        <v>249</v>
      </c>
      <c r="E1857" s="153" t="s">
        <v>1</v>
      </c>
      <c r="F1857" s="154" t="s">
        <v>2653</v>
      </c>
      <c r="H1857" s="155">
        <v>-0.9</v>
      </c>
      <c r="I1857" s="156"/>
      <c r="L1857" s="151"/>
      <c r="M1857" s="157"/>
      <c r="T1857" s="158"/>
      <c r="AT1857" s="153" t="s">
        <v>249</v>
      </c>
      <c r="AU1857" s="153" t="s">
        <v>86</v>
      </c>
      <c r="AV1857" s="12" t="s">
        <v>86</v>
      </c>
      <c r="AW1857" s="12" t="s">
        <v>30</v>
      </c>
      <c r="AX1857" s="12" t="s">
        <v>73</v>
      </c>
      <c r="AY1857" s="153" t="s">
        <v>241</v>
      </c>
    </row>
    <row r="1858" spans="2:65" s="15" customFormat="1" ht="12">
      <c r="B1858" s="184"/>
      <c r="D1858" s="152" t="s">
        <v>249</v>
      </c>
      <c r="E1858" s="185" t="s">
        <v>1</v>
      </c>
      <c r="F1858" s="186" t="s">
        <v>2657</v>
      </c>
      <c r="H1858" s="185" t="s">
        <v>1</v>
      </c>
      <c r="I1858" s="187"/>
      <c r="L1858" s="184"/>
      <c r="M1858" s="188"/>
      <c r="T1858" s="189"/>
      <c r="AT1858" s="185" t="s">
        <v>249</v>
      </c>
      <c r="AU1858" s="185" t="s">
        <v>86</v>
      </c>
      <c r="AV1858" s="15" t="s">
        <v>80</v>
      </c>
      <c r="AW1858" s="15" t="s">
        <v>30</v>
      </c>
      <c r="AX1858" s="15" t="s">
        <v>73</v>
      </c>
      <c r="AY1858" s="185" t="s">
        <v>241</v>
      </c>
    </row>
    <row r="1859" spans="2:65" s="12" customFormat="1" ht="12">
      <c r="B1859" s="151"/>
      <c r="D1859" s="152" t="s">
        <v>249</v>
      </c>
      <c r="E1859" s="153" t="s">
        <v>1</v>
      </c>
      <c r="F1859" s="154" t="s">
        <v>2652</v>
      </c>
      <c r="H1859" s="155">
        <v>10.25</v>
      </c>
      <c r="I1859" s="156"/>
      <c r="L1859" s="151"/>
      <c r="M1859" s="157"/>
      <c r="T1859" s="158"/>
      <c r="AT1859" s="153" t="s">
        <v>249</v>
      </c>
      <c r="AU1859" s="153" t="s">
        <v>86</v>
      </c>
      <c r="AV1859" s="12" t="s">
        <v>86</v>
      </c>
      <c r="AW1859" s="12" t="s">
        <v>30</v>
      </c>
      <c r="AX1859" s="12" t="s">
        <v>73</v>
      </c>
      <c r="AY1859" s="153" t="s">
        <v>241</v>
      </c>
    </row>
    <row r="1860" spans="2:65" s="12" customFormat="1" ht="12">
      <c r="B1860" s="151"/>
      <c r="D1860" s="152" t="s">
        <v>249</v>
      </c>
      <c r="E1860" s="153" t="s">
        <v>1</v>
      </c>
      <c r="F1860" s="154" t="s">
        <v>2653</v>
      </c>
      <c r="H1860" s="155">
        <v>-0.9</v>
      </c>
      <c r="I1860" s="156"/>
      <c r="L1860" s="151"/>
      <c r="M1860" s="157"/>
      <c r="T1860" s="158"/>
      <c r="AT1860" s="153" t="s">
        <v>249</v>
      </c>
      <c r="AU1860" s="153" t="s">
        <v>86</v>
      </c>
      <c r="AV1860" s="12" t="s">
        <v>86</v>
      </c>
      <c r="AW1860" s="12" t="s">
        <v>30</v>
      </c>
      <c r="AX1860" s="12" t="s">
        <v>73</v>
      </c>
      <c r="AY1860" s="153" t="s">
        <v>241</v>
      </c>
    </row>
    <row r="1861" spans="2:65" s="15" customFormat="1" ht="12">
      <c r="B1861" s="184"/>
      <c r="D1861" s="152" t="s">
        <v>249</v>
      </c>
      <c r="E1861" s="185" t="s">
        <v>1</v>
      </c>
      <c r="F1861" s="186" t="s">
        <v>2658</v>
      </c>
      <c r="H1861" s="185" t="s">
        <v>1</v>
      </c>
      <c r="I1861" s="187"/>
      <c r="L1861" s="184"/>
      <c r="M1861" s="188"/>
      <c r="T1861" s="189"/>
      <c r="AT1861" s="185" t="s">
        <v>249</v>
      </c>
      <c r="AU1861" s="185" t="s">
        <v>86</v>
      </c>
      <c r="AV1861" s="15" t="s">
        <v>80</v>
      </c>
      <c r="AW1861" s="15" t="s">
        <v>30</v>
      </c>
      <c r="AX1861" s="15" t="s">
        <v>73</v>
      </c>
      <c r="AY1861" s="185" t="s">
        <v>241</v>
      </c>
    </row>
    <row r="1862" spans="2:65" s="12" customFormat="1" ht="12">
      <c r="B1862" s="151"/>
      <c r="D1862" s="152" t="s">
        <v>249</v>
      </c>
      <c r="E1862" s="153" t="s">
        <v>1</v>
      </c>
      <c r="F1862" s="154" t="s">
        <v>2659</v>
      </c>
      <c r="H1862" s="155">
        <v>11.1</v>
      </c>
      <c r="I1862" s="156"/>
      <c r="L1862" s="151"/>
      <c r="M1862" s="157"/>
      <c r="T1862" s="158"/>
      <c r="AT1862" s="153" t="s">
        <v>249</v>
      </c>
      <c r="AU1862" s="153" t="s">
        <v>86</v>
      </c>
      <c r="AV1862" s="12" t="s">
        <v>86</v>
      </c>
      <c r="AW1862" s="12" t="s">
        <v>30</v>
      </c>
      <c r="AX1862" s="12" t="s">
        <v>73</v>
      </c>
      <c r="AY1862" s="153" t="s">
        <v>241</v>
      </c>
    </row>
    <row r="1863" spans="2:65" s="12" customFormat="1" ht="12">
      <c r="B1863" s="151"/>
      <c r="D1863" s="152" t="s">
        <v>249</v>
      </c>
      <c r="E1863" s="153" t="s">
        <v>1</v>
      </c>
      <c r="F1863" s="154" t="s">
        <v>2653</v>
      </c>
      <c r="H1863" s="155">
        <v>-0.9</v>
      </c>
      <c r="I1863" s="156"/>
      <c r="L1863" s="151"/>
      <c r="M1863" s="157"/>
      <c r="T1863" s="158"/>
      <c r="AT1863" s="153" t="s">
        <v>249</v>
      </c>
      <c r="AU1863" s="153" t="s">
        <v>86</v>
      </c>
      <c r="AV1863" s="12" t="s">
        <v>86</v>
      </c>
      <c r="AW1863" s="12" t="s">
        <v>30</v>
      </c>
      <c r="AX1863" s="12" t="s">
        <v>73</v>
      </c>
      <c r="AY1863" s="153" t="s">
        <v>241</v>
      </c>
    </row>
    <row r="1864" spans="2:65" s="15" customFormat="1" ht="12">
      <c r="B1864" s="184"/>
      <c r="D1864" s="152" t="s">
        <v>249</v>
      </c>
      <c r="E1864" s="185" t="s">
        <v>1</v>
      </c>
      <c r="F1864" s="186" t="s">
        <v>2660</v>
      </c>
      <c r="H1864" s="185" t="s">
        <v>1</v>
      </c>
      <c r="I1864" s="187"/>
      <c r="L1864" s="184"/>
      <c r="M1864" s="188"/>
      <c r="T1864" s="189"/>
      <c r="AT1864" s="185" t="s">
        <v>249</v>
      </c>
      <c r="AU1864" s="185" t="s">
        <v>86</v>
      </c>
      <c r="AV1864" s="15" t="s">
        <v>80</v>
      </c>
      <c r="AW1864" s="15" t="s">
        <v>30</v>
      </c>
      <c r="AX1864" s="15" t="s">
        <v>73</v>
      </c>
      <c r="AY1864" s="185" t="s">
        <v>241</v>
      </c>
    </row>
    <row r="1865" spans="2:65" s="12" customFormat="1" ht="12">
      <c r="B1865" s="151"/>
      <c r="D1865" s="152" t="s">
        <v>249</v>
      </c>
      <c r="E1865" s="153" t="s">
        <v>1</v>
      </c>
      <c r="F1865" s="154" t="s">
        <v>2661</v>
      </c>
      <c r="H1865" s="155">
        <v>6.5</v>
      </c>
      <c r="I1865" s="156"/>
      <c r="L1865" s="151"/>
      <c r="M1865" s="157"/>
      <c r="T1865" s="158"/>
      <c r="AT1865" s="153" t="s">
        <v>249</v>
      </c>
      <c r="AU1865" s="153" t="s">
        <v>86</v>
      </c>
      <c r="AV1865" s="12" t="s">
        <v>86</v>
      </c>
      <c r="AW1865" s="12" t="s">
        <v>30</v>
      </c>
      <c r="AX1865" s="12" t="s">
        <v>73</v>
      </c>
      <c r="AY1865" s="153" t="s">
        <v>241</v>
      </c>
    </row>
    <row r="1866" spans="2:65" s="12" customFormat="1" ht="12">
      <c r="B1866" s="151"/>
      <c r="D1866" s="152" t="s">
        <v>249</v>
      </c>
      <c r="E1866" s="153" t="s">
        <v>1</v>
      </c>
      <c r="F1866" s="154" t="s">
        <v>2616</v>
      </c>
      <c r="H1866" s="155">
        <v>-0.7</v>
      </c>
      <c r="I1866" s="156"/>
      <c r="L1866" s="151"/>
      <c r="M1866" s="157"/>
      <c r="T1866" s="158"/>
      <c r="AT1866" s="153" t="s">
        <v>249</v>
      </c>
      <c r="AU1866" s="153" t="s">
        <v>86</v>
      </c>
      <c r="AV1866" s="12" t="s">
        <v>86</v>
      </c>
      <c r="AW1866" s="12" t="s">
        <v>30</v>
      </c>
      <c r="AX1866" s="12" t="s">
        <v>73</v>
      </c>
      <c r="AY1866" s="153" t="s">
        <v>241</v>
      </c>
    </row>
    <row r="1867" spans="2:65" s="15" customFormat="1" ht="12">
      <c r="B1867" s="184"/>
      <c r="D1867" s="152" t="s">
        <v>249</v>
      </c>
      <c r="E1867" s="185" t="s">
        <v>1</v>
      </c>
      <c r="F1867" s="186" t="s">
        <v>2662</v>
      </c>
      <c r="H1867" s="185" t="s">
        <v>1</v>
      </c>
      <c r="I1867" s="187"/>
      <c r="L1867" s="184"/>
      <c r="M1867" s="188"/>
      <c r="T1867" s="189"/>
      <c r="AT1867" s="185" t="s">
        <v>249</v>
      </c>
      <c r="AU1867" s="185" t="s">
        <v>86</v>
      </c>
      <c r="AV1867" s="15" t="s">
        <v>80</v>
      </c>
      <c r="AW1867" s="15" t="s">
        <v>30</v>
      </c>
      <c r="AX1867" s="15" t="s">
        <v>73</v>
      </c>
      <c r="AY1867" s="185" t="s">
        <v>241</v>
      </c>
    </row>
    <row r="1868" spans="2:65" s="12" customFormat="1" ht="12">
      <c r="B1868" s="151"/>
      <c r="D1868" s="152" t="s">
        <v>249</v>
      </c>
      <c r="E1868" s="153" t="s">
        <v>1</v>
      </c>
      <c r="F1868" s="154" t="s">
        <v>2663</v>
      </c>
      <c r="H1868" s="155">
        <v>6.85</v>
      </c>
      <c r="I1868" s="156"/>
      <c r="L1868" s="151"/>
      <c r="M1868" s="157"/>
      <c r="T1868" s="158"/>
      <c r="AT1868" s="153" t="s">
        <v>249</v>
      </c>
      <c r="AU1868" s="153" t="s">
        <v>86</v>
      </c>
      <c r="AV1868" s="12" t="s">
        <v>86</v>
      </c>
      <c r="AW1868" s="12" t="s">
        <v>30</v>
      </c>
      <c r="AX1868" s="12" t="s">
        <v>73</v>
      </c>
      <c r="AY1868" s="153" t="s">
        <v>241</v>
      </c>
    </row>
    <row r="1869" spans="2:65" s="12" customFormat="1" ht="12">
      <c r="B1869" s="151"/>
      <c r="D1869" s="152" t="s">
        <v>249</v>
      </c>
      <c r="E1869" s="153" t="s">
        <v>1</v>
      </c>
      <c r="F1869" s="154" t="s">
        <v>2616</v>
      </c>
      <c r="H1869" s="155">
        <v>-0.7</v>
      </c>
      <c r="I1869" s="156"/>
      <c r="L1869" s="151"/>
      <c r="M1869" s="157"/>
      <c r="T1869" s="158"/>
      <c r="AT1869" s="153" t="s">
        <v>249</v>
      </c>
      <c r="AU1869" s="153" t="s">
        <v>86</v>
      </c>
      <c r="AV1869" s="12" t="s">
        <v>86</v>
      </c>
      <c r="AW1869" s="12" t="s">
        <v>30</v>
      </c>
      <c r="AX1869" s="12" t="s">
        <v>73</v>
      </c>
      <c r="AY1869" s="153" t="s">
        <v>241</v>
      </c>
    </row>
    <row r="1870" spans="2:65" s="13" customFormat="1" ht="12">
      <c r="B1870" s="159"/>
      <c r="D1870" s="152" t="s">
        <v>249</v>
      </c>
      <c r="E1870" s="160" t="s">
        <v>1</v>
      </c>
      <c r="F1870" s="161" t="s">
        <v>251</v>
      </c>
      <c r="H1870" s="162">
        <v>133.19999999999999</v>
      </c>
      <c r="I1870" s="163"/>
      <c r="L1870" s="159"/>
      <c r="M1870" s="164"/>
      <c r="T1870" s="165"/>
      <c r="AT1870" s="160" t="s">
        <v>249</v>
      </c>
      <c r="AU1870" s="160" t="s">
        <v>86</v>
      </c>
      <c r="AV1870" s="13" t="s">
        <v>247</v>
      </c>
      <c r="AW1870" s="13" t="s">
        <v>30</v>
      </c>
      <c r="AX1870" s="13" t="s">
        <v>80</v>
      </c>
      <c r="AY1870" s="160" t="s">
        <v>241</v>
      </c>
    </row>
    <row r="1871" spans="2:65" s="12" customFormat="1" ht="12">
      <c r="B1871" s="151"/>
      <c r="D1871" s="152" t="s">
        <v>249</v>
      </c>
      <c r="E1871" s="153" t="s">
        <v>1</v>
      </c>
      <c r="F1871" s="154" t="s">
        <v>437</v>
      </c>
      <c r="H1871" s="155">
        <v>35</v>
      </c>
      <c r="I1871" s="156"/>
      <c r="L1871" s="151"/>
      <c r="M1871" s="157"/>
      <c r="T1871" s="158"/>
      <c r="AT1871" s="153" t="s">
        <v>249</v>
      </c>
      <c r="AU1871" s="153" t="s">
        <v>86</v>
      </c>
      <c r="AV1871" s="12" t="s">
        <v>86</v>
      </c>
      <c r="AW1871" s="12" t="s">
        <v>30</v>
      </c>
      <c r="AX1871" s="12" t="s">
        <v>73</v>
      </c>
      <c r="AY1871" s="153" t="s">
        <v>241</v>
      </c>
    </row>
    <row r="1872" spans="2:65" s="1" customFormat="1" ht="24.25" customHeight="1">
      <c r="B1872" s="32"/>
      <c r="C1872" s="137" t="s">
        <v>2634</v>
      </c>
      <c r="D1872" s="137" t="s">
        <v>243</v>
      </c>
      <c r="E1872" s="138" t="s">
        <v>2665</v>
      </c>
      <c r="F1872" s="139" t="s">
        <v>2666</v>
      </c>
      <c r="G1872" s="140" t="s">
        <v>282</v>
      </c>
      <c r="H1872" s="141">
        <v>3.4750000000000001</v>
      </c>
      <c r="I1872" s="142"/>
      <c r="J1872" s="143">
        <f>ROUND(I1872*H1872,2)</f>
        <v>0</v>
      </c>
      <c r="K1872" s="144"/>
      <c r="L1872" s="32"/>
      <c r="M1872" s="145" t="s">
        <v>1</v>
      </c>
      <c r="N1872" s="146" t="s">
        <v>39</v>
      </c>
      <c r="P1872" s="147">
        <f>O1872*H1872</f>
        <v>0</v>
      </c>
      <c r="Q1872" s="147">
        <v>0</v>
      </c>
      <c r="R1872" s="147">
        <f>Q1872*H1872</f>
        <v>0</v>
      </c>
      <c r="S1872" s="147">
        <v>0</v>
      </c>
      <c r="T1872" s="148">
        <f>S1872*H1872</f>
        <v>0</v>
      </c>
      <c r="AR1872" s="149" t="s">
        <v>334</v>
      </c>
      <c r="AT1872" s="149" t="s">
        <v>243</v>
      </c>
      <c r="AU1872" s="149" t="s">
        <v>86</v>
      </c>
      <c r="AY1872" s="17" t="s">
        <v>241</v>
      </c>
      <c r="BE1872" s="150">
        <f>IF(N1872="základní",J1872,0)</f>
        <v>0</v>
      </c>
      <c r="BF1872" s="150">
        <f>IF(N1872="snížená",J1872,0)</f>
        <v>0</v>
      </c>
      <c r="BG1872" s="150">
        <f>IF(N1872="zákl. přenesená",J1872,0)</f>
        <v>0</v>
      </c>
      <c r="BH1872" s="150">
        <f>IF(N1872="sníž. přenesená",J1872,0)</f>
        <v>0</v>
      </c>
      <c r="BI1872" s="150">
        <f>IF(N1872="nulová",J1872,0)</f>
        <v>0</v>
      </c>
      <c r="BJ1872" s="17" t="s">
        <v>86</v>
      </c>
      <c r="BK1872" s="150">
        <f>ROUND(I1872*H1872,2)</f>
        <v>0</v>
      </c>
      <c r="BL1872" s="17" t="s">
        <v>334</v>
      </c>
      <c r="BM1872" s="149" t="s">
        <v>4393</v>
      </c>
    </row>
    <row r="1873" spans="2:65" s="11" customFormat="1" ht="22.75" customHeight="1">
      <c r="B1873" s="125"/>
      <c r="D1873" s="126" t="s">
        <v>72</v>
      </c>
      <c r="E1873" s="135" t="s">
        <v>2668</v>
      </c>
      <c r="F1873" s="135" t="s">
        <v>2669</v>
      </c>
      <c r="I1873" s="128"/>
      <c r="J1873" s="136">
        <f>BK1873</f>
        <v>0</v>
      </c>
      <c r="L1873" s="125"/>
      <c r="M1873" s="130"/>
      <c r="P1873" s="131">
        <f>SUM(P1874:P1944)</f>
        <v>0</v>
      </c>
      <c r="R1873" s="131">
        <f>SUM(R1874:R1944)</f>
        <v>0.53075289999999997</v>
      </c>
      <c r="T1873" s="132">
        <f>SUM(T1874:T1944)</f>
        <v>0</v>
      </c>
      <c r="AR1873" s="126" t="s">
        <v>86</v>
      </c>
      <c r="AT1873" s="133" t="s">
        <v>72</v>
      </c>
      <c r="AU1873" s="133" t="s">
        <v>80</v>
      </c>
      <c r="AY1873" s="126" t="s">
        <v>241</v>
      </c>
      <c r="BK1873" s="134">
        <f>SUM(BK1874:BK1944)</f>
        <v>0</v>
      </c>
    </row>
    <row r="1874" spans="2:65" s="1" customFormat="1" ht="21.75" customHeight="1">
      <c r="B1874" s="32"/>
      <c r="C1874" s="137" t="s">
        <v>2638</v>
      </c>
      <c r="D1874" s="137" t="s">
        <v>243</v>
      </c>
      <c r="E1874" s="138" t="s">
        <v>2671</v>
      </c>
      <c r="F1874" s="139" t="s">
        <v>2672</v>
      </c>
      <c r="G1874" s="140" t="s">
        <v>246</v>
      </c>
      <c r="H1874" s="141">
        <v>162.33000000000001</v>
      </c>
      <c r="I1874" s="142"/>
      <c r="J1874" s="143">
        <f>ROUND(I1874*H1874,2)</f>
        <v>0</v>
      </c>
      <c r="K1874" s="144"/>
      <c r="L1874" s="32"/>
      <c r="M1874" s="145" t="s">
        <v>1</v>
      </c>
      <c r="N1874" s="146" t="s">
        <v>39</v>
      </c>
      <c r="P1874" s="147">
        <f>O1874*H1874</f>
        <v>0</v>
      </c>
      <c r="Q1874" s="147">
        <v>0</v>
      </c>
      <c r="R1874" s="147">
        <f>Q1874*H1874</f>
        <v>0</v>
      </c>
      <c r="S1874" s="147">
        <v>0</v>
      </c>
      <c r="T1874" s="148">
        <f>S1874*H1874</f>
        <v>0</v>
      </c>
      <c r="AR1874" s="149" t="s">
        <v>334</v>
      </c>
      <c r="AT1874" s="149" t="s">
        <v>243</v>
      </c>
      <c r="AU1874" s="149" t="s">
        <v>86</v>
      </c>
      <c r="AY1874" s="17" t="s">
        <v>241</v>
      </c>
      <c r="BE1874" s="150">
        <f>IF(N1874="základní",J1874,0)</f>
        <v>0</v>
      </c>
      <c r="BF1874" s="150">
        <f>IF(N1874="snížená",J1874,0)</f>
        <v>0</v>
      </c>
      <c r="BG1874" s="150">
        <f>IF(N1874="zákl. přenesená",J1874,0)</f>
        <v>0</v>
      </c>
      <c r="BH1874" s="150">
        <f>IF(N1874="sníž. přenesená",J1874,0)</f>
        <v>0</v>
      </c>
      <c r="BI1874" s="150">
        <f>IF(N1874="nulová",J1874,0)</f>
        <v>0</v>
      </c>
      <c r="BJ1874" s="17" t="s">
        <v>86</v>
      </c>
      <c r="BK1874" s="150">
        <f>ROUND(I1874*H1874,2)</f>
        <v>0</v>
      </c>
      <c r="BL1874" s="17" t="s">
        <v>334</v>
      </c>
      <c r="BM1874" s="149" t="s">
        <v>4394</v>
      </c>
    </row>
    <row r="1875" spans="2:65" s="12" customFormat="1" ht="12">
      <c r="B1875" s="151"/>
      <c r="D1875" s="152" t="s">
        <v>249</v>
      </c>
      <c r="E1875" s="153" t="s">
        <v>1</v>
      </c>
      <c r="F1875" s="154" t="s">
        <v>872</v>
      </c>
      <c r="H1875" s="155">
        <v>56.34</v>
      </c>
      <c r="I1875" s="156"/>
      <c r="L1875" s="151"/>
      <c r="M1875" s="157"/>
      <c r="T1875" s="158"/>
      <c r="AT1875" s="153" t="s">
        <v>249</v>
      </c>
      <c r="AU1875" s="153" t="s">
        <v>86</v>
      </c>
      <c r="AV1875" s="12" t="s">
        <v>86</v>
      </c>
      <c r="AW1875" s="12" t="s">
        <v>30</v>
      </c>
      <c r="AX1875" s="12" t="s">
        <v>73</v>
      </c>
      <c r="AY1875" s="153" t="s">
        <v>241</v>
      </c>
    </row>
    <row r="1876" spans="2:65" s="12" customFormat="1" ht="12">
      <c r="B1876" s="151"/>
      <c r="D1876" s="152" t="s">
        <v>249</v>
      </c>
      <c r="E1876" s="153" t="s">
        <v>1</v>
      </c>
      <c r="F1876" s="154" t="s">
        <v>875</v>
      </c>
      <c r="H1876" s="155">
        <v>17.23</v>
      </c>
      <c r="I1876" s="156"/>
      <c r="L1876" s="151"/>
      <c r="M1876" s="157"/>
      <c r="T1876" s="158"/>
      <c r="AT1876" s="153" t="s">
        <v>249</v>
      </c>
      <c r="AU1876" s="153" t="s">
        <v>86</v>
      </c>
      <c r="AV1876" s="12" t="s">
        <v>86</v>
      </c>
      <c r="AW1876" s="12" t="s">
        <v>30</v>
      </c>
      <c r="AX1876" s="12" t="s">
        <v>73</v>
      </c>
      <c r="AY1876" s="153" t="s">
        <v>241</v>
      </c>
    </row>
    <row r="1877" spans="2:65" s="12" customFormat="1" ht="12">
      <c r="B1877" s="151"/>
      <c r="D1877" s="152" t="s">
        <v>249</v>
      </c>
      <c r="E1877" s="153" t="s">
        <v>1</v>
      </c>
      <c r="F1877" s="154" t="s">
        <v>876</v>
      </c>
      <c r="H1877" s="155">
        <v>17.23</v>
      </c>
      <c r="I1877" s="156"/>
      <c r="L1877" s="151"/>
      <c r="M1877" s="157"/>
      <c r="T1877" s="158"/>
      <c r="AT1877" s="153" t="s">
        <v>249</v>
      </c>
      <c r="AU1877" s="153" t="s">
        <v>86</v>
      </c>
      <c r="AV1877" s="12" t="s">
        <v>86</v>
      </c>
      <c r="AW1877" s="12" t="s">
        <v>30</v>
      </c>
      <c r="AX1877" s="12" t="s">
        <v>73</v>
      </c>
      <c r="AY1877" s="153" t="s">
        <v>241</v>
      </c>
    </row>
    <row r="1878" spans="2:65" s="12" customFormat="1" ht="12">
      <c r="B1878" s="151"/>
      <c r="D1878" s="152" t="s">
        <v>249</v>
      </c>
      <c r="E1878" s="153" t="s">
        <v>1</v>
      </c>
      <c r="F1878" s="154" t="s">
        <v>879</v>
      </c>
      <c r="H1878" s="155">
        <v>17.23</v>
      </c>
      <c r="I1878" s="156"/>
      <c r="L1878" s="151"/>
      <c r="M1878" s="157"/>
      <c r="T1878" s="158"/>
      <c r="AT1878" s="153" t="s">
        <v>249</v>
      </c>
      <c r="AU1878" s="153" t="s">
        <v>86</v>
      </c>
      <c r="AV1878" s="12" t="s">
        <v>86</v>
      </c>
      <c r="AW1878" s="12" t="s">
        <v>30</v>
      </c>
      <c r="AX1878" s="12" t="s">
        <v>73</v>
      </c>
      <c r="AY1878" s="153" t="s">
        <v>241</v>
      </c>
    </row>
    <row r="1879" spans="2:65" s="12" customFormat="1" ht="12">
      <c r="B1879" s="151"/>
      <c r="D1879" s="152" t="s">
        <v>249</v>
      </c>
      <c r="E1879" s="153" t="s">
        <v>1</v>
      </c>
      <c r="F1879" s="154" t="s">
        <v>880</v>
      </c>
      <c r="H1879" s="155">
        <v>19.84</v>
      </c>
      <c r="I1879" s="156"/>
      <c r="L1879" s="151"/>
      <c r="M1879" s="157"/>
      <c r="T1879" s="158"/>
      <c r="AT1879" s="153" t="s">
        <v>249</v>
      </c>
      <c r="AU1879" s="153" t="s">
        <v>86</v>
      </c>
      <c r="AV1879" s="12" t="s">
        <v>86</v>
      </c>
      <c r="AW1879" s="12" t="s">
        <v>30</v>
      </c>
      <c r="AX1879" s="12" t="s">
        <v>73</v>
      </c>
      <c r="AY1879" s="153" t="s">
        <v>241</v>
      </c>
    </row>
    <row r="1880" spans="2:65" s="12" customFormat="1" ht="12">
      <c r="B1880" s="151"/>
      <c r="D1880" s="152" t="s">
        <v>249</v>
      </c>
      <c r="E1880" s="153" t="s">
        <v>1</v>
      </c>
      <c r="F1880" s="154" t="s">
        <v>884</v>
      </c>
      <c r="H1880" s="155">
        <v>17.23</v>
      </c>
      <c r="I1880" s="156"/>
      <c r="L1880" s="151"/>
      <c r="M1880" s="157"/>
      <c r="T1880" s="158"/>
      <c r="AT1880" s="153" t="s">
        <v>249</v>
      </c>
      <c r="AU1880" s="153" t="s">
        <v>86</v>
      </c>
      <c r="AV1880" s="12" t="s">
        <v>86</v>
      </c>
      <c r="AW1880" s="12" t="s">
        <v>30</v>
      </c>
      <c r="AX1880" s="12" t="s">
        <v>73</v>
      </c>
      <c r="AY1880" s="153" t="s">
        <v>241</v>
      </c>
    </row>
    <row r="1881" spans="2:65" s="12" customFormat="1" ht="12">
      <c r="B1881" s="151"/>
      <c r="D1881" s="152" t="s">
        <v>249</v>
      </c>
      <c r="E1881" s="153" t="s">
        <v>1</v>
      </c>
      <c r="F1881" s="154" t="s">
        <v>885</v>
      </c>
      <c r="H1881" s="155">
        <v>17.23</v>
      </c>
      <c r="I1881" s="156"/>
      <c r="L1881" s="151"/>
      <c r="M1881" s="157"/>
      <c r="T1881" s="158"/>
      <c r="AT1881" s="153" t="s">
        <v>249</v>
      </c>
      <c r="AU1881" s="153" t="s">
        <v>86</v>
      </c>
      <c r="AV1881" s="12" t="s">
        <v>86</v>
      </c>
      <c r="AW1881" s="12" t="s">
        <v>30</v>
      </c>
      <c r="AX1881" s="12" t="s">
        <v>73</v>
      </c>
      <c r="AY1881" s="153" t="s">
        <v>241</v>
      </c>
    </row>
    <row r="1882" spans="2:65" s="13" customFormat="1" ht="12">
      <c r="B1882" s="159"/>
      <c r="D1882" s="152" t="s">
        <v>249</v>
      </c>
      <c r="E1882" s="160" t="s">
        <v>1</v>
      </c>
      <c r="F1882" s="161" t="s">
        <v>251</v>
      </c>
      <c r="H1882" s="162">
        <v>162.33000000000001</v>
      </c>
      <c r="I1882" s="163"/>
      <c r="L1882" s="159"/>
      <c r="M1882" s="164"/>
      <c r="T1882" s="165"/>
      <c r="AT1882" s="160" t="s">
        <v>249</v>
      </c>
      <c r="AU1882" s="160" t="s">
        <v>86</v>
      </c>
      <c r="AV1882" s="13" t="s">
        <v>247</v>
      </c>
      <c r="AW1882" s="13" t="s">
        <v>30</v>
      </c>
      <c r="AX1882" s="13" t="s">
        <v>80</v>
      </c>
      <c r="AY1882" s="160" t="s">
        <v>241</v>
      </c>
    </row>
    <row r="1883" spans="2:65" s="1" customFormat="1" ht="16.5" customHeight="1">
      <c r="B1883" s="32"/>
      <c r="C1883" s="137" t="s">
        <v>2642</v>
      </c>
      <c r="D1883" s="137" t="s">
        <v>243</v>
      </c>
      <c r="E1883" s="138" t="s">
        <v>2675</v>
      </c>
      <c r="F1883" s="139" t="s">
        <v>2676</v>
      </c>
      <c r="G1883" s="140" t="s">
        <v>246</v>
      </c>
      <c r="H1883" s="141">
        <v>162.33000000000001</v>
      </c>
      <c r="I1883" s="142"/>
      <c r="J1883" s="143">
        <f>ROUND(I1883*H1883,2)</f>
        <v>0</v>
      </c>
      <c r="K1883" s="144"/>
      <c r="L1883" s="32"/>
      <c r="M1883" s="145" t="s">
        <v>1</v>
      </c>
      <c r="N1883" s="146" t="s">
        <v>39</v>
      </c>
      <c r="P1883" s="147">
        <f>O1883*H1883</f>
        <v>0</v>
      </c>
      <c r="Q1883" s="147">
        <v>0</v>
      </c>
      <c r="R1883" s="147">
        <f>Q1883*H1883</f>
        <v>0</v>
      </c>
      <c r="S1883" s="147">
        <v>0</v>
      </c>
      <c r="T1883" s="148">
        <f>S1883*H1883</f>
        <v>0</v>
      </c>
      <c r="AR1883" s="149" t="s">
        <v>334</v>
      </c>
      <c r="AT1883" s="149" t="s">
        <v>243</v>
      </c>
      <c r="AU1883" s="149" t="s">
        <v>86</v>
      </c>
      <c r="AY1883" s="17" t="s">
        <v>241</v>
      </c>
      <c r="BE1883" s="150">
        <f>IF(N1883="základní",J1883,0)</f>
        <v>0</v>
      </c>
      <c r="BF1883" s="150">
        <f>IF(N1883="snížená",J1883,0)</f>
        <v>0</v>
      </c>
      <c r="BG1883" s="150">
        <f>IF(N1883="zákl. přenesená",J1883,0)</f>
        <v>0</v>
      </c>
      <c r="BH1883" s="150">
        <f>IF(N1883="sníž. přenesená",J1883,0)</f>
        <v>0</v>
      </c>
      <c r="BI1883" s="150">
        <f>IF(N1883="nulová",J1883,0)</f>
        <v>0</v>
      </c>
      <c r="BJ1883" s="17" t="s">
        <v>86</v>
      </c>
      <c r="BK1883" s="150">
        <f>ROUND(I1883*H1883,2)</f>
        <v>0</v>
      </c>
      <c r="BL1883" s="17" t="s">
        <v>334</v>
      </c>
      <c r="BM1883" s="149" t="s">
        <v>4395</v>
      </c>
    </row>
    <row r="1884" spans="2:65" s="12" customFormat="1" ht="12">
      <c r="B1884" s="151"/>
      <c r="D1884" s="152" t="s">
        <v>249</v>
      </c>
      <c r="E1884" s="153" t="s">
        <v>1</v>
      </c>
      <c r="F1884" s="154" t="s">
        <v>872</v>
      </c>
      <c r="H1884" s="155">
        <v>56.34</v>
      </c>
      <c r="I1884" s="156"/>
      <c r="L1884" s="151"/>
      <c r="M1884" s="157"/>
      <c r="T1884" s="158"/>
      <c r="AT1884" s="153" t="s">
        <v>249</v>
      </c>
      <c r="AU1884" s="153" t="s">
        <v>86</v>
      </c>
      <c r="AV1884" s="12" t="s">
        <v>86</v>
      </c>
      <c r="AW1884" s="12" t="s">
        <v>30</v>
      </c>
      <c r="AX1884" s="12" t="s">
        <v>73</v>
      </c>
      <c r="AY1884" s="153" t="s">
        <v>241</v>
      </c>
    </row>
    <row r="1885" spans="2:65" s="12" customFormat="1" ht="12">
      <c r="B1885" s="151"/>
      <c r="D1885" s="152" t="s">
        <v>249</v>
      </c>
      <c r="E1885" s="153" t="s">
        <v>1</v>
      </c>
      <c r="F1885" s="154" t="s">
        <v>875</v>
      </c>
      <c r="H1885" s="155">
        <v>17.23</v>
      </c>
      <c r="I1885" s="156"/>
      <c r="L1885" s="151"/>
      <c r="M1885" s="157"/>
      <c r="T1885" s="158"/>
      <c r="AT1885" s="153" t="s">
        <v>249</v>
      </c>
      <c r="AU1885" s="153" t="s">
        <v>86</v>
      </c>
      <c r="AV1885" s="12" t="s">
        <v>86</v>
      </c>
      <c r="AW1885" s="12" t="s">
        <v>30</v>
      </c>
      <c r="AX1885" s="12" t="s">
        <v>73</v>
      </c>
      <c r="AY1885" s="153" t="s">
        <v>241</v>
      </c>
    </row>
    <row r="1886" spans="2:65" s="12" customFormat="1" ht="12">
      <c r="B1886" s="151"/>
      <c r="D1886" s="152" t="s">
        <v>249</v>
      </c>
      <c r="E1886" s="153" t="s">
        <v>1</v>
      </c>
      <c r="F1886" s="154" t="s">
        <v>876</v>
      </c>
      <c r="H1886" s="155">
        <v>17.23</v>
      </c>
      <c r="I1886" s="156"/>
      <c r="L1886" s="151"/>
      <c r="M1886" s="157"/>
      <c r="T1886" s="158"/>
      <c r="AT1886" s="153" t="s">
        <v>249</v>
      </c>
      <c r="AU1886" s="153" t="s">
        <v>86</v>
      </c>
      <c r="AV1886" s="12" t="s">
        <v>86</v>
      </c>
      <c r="AW1886" s="12" t="s">
        <v>30</v>
      </c>
      <c r="AX1886" s="12" t="s">
        <v>73</v>
      </c>
      <c r="AY1886" s="153" t="s">
        <v>241</v>
      </c>
    </row>
    <row r="1887" spans="2:65" s="12" customFormat="1" ht="12">
      <c r="B1887" s="151"/>
      <c r="D1887" s="152" t="s">
        <v>249</v>
      </c>
      <c r="E1887" s="153" t="s">
        <v>1</v>
      </c>
      <c r="F1887" s="154" t="s">
        <v>879</v>
      </c>
      <c r="H1887" s="155">
        <v>17.23</v>
      </c>
      <c r="I1887" s="156"/>
      <c r="L1887" s="151"/>
      <c r="M1887" s="157"/>
      <c r="T1887" s="158"/>
      <c r="AT1887" s="153" t="s">
        <v>249</v>
      </c>
      <c r="AU1887" s="153" t="s">
        <v>86</v>
      </c>
      <c r="AV1887" s="12" t="s">
        <v>86</v>
      </c>
      <c r="AW1887" s="12" t="s">
        <v>30</v>
      </c>
      <c r="AX1887" s="12" t="s">
        <v>73</v>
      </c>
      <c r="AY1887" s="153" t="s">
        <v>241</v>
      </c>
    </row>
    <row r="1888" spans="2:65" s="12" customFormat="1" ht="12">
      <c r="B1888" s="151"/>
      <c r="D1888" s="152" t="s">
        <v>249</v>
      </c>
      <c r="E1888" s="153" t="s">
        <v>1</v>
      </c>
      <c r="F1888" s="154" t="s">
        <v>880</v>
      </c>
      <c r="H1888" s="155">
        <v>19.84</v>
      </c>
      <c r="I1888" s="156"/>
      <c r="L1888" s="151"/>
      <c r="M1888" s="157"/>
      <c r="T1888" s="158"/>
      <c r="AT1888" s="153" t="s">
        <v>249</v>
      </c>
      <c r="AU1888" s="153" t="s">
        <v>86</v>
      </c>
      <c r="AV1888" s="12" t="s">
        <v>86</v>
      </c>
      <c r="AW1888" s="12" t="s">
        <v>30</v>
      </c>
      <c r="AX1888" s="12" t="s">
        <v>73</v>
      </c>
      <c r="AY1888" s="153" t="s">
        <v>241</v>
      </c>
    </row>
    <row r="1889" spans="2:65" s="12" customFormat="1" ht="12">
      <c r="B1889" s="151"/>
      <c r="D1889" s="152" t="s">
        <v>249</v>
      </c>
      <c r="E1889" s="153" t="s">
        <v>1</v>
      </c>
      <c r="F1889" s="154" t="s">
        <v>884</v>
      </c>
      <c r="H1889" s="155">
        <v>17.23</v>
      </c>
      <c r="I1889" s="156"/>
      <c r="L1889" s="151"/>
      <c r="M1889" s="157"/>
      <c r="T1889" s="158"/>
      <c r="AT1889" s="153" t="s">
        <v>249</v>
      </c>
      <c r="AU1889" s="153" t="s">
        <v>86</v>
      </c>
      <c r="AV1889" s="12" t="s">
        <v>86</v>
      </c>
      <c r="AW1889" s="12" t="s">
        <v>30</v>
      </c>
      <c r="AX1889" s="12" t="s">
        <v>73</v>
      </c>
      <c r="AY1889" s="153" t="s">
        <v>241</v>
      </c>
    </row>
    <row r="1890" spans="2:65" s="12" customFormat="1" ht="12">
      <c r="B1890" s="151"/>
      <c r="D1890" s="152" t="s">
        <v>249</v>
      </c>
      <c r="E1890" s="153" t="s">
        <v>1</v>
      </c>
      <c r="F1890" s="154" t="s">
        <v>885</v>
      </c>
      <c r="H1890" s="155">
        <v>17.23</v>
      </c>
      <c r="I1890" s="156"/>
      <c r="L1890" s="151"/>
      <c r="M1890" s="157"/>
      <c r="T1890" s="158"/>
      <c r="AT1890" s="153" t="s">
        <v>249</v>
      </c>
      <c r="AU1890" s="153" t="s">
        <v>86</v>
      </c>
      <c r="AV1890" s="12" t="s">
        <v>86</v>
      </c>
      <c r="AW1890" s="12" t="s">
        <v>30</v>
      </c>
      <c r="AX1890" s="12" t="s">
        <v>73</v>
      </c>
      <c r="AY1890" s="153" t="s">
        <v>241</v>
      </c>
    </row>
    <row r="1891" spans="2:65" s="13" customFormat="1" ht="12">
      <c r="B1891" s="159"/>
      <c r="D1891" s="152" t="s">
        <v>249</v>
      </c>
      <c r="E1891" s="160" t="s">
        <v>1</v>
      </c>
      <c r="F1891" s="161" t="s">
        <v>251</v>
      </c>
      <c r="H1891" s="162">
        <v>162.33000000000001</v>
      </c>
      <c r="I1891" s="163"/>
      <c r="L1891" s="159"/>
      <c r="M1891" s="164"/>
      <c r="T1891" s="165"/>
      <c r="AT1891" s="160" t="s">
        <v>249</v>
      </c>
      <c r="AU1891" s="160" t="s">
        <v>86</v>
      </c>
      <c r="AV1891" s="13" t="s">
        <v>247</v>
      </c>
      <c r="AW1891" s="13" t="s">
        <v>30</v>
      </c>
      <c r="AX1891" s="13" t="s">
        <v>80</v>
      </c>
      <c r="AY1891" s="160" t="s">
        <v>241</v>
      </c>
    </row>
    <row r="1892" spans="2:65" s="1" customFormat="1" ht="24.25" customHeight="1">
      <c r="B1892" s="32"/>
      <c r="C1892" s="137" t="s">
        <v>2664</v>
      </c>
      <c r="D1892" s="137" t="s">
        <v>243</v>
      </c>
      <c r="E1892" s="138" t="s">
        <v>2679</v>
      </c>
      <c r="F1892" s="139" t="s">
        <v>2680</v>
      </c>
      <c r="G1892" s="140" t="s">
        <v>246</v>
      </c>
      <c r="H1892" s="141">
        <v>162.33000000000001</v>
      </c>
      <c r="I1892" s="142"/>
      <c r="J1892" s="143">
        <f>ROUND(I1892*H1892,2)</f>
        <v>0</v>
      </c>
      <c r="K1892" s="144"/>
      <c r="L1892" s="32"/>
      <c r="M1892" s="145" t="s">
        <v>1</v>
      </c>
      <c r="N1892" s="146" t="s">
        <v>39</v>
      </c>
      <c r="P1892" s="147">
        <f>O1892*H1892</f>
        <v>0</v>
      </c>
      <c r="Q1892" s="147">
        <v>3.0000000000000001E-5</v>
      </c>
      <c r="R1892" s="147">
        <f>Q1892*H1892</f>
        <v>4.8699000000000008E-3</v>
      </c>
      <c r="S1892" s="147">
        <v>0</v>
      </c>
      <c r="T1892" s="148">
        <f>S1892*H1892</f>
        <v>0</v>
      </c>
      <c r="AR1892" s="149" t="s">
        <v>334</v>
      </c>
      <c r="AT1892" s="149" t="s">
        <v>243</v>
      </c>
      <c r="AU1892" s="149" t="s">
        <v>86</v>
      </c>
      <c r="AY1892" s="17" t="s">
        <v>241</v>
      </c>
      <c r="BE1892" s="150">
        <f>IF(N1892="základní",J1892,0)</f>
        <v>0</v>
      </c>
      <c r="BF1892" s="150">
        <f>IF(N1892="snížená",J1892,0)</f>
        <v>0</v>
      </c>
      <c r="BG1892" s="150">
        <f>IF(N1892="zákl. přenesená",J1892,0)</f>
        <v>0</v>
      </c>
      <c r="BH1892" s="150">
        <f>IF(N1892="sníž. přenesená",J1892,0)</f>
        <v>0</v>
      </c>
      <c r="BI1892" s="150">
        <f>IF(N1892="nulová",J1892,0)</f>
        <v>0</v>
      </c>
      <c r="BJ1892" s="17" t="s">
        <v>86</v>
      </c>
      <c r="BK1892" s="150">
        <f>ROUND(I1892*H1892,2)</f>
        <v>0</v>
      </c>
      <c r="BL1892" s="17" t="s">
        <v>334</v>
      </c>
      <c r="BM1892" s="149" t="s">
        <v>4396</v>
      </c>
    </row>
    <row r="1893" spans="2:65" s="12" customFormat="1" ht="12">
      <c r="B1893" s="151"/>
      <c r="D1893" s="152" t="s">
        <v>249</v>
      </c>
      <c r="E1893" s="153" t="s">
        <v>1</v>
      </c>
      <c r="F1893" s="154" t="s">
        <v>872</v>
      </c>
      <c r="H1893" s="155">
        <v>56.34</v>
      </c>
      <c r="I1893" s="156"/>
      <c r="L1893" s="151"/>
      <c r="M1893" s="157"/>
      <c r="T1893" s="158"/>
      <c r="AT1893" s="153" t="s">
        <v>249</v>
      </c>
      <c r="AU1893" s="153" t="s">
        <v>86</v>
      </c>
      <c r="AV1893" s="12" t="s">
        <v>86</v>
      </c>
      <c r="AW1893" s="12" t="s">
        <v>30</v>
      </c>
      <c r="AX1893" s="12" t="s">
        <v>73</v>
      </c>
      <c r="AY1893" s="153" t="s">
        <v>241</v>
      </c>
    </row>
    <row r="1894" spans="2:65" s="12" customFormat="1" ht="12">
      <c r="B1894" s="151"/>
      <c r="D1894" s="152" t="s">
        <v>249</v>
      </c>
      <c r="E1894" s="153" t="s">
        <v>1</v>
      </c>
      <c r="F1894" s="154" t="s">
        <v>875</v>
      </c>
      <c r="H1894" s="155">
        <v>17.23</v>
      </c>
      <c r="I1894" s="156"/>
      <c r="L1894" s="151"/>
      <c r="M1894" s="157"/>
      <c r="T1894" s="158"/>
      <c r="AT1894" s="153" t="s">
        <v>249</v>
      </c>
      <c r="AU1894" s="153" t="s">
        <v>86</v>
      </c>
      <c r="AV1894" s="12" t="s">
        <v>86</v>
      </c>
      <c r="AW1894" s="12" t="s">
        <v>30</v>
      </c>
      <c r="AX1894" s="12" t="s">
        <v>73</v>
      </c>
      <c r="AY1894" s="153" t="s">
        <v>241</v>
      </c>
    </row>
    <row r="1895" spans="2:65" s="12" customFormat="1" ht="12">
      <c r="B1895" s="151"/>
      <c r="D1895" s="152" t="s">
        <v>249</v>
      </c>
      <c r="E1895" s="153" t="s">
        <v>1</v>
      </c>
      <c r="F1895" s="154" t="s">
        <v>876</v>
      </c>
      <c r="H1895" s="155">
        <v>17.23</v>
      </c>
      <c r="I1895" s="156"/>
      <c r="L1895" s="151"/>
      <c r="M1895" s="157"/>
      <c r="T1895" s="158"/>
      <c r="AT1895" s="153" t="s">
        <v>249</v>
      </c>
      <c r="AU1895" s="153" t="s">
        <v>86</v>
      </c>
      <c r="AV1895" s="12" t="s">
        <v>86</v>
      </c>
      <c r="AW1895" s="12" t="s">
        <v>30</v>
      </c>
      <c r="AX1895" s="12" t="s">
        <v>73</v>
      </c>
      <c r="AY1895" s="153" t="s">
        <v>241</v>
      </c>
    </row>
    <row r="1896" spans="2:65" s="12" customFormat="1" ht="12">
      <c r="B1896" s="151"/>
      <c r="D1896" s="152" t="s">
        <v>249</v>
      </c>
      <c r="E1896" s="153" t="s">
        <v>1</v>
      </c>
      <c r="F1896" s="154" t="s">
        <v>879</v>
      </c>
      <c r="H1896" s="155">
        <v>17.23</v>
      </c>
      <c r="I1896" s="156"/>
      <c r="L1896" s="151"/>
      <c r="M1896" s="157"/>
      <c r="T1896" s="158"/>
      <c r="AT1896" s="153" t="s">
        <v>249</v>
      </c>
      <c r="AU1896" s="153" t="s">
        <v>86</v>
      </c>
      <c r="AV1896" s="12" t="s">
        <v>86</v>
      </c>
      <c r="AW1896" s="12" t="s">
        <v>30</v>
      </c>
      <c r="AX1896" s="12" t="s">
        <v>73</v>
      </c>
      <c r="AY1896" s="153" t="s">
        <v>241</v>
      </c>
    </row>
    <row r="1897" spans="2:65" s="12" customFormat="1" ht="12">
      <c r="B1897" s="151"/>
      <c r="D1897" s="152" t="s">
        <v>249</v>
      </c>
      <c r="E1897" s="153" t="s">
        <v>1</v>
      </c>
      <c r="F1897" s="154" t="s">
        <v>880</v>
      </c>
      <c r="H1897" s="155">
        <v>19.84</v>
      </c>
      <c r="I1897" s="156"/>
      <c r="L1897" s="151"/>
      <c r="M1897" s="157"/>
      <c r="T1897" s="158"/>
      <c r="AT1897" s="153" t="s">
        <v>249</v>
      </c>
      <c r="AU1897" s="153" t="s">
        <v>86</v>
      </c>
      <c r="AV1897" s="12" t="s">
        <v>86</v>
      </c>
      <c r="AW1897" s="12" t="s">
        <v>30</v>
      </c>
      <c r="AX1897" s="12" t="s">
        <v>73</v>
      </c>
      <c r="AY1897" s="153" t="s">
        <v>241</v>
      </c>
    </row>
    <row r="1898" spans="2:65" s="12" customFormat="1" ht="12">
      <c r="B1898" s="151"/>
      <c r="D1898" s="152" t="s">
        <v>249</v>
      </c>
      <c r="E1898" s="153" t="s">
        <v>1</v>
      </c>
      <c r="F1898" s="154" t="s">
        <v>884</v>
      </c>
      <c r="H1898" s="155">
        <v>17.23</v>
      </c>
      <c r="I1898" s="156"/>
      <c r="L1898" s="151"/>
      <c r="M1898" s="157"/>
      <c r="T1898" s="158"/>
      <c r="AT1898" s="153" t="s">
        <v>249</v>
      </c>
      <c r="AU1898" s="153" t="s">
        <v>86</v>
      </c>
      <c r="AV1898" s="12" t="s">
        <v>86</v>
      </c>
      <c r="AW1898" s="12" t="s">
        <v>30</v>
      </c>
      <c r="AX1898" s="12" t="s">
        <v>73</v>
      </c>
      <c r="AY1898" s="153" t="s">
        <v>241</v>
      </c>
    </row>
    <row r="1899" spans="2:65" s="12" customFormat="1" ht="12">
      <c r="B1899" s="151"/>
      <c r="D1899" s="152" t="s">
        <v>249</v>
      </c>
      <c r="E1899" s="153" t="s">
        <v>1</v>
      </c>
      <c r="F1899" s="154" t="s">
        <v>885</v>
      </c>
      <c r="H1899" s="155">
        <v>17.23</v>
      </c>
      <c r="I1899" s="156"/>
      <c r="L1899" s="151"/>
      <c r="M1899" s="157"/>
      <c r="T1899" s="158"/>
      <c r="AT1899" s="153" t="s">
        <v>249</v>
      </c>
      <c r="AU1899" s="153" t="s">
        <v>86</v>
      </c>
      <c r="AV1899" s="12" t="s">
        <v>86</v>
      </c>
      <c r="AW1899" s="12" t="s">
        <v>30</v>
      </c>
      <c r="AX1899" s="12" t="s">
        <v>73</v>
      </c>
      <c r="AY1899" s="153" t="s">
        <v>241</v>
      </c>
    </row>
    <row r="1900" spans="2:65" s="13" customFormat="1" ht="12">
      <c r="B1900" s="159"/>
      <c r="D1900" s="152" t="s">
        <v>249</v>
      </c>
      <c r="E1900" s="160" t="s">
        <v>1</v>
      </c>
      <c r="F1900" s="161" t="s">
        <v>251</v>
      </c>
      <c r="H1900" s="162">
        <v>162.33000000000001</v>
      </c>
      <c r="I1900" s="163"/>
      <c r="L1900" s="159"/>
      <c r="M1900" s="164"/>
      <c r="T1900" s="165"/>
      <c r="AT1900" s="160" t="s">
        <v>249</v>
      </c>
      <c r="AU1900" s="160" t="s">
        <v>86</v>
      </c>
      <c r="AV1900" s="13" t="s">
        <v>247</v>
      </c>
      <c r="AW1900" s="13" t="s">
        <v>30</v>
      </c>
      <c r="AX1900" s="13" t="s">
        <v>80</v>
      </c>
      <c r="AY1900" s="160" t="s">
        <v>241</v>
      </c>
    </row>
    <row r="1901" spans="2:65" s="1" customFormat="1" ht="16.5" customHeight="1">
      <c r="B1901" s="32"/>
      <c r="C1901" s="137" t="s">
        <v>2670</v>
      </c>
      <c r="D1901" s="137" t="s">
        <v>243</v>
      </c>
      <c r="E1901" s="138" t="s">
        <v>2683</v>
      </c>
      <c r="F1901" s="139" t="s">
        <v>2684</v>
      </c>
      <c r="G1901" s="140" t="s">
        <v>246</v>
      </c>
      <c r="H1901" s="141">
        <v>162.33000000000001</v>
      </c>
      <c r="I1901" s="142"/>
      <c r="J1901" s="143">
        <f>ROUND(I1901*H1901,2)</f>
        <v>0</v>
      </c>
      <c r="K1901" s="144"/>
      <c r="L1901" s="32"/>
      <c r="M1901" s="145" t="s">
        <v>1</v>
      </c>
      <c r="N1901" s="146" t="s">
        <v>39</v>
      </c>
      <c r="P1901" s="147">
        <f>O1901*H1901</f>
        <v>0</v>
      </c>
      <c r="Q1901" s="147">
        <v>2.9999999999999997E-4</v>
      </c>
      <c r="R1901" s="147">
        <f>Q1901*H1901</f>
        <v>4.8698999999999999E-2</v>
      </c>
      <c r="S1901" s="147">
        <v>0</v>
      </c>
      <c r="T1901" s="148">
        <f>S1901*H1901</f>
        <v>0</v>
      </c>
      <c r="AR1901" s="149" t="s">
        <v>334</v>
      </c>
      <c r="AT1901" s="149" t="s">
        <v>243</v>
      </c>
      <c r="AU1901" s="149" t="s">
        <v>86</v>
      </c>
      <c r="AY1901" s="17" t="s">
        <v>241</v>
      </c>
      <c r="BE1901" s="150">
        <f>IF(N1901="základní",J1901,0)</f>
        <v>0</v>
      </c>
      <c r="BF1901" s="150">
        <f>IF(N1901="snížená",J1901,0)</f>
        <v>0</v>
      </c>
      <c r="BG1901" s="150">
        <f>IF(N1901="zákl. přenesená",J1901,0)</f>
        <v>0</v>
      </c>
      <c r="BH1901" s="150">
        <f>IF(N1901="sníž. přenesená",J1901,0)</f>
        <v>0</v>
      </c>
      <c r="BI1901" s="150">
        <f>IF(N1901="nulová",J1901,0)</f>
        <v>0</v>
      </c>
      <c r="BJ1901" s="17" t="s">
        <v>86</v>
      </c>
      <c r="BK1901" s="150">
        <f>ROUND(I1901*H1901,2)</f>
        <v>0</v>
      </c>
      <c r="BL1901" s="17" t="s">
        <v>334</v>
      </c>
      <c r="BM1901" s="149" t="s">
        <v>4397</v>
      </c>
    </row>
    <row r="1902" spans="2:65" s="12" customFormat="1" ht="12">
      <c r="B1902" s="151"/>
      <c r="D1902" s="152" t="s">
        <v>249</v>
      </c>
      <c r="E1902" s="153" t="s">
        <v>1</v>
      </c>
      <c r="F1902" s="154" t="s">
        <v>872</v>
      </c>
      <c r="H1902" s="155">
        <v>56.34</v>
      </c>
      <c r="I1902" s="156"/>
      <c r="L1902" s="151"/>
      <c r="M1902" s="157"/>
      <c r="T1902" s="158"/>
      <c r="AT1902" s="153" t="s">
        <v>249</v>
      </c>
      <c r="AU1902" s="153" t="s">
        <v>86</v>
      </c>
      <c r="AV1902" s="12" t="s">
        <v>86</v>
      </c>
      <c r="AW1902" s="12" t="s">
        <v>30</v>
      </c>
      <c r="AX1902" s="12" t="s">
        <v>73</v>
      </c>
      <c r="AY1902" s="153" t="s">
        <v>241</v>
      </c>
    </row>
    <row r="1903" spans="2:65" s="12" customFormat="1" ht="12">
      <c r="B1903" s="151"/>
      <c r="D1903" s="152" t="s">
        <v>249</v>
      </c>
      <c r="E1903" s="153" t="s">
        <v>1</v>
      </c>
      <c r="F1903" s="154" t="s">
        <v>875</v>
      </c>
      <c r="H1903" s="155">
        <v>17.23</v>
      </c>
      <c r="I1903" s="156"/>
      <c r="L1903" s="151"/>
      <c r="M1903" s="157"/>
      <c r="T1903" s="158"/>
      <c r="AT1903" s="153" t="s">
        <v>249</v>
      </c>
      <c r="AU1903" s="153" t="s">
        <v>86</v>
      </c>
      <c r="AV1903" s="12" t="s">
        <v>86</v>
      </c>
      <c r="AW1903" s="12" t="s">
        <v>30</v>
      </c>
      <c r="AX1903" s="12" t="s">
        <v>73</v>
      </c>
      <c r="AY1903" s="153" t="s">
        <v>241</v>
      </c>
    </row>
    <row r="1904" spans="2:65" s="12" customFormat="1" ht="12">
      <c r="B1904" s="151"/>
      <c r="D1904" s="152" t="s">
        <v>249</v>
      </c>
      <c r="E1904" s="153" t="s">
        <v>1</v>
      </c>
      <c r="F1904" s="154" t="s">
        <v>876</v>
      </c>
      <c r="H1904" s="155">
        <v>17.23</v>
      </c>
      <c r="I1904" s="156"/>
      <c r="L1904" s="151"/>
      <c r="M1904" s="157"/>
      <c r="T1904" s="158"/>
      <c r="AT1904" s="153" t="s">
        <v>249</v>
      </c>
      <c r="AU1904" s="153" t="s">
        <v>86</v>
      </c>
      <c r="AV1904" s="12" t="s">
        <v>86</v>
      </c>
      <c r="AW1904" s="12" t="s">
        <v>30</v>
      </c>
      <c r="AX1904" s="12" t="s">
        <v>73</v>
      </c>
      <c r="AY1904" s="153" t="s">
        <v>241</v>
      </c>
    </row>
    <row r="1905" spans="2:65" s="12" customFormat="1" ht="12">
      <c r="B1905" s="151"/>
      <c r="D1905" s="152" t="s">
        <v>249</v>
      </c>
      <c r="E1905" s="153" t="s">
        <v>1</v>
      </c>
      <c r="F1905" s="154" t="s">
        <v>879</v>
      </c>
      <c r="H1905" s="155">
        <v>17.23</v>
      </c>
      <c r="I1905" s="156"/>
      <c r="L1905" s="151"/>
      <c r="M1905" s="157"/>
      <c r="T1905" s="158"/>
      <c r="AT1905" s="153" t="s">
        <v>249</v>
      </c>
      <c r="AU1905" s="153" t="s">
        <v>86</v>
      </c>
      <c r="AV1905" s="12" t="s">
        <v>86</v>
      </c>
      <c r="AW1905" s="12" t="s">
        <v>30</v>
      </c>
      <c r="AX1905" s="12" t="s">
        <v>73</v>
      </c>
      <c r="AY1905" s="153" t="s">
        <v>241</v>
      </c>
    </row>
    <row r="1906" spans="2:65" s="12" customFormat="1" ht="12">
      <c r="B1906" s="151"/>
      <c r="D1906" s="152" t="s">
        <v>249</v>
      </c>
      <c r="E1906" s="153" t="s">
        <v>1</v>
      </c>
      <c r="F1906" s="154" t="s">
        <v>880</v>
      </c>
      <c r="H1906" s="155">
        <v>19.84</v>
      </c>
      <c r="I1906" s="156"/>
      <c r="L1906" s="151"/>
      <c r="M1906" s="157"/>
      <c r="T1906" s="158"/>
      <c r="AT1906" s="153" t="s">
        <v>249</v>
      </c>
      <c r="AU1906" s="153" t="s">
        <v>86</v>
      </c>
      <c r="AV1906" s="12" t="s">
        <v>86</v>
      </c>
      <c r="AW1906" s="12" t="s">
        <v>30</v>
      </c>
      <c r="AX1906" s="12" t="s">
        <v>73</v>
      </c>
      <c r="AY1906" s="153" t="s">
        <v>241</v>
      </c>
    </row>
    <row r="1907" spans="2:65" s="12" customFormat="1" ht="12">
      <c r="B1907" s="151"/>
      <c r="D1907" s="152" t="s">
        <v>249</v>
      </c>
      <c r="E1907" s="153" t="s">
        <v>1</v>
      </c>
      <c r="F1907" s="154" t="s">
        <v>884</v>
      </c>
      <c r="H1907" s="155">
        <v>17.23</v>
      </c>
      <c r="I1907" s="156"/>
      <c r="L1907" s="151"/>
      <c r="M1907" s="157"/>
      <c r="T1907" s="158"/>
      <c r="AT1907" s="153" t="s">
        <v>249</v>
      </c>
      <c r="AU1907" s="153" t="s">
        <v>86</v>
      </c>
      <c r="AV1907" s="12" t="s">
        <v>86</v>
      </c>
      <c r="AW1907" s="12" t="s">
        <v>30</v>
      </c>
      <c r="AX1907" s="12" t="s">
        <v>73</v>
      </c>
      <c r="AY1907" s="153" t="s">
        <v>241</v>
      </c>
    </row>
    <row r="1908" spans="2:65" s="12" customFormat="1" ht="12">
      <c r="B1908" s="151"/>
      <c r="D1908" s="152" t="s">
        <v>249</v>
      </c>
      <c r="E1908" s="153" t="s">
        <v>1</v>
      </c>
      <c r="F1908" s="154" t="s">
        <v>885</v>
      </c>
      <c r="H1908" s="155">
        <v>17.23</v>
      </c>
      <c r="I1908" s="156"/>
      <c r="L1908" s="151"/>
      <c r="M1908" s="157"/>
      <c r="T1908" s="158"/>
      <c r="AT1908" s="153" t="s">
        <v>249</v>
      </c>
      <c r="AU1908" s="153" t="s">
        <v>86</v>
      </c>
      <c r="AV1908" s="12" t="s">
        <v>86</v>
      </c>
      <c r="AW1908" s="12" t="s">
        <v>30</v>
      </c>
      <c r="AX1908" s="12" t="s">
        <v>73</v>
      </c>
      <c r="AY1908" s="153" t="s">
        <v>241</v>
      </c>
    </row>
    <row r="1909" spans="2:65" s="13" customFormat="1" ht="12">
      <c r="B1909" s="159"/>
      <c r="D1909" s="152" t="s">
        <v>249</v>
      </c>
      <c r="E1909" s="160" t="s">
        <v>1</v>
      </c>
      <c r="F1909" s="161" t="s">
        <v>251</v>
      </c>
      <c r="H1909" s="162">
        <v>162.33000000000001</v>
      </c>
      <c r="I1909" s="163"/>
      <c r="L1909" s="159"/>
      <c r="M1909" s="164"/>
      <c r="T1909" s="165"/>
      <c r="AT1909" s="160" t="s">
        <v>249</v>
      </c>
      <c r="AU1909" s="160" t="s">
        <v>86</v>
      </c>
      <c r="AV1909" s="13" t="s">
        <v>247</v>
      </c>
      <c r="AW1909" s="13" t="s">
        <v>30</v>
      </c>
      <c r="AX1909" s="13" t="s">
        <v>80</v>
      </c>
      <c r="AY1909" s="160" t="s">
        <v>241</v>
      </c>
    </row>
    <row r="1910" spans="2:65" s="1" customFormat="1" ht="55.5" customHeight="1">
      <c r="B1910" s="32"/>
      <c r="C1910" s="173" t="s">
        <v>2674</v>
      </c>
      <c r="D1910" s="173" t="s">
        <v>319</v>
      </c>
      <c r="E1910" s="174" t="s">
        <v>2687</v>
      </c>
      <c r="F1910" s="175" t="s">
        <v>2688</v>
      </c>
      <c r="G1910" s="176" t="s">
        <v>246</v>
      </c>
      <c r="H1910" s="177">
        <v>170.447</v>
      </c>
      <c r="I1910" s="178"/>
      <c r="J1910" s="179">
        <f>ROUND(I1910*H1910,2)</f>
        <v>0</v>
      </c>
      <c r="K1910" s="180"/>
      <c r="L1910" s="181"/>
      <c r="M1910" s="182" t="s">
        <v>1</v>
      </c>
      <c r="N1910" s="183" t="s">
        <v>39</v>
      </c>
      <c r="P1910" s="147">
        <f>O1910*H1910</f>
        <v>0</v>
      </c>
      <c r="Q1910" s="147">
        <v>2.5999999999999999E-3</v>
      </c>
      <c r="R1910" s="147">
        <f>Q1910*H1910</f>
        <v>0.44316220000000001</v>
      </c>
      <c r="S1910" s="147">
        <v>0</v>
      </c>
      <c r="T1910" s="148">
        <f>S1910*H1910</f>
        <v>0</v>
      </c>
      <c r="AR1910" s="149" t="s">
        <v>420</v>
      </c>
      <c r="AT1910" s="149" t="s">
        <v>319</v>
      </c>
      <c r="AU1910" s="149" t="s">
        <v>86</v>
      </c>
      <c r="AY1910" s="17" t="s">
        <v>241</v>
      </c>
      <c r="BE1910" s="150">
        <f>IF(N1910="základní",J1910,0)</f>
        <v>0</v>
      </c>
      <c r="BF1910" s="150">
        <f>IF(N1910="snížená",J1910,0)</f>
        <v>0</v>
      </c>
      <c r="BG1910" s="150">
        <f>IF(N1910="zákl. přenesená",J1910,0)</f>
        <v>0</v>
      </c>
      <c r="BH1910" s="150">
        <f>IF(N1910="sníž. přenesená",J1910,0)</f>
        <v>0</v>
      </c>
      <c r="BI1910" s="150">
        <f>IF(N1910="nulová",J1910,0)</f>
        <v>0</v>
      </c>
      <c r="BJ1910" s="17" t="s">
        <v>86</v>
      </c>
      <c r="BK1910" s="150">
        <f>ROUND(I1910*H1910,2)</f>
        <v>0</v>
      </c>
      <c r="BL1910" s="17" t="s">
        <v>334</v>
      </c>
      <c r="BM1910" s="149" t="s">
        <v>4398</v>
      </c>
    </row>
    <row r="1911" spans="2:65" s="12" customFormat="1" ht="12">
      <c r="B1911" s="151"/>
      <c r="D1911" s="152" t="s">
        <v>249</v>
      </c>
      <c r="E1911" s="153" t="s">
        <v>1</v>
      </c>
      <c r="F1911" s="154" t="s">
        <v>2690</v>
      </c>
      <c r="H1911" s="155">
        <v>170.447</v>
      </c>
      <c r="I1911" s="156"/>
      <c r="L1911" s="151"/>
      <c r="M1911" s="157"/>
      <c r="T1911" s="158"/>
      <c r="AT1911" s="153" t="s">
        <v>249</v>
      </c>
      <c r="AU1911" s="153" t="s">
        <v>86</v>
      </c>
      <c r="AV1911" s="12" t="s">
        <v>86</v>
      </c>
      <c r="AW1911" s="12" t="s">
        <v>30</v>
      </c>
      <c r="AX1911" s="12" t="s">
        <v>73</v>
      </c>
      <c r="AY1911" s="153" t="s">
        <v>241</v>
      </c>
    </row>
    <row r="1912" spans="2:65" s="13" customFormat="1" ht="12">
      <c r="B1912" s="159"/>
      <c r="D1912" s="152" t="s">
        <v>249</v>
      </c>
      <c r="E1912" s="160" t="s">
        <v>1</v>
      </c>
      <c r="F1912" s="161" t="s">
        <v>251</v>
      </c>
      <c r="H1912" s="162">
        <v>170.447</v>
      </c>
      <c r="I1912" s="163"/>
      <c r="L1912" s="159"/>
      <c r="M1912" s="164"/>
      <c r="T1912" s="165"/>
      <c r="AT1912" s="160" t="s">
        <v>249</v>
      </c>
      <c r="AU1912" s="160" t="s">
        <v>86</v>
      </c>
      <c r="AV1912" s="13" t="s">
        <v>247</v>
      </c>
      <c r="AW1912" s="13" t="s">
        <v>30</v>
      </c>
      <c r="AX1912" s="13" t="s">
        <v>80</v>
      </c>
      <c r="AY1912" s="160" t="s">
        <v>241</v>
      </c>
    </row>
    <row r="1913" spans="2:65" s="1" customFormat="1" ht="16.5" customHeight="1">
      <c r="B1913" s="32"/>
      <c r="C1913" s="137" t="s">
        <v>2678</v>
      </c>
      <c r="D1913" s="137" t="s">
        <v>243</v>
      </c>
      <c r="E1913" s="138" t="s">
        <v>2692</v>
      </c>
      <c r="F1913" s="139" t="s">
        <v>2693</v>
      </c>
      <c r="G1913" s="140" t="s">
        <v>299</v>
      </c>
      <c r="H1913" s="141">
        <v>126.75</v>
      </c>
      <c r="I1913" s="142"/>
      <c r="J1913" s="143">
        <f>ROUND(I1913*H1913,2)</f>
        <v>0</v>
      </c>
      <c r="K1913" s="144"/>
      <c r="L1913" s="32"/>
      <c r="M1913" s="145" t="s">
        <v>1</v>
      </c>
      <c r="N1913" s="146" t="s">
        <v>39</v>
      </c>
      <c r="P1913" s="147">
        <f>O1913*H1913</f>
        <v>0</v>
      </c>
      <c r="Q1913" s="147">
        <v>1.0000000000000001E-5</v>
      </c>
      <c r="R1913" s="147">
        <f>Q1913*H1913</f>
        <v>1.2675000000000002E-3</v>
      </c>
      <c r="S1913" s="147">
        <v>0</v>
      </c>
      <c r="T1913" s="148">
        <f>S1913*H1913</f>
        <v>0</v>
      </c>
      <c r="AR1913" s="149" t="s">
        <v>334</v>
      </c>
      <c r="AT1913" s="149" t="s">
        <v>243</v>
      </c>
      <c r="AU1913" s="149" t="s">
        <v>86</v>
      </c>
      <c r="AY1913" s="17" t="s">
        <v>241</v>
      </c>
      <c r="BE1913" s="150">
        <f>IF(N1913="základní",J1913,0)</f>
        <v>0</v>
      </c>
      <c r="BF1913" s="150">
        <f>IF(N1913="snížená",J1913,0)</f>
        <v>0</v>
      </c>
      <c r="BG1913" s="150">
        <f>IF(N1913="zákl. přenesená",J1913,0)</f>
        <v>0</v>
      </c>
      <c r="BH1913" s="150">
        <f>IF(N1913="sníž. přenesená",J1913,0)</f>
        <v>0</v>
      </c>
      <c r="BI1913" s="150">
        <f>IF(N1913="nulová",J1913,0)</f>
        <v>0</v>
      </c>
      <c r="BJ1913" s="17" t="s">
        <v>86</v>
      </c>
      <c r="BK1913" s="150">
        <f>ROUND(I1913*H1913,2)</f>
        <v>0</v>
      </c>
      <c r="BL1913" s="17" t="s">
        <v>334</v>
      </c>
      <c r="BM1913" s="149" t="s">
        <v>4399</v>
      </c>
    </row>
    <row r="1914" spans="2:65" s="15" customFormat="1" ht="12">
      <c r="B1914" s="184"/>
      <c r="D1914" s="152" t="s">
        <v>249</v>
      </c>
      <c r="E1914" s="185" t="s">
        <v>1</v>
      </c>
      <c r="F1914" s="186" t="s">
        <v>2695</v>
      </c>
      <c r="H1914" s="185" t="s">
        <v>1</v>
      </c>
      <c r="I1914" s="187"/>
      <c r="L1914" s="184"/>
      <c r="M1914" s="188"/>
      <c r="T1914" s="189"/>
      <c r="AT1914" s="185" t="s">
        <v>249</v>
      </c>
      <c r="AU1914" s="185" t="s">
        <v>86</v>
      </c>
      <c r="AV1914" s="15" t="s">
        <v>80</v>
      </c>
      <c r="AW1914" s="15" t="s">
        <v>30</v>
      </c>
      <c r="AX1914" s="15" t="s">
        <v>73</v>
      </c>
      <c r="AY1914" s="185" t="s">
        <v>241</v>
      </c>
    </row>
    <row r="1915" spans="2:65" s="12" customFormat="1" ht="12">
      <c r="B1915" s="151"/>
      <c r="D1915" s="152" t="s">
        <v>249</v>
      </c>
      <c r="E1915" s="153" t="s">
        <v>1</v>
      </c>
      <c r="F1915" s="154" t="s">
        <v>2696</v>
      </c>
      <c r="H1915" s="155">
        <v>34.1</v>
      </c>
      <c r="I1915" s="156"/>
      <c r="L1915" s="151"/>
      <c r="M1915" s="157"/>
      <c r="T1915" s="158"/>
      <c r="AT1915" s="153" t="s">
        <v>249</v>
      </c>
      <c r="AU1915" s="153" t="s">
        <v>86</v>
      </c>
      <c r="AV1915" s="12" t="s">
        <v>86</v>
      </c>
      <c r="AW1915" s="12" t="s">
        <v>30</v>
      </c>
      <c r="AX1915" s="12" t="s">
        <v>73</v>
      </c>
      <c r="AY1915" s="153" t="s">
        <v>241</v>
      </c>
    </row>
    <row r="1916" spans="2:65" s="12" customFormat="1" ht="12">
      <c r="B1916" s="151"/>
      <c r="D1916" s="152" t="s">
        <v>249</v>
      </c>
      <c r="E1916" s="153" t="s">
        <v>1</v>
      </c>
      <c r="F1916" s="154" t="s">
        <v>2697</v>
      </c>
      <c r="H1916" s="155">
        <v>-3.4</v>
      </c>
      <c r="I1916" s="156"/>
      <c r="L1916" s="151"/>
      <c r="M1916" s="157"/>
      <c r="T1916" s="158"/>
      <c r="AT1916" s="153" t="s">
        <v>249</v>
      </c>
      <c r="AU1916" s="153" t="s">
        <v>86</v>
      </c>
      <c r="AV1916" s="12" t="s">
        <v>86</v>
      </c>
      <c r="AW1916" s="12" t="s">
        <v>30</v>
      </c>
      <c r="AX1916" s="12" t="s">
        <v>73</v>
      </c>
      <c r="AY1916" s="153" t="s">
        <v>241</v>
      </c>
    </row>
    <row r="1917" spans="2:65" s="15" customFormat="1" ht="12">
      <c r="B1917" s="184"/>
      <c r="D1917" s="152" t="s">
        <v>249</v>
      </c>
      <c r="E1917" s="185" t="s">
        <v>1</v>
      </c>
      <c r="F1917" s="186" t="s">
        <v>2698</v>
      </c>
      <c r="H1917" s="185" t="s">
        <v>1</v>
      </c>
      <c r="I1917" s="187"/>
      <c r="L1917" s="184"/>
      <c r="M1917" s="188"/>
      <c r="T1917" s="189"/>
      <c r="AT1917" s="185" t="s">
        <v>249</v>
      </c>
      <c r="AU1917" s="185" t="s">
        <v>86</v>
      </c>
      <c r="AV1917" s="15" t="s">
        <v>80</v>
      </c>
      <c r="AW1917" s="15" t="s">
        <v>30</v>
      </c>
      <c r="AX1917" s="15" t="s">
        <v>73</v>
      </c>
      <c r="AY1917" s="185" t="s">
        <v>241</v>
      </c>
    </row>
    <row r="1918" spans="2:65" s="12" customFormat="1" ht="12">
      <c r="B1918" s="151"/>
      <c r="D1918" s="152" t="s">
        <v>249</v>
      </c>
      <c r="E1918" s="153" t="s">
        <v>1</v>
      </c>
      <c r="F1918" s="154" t="s">
        <v>2618</v>
      </c>
      <c r="H1918" s="155">
        <v>17.05</v>
      </c>
      <c r="I1918" s="156"/>
      <c r="L1918" s="151"/>
      <c r="M1918" s="157"/>
      <c r="T1918" s="158"/>
      <c r="AT1918" s="153" t="s">
        <v>249</v>
      </c>
      <c r="AU1918" s="153" t="s">
        <v>86</v>
      </c>
      <c r="AV1918" s="12" t="s">
        <v>86</v>
      </c>
      <c r="AW1918" s="12" t="s">
        <v>30</v>
      </c>
      <c r="AX1918" s="12" t="s">
        <v>73</v>
      </c>
      <c r="AY1918" s="153" t="s">
        <v>241</v>
      </c>
    </row>
    <row r="1919" spans="2:65" s="12" customFormat="1" ht="12">
      <c r="B1919" s="151"/>
      <c r="D1919" s="152" t="s">
        <v>249</v>
      </c>
      <c r="E1919" s="153" t="s">
        <v>1</v>
      </c>
      <c r="F1919" s="154" t="s">
        <v>2619</v>
      </c>
      <c r="H1919" s="155">
        <v>-1.9</v>
      </c>
      <c r="I1919" s="156"/>
      <c r="L1919" s="151"/>
      <c r="M1919" s="157"/>
      <c r="T1919" s="158"/>
      <c r="AT1919" s="153" t="s">
        <v>249</v>
      </c>
      <c r="AU1919" s="153" t="s">
        <v>86</v>
      </c>
      <c r="AV1919" s="12" t="s">
        <v>86</v>
      </c>
      <c r="AW1919" s="12" t="s">
        <v>30</v>
      </c>
      <c r="AX1919" s="12" t="s">
        <v>73</v>
      </c>
      <c r="AY1919" s="153" t="s">
        <v>241</v>
      </c>
    </row>
    <row r="1920" spans="2:65" s="15" customFormat="1" ht="12">
      <c r="B1920" s="184"/>
      <c r="D1920" s="152" t="s">
        <v>249</v>
      </c>
      <c r="E1920" s="185" t="s">
        <v>1</v>
      </c>
      <c r="F1920" s="186" t="s">
        <v>2699</v>
      </c>
      <c r="H1920" s="185" t="s">
        <v>1</v>
      </c>
      <c r="I1920" s="187"/>
      <c r="L1920" s="184"/>
      <c r="M1920" s="188"/>
      <c r="T1920" s="189"/>
      <c r="AT1920" s="185" t="s">
        <v>249</v>
      </c>
      <c r="AU1920" s="185" t="s">
        <v>86</v>
      </c>
      <c r="AV1920" s="15" t="s">
        <v>80</v>
      </c>
      <c r="AW1920" s="15" t="s">
        <v>30</v>
      </c>
      <c r="AX1920" s="15" t="s">
        <v>73</v>
      </c>
      <c r="AY1920" s="185" t="s">
        <v>241</v>
      </c>
    </row>
    <row r="1921" spans="2:65" s="12" customFormat="1" ht="12">
      <c r="B1921" s="151"/>
      <c r="D1921" s="152" t="s">
        <v>249</v>
      </c>
      <c r="E1921" s="153" t="s">
        <v>1</v>
      </c>
      <c r="F1921" s="154" t="s">
        <v>2618</v>
      </c>
      <c r="H1921" s="155">
        <v>17.05</v>
      </c>
      <c r="I1921" s="156"/>
      <c r="L1921" s="151"/>
      <c r="M1921" s="157"/>
      <c r="T1921" s="158"/>
      <c r="AT1921" s="153" t="s">
        <v>249</v>
      </c>
      <c r="AU1921" s="153" t="s">
        <v>86</v>
      </c>
      <c r="AV1921" s="12" t="s">
        <v>86</v>
      </c>
      <c r="AW1921" s="12" t="s">
        <v>30</v>
      </c>
      <c r="AX1921" s="12" t="s">
        <v>73</v>
      </c>
      <c r="AY1921" s="153" t="s">
        <v>241</v>
      </c>
    </row>
    <row r="1922" spans="2:65" s="12" customFormat="1" ht="12">
      <c r="B1922" s="151"/>
      <c r="D1922" s="152" t="s">
        <v>249</v>
      </c>
      <c r="E1922" s="153" t="s">
        <v>1</v>
      </c>
      <c r="F1922" s="154" t="s">
        <v>2619</v>
      </c>
      <c r="H1922" s="155">
        <v>-1.9</v>
      </c>
      <c r="I1922" s="156"/>
      <c r="L1922" s="151"/>
      <c r="M1922" s="157"/>
      <c r="T1922" s="158"/>
      <c r="AT1922" s="153" t="s">
        <v>249</v>
      </c>
      <c r="AU1922" s="153" t="s">
        <v>86</v>
      </c>
      <c r="AV1922" s="12" t="s">
        <v>86</v>
      </c>
      <c r="AW1922" s="12" t="s">
        <v>30</v>
      </c>
      <c r="AX1922" s="12" t="s">
        <v>73</v>
      </c>
      <c r="AY1922" s="153" t="s">
        <v>241</v>
      </c>
    </row>
    <row r="1923" spans="2:65" s="15" customFormat="1" ht="12">
      <c r="B1923" s="184"/>
      <c r="D1923" s="152" t="s">
        <v>249</v>
      </c>
      <c r="E1923" s="185" t="s">
        <v>1</v>
      </c>
      <c r="F1923" s="186" t="s">
        <v>2700</v>
      </c>
      <c r="H1923" s="185" t="s">
        <v>1</v>
      </c>
      <c r="I1923" s="187"/>
      <c r="L1923" s="184"/>
      <c r="M1923" s="188"/>
      <c r="T1923" s="189"/>
      <c r="AT1923" s="185" t="s">
        <v>249</v>
      </c>
      <c r="AU1923" s="185" t="s">
        <v>86</v>
      </c>
      <c r="AV1923" s="15" t="s">
        <v>80</v>
      </c>
      <c r="AW1923" s="15" t="s">
        <v>30</v>
      </c>
      <c r="AX1923" s="15" t="s">
        <v>73</v>
      </c>
      <c r="AY1923" s="185" t="s">
        <v>241</v>
      </c>
    </row>
    <row r="1924" spans="2:65" s="12" customFormat="1" ht="12">
      <c r="B1924" s="151"/>
      <c r="D1924" s="152" t="s">
        <v>249</v>
      </c>
      <c r="E1924" s="153" t="s">
        <v>1</v>
      </c>
      <c r="F1924" s="154" t="s">
        <v>2618</v>
      </c>
      <c r="H1924" s="155">
        <v>17.05</v>
      </c>
      <c r="I1924" s="156"/>
      <c r="L1924" s="151"/>
      <c r="M1924" s="157"/>
      <c r="T1924" s="158"/>
      <c r="AT1924" s="153" t="s">
        <v>249</v>
      </c>
      <c r="AU1924" s="153" t="s">
        <v>86</v>
      </c>
      <c r="AV1924" s="12" t="s">
        <v>86</v>
      </c>
      <c r="AW1924" s="12" t="s">
        <v>30</v>
      </c>
      <c r="AX1924" s="12" t="s">
        <v>73</v>
      </c>
      <c r="AY1924" s="153" t="s">
        <v>241</v>
      </c>
    </row>
    <row r="1925" spans="2:65" s="12" customFormat="1" ht="12">
      <c r="B1925" s="151"/>
      <c r="D1925" s="152" t="s">
        <v>249</v>
      </c>
      <c r="E1925" s="153" t="s">
        <v>1</v>
      </c>
      <c r="F1925" s="154" t="s">
        <v>2619</v>
      </c>
      <c r="H1925" s="155">
        <v>-1.9</v>
      </c>
      <c r="I1925" s="156"/>
      <c r="L1925" s="151"/>
      <c r="M1925" s="157"/>
      <c r="T1925" s="158"/>
      <c r="AT1925" s="153" t="s">
        <v>249</v>
      </c>
      <c r="AU1925" s="153" t="s">
        <v>86</v>
      </c>
      <c r="AV1925" s="12" t="s">
        <v>86</v>
      </c>
      <c r="AW1925" s="12" t="s">
        <v>30</v>
      </c>
      <c r="AX1925" s="12" t="s">
        <v>73</v>
      </c>
      <c r="AY1925" s="153" t="s">
        <v>241</v>
      </c>
    </row>
    <row r="1926" spans="2:65" s="15" customFormat="1" ht="12">
      <c r="B1926" s="184"/>
      <c r="D1926" s="152" t="s">
        <v>249</v>
      </c>
      <c r="E1926" s="185" t="s">
        <v>1</v>
      </c>
      <c r="F1926" s="186" t="s">
        <v>2701</v>
      </c>
      <c r="H1926" s="185" t="s">
        <v>1</v>
      </c>
      <c r="I1926" s="187"/>
      <c r="L1926" s="184"/>
      <c r="M1926" s="188"/>
      <c r="T1926" s="189"/>
      <c r="AT1926" s="185" t="s">
        <v>249</v>
      </c>
      <c r="AU1926" s="185" t="s">
        <v>86</v>
      </c>
      <c r="AV1926" s="15" t="s">
        <v>80</v>
      </c>
      <c r="AW1926" s="15" t="s">
        <v>30</v>
      </c>
      <c r="AX1926" s="15" t="s">
        <v>73</v>
      </c>
      <c r="AY1926" s="185" t="s">
        <v>241</v>
      </c>
    </row>
    <row r="1927" spans="2:65" s="12" customFormat="1" ht="12">
      <c r="B1927" s="151"/>
      <c r="D1927" s="152" t="s">
        <v>249</v>
      </c>
      <c r="E1927" s="153" t="s">
        <v>1</v>
      </c>
      <c r="F1927" s="154" t="s">
        <v>2702</v>
      </c>
      <c r="H1927" s="155">
        <v>28.35</v>
      </c>
      <c r="I1927" s="156"/>
      <c r="L1927" s="151"/>
      <c r="M1927" s="157"/>
      <c r="T1927" s="158"/>
      <c r="AT1927" s="153" t="s">
        <v>249</v>
      </c>
      <c r="AU1927" s="153" t="s">
        <v>86</v>
      </c>
      <c r="AV1927" s="12" t="s">
        <v>86</v>
      </c>
      <c r="AW1927" s="12" t="s">
        <v>30</v>
      </c>
      <c r="AX1927" s="12" t="s">
        <v>73</v>
      </c>
      <c r="AY1927" s="153" t="s">
        <v>241</v>
      </c>
    </row>
    <row r="1928" spans="2:65" s="12" customFormat="1" ht="12">
      <c r="B1928" s="151"/>
      <c r="D1928" s="152" t="s">
        <v>249</v>
      </c>
      <c r="E1928" s="153" t="s">
        <v>1</v>
      </c>
      <c r="F1928" s="154" t="s">
        <v>2703</v>
      </c>
      <c r="H1928" s="155">
        <v>-8.0500000000000007</v>
      </c>
      <c r="I1928" s="156"/>
      <c r="L1928" s="151"/>
      <c r="M1928" s="157"/>
      <c r="T1928" s="158"/>
      <c r="AT1928" s="153" t="s">
        <v>249</v>
      </c>
      <c r="AU1928" s="153" t="s">
        <v>86</v>
      </c>
      <c r="AV1928" s="12" t="s">
        <v>86</v>
      </c>
      <c r="AW1928" s="12" t="s">
        <v>30</v>
      </c>
      <c r="AX1928" s="12" t="s">
        <v>73</v>
      </c>
      <c r="AY1928" s="153" t="s">
        <v>241</v>
      </c>
    </row>
    <row r="1929" spans="2:65" s="15" customFormat="1" ht="12">
      <c r="B1929" s="184"/>
      <c r="D1929" s="152" t="s">
        <v>249</v>
      </c>
      <c r="E1929" s="185" t="s">
        <v>1</v>
      </c>
      <c r="F1929" s="186" t="s">
        <v>2704</v>
      </c>
      <c r="H1929" s="185" t="s">
        <v>1</v>
      </c>
      <c r="I1929" s="187"/>
      <c r="L1929" s="184"/>
      <c r="M1929" s="188"/>
      <c r="T1929" s="189"/>
      <c r="AT1929" s="185" t="s">
        <v>249</v>
      </c>
      <c r="AU1929" s="185" t="s">
        <v>86</v>
      </c>
      <c r="AV1929" s="15" t="s">
        <v>80</v>
      </c>
      <c r="AW1929" s="15" t="s">
        <v>30</v>
      </c>
      <c r="AX1929" s="15" t="s">
        <v>73</v>
      </c>
      <c r="AY1929" s="185" t="s">
        <v>241</v>
      </c>
    </row>
    <row r="1930" spans="2:65" s="12" customFormat="1" ht="12">
      <c r="B1930" s="151"/>
      <c r="D1930" s="152" t="s">
        <v>249</v>
      </c>
      <c r="E1930" s="153" t="s">
        <v>1</v>
      </c>
      <c r="F1930" s="154" t="s">
        <v>2618</v>
      </c>
      <c r="H1930" s="155">
        <v>17.05</v>
      </c>
      <c r="I1930" s="156"/>
      <c r="L1930" s="151"/>
      <c r="M1930" s="157"/>
      <c r="T1930" s="158"/>
      <c r="AT1930" s="153" t="s">
        <v>249</v>
      </c>
      <c r="AU1930" s="153" t="s">
        <v>86</v>
      </c>
      <c r="AV1930" s="12" t="s">
        <v>86</v>
      </c>
      <c r="AW1930" s="12" t="s">
        <v>30</v>
      </c>
      <c r="AX1930" s="12" t="s">
        <v>73</v>
      </c>
      <c r="AY1930" s="153" t="s">
        <v>241</v>
      </c>
    </row>
    <row r="1931" spans="2:65" s="12" customFormat="1" ht="12">
      <c r="B1931" s="151"/>
      <c r="D1931" s="152" t="s">
        <v>249</v>
      </c>
      <c r="E1931" s="153" t="s">
        <v>1</v>
      </c>
      <c r="F1931" s="154" t="s">
        <v>2619</v>
      </c>
      <c r="H1931" s="155">
        <v>-1.9</v>
      </c>
      <c r="I1931" s="156"/>
      <c r="L1931" s="151"/>
      <c r="M1931" s="157"/>
      <c r="T1931" s="158"/>
      <c r="AT1931" s="153" t="s">
        <v>249</v>
      </c>
      <c r="AU1931" s="153" t="s">
        <v>86</v>
      </c>
      <c r="AV1931" s="12" t="s">
        <v>86</v>
      </c>
      <c r="AW1931" s="12" t="s">
        <v>30</v>
      </c>
      <c r="AX1931" s="12" t="s">
        <v>73</v>
      </c>
      <c r="AY1931" s="153" t="s">
        <v>241</v>
      </c>
    </row>
    <row r="1932" spans="2:65" s="15" customFormat="1" ht="12">
      <c r="B1932" s="184"/>
      <c r="D1932" s="152" t="s">
        <v>249</v>
      </c>
      <c r="E1932" s="185" t="s">
        <v>1</v>
      </c>
      <c r="F1932" s="186" t="s">
        <v>2705</v>
      </c>
      <c r="H1932" s="185" t="s">
        <v>1</v>
      </c>
      <c r="I1932" s="187"/>
      <c r="L1932" s="184"/>
      <c r="M1932" s="188"/>
      <c r="T1932" s="189"/>
      <c r="AT1932" s="185" t="s">
        <v>249</v>
      </c>
      <c r="AU1932" s="185" t="s">
        <v>86</v>
      </c>
      <c r="AV1932" s="15" t="s">
        <v>80</v>
      </c>
      <c r="AW1932" s="15" t="s">
        <v>30</v>
      </c>
      <c r="AX1932" s="15" t="s">
        <v>73</v>
      </c>
      <c r="AY1932" s="185" t="s">
        <v>241</v>
      </c>
    </row>
    <row r="1933" spans="2:65" s="12" customFormat="1" ht="12">
      <c r="B1933" s="151"/>
      <c r="D1933" s="152" t="s">
        <v>249</v>
      </c>
      <c r="E1933" s="153" t="s">
        <v>1</v>
      </c>
      <c r="F1933" s="154" t="s">
        <v>2618</v>
      </c>
      <c r="H1933" s="155">
        <v>17.05</v>
      </c>
      <c r="I1933" s="156"/>
      <c r="L1933" s="151"/>
      <c r="M1933" s="157"/>
      <c r="T1933" s="158"/>
      <c r="AT1933" s="153" t="s">
        <v>249</v>
      </c>
      <c r="AU1933" s="153" t="s">
        <v>86</v>
      </c>
      <c r="AV1933" s="12" t="s">
        <v>86</v>
      </c>
      <c r="AW1933" s="12" t="s">
        <v>30</v>
      </c>
      <c r="AX1933" s="12" t="s">
        <v>73</v>
      </c>
      <c r="AY1933" s="153" t="s">
        <v>241</v>
      </c>
    </row>
    <row r="1934" spans="2:65" s="12" customFormat="1" ht="12">
      <c r="B1934" s="151"/>
      <c r="D1934" s="152" t="s">
        <v>249</v>
      </c>
      <c r="E1934" s="153" t="s">
        <v>1</v>
      </c>
      <c r="F1934" s="154" t="s">
        <v>2619</v>
      </c>
      <c r="H1934" s="155">
        <v>-1.9</v>
      </c>
      <c r="I1934" s="156"/>
      <c r="L1934" s="151"/>
      <c r="M1934" s="157"/>
      <c r="T1934" s="158"/>
      <c r="AT1934" s="153" t="s">
        <v>249</v>
      </c>
      <c r="AU1934" s="153" t="s">
        <v>86</v>
      </c>
      <c r="AV1934" s="12" t="s">
        <v>86</v>
      </c>
      <c r="AW1934" s="12" t="s">
        <v>30</v>
      </c>
      <c r="AX1934" s="12" t="s">
        <v>73</v>
      </c>
      <c r="AY1934" s="153" t="s">
        <v>241</v>
      </c>
    </row>
    <row r="1935" spans="2:65" s="13" customFormat="1" ht="12">
      <c r="B1935" s="159"/>
      <c r="D1935" s="152" t="s">
        <v>249</v>
      </c>
      <c r="E1935" s="160" t="s">
        <v>1</v>
      </c>
      <c r="F1935" s="161" t="s">
        <v>251</v>
      </c>
      <c r="H1935" s="162">
        <v>126.75</v>
      </c>
      <c r="I1935" s="163"/>
      <c r="L1935" s="159"/>
      <c r="M1935" s="164"/>
      <c r="T1935" s="165"/>
      <c r="AT1935" s="160" t="s">
        <v>249</v>
      </c>
      <c r="AU1935" s="160" t="s">
        <v>86</v>
      </c>
      <c r="AV1935" s="13" t="s">
        <v>247</v>
      </c>
      <c r="AW1935" s="13" t="s">
        <v>30</v>
      </c>
      <c r="AX1935" s="13" t="s">
        <v>80</v>
      </c>
      <c r="AY1935" s="160" t="s">
        <v>241</v>
      </c>
    </row>
    <row r="1936" spans="2:65" s="1" customFormat="1" ht="16.5" customHeight="1">
      <c r="B1936" s="32"/>
      <c r="C1936" s="173" t="s">
        <v>2682</v>
      </c>
      <c r="D1936" s="173" t="s">
        <v>319</v>
      </c>
      <c r="E1936" s="174" t="s">
        <v>2707</v>
      </c>
      <c r="F1936" s="175" t="s">
        <v>2708</v>
      </c>
      <c r="G1936" s="176" t="s">
        <v>299</v>
      </c>
      <c r="H1936" s="177">
        <v>139.42500000000001</v>
      </c>
      <c r="I1936" s="178"/>
      <c r="J1936" s="179">
        <f>ROUND(I1936*H1936,2)</f>
        <v>0</v>
      </c>
      <c r="K1936" s="180"/>
      <c r="L1936" s="181"/>
      <c r="M1936" s="182" t="s">
        <v>1</v>
      </c>
      <c r="N1936" s="183" t="s">
        <v>39</v>
      </c>
      <c r="P1936" s="147">
        <f>O1936*H1936</f>
        <v>0</v>
      </c>
      <c r="Q1936" s="147">
        <v>2.2000000000000001E-4</v>
      </c>
      <c r="R1936" s="147">
        <f>Q1936*H1936</f>
        <v>3.0673500000000003E-2</v>
      </c>
      <c r="S1936" s="147">
        <v>0</v>
      </c>
      <c r="T1936" s="148">
        <f>S1936*H1936</f>
        <v>0</v>
      </c>
      <c r="AR1936" s="149" t="s">
        <v>420</v>
      </c>
      <c r="AT1936" s="149" t="s">
        <v>319</v>
      </c>
      <c r="AU1936" s="149" t="s">
        <v>86</v>
      </c>
      <c r="AY1936" s="17" t="s">
        <v>241</v>
      </c>
      <c r="BE1936" s="150">
        <f>IF(N1936="základní",J1936,0)</f>
        <v>0</v>
      </c>
      <c r="BF1936" s="150">
        <f>IF(N1936="snížená",J1936,0)</f>
        <v>0</v>
      </c>
      <c r="BG1936" s="150">
        <f>IF(N1936="zákl. přenesená",J1936,0)</f>
        <v>0</v>
      </c>
      <c r="BH1936" s="150">
        <f>IF(N1936="sníž. přenesená",J1936,0)</f>
        <v>0</v>
      </c>
      <c r="BI1936" s="150">
        <f>IF(N1936="nulová",J1936,0)</f>
        <v>0</v>
      </c>
      <c r="BJ1936" s="17" t="s">
        <v>86</v>
      </c>
      <c r="BK1936" s="150">
        <f>ROUND(I1936*H1936,2)</f>
        <v>0</v>
      </c>
      <c r="BL1936" s="17" t="s">
        <v>334</v>
      </c>
      <c r="BM1936" s="149" t="s">
        <v>4400</v>
      </c>
    </row>
    <row r="1937" spans="2:65" s="12" customFormat="1" ht="12">
      <c r="B1937" s="151"/>
      <c r="D1937" s="152" t="s">
        <v>249</v>
      </c>
      <c r="E1937" s="153" t="s">
        <v>1</v>
      </c>
      <c r="F1937" s="154" t="s">
        <v>2710</v>
      </c>
      <c r="H1937" s="155">
        <v>139.42500000000001</v>
      </c>
      <c r="I1937" s="156"/>
      <c r="L1937" s="151"/>
      <c r="M1937" s="157"/>
      <c r="T1937" s="158"/>
      <c r="AT1937" s="153" t="s">
        <v>249</v>
      </c>
      <c r="AU1937" s="153" t="s">
        <v>86</v>
      </c>
      <c r="AV1937" s="12" t="s">
        <v>86</v>
      </c>
      <c r="AW1937" s="12" t="s">
        <v>30</v>
      </c>
      <c r="AX1937" s="12" t="s">
        <v>73</v>
      </c>
      <c r="AY1937" s="153" t="s">
        <v>241</v>
      </c>
    </row>
    <row r="1938" spans="2:65" s="13" customFormat="1" ht="12">
      <c r="B1938" s="159"/>
      <c r="D1938" s="152" t="s">
        <v>249</v>
      </c>
      <c r="E1938" s="160" t="s">
        <v>1</v>
      </c>
      <c r="F1938" s="161" t="s">
        <v>251</v>
      </c>
      <c r="H1938" s="162">
        <v>139.42500000000001</v>
      </c>
      <c r="I1938" s="163"/>
      <c r="L1938" s="159"/>
      <c r="M1938" s="164"/>
      <c r="T1938" s="165"/>
      <c r="AT1938" s="160" t="s">
        <v>249</v>
      </c>
      <c r="AU1938" s="160" t="s">
        <v>86</v>
      </c>
      <c r="AV1938" s="13" t="s">
        <v>247</v>
      </c>
      <c r="AW1938" s="13" t="s">
        <v>30</v>
      </c>
      <c r="AX1938" s="13" t="s">
        <v>80</v>
      </c>
      <c r="AY1938" s="160" t="s">
        <v>241</v>
      </c>
    </row>
    <row r="1939" spans="2:65" s="1" customFormat="1" ht="16.5" customHeight="1">
      <c r="B1939" s="32"/>
      <c r="C1939" s="137" t="s">
        <v>2686</v>
      </c>
      <c r="D1939" s="137" t="s">
        <v>243</v>
      </c>
      <c r="E1939" s="138" t="s">
        <v>2712</v>
      </c>
      <c r="F1939" s="139" t="s">
        <v>2713</v>
      </c>
      <c r="G1939" s="140" t="s">
        <v>299</v>
      </c>
      <c r="H1939" s="141">
        <v>12</v>
      </c>
      <c r="I1939" s="142"/>
      <c r="J1939" s="143">
        <f>ROUND(I1939*H1939,2)</f>
        <v>0</v>
      </c>
      <c r="K1939" s="144"/>
      <c r="L1939" s="32"/>
      <c r="M1939" s="145" t="s">
        <v>1</v>
      </c>
      <c r="N1939" s="146" t="s">
        <v>39</v>
      </c>
      <c r="P1939" s="147">
        <f>O1939*H1939</f>
        <v>0</v>
      </c>
      <c r="Q1939" s="147">
        <v>0</v>
      </c>
      <c r="R1939" s="147">
        <f>Q1939*H1939</f>
        <v>0</v>
      </c>
      <c r="S1939" s="147">
        <v>0</v>
      </c>
      <c r="T1939" s="148">
        <f>S1939*H1939</f>
        <v>0</v>
      </c>
      <c r="AR1939" s="149" t="s">
        <v>334</v>
      </c>
      <c r="AT1939" s="149" t="s">
        <v>243</v>
      </c>
      <c r="AU1939" s="149" t="s">
        <v>86</v>
      </c>
      <c r="AY1939" s="17" t="s">
        <v>241</v>
      </c>
      <c r="BE1939" s="150">
        <f>IF(N1939="základní",J1939,0)</f>
        <v>0</v>
      </c>
      <c r="BF1939" s="150">
        <f>IF(N1939="snížená",J1939,0)</f>
        <v>0</v>
      </c>
      <c r="BG1939" s="150">
        <f>IF(N1939="zákl. přenesená",J1939,0)</f>
        <v>0</v>
      </c>
      <c r="BH1939" s="150">
        <f>IF(N1939="sníž. přenesená",J1939,0)</f>
        <v>0</v>
      </c>
      <c r="BI1939" s="150">
        <f>IF(N1939="nulová",J1939,0)</f>
        <v>0</v>
      </c>
      <c r="BJ1939" s="17" t="s">
        <v>86</v>
      </c>
      <c r="BK1939" s="150">
        <f>ROUND(I1939*H1939,2)</f>
        <v>0</v>
      </c>
      <c r="BL1939" s="17" t="s">
        <v>334</v>
      </c>
      <c r="BM1939" s="149" t="s">
        <v>4401</v>
      </c>
    </row>
    <row r="1940" spans="2:65" s="12" customFormat="1" ht="12">
      <c r="B1940" s="151"/>
      <c r="D1940" s="152" t="s">
        <v>249</v>
      </c>
      <c r="E1940" s="153" t="s">
        <v>1</v>
      </c>
      <c r="F1940" s="154" t="s">
        <v>2715</v>
      </c>
      <c r="H1940" s="155">
        <v>12</v>
      </c>
      <c r="I1940" s="156"/>
      <c r="L1940" s="151"/>
      <c r="M1940" s="157"/>
      <c r="T1940" s="158"/>
      <c r="AT1940" s="153" t="s">
        <v>249</v>
      </c>
      <c r="AU1940" s="153" t="s">
        <v>86</v>
      </c>
      <c r="AV1940" s="12" t="s">
        <v>86</v>
      </c>
      <c r="AW1940" s="12" t="s">
        <v>30</v>
      </c>
      <c r="AX1940" s="12" t="s">
        <v>73</v>
      </c>
      <c r="AY1940" s="153" t="s">
        <v>241</v>
      </c>
    </row>
    <row r="1941" spans="2:65" s="13" customFormat="1" ht="12">
      <c r="B1941" s="159"/>
      <c r="D1941" s="152" t="s">
        <v>249</v>
      </c>
      <c r="E1941" s="160" t="s">
        <v>1</v>
      </c>
      <c r="F1941" s="161" t="s">
        <v>2716</v>
      </c>
      <c r="H1941" s="162">
        <v>12</v>
      </c>
      <c r="I1941" s="163"/>
      <c r="L1941" s="159"/>
      <c r="M1941" s="164"/>
      <c r="T1941" s="165"/>
      <c r="AT1941" s="160" t="s">
        <v>249</v>
      </c>
      <c r="AU1941" s="160" t="s">
        <v>86</v>
      </c>
      <c r="AV1941" s="13" t="s">
        <v>247</v>
      </c>
      <c r="AW1941" s="13" t="s">
        <v>30</v>
      </c>
      <c r="AX1941" s="13" t="s">
        <v>80</v>
      </c>
      <c r="AY1941" s="160" t="s">
        <v>241</v>
      </c>
    </row>
    <row r="1942" spans="2:65" s="1" customFormat="1" ht="16.5" customHeight="1">
      <c r="B1942" s="32"/>
      <c r="C1942" s="173" t="s">
        <v>2691</v>
      </c>
      <c r="D1942" s="173" t="s">
        <v>319</v>
      </c>
      <c r="E1942" s="174" t="s">
        <v>2718</v>
      </c>
      <c r="F1942" s="175" t="s">
        <v>2719</v>
      </c>
      <c r="G1942" s="176" t="s">
        <v>299</v>
      </c>
      <c r="H1942" s="177">
        <v>12.24</v>
      </c>
      <c r="I1942" s="178"/>
      <c r="J1942" s="179">
        <f>ROUND(I1942*H1942,2)</f>
        <v>0</v>
      </c>
      <c r="K1942" s="180"/>
      <c r="L1942" s="181"/>
      <c r="M1942" s="182" t="s">
        <v>1</v>
      </c>
      <c r="N1942" s="183" t="s">
        <v>39</v>
      </c>
      <c r="P1942" s="147">
        <f>O1942*H1942</f>
        <v>0</v>
      </c>
      <c r="Q1942" s="147">
        <v>1.7000000000000001E-4</v>
      </c>
      <c r="R1942" s="147">
        <f>Q1942*H1942</f>
        <v>2.0808000000000003E-3</v>
      </c>
      <c r="S1942" s="147">
        <v>0</v>
      </c>
      <c r="T1942" s="148">
        <f>S1942*H1942</f>
        <v>0</v>
      </c>
      <c r="AR1942" s="149" t="s">
        <v>420</v>
      </c>
      <c r="AT1942" s="149" t="s">
        <v>319</v>
      </c>
      <c r="AU1942" s="149" t="s">
        <v>86</v>
      </c>
      <c r="AY1942" s="17" t="s">
        <v>241</v>
      </c>
      <c r="BE1942" s="150">
        <f>IF(N1942="základní",J1942,0)</f>
        <v>0</v>
      </c>
      <c r="BF1942" s="150">
        <f>IF(N1942="snížená",J1942,0)</f>
        <v>0</v>
      </c>
      <c r="BG1942" s="150">
        <f>IF(N1942="zákl. přenesená",J1942,0)</f>
        <v>0</v>
      </c>
      <c r="BH1942" s="150">
        <f>IF(N1942="sníž. přenesená",J1942,0)</f>
        <v>0</v>
      </c>
      <c r="BI1942" s="150">
        <f>IF(N1942="nulová",J1942,0)</f>
        <v>0</v>
      </c>
      <c r="BJ1942" s="17" t="s">
        <v>86</v>
      </c>
      <c r="BK1942" s="150">
        <f>ROUND(I1942*H1942,2)</f>
        <v>0</v>
      </c>
      <c r="BL1942" s="17" t="s">
        <v>334</v>
      </c>
      <c r="BM1942" s="149" t="s">
        <v>4402</v>
      </c>
    </row>
    <row r="1943" spans="2:65" s="12" customFormat="1" ht="12">
      <c r="B1943" s="151"/>
      <c r="D1943" s="152" t="s">
        <v>249</v>
      </c>
      <c r="E1943" s="153" t="s">
        <v>1</v>
      </c>
      <c r="F1943" s="154" t="s">
        <v>2721</v>
      </c>
      <c r="H1943" s="155">
        <v>12.24</v>
      </c>
      <c r="I1943" s="156"/>
      <c r="L1943" s="151"/>
      <c r="M1943" s="157"/>
      <c r="T1943" s="158"/>
      <c r="AT1943" s="153" t="s">
        <v>249</v>
      </c>
      <c r="AU1943" s="153" t="s">
        <v>86</v>
      </c>
      <c r="AV1943" s="12" t="s">
        <v>86</v>
      </c>
      <c r="AW1943" s="12" t="s">
        <v>30</v>
      </c>
      <c r="AX1943" s="12" t="s">
        <v>80</v>
      </c>
      <c r="AY1943" s="153" t="s">
        <v>241</v>
      </c>
    </row>
    <row r="1944" spans="2:65" s="1" customFormat="1" ht="24.25" customHeight="1">
      <c r="B1944" s="32"/>
      <c r="C1944" s="137" t="s">
        <v>2706</v>
      </c>
      <c r="D1944" s="137" t="s">
        <v>243</v>
      </c>
      <c r="E1944" s="138" t="s">
        <v>2723</v>
      </c>
      <c r="F1944" s="139" t="s">
        <v>2724</v>
      </c>
      <c r="G1944" s="140" t="s">
        <v>282</v>
      </c>
      <c r="H1944" s="141">
        <v>0.53100000000000003</v>
      </c>
      <c r="I1944" s="142"/>
      <c r="J1944" s="143">
        <f>ROUND(I1944*H1944,2)</f>
        <v>0</v>
      </c>
      <c r="K1944" s="144"/>
      <c r="L1944" s="32"/>
      <c r="M1944" s="145" t="s">
        <v>1</v>
      </c>
      <c r="N1944" s="146" t="s">
        <v>39</v>
      </c>
      <c r="P1944" s="147">
        <f>O1944*H1944</f>
        <v>0</v>
      </c>
      <c r="Q1944" s="147">
        <v>0</v>
      </c>
      <c r="R1944" s="147">
        <f>Q1944*H1944</f>
        <v>0</v>
      </c>
      <c r="S1944" s="147">
        <v>0</v>
      </c>
      <c r="T1944" s="148">
        <f>S1944*H1944</f>
        <v>0</v>
      </c>
      <c r="AR1944" s="149" t="s">
        <v>334</v>
      </c>
      <c r="AT1944" s="149" t="s">
        <v>243</v>
      </c>
      <c r="AU1944" s="149" t="s">
        <v>86</v>
      </c>
      <c r="AY1944" s="17" t="s">
        <v>241</v>
      </c>
      <c r="BE1944" s="150">
        <f>IF(N1944="základní",J1944,0)</f>
        <v>0</v>
      </c>
      <c r="BF1944" s="150">
        <f>IF(N1944="snížená",J1944,0)</f>
        <v>0</v>
      </c>
      <c r="BG1944" s="150">
        <f>IF(N1944="zákl. přenesená",J1944,0)</f>
        <v>0</v>
      </c>
      <c r="BH1944" s="150">
        <f>IF(N1944="sníž. přenesená",J1944,0)</f>
        <v>0</v>
      </c>
      <c r="BI1944" s="150">
        <f>IF(N1944="nulová",J1944,0)</f>
        <v>0</v>
      </c>
      <c r="BJ1944" s="17" t="s">
        <v>86</v>
      </c>
      <c r="BK1944" s="150">
        <f>ROUND(I1944*H1944,2)</f>
        <v>0</v>
      </c>
      <c r="BL1944" s="17" t="s">
        <v>334</v>
      </c>
      <c r="BM1944" s="149" t="s">
        <v>4403</v>
      </c>
    </row>
    <row r="1945" spans="2:65" s="11" customFormat="1" ht="22.75" customHeight="1">
      <c r="B1945" s="125"/>
      <c r="D1945" s="126" t="s">
        <v>72</v>
      </c>
      <c r="E1945" s="135" t="s">
        <v>2726</v>
      </c>
      <c r="F1945" s="135" t="s">
        <v>2727</v>
      </c>
      <c r="I1945" s="128"/>
      <c r="J1945" s="136">
        <f>BK1945</f>
        <v>0</v>
      </c>
      <c r="L1945" s="125"/>
      <c r="M1945" s="130"/>
      <c r="P1945" s="131">
        <f>SUM(P1946:P2089)</f>
        <v>0</v>
      </c>
      <c r="R1945" s="131">
        <f>SUM(R1946:R2089)</f>
        <v>6.7322202000000004</v>
      </c>
      <c r="T1945" s="132">
        <f>SUM(T1946:T2089)</f>
        <v>0</v>
      </c>
      <c r="AR1945" s="126" t="s">
        <v>86</v>
      </c>
      <c r="AT1945" s="133" t="s">
        <v>72</v>
      </c>
      <c r="AU1945" s="133" t="s">
        <v>80</v>
      </c>
      <c r="AY1945" s="126" t="s">
        <v>241</v>
      </c>
      <c r="BK1945" s="134">
        <f>SUM(BK1946:BK2089)</f>
        <v>0</v>
      </c>
    </row>
    <row r="1946" spans="2:65" s="1" customFormat="1" ht="24.25" customHeight="1">
      <c r="B1946" s="32"/>
      <c r="C1946" s="137" t="s">
        <v>2711</v>
      </c>
      <c r="D1946" s="137" t="s">
        <v>243</v>
      </c>
      <c r="E1946" s="138" t="s">
        <v>2728</v>
      </c>
      <c r="F1946" s="139" t="s">
        <v>2729</v>
      </c>
      <c r="G1946" s="140" t="s">
        <v>246</v>
      </c>
      <c r="H1946" s="141">
        <v>175.01300000000001</v>
      </c>
      <c r="I1946" s="142"/>
      <c r="J1946" s="143">
        <f>ROUND(I1946*H1946,2)</f>
        <v>0</v>
      </c>
      <c r="K1946" s="144"/>
      <c r="L1946" s="32"/>
      <c r="M1946" s="145" t="s">
        <v>1</v>
      </c>
      <c r="N1946" s="146" t="s">
        <v>39</v>
      </c>
      <c r="P1946" s="147">
        <f>O1946*H1946</f>
        <v>0</v>
      </c>
      <c r="Q1946" s="147">
        <v>1.5E-3</v>
      </c>
      <c r="R1946" s="147">
        <f>Q1946*H1946</f>
        <v>0.26251950000000002</v>
      </c>
      <c r="S1946" s="147">
        <v>0</v>
      </c>
      <c r="T1946" s="148">
        <f>S1946*H1946</f>
        <v>0</v>
      </c>
      <c r="AR1946" s="149" t="s">
        <v>334</v>
      </c>
      <c r="AT1946" s="149" t="s">
        <v>243</v>
      </c>
      <c r="AU1946" s="149" t="s">
        <v>86</v>
      </c>
      <c r="AY1946" s="17" t="s">
        <v>241</v>
      </c>
      <c r="BE1946" s="150">
        <f>IF(N1946="základní",J1946,0)</f>
        <v>0</v>
      </c>
      <c r="BF1946" s="150">
        <f>IF(N1946="snížená",J1946,0)</f>
        <v>0</v>
      </c>
      <c r="BG1946" s="150">
        <f>IF(N1946="zákl. přenesená",J1946,0)</f>
        <v>0</v>
      </c>
      <c r="BH1946" s="150">
        <f>IF(N1946="sníž. přenesená",J1946,0)</f>
        <v>0</v>
      </c>
      <c r="BI1946" s="150">
        <f>IF(N1946="nulová",J1946,0)</f>
        <v>0</v>
      </c>
      <c r="BJ1946" s="17" t="s">
        <v>86</v>
      </c>
      <c r="BK1946" s="150">
        <f>ROUND(I1946*H1946,2)</f>
        <v>0</v>
      </c>
      <c r="BL1946" s="17" t="s">
        <v>334</v>
      </c>
      <c r="BM1946" s="149" t="s">
        <v>4404</v>
      </c>
    </row>
    <row r="1947" spans="2:65" s="15" customFormat="1" ht="12">
      <c r="B1947" s="184"/>
      <c r="D1947" s="152" t="s">
        <v>249</v>
      </c>
      <c r="E1947" s="185" t="s">
        <v>1</v>
      </c>
      <c r="F1947" s="186" t="s">
        <v>2731</v>
      </c>
      <c r="H1947" s="185" t="s">
        <v>1</v>
      </c>
      <c r="I1947" s="187"/>
      <c r="L1947" s="184"/>
      <c r="M1947" s="188"/>
      <c r="T1947" s="189"/>
      <c r="AT1947" s="185" t="s">
        <v>249</v>
      </c>
      <c r="AU1947" s="185" t="s">
        <v>86</v>
      </c>
      <c r="AV1947" s="15" t="s">
        <v>80</v>
      </c>
      <c r="AW1947" s="15" t="s">
        <v>30</v>
      </c>
      <c r="AX1947" s="15" t="s">
        <v>73</v>
      </c>
      <c r="AY1947" s="185" t="s">
        <v>241</v>
      </c>
    </row>
    <row r="1948" spans="2:65" s="12" customFormat="1" ht="12">
      <c r="B1948" s="151"/>
      <c r="D1948" s="152" t="s">
        <v>249</v>
      </c>
      <c r="E1948" s="153" t="s">
        <v>1</v>
      </c>
      <c r="F1948" s="154" t="s">
        <v>2732</v>
      </c>
      <c r="H1948" s="155">
        <v>16.684000000000001</v>
      </c>
      <c r="I1948" s="156"/>
      <c r="L1948" s="151"/>
      <c r="M1948" s="157"/>
      <c r="T1948" s="158"/>
      <c r="AT1948" s="153" t="s">
        <v>249</v>
      </c>
      <c r="AU1948" s="153" t="s">
        <v>86</v>
      </c>
      <c r="AV1948" s="12" t="s">
        <v>86</v>
      </c>
      <c r="AW1948" s="12" t="s">
        <v>30</v>
      </c>
      <c r="AX1948" s="12" t="s">
        <v>73</v>
      </c>
      <c r="AY1948" s="153" t="s">
        <v>241</v>
      </c>
    </row>
    <row r="1949" spans="2:65" s="12" customFormat="1" ht="12">
      <c r="B1949" s="151"/>
      <c r="D1949" s="152" t="s">
        <v>249</v>
      </c>
      <c r="E1949" s="153" t="s">
        <v>1</v>
      </c>
      <c r="F1949" s="154" t="s">
        <v>642</v>
      </c>
      <c r="H1949" s="155">
        <v>-1.4</v>
      </c>
      <c r="I1949" s="156"/>
      <c r="L1949" s="151"/>
      <c r="M1949" s="157"/>
      <c r="T1949" s="158"/>
      <c r="AT1949" s="153" t="s">
        <v>249</v>
      </c>
      <c r="AU1949" s="153" t="s">
        <v>86</v>
      </c>
      <c r="AV1949" s="12" t="s">
        <v>86</v>
      </c>
      <c r="AW1949" s="12" t="s">
        <v>30</v>
      </c>
      <c r="AX1949" s="12" t="s">
        <v>73</v>
      </c>
      <c r="AY1949" s="153" t="s">
        <v>241</v>
      </c>
    </row>
    <row r="1950" spans="2:65" s="15" customFormat="1" ht="12">
      <c r="B1950" s="184"/>
      <c r="D1950" s="152" t="s">
        <v>249</v>
      </c>
      <c r="E1950" s="185" t="s">
        <v>1</v>
      </c>
      <c r="F1950" s="186" t="s">
        <v>2651</v>
      </c>
      <c r="H1950" s="185" t="s">
        <v>1</v>
      </c>
      <c r="I1950" s="187"/>
      <c r="L1950" s="184"/>
      <c r="M1950" s="188"/>
      <c r="T1950" s="189"/>
      <c r="AT1950" s="185" t="s">
        <v>249</v>
      </c>
      <c r="AU1950" s="185" t="s">
        <v>86</v>
      </c>
      <c r="AV1950" s="15" t="s">
        <v>80</v>
      </c>
      <c r="AW1950" s="15" t="s">
        <v>30</v>
      </c>
      <c r="AX1950" s="15" t="s">
        <v>73</v>
      </c>
      <c r="AY1950" s="185" t="s">
        <v>241</v>
      </c>
    </row>
    <row r="1951" spans="2:65" s="12" customFormat="1" ht="12">
      <c r="B1951" s="151"/>
      <c r="D1951" s="152" t="s">
        <v>249</v>
      </c>
      <c r="E1951" s="153" t="s">
        <v>1</v>
      </c>
      <c r="F1951" s="154" t="s">
        <v>2733</v>
      </c>
      <c r="H1951" s="155">
        <v>28.033999999999999</v>
      </c>
      <c r="I1951" s="156"/>
      <c r="L1951" s="151"/>
      <c r="M1951" s="157"/>
      <c r="T1951" s="158"/>
      <c r="AT1951" s="153" t="s">
        <v>249</v>
      </c>
      <c r="AU1951" s="153" t="s">
        <v>86</v>
      </c>
      <c r="AV1951" s="12" t="s">
        <v>86</v>
      </c>
      <c r="AW1951" s="12" t="s">
        <v>30</v>
      </c>
      <c r="AX1951" s="12" t="s">
        <v>73</v>
      </c>
      <c r="AY1951" s="153" t="s">
        <v>241</v>
      </c>
    </row>
    <row r="1952" spans="2:65" s="12" customFormat="1" ht="12">
      <c r="B1952" s="151"/>
      <c r="D1952" s="152" t="s">
        <v>249</v>
      </c>
      <c r="E1952" s="153" t="s">
        <v>1</v>
      </c>
      <c r="F1952" s="154" t="s">
        <v>652</v>
      </c>
      <c r="H1952" s="155">
        <v>-1.8</v>
      </c>
      <c r="I1952" s="156"/>
      <c r="L1952" s="151"/>
      <c r="M1952" s="157"/>
      <c r="T1952" s="158"/>
      <c r="AT1952" s="153" t="s">
        <v>249</v>
      </c>
      <c r="AU1952" s="153" t="s">
        <v>86</v>
      </c>
      <c r="AV1952" s="12" t="s">
        <v>86</v>
      </c>
      <c r="AW1952" s="12" t="s">
        <v>30</v>
      </c>
      <c r="AX1952" s="12" t="s">
        <v>73</v>
      </c>
      <c r="AY1952" s="153" t="s">
        <v>241</v>
      </c>
    </row>
    <row r="1953" spans="2:51" s="15" customFormat="1" ht="12">
      <c r="B1953" s="184"/>
      <c r="D1953" s="152" t="s">
        <v>249</v>
      </c>
      <c r="E1953" s="185" t="s">
        <v>1</v>
      </c>
      <c r="F1953" s="186" t="s">
        <v>2654</v>
      </c>
      <c r="H1953" s="185" t="s">
        <v>1</v>
      </c>
      <c r="I1953" s="187"/>
      <c r="L1953" s="184"/>
      <c r="M1953" s="188"/>
      <c r="T1953" s="189"/>
      <c r="AT1953" s="185" t="s">
        <v>249</v>
      </c>
      <c r="AU1953" s="185" t="s">
        <v>86</v>
      </c>
      <c r="AV1953" s="15" t="s">
        <v>80</v>
      </c>
      <c r="AW1953" s="15" t="s">
        <v>30</v>
      </c>
      <c r="AX1953" s="15" t="s">
        <v>73</v>
      </c>
      <c r="AY1953" s="185" t="s">
        <v>241</v>
      </c>
    </row>
    <row r="1954" spans="2:51" s="12" customFormat="1" ht="12">
      <c r="B1954" s="151"/>
      <c r="D1954" s="152" t="s">
        <v>249</v>
      </c>
      <c r="E1954" s="153" t="s">
        <v>1</v>
      </c>
      <c r="F1954" s="154" t="s">
        <v>2733</v>
      </c>
      <c r="H1954" s="155">
        <v>28.033999999999999</v>
      </c>
      <c r="I1954" s="156"/>
      <c r="L1954" s="151"/>
      <c r="M1954" s="157"/>
      <c r="T1954" s="158"/>
      <c r="AT1954" s="153" t="s">
        <v>249</v>
      </c>
      <c r="AU1954" s="153" t="s">
        <v>86</v>
      </c>
      <c r="AV1954" s="12" t="s">
        <v>86</v>
      </c>
      <c r="AW1954" s="12" t="s">
        <v>30</v>
      </c>
      <c r="AX1954" s="12" t="s">
        <v>73</v>
      </c>
      <c r="AY1954" s="153" t="s">
        <v>241</v>
      </c>
    </row>
    <row r="1955" spans="2:51" s="12" customFormat="1" ht="12">
      <c r="B1955" s="151"/>
      <c r="D1955" s="152" t="s">
        <v>249</v>
      </c>
      <c r="E1955" s="153" t="s">
        <v>1</v>
      </c>
      <c r="F1955" s="154" t="s">
        <v>652</v>
      </c>
      <c r="H1955" s="155">
        <v>-1.8</v>
      </c>
      <c r="I1955" s="156"/>
      <c r="L1955" s="151"/>
      <c r="M1955" s="157"/>
      <c r="T1955" s="158"/>
      <c r="AT1955" s="153" t="s">
        <v>249</v>
      </c>
      <c r="AU1955" s="153" t="s">
        <v>86</v>
      </c>
      <c r="AV1955" s="12" t="s">
        <v>86</v>
      </c>
      <c r="AW1955" s="12" t="s">
        <v>30</v>
      </c>
      <c r="AX1955" s="12" t="s">
        <v>73</v>
      </c>
      <c r="AY1955" s="153" t="s">
        <v>241</v>
      </c>
    </row>
    <row r="1956" spans="2:51" s="15" customFormat="1" ht="12">
      <c r="B1956" s="184"/>
      <c r="D1956" s="152" t="s">
        <v>249</v>
      </c>
      <c r="E1956" s="185" t="s">
        <v>1</v>
      </c>
      <c r="F1956" s="186" t="s">
        <v>2655</v>
      </c>
      <c r="H1956" s="185" t="s">
        <v>1</v>
      </c>
      <c r="I1956" s="187"/>
      <c r="L1956" s="184"/>
      <c r="M1956" s="188"/>
      <c r="T1956" s="189"/>
      <c r="AT1956" s="185" t="s">
        <v>249</v>
      </c>
      <c r="AU1956" s="185" t="s">
        <v>86</v>
      </c>
      <c r="AV1956" s="15" t="s">
        <v>80</v>
      </c>
      <c r="AW1956" s="15" t="s">
        <v>30</v>
      </c>
      <c r="AX1956" s="15" t="s">
        <v>73</v>
      </c>
      <c r="AY1956" s="185" t="s">
        <v>241</v>
      </c>
    </row>
    <row r="1957" spans="2:51" s="12" customFormat="1" ht="12">
      <c r="B1957" s="151"/>
      <c r="D1957" s="152" t="s">
        <v>249</v>
      </c>
      <c r="E1957" s="153" t="s">
        <v>1</v>
      </c>
      <c r="F1957" s="154" t="s">
        <v>2733</v>
      </c>
      <c r="H1957" s="155">
        <v>28.033999999999999</v>
      </c>
      <c r="I1957" s="156"/>
      <c r="L1957" s="151"/>
      <c r="M1957" s="157"/>
      <c r="T1957" s="158"/>
      <c r="AT1957" s="153" t="s">
        <v>249</v>
      </c>
      <c r="AU1957" s="153" t="s">
        <v>86</v>
      </c>
      <c r="AV1957" s="12" t="s">
        <v>86</v>
      </c>
      <c r="AW1957" s="12" t="s">
        <v>30</v>
      </c>
      <c r="AX1957" s="12" t="s">
        <v>73</v>
      </c>
      <c r="AY1957" s="153" t="s">
        <v>241</v>
      </c>
    </row>
    <row r="1958" spans="2:51" s="12" customFormat="1" ht="12">
      <c r="B1958" s="151"/>
      <c r="D1958" s="152" t="s">
        <v>249</v>
      </c>
      <c r="E1958" s="153" t="s">
        <v>1</v>
      </c>
      <c r="F1958" s="154" t="s">
        <v>652</v>
      </c>
      <c r="H1958" s="155">
        <v>-1.8</v>
      </c>
      <c r="I1958" s="156"/>
      <c r="L1958" s="151"/>
      <c r="M1958" s="157"/>
      <c r="T1958" s="158"/>
      <c r="AT1958" s="153" t="s">
        <v>249</v>
      </c>
      <c r="AU1958" s="153" t="s">
        <v>86</v>
      </c>
      <c r="AV1958" s="12" t="s">
        <v>86</v>
      </c>
      <c r="AW1958" s="12" t="s">
        <v>30</v>
      </c>
      <c r="AX1958" s="12" t="s">
        <v>73</v>
      </c>
      <c r="AY1958" s="153" t="s">
        <v>241</v>
      </c>
    </row>
    <row r="1959" spans="2:51" s="15" customFormat="1" ht="12">
      <c r="B1959" s="184"/>
      <c r="D1959" s="152" t="s">
        <v>249</v>
      </c>
      <c r="E1959" s="185" t="s">
        <v>1</v>
      </c>
      <c r="F1959" s="186" t="s">
        <v>2656</v>
      </c>
      <c r="H1959" s="185" t="s">
        <v>1</v>
      </c>
      <c r="I1959" s="187"/>
      <c r="L1959" s="184"/>
      <c r="M1959" s="188"/>
      <c r="T1959" s="189"/>
      <c r="AT1959" s="185" t="s">
        <v>249</v>
      </c>
      <c r="AU1959" s="185" t="s">
        <v>86</v>
      </c>
      <c r="AV1959" s="15" t="s">
        <v>80</v>
      </c>
      <c r="AW1959" s="15" t="s">
        <v>30</v>
      </c>
      <c r="AX1959" s="15" t="s">
        <v>73</v>
      </c>
      <c r="AY1959" s="185" t="s">
        <v>241</v>
      </c>
    </row>
    <row r="1960" spans="2:51" s="12" customFormat="1" ht="12">
      <c r="B1960" s="151"/>
      <c r="D1960" s="152" t="s">
        <v>249</v>
      </c>
      <c r="E1960" s="153" t="s">
        <v>1</v>
      </c>
      <c r="F1960" s="154" t="s">
        <v>2733</v>
      </c>
      <c r="H1960" s="155">
        <v>28.033999999999999</v>
      </c>
      <c r="I1960" s="156"/>
      <c r="L1960" s="151"/>
      <c r="M1960" s="157"/>
      <c r="T1960" s="158"/>
      <c r="AT1960" s="153" t="s">
        <v>249</v>
      </c>
      <c r="AU1960" s="153" t="s">
        <v>86</v>
      </c>
      <c r="AV1960" s="12" t="s">
        <v>86</v>
      </c>
      <c r="AW1960" s="12" t="s">
        <v>30</v>
      </c>
      <c r="AX1960" s="12" t="s">
        <v>73</v>
      </c>
      <c r="AY1960" s="153" t="s">
        <v>241</v>
      </c>
    </row>
    <row r="1961" spans="2:51" s="12" customFormat="1" ht="12">
      <c r="B1961" s="151"/>
      <c r="D1961" s="152" t="s">
        <v>249</v>
      </c>
      <c r="E1961" s="153" t="s">
        <v>1</v>
      </c>
      <c r="F1961" s="154" t="s">
        <v>652</v>
      </c>
      <c r="H1961" s="155">
        <v>-1.8</v>
      </c>
      <c r="I1961" s="156"/>
      <c r="L1961" s="151"/>
      <c r="M1961" s="157"/>
      <c r="T1961" s="158"/>
      <c r="AT1961" s="153" t="s">
        <v>249</v>
      </c>
      <c r="AU1961" s="153" t="s">
        <v>86</v>
      </c>
      <c r="AV1961" s="12" t="s">
        <v>86</v>
      </c>
      <c r="AW1961" s="12" t="s">
        <v>30</v>
      </c>
      <c r="AX1961" s="12" t="s">
        <v>73</v>
      </c>
      <c r="AY1961" s="153" t="s">
        <v>241</v>
      </c>
    </row>
    <row r="1962" spans="2:51" s="15" customFormat="1" ht="12">
      <c r="B1962" s="184"/>
      <c r="D1962" s="152" t="s">
        <v>249</v>
      </c>
      <c r="E1962" s="185" t="s">
        <v>1</v>
      </c>
      <c r="F1962" s="186" t="s">
        <v>2657</v>
      </c>
      <c r="H1962" s="185" t="s">
        <v>1</v>
      </c>
      <c r="I1962" s="187"/>
      <c r="L1962" s="184"/>
      <c r="M1962" s="188"/>
      <c r="T1962" s="189"/>
      <c r="AT1962" s="185" t="s">
        <v>249</v>
      </c>
      <c r="AU1962" s="185" t="s">
        <v>86</v>
      </c>
      <c r="AV1962" s="15" t="s">
        <v>80</v>
      </c>
      <c r="AW1962" s="15" t="s">
        <v>30</v>
      </c>
      <c r="AX1962" s="15" t="s">
        <v>73</v>
      </c>
      <c r="AY1962" s="185" t="s">
        <v>241</v>
      </c>
    </row>
    <row r="1963" spans="2:51" s="12" customFormat="1" ht="12">
      <c r="B1963" s="151"/>
      <c r="D1963" s="152" t="s">
        <v>249</v>
      </c>
      <c r="E1963" s="153" t="s">
        <v>1</v>
      </c>
      <c r="F1963" s="154" t="s">
        <v>2733</v>
      </c>
      <c r="H1963" s="155">
        <v>28.033999999999999</v>
      </c>
      <c r="I1963" s="156"/>
      <c r="L1963" s="151"/>
      <c r="M1963" s="157"/>
      <c r="T1963" s="158"/>
      <c r="AT1963" s="153" t="s">
        <v>249</v>
      </c>
      <c r="AU1963" s="153" t="s">
        <v>86</v>
      </c>
      <c r="AV1963" s="12" t="s">
        <v>86</v>
      </c>
      <c r="AW1963" s="12" t="s">
        <v>30</v>
      </c>
      <c r="AX1963" s="12" t="s">
        <v>73</v>
      </c>
      <c r="AY1963" s="153" t="s">
        <v>241</v>
      </c>
    </row>
    <row r="1964" spans="2:51" s="12" customFormat="1" ht="12">
      <c r="B1964" s="151"/>
      <c r="D1964" s="152" t="s">
        <v>249</v>
      </c>
      <c r="E1964" s="153" t="s">
        <v>1</v>
      </c>
      <c r="F1964" s="154" t="s">
        <v>652</v>
      </c>
      <c r="H1964" s="155">
        <v>-1.8</v>
      </c>
      <c r="I1964" s="156"/>
      <c r="L1964" s="151"/>
      <c r="M1964" s="157"/>
      <c r="T1964" s="158"/>
      <c r="AT1964" s="153" t="s">
        <v>249</v>
      </c>
      <c r="AU1964" s="153" t="s">
        <v>86</v>
      </c>
      <c r="AV1964" s="12" t="s">
        <v>86</v>
      </c>
      <c r="AW1964" s="12" t="s">
        <v>30</v>
      </c>
      <c r="AX1964" s="12" t="s">
        <v>73</v>
      </c>
      <c r="AY1964" s="153" t="s">
        <v>241</v>
      </c>
    </row>
    <row r="1965" spans="2:51" s="15" customFormat="1" ht="12">
      <c r="B1965" s="184"/>
      <c r="D1965" s="152" t="s">
        <v>249</v>
      </c>
      <c r="E1965" s="185" t="s">
        <v>1</v>
      </c>
      <c r="F1965" s="186" t="s">
        <v>2658</v>
      </c>
      <c r="H1965" s="185" t="s">
        <v>1</v>
      </c>
      <c r="I1965" s="187"/>
      <c r="L1965" s="184"/>
      <c r="M1965" s="188"/>
      <c r="T1965" s="189"/>
      <c r="AT1965" s="185" t="s">
        <v>249</v>
      </c>
      <c r="AU1965" s="185" t="s">
        <v>86</v>
      </c>
      <c r="AV1965" s="15" t="s">
        <v>80</v>
      </c>
      <c r="AW1965" s="15" t="s">
        <v>30</v>
      </c>
      <c r="AX1965" s="15" t="s">
        <v>73</v>
      </c>
      <c r="AY1965" s="185" t="s">
        <v>241</v>
      </c>
    </row>
    <row r="1966" spans="2:51" s="12" customFormat="1" ht="12">
      <c r="B1966" s="151"/>
      <c r="D1966" s="152" t="s">
        <v>249</v>
      </c>
      <c r="E1966" s="153" t="s">
        <v>1</v>
      </c>
      <c r="F1966" s="154" t="s">
        <v>2734</v>
      </c>
      <c r="H1966" s="155">
        <v>30.359000000000002</v>
      </c>
      <c r="I1966" s="156"/>
      <c r="L1966" s="151"/>
      <c r="M1966" s="157"/>
      <c r="T1966" s="158"/>
      <c r="AT1966" s="153" t="s">
        <v>249</v>
      </c>
      <c r="AU1966" s="153" t="s">
        <v>86</v>
      </c>
      <c r="AV1966" s="12" t="s">
        <v>86</v>
      </c>
      <c r="AW1966" s="12" t="s">
        <v>30</v>
      </c>
      <c r="AX1966" s="12" t="s">
        <v>73</v>
      </c>
      <c r="AY1966" s="153" t="s">
        <v>241</v>
      </c>
    </row>
    <row r="1967" spans="2:51" s="12" customFormat="1" ht="12">
      <c r="B1967" s="151"/>
      <c r="D1967" s="152" t="s">
        <v>249</v>
      </c>
      <c r="E1967" s="153" t="s">
        <v>1</v>
      </c>
      <c r="F1967" s="154" t="s">
        <v>652</v>
      </c>
      <c r="H1967" s="155">
        <v>-1.8</v>
      </c>
      <c r="I1967" s="156"/>
      <c r="L1967" s="151"/>
      <c r="M1967" s="157"/>
      <c r="T1967" s="158"/>
      <c r="AT1967" s="153" t="s">
        <v>249</v>
      </c>
      <c r="AU1967" s="153" t="s">
        <v>86</v>
      </c>
      <c r="AV1967" s="12" t="s">
        <v>86</v>
      </c>
      <c r="AW1967" s="12" t="s">
        <v>30</v>
      </c>
      <c r="AX1967" s="12" t="s">
        <v>73</v>
      </c>
      <c r="AY1967" s="153" t="s">
        <v>241</v>
      </c>
    </row>
    <row r="1968" spans="2:51" s="13" customFormat="1" ht="12">
      <c r="B1968" s="159"/>
      <c r="D1968" s="152" t="s">
        <v>249</v>
      </c>
      <c r="E1968" s="160" t="s">
        <v>1</v>
      </c>
      <c r="F1968" s="161" t="s">
        <v>251</v>
      </c>
      <c r="H1968" s="162">
        <v>175.01300000000001</v>
      </c>
      <c r="I1968" s="163"/>
      <c r="L1968" s="159"/>
      <c r="M1968" s="164"/>
      <c r="T1968" s="165"/>
      <c r="AT1968" s="160" t="s">
        <v>249</v>
      </c>
      <c r="AU1968" s="160" t="s">
        <v>86</v>
      </c>
      <c r="AV1968" s="13" t="s">
        <v>247</v>
      </c>
      <c r="AW1968" s="13" t="s">
        <v>30</v>
      </c>
      <c r="AX1968" s="13" t="s">
        <v>80</v>
      </c>
      <c r="AY1968" s="160" t="s">
        <v>241</v>
      </c>
    </row>
    <row r="1969" spans="2:65" s="1" customFormat="1" ht="21.75" customHeight="1">
      <c r="B1969" s="32"/>
      <c r="C1969" s="137" t="s">
        <v>2717</v>
      </c>
      <c r="D1969" s="137" t="s">
        <v>243</v>
      </c>
      <c r="E1969" s="138" t="s">
        <v>2736</v>
      </c>
      <c r="F1969" s="139" t="s">
        <v>2737</v>
      </c>
      <c r="G1969" s="140" t="s">
        <v>327</v>
      </c>
      <c r="H1969" s="141">
        <v>21.88</v>
      </c>
      <c r="I1969" s="142"/>
      <c r="J1969" s="143">
        <f>ROUND(I1969*H1969,2)</f>
        <v>0</v>
      </c>
      <c r="K1969" s="144"/>
      <c r="L1969" s="32"/>
      <c r="M1969" s="145" t="s">
        <v>1</v>
      </c>
      <c r="N1969" s="146" t="s">
        <v>39</v>
      </c>
      <c r="P1969" s="147">
        <f>O1969*H1969</f>
        <v>0</v>
      </c>
      <c r="Q1969" s="147">
        <v>2.1000000000000001E-4</v>
      </c>
      <c r="R1969" s="147">
        <f>Q1969*H1969</f>
        <v>4.5947999999999996E-3</v>
      </c>
      <c r="S1969" s="147">
        <v>0</v>
      </c>
      <c r="T1969" s="148">
        <f>S1969*H1969</f>
        <v>0</v>
      </c>
      <c r="AR1969" s="149" t="s">
        <v>334</v>
      </c>
      <c r="AT1969" s="149" t="s">
        <v>243</v>
      </c>
      <c r="AU1969" s="149" t="s">
        <v>86</v>
      </c>
      <c r="AY1969" s="17" t="s">
        <v>241</v>
      </c>
      <c r="BE1969" s="150">
        <f>IF(N1969="základní",J1969,0)</f>
        <v>0</v>
      </c>
      <c r="BF1969" s="150">
        <f>IF(N1969="snížená",J1969,0)</f>
        <v>0</v>
      </c>
      <c r="BG1969" s="150">
        <f>IF(N1969="zákl. přenesená",J1969,0)</f>
        <v>0</v>
      </c>
      <c r="BH1969" s="150">
        <f>IF(N1969="sníž. přenesená",J1969,0)</f>
        <v>0</v>
      </c>
      <c r="BI1969" s="150">
        <f>IF(N1969="nulová",J1969,0)</f>
        <v>0</v>
      </c>
      <c r="BJ1969" s="17" t="s">
        <v>86</v>
      </c>
      <c r="BK1969" s="150">
        <f>ROUND(I1969*H1969,2)</f>
        <v>0</v>
      </c>
      <c r="BL1969" s="17" t="s">
        <v>334</v>
      </c>
      <c r="BM1969" s="149" t="s">
        <v>4405</v>
      </c>
    </row>
    <row r="1970" spans="2:65" s="12" customFormat="1" ht="12">
      <c r="B1970" s="151"/>
      <c r="D1970" s="152" t="s">
        <v>249</v>
      </c>
      <c r="E1970" s="153" t="s">
        <v>1</v>
      </c>
      <c r="F1970" s="154" t="s">
        <v>2739</v>
      </c>
      <c r="H1970" s="155">
        <v>10.94</v>
      </c>
      <c r="I1970" s="156"/>
      <c r="L1970" s="151"/>
      <c r="M1970" s="157"/>
      <c r="T1970" s="158"/>
      <c r="AT1970" s="153" t="s">
        <v>249</v>
      </c>
      <c r="AU1970" s="153" t="s">
        <v>86</v>
      </c>
      <c r="AV1970" s="12" t="s">
        <v>86</v>
      </c>
      <c r="AW1970" s="12" t="s">
        <v>30</v>
      </c>
      <c r="AX1970" s="12" t="s">
        <v>73</v>
      </c>
      <c r="AY1970" s="153" t="s">
        <v>241</v>
      </c>
    </row>
    <row r="1971" spans="2:65" s="12" customFormat="1" ht="12">
      <c r="B1971" s="151"/>
      <c r="D1971" s="152" t="s">
        <v>249</v>
      </c>
      <c r="E1971" s="153" t="s">
        <v>1</v>
      </c>
      <c r="F1971" s="154" t="s">
        <v>2740</v>
      </c>
      <c r="H1971" s="155">
        <v>10.94</v>
      </c>
      <c r="I1971" s="156"/>
      <c r="L1971" s="151"/>
      <c r="M1971" s="157"/>
      <c r="T1971" s="158"/>
      <c r="AT1971" s="153" t="s">
        <v>249</v>
      </c>
      <c r="AU1971" s="153" t="s">
        <v>86</v>
      </c>
      <c r="AV1971" s="12" t="s">
        <v>86</v>
      </c>
      <c r="AW1971" s="12" t="s">
        <v>30</v>
      </c>
      <c r="AX1971" s="12" t="s">
        <v>73</v>
      </c>
      <c r="AY1971" s="153" t="s">
        <v>241</v>
      </c>
    </row>
    <row r="1972" spans="2:65" s="12" customFormat="1" ht="12">
      <c r="B1972" s="151"/>
      <c r="D1972" s="152" t="s">
        <v>249</v>
      </c>
      <c r="E1972" s="153" t="s">
        <v>1</v>
      </c>
      <c r="F1972" s="154" t="s">
        <v>2741</v>
      </c>
      <c r="H1972" s="155">
        <v>10.94</v>
      </c>
      <c r="I1972" s="156"/>
      <c r="L1972" s="151"/>
      <c r="M1972" s="157"/>
      <c r="T1972" s="158"/>
      <c r="AT1972" s="153" t="s">
        <v>249</v>
      </c>
      <c r="AU1972" s="153" t="s">
        <v>86</v>
      </c>
      <c r="AV1972" s="12" t="s">
        <v>86</v>
      </c>
      <c r="AW1972" s="12" t="s">
        <v>30</v>
      </c>
      <c r="AX1972" s="12" t="s">
        <v>73</v>
      </c>
      <c r="AY1972" s="153" t="s">
        <v>241</v>
      </c>
    </row>
    <row r="1973" spans="2:65" s="12" customFormat="1" ht="12">
      <c r="B1973" s="151"/>
      <c r="D1973" s="152" t="s">
        <v>249</v>
      </c>
      <c r="E1973" s="153" t="s">
        <v>1</v>
      </c>
      <c r="F1973" s="154" t="s">
        <v>2742</v>
      </c>
      <c r="H1973" s="155">
        <v>10.94</v>
      </c>
      <c r="I1973" s="156"/>
      <c r="L1973" s="151"/>
      <c r="M1973" s="157"/>
      <c r="T1973" s="158"/>
      <c r="AT1973" s="153" t="s">
        <v>249</v>
      </c>
      <c r="AU1973" s="153" t="s">
        <v>86</v>
      </c>
      <c r="AV1973" s="12" t="s">
        <v>86</v>
      </c>
      <c r="AW1973" s="12" t="s">
        <v>30</v>
      </c>
      <c r="AX1973" s="12" t="s">
        <v>73</v>
      </c>
      <c r="AY1973" s="153" t="s">
        <v>241</v>
      </c>
    </row>
    <row r="1974" spans="2:65" s="12" customFormat="1" ht="12">
      <c r="B1974" s="151"/>
      <c r="D1974" s="152" t="s">
        <v>249</v>
      </c>
      <c r="E1974" s="153" t="s">
        <v>1</v>
      </c>
      <c r="F1974" s="154" t="s">
        <v>2743</v>
      </c>
      <c r="H1974" s="155">
        <v>10.94</v>
      </c>
      <c r="I1974" s="156"/>
      <c r="L1974" s="151"/>
      <c r="M1974" s="157"/>
      <c r="T1974" s="158"/>
      <c r="AT1974" s="153" t="s">
        <v>249</v>
      </c>
      <c r="AU1974" s="153" t="s">
        <v>86</v>
      </c>
      <c r="AV1974" s="12" t="s">
        <v>86</v>
      </c>
      <c r="AW1974" s="12" t="s">
        <v>30</v>
      </c>
      <c r="AX1974" s="12" t="s">
        <v>73</v>
      </c>
      <c r="AY1974" s="153" t="s">
        <v>241</v>
      </c>
    </row>
    <row r="1975" spans="2:65" s="12" customFormat="1" ht="12">
      <c r="B1975" s="151"/>
      <c r="D1975" s="152" t="s">
        <v>249</v>
      </c>
      <c r="E1975" s="153" t="s">
        <v>1</v>
      </c>
      <c r="F1975" s="154" t="s">
        <v>2744</v>
      </c>
      <c r="H1975" s="155">
        <v>10.94</v>
      </c>
      <c r="I1975" s="156"/>
      <c r="L1975" s="151"/>
      <c r="M1975" s="157"/>
      <c r="T1975" s="158"/>
      <c r="AT1975" s="153" t="s">
        <v>249</v>
      </c>
      <c r="AU1975" s="153" t="s">
        <v>86</v>
      </c>
      <c r="AV1975" s="12" t="s">
        <v>86</v>
      </c>
      <c r="AW1975" s="12" t="s">
        <v>30</v>
      </c>
      <c r="AX1975" s="12" t="s">
        <v>73</v>
      </c>
      <c r="AY1975" s="153" t="s">
        <v>241</v>
      </c>
    </row>
    <row r="1976" spans="2:65" s="12" customFormat="1" ht="12">
      <c r="B1976" s="151"/>
      <c r="D1976" s="152" t="s">
        <v>249</v>
      </c>
      <c r="E1976" s="153" t="s">
        <v>1</v>
      </c>
      <c r="F1976" s="154" t="s">
        <v>2745</v>
      </c>
      <c r="H1976" s="155">
        <v>10.94</v>
      </c>
      <c r="I1976" s="156"/>
      <c r="L1976" s="151"/>
      <c r="M1976" s="157"/>
      <c r="T1976" s="158"/>
      <c r="AT1976" s="153" t="s">
        <v>249</v>
      </c>
      <c r="AU1976" s="153" t="s">
        <v>86</v>
      </c>
      <c r="AV1976" s="12" t="s">
        <v>86</v>
      </c>
      <c r="AW1976" s="12" t="s">
        <v>30</v>
      </c>
      <c r="AX1976" s="12" t="s">
        <v>73</v>
      </c>
      <c r="AY1976" s="153" t="s">
        <v>241</v>
      </c>
    </row>
    <row r="1977" spans="2:65" s="13" customFormat="1" ht="12">
      <c r="B1977" s="159"/>
      <c r="D1977" s="152" t="s">
        <v>249</v>
      </c>
      <c r="E1977" s="160" t="s">
        <v>1</v>
      </c>
      <c r="F1977" s="161" t="s">
        <v>2746</v>
      </c>
      <c r="H1977" s="162">
        <v>76.58</v>
      </c>
      <c r="I1977" s="163"/>
      <c r="L1977" s="159"/>
      <c r="M1977" s="164"/>
      <c r="T1977" s="165"/>
      <c r="AT1977" s="160" t="s">
        <v>249</v>
      </c>
      <c r="AU1977" s="160" t="s">
        <v>86</v>
      </c>
      <c r="AV1977" s="13" t="s">
        <v>247</v>
      </c>
      <c r="AW1977" s="13" t="s">
        <v>30</v>
      </c>
      <c r="AX1977" s="13" t="s">
        <v>73</v>
      </c>
      <c r="AY1977" s="160" t="s">
        <v>241</v>
      </c>
    </row>
    <row r="1978" spans="2:65" s="12" customFormat="1" ht="12">
      <c r="B1978" s="151"/>
      <c r="D1978" s="152" t="s">
        <v>249</v>
      </c>
      <c r="E1978" s="153" t="s">
        <v>1</v>
      </c>
      <c r="F1978" s="154" t="s">
        <v>2747</v>
      </c>
      <c r="H1978" s="155">
        <v>21.88</v>
      </c>
      <c r="I1978" s="156"/>
      <c r="L1978" s="151"/>
      <c r="M1978" s="157"/>
      <c r="T1978" s="158"/>
      <c r="AT1978" s="153" t="s">
        <v>249</v>
      </c>
      <c r="AU1978" s="153" t="s">
        <v>86</v>
      </c>
      <c r="AV1978" s="12" t="s">
        <v>86</v>
      </c>
      <c r="AW1978" s="12" t="s">
        <v>30</v>
      </c>
      <c r="AX1978" s="12" t="s">
        <v>73</v>
      </c>
      <c r="AY1978" s="153" t="s">
        <v>241</v>
      </c>
    </row>
    <row r="1979" spans="2:65" s="13" customFormat="1" ht="12">
      <c r="B1979" s="159"/>
      <c r="D1979" s="152" t="s">
        <v>249</v>
      </c>
      <c r="E1979" s="160" t="s">
        <v>1</v>
      </c>
      <c r="F1979" s="161" t="s">
        <v>2748</v>
      </c>
      <c r="H1979" s="162">
        <v>21.88</v>
      </c>
      <c r="I1979" s="163"/>
      <c r="L1979" s="159"/>
      <c r="M1979" s="164"/>
      <c r="T1979" s="165"/>
      <c r="AT1979" s="160" t="s">
        <v>249</v>
      </c>
      <c r="AU1979" s="160" t="s">
        <v>86</v>
      </c>
      <c r="AV1979" s="13" t="s">
        <v>247</v>
      </c>
      <c r="AW1979" s="13" t="s">
        <v>30</v>
      </c>
      <c r="AX1979" s="13" t="s">
        <v>80</v>
      </c>
      <c r="AY1979" s="160" t="s">
        <v>241</v>
      </c>
    </row>
    <row r="1980" spans="2:65" s="1" customFormat="1" ht="24.25" customHeight="1">
      <c r="B1980" s="32"/>
      <c r="C1980" s="137" t="s">
        <v>2722</v>
      </c>
      <c r="D1980" s="137" t="s">
        <v>243</v>
      </c>
      <c r="E1980" s="138" t="s">
        <v>2750</v>
      </c>
      <c r="F1980" s="139" t="s">
        <v>2751</v>
      </c>
      <c r="G1980" s="140" t="s">
        <v>299</v>
      </c>
      <c r="H1980" s="141">
        <v>62.35</v>
      </c>
      <c r="I1980" s="142"/>
      <c r="J1980" s="143">
        <f>ROUND(I1980*H1980,2)</f>
        <v>0</v>
      </c>
      <c r="K1980" s="144"/>
      <c r="L1980" s="32"/>
      <c r="M1980" s="145" t="s">
        <v>1</v>
      </c>
      <c r="N1980" s="146" t="s">
        <v>39</v>
      </c>
      <c r="P1980" s="147">
        <f>O1980*H1980</f>
        <v>0</v>
      </c>
      <c r="Q1980" s="147">
        <v>3.2000000000000003E-4</v>
      </c>
      <c r="R1980" s="147">
        <f>Q1980*H1980</f>
        <v>1.9952000000000001E-2</v>
      </c>
      <c r="S1980" s="147">
        <v>0</v>
      </c>
      <c r="T1980" s="148">
        <f>S1980*H1980</f>
        <v>0</v>
      </c>
      <c r="AR1980" s="149" t="s">
        <v>334</v>
      </c>
      <c r="AT1980" s="149" t="s">
        <v>243</v>
      </c>
      <c r="AU1980" s="149" t="s">
        <v>86</v>
      </c>
      <c r="AY1980" s="17" t="s">
        <v>241</v>
      </c>
      <c r="BE1980" s="150">
        <f>IF(N1980="základní",J1980,0)</f>
        <v>0</v>
      </c>
      <c r="BF1980" s="150">
        <f>IF(N1980="snížená",J1980,0)</f>
        <v>0</v>
      </c>
      <c r="BG1980" s="150">
        <f>IF(N1980="zákl. přenesená",J1980,0)</f>
        <v>0</v>
      </c>
      <c r="BH1980" s="150">
        <f>IF(N1980="sníž. přenesená",J1980,0)</f>
        <v>0</v>
      </c>
      <c r="BI1980" s="150">
        <f>IF(N1980="nulová",J1980,0)</f>
        <v>0</v>
      </c>
      <c r="BJ1980" s="17" t="s">
        <v>86</v>
      </c>
      <c r="BK1980" s="150">
        <f>ROUND(I1980*H1980,2)</f>
        <v>0</v>
      </c>
      <c r="BL1980" s="17" t="s">
        <v>334</v>
      </c>
      <c r="BM1980" s="149" t="s">
        <v>4406</v>
      </c>
    </row>
    <row r="1981" spans="2:65" s="15" customFormat="1" ht="12">
      <c r="B1981" s="184"/>
      <c r="D1981" s="152" t="s">
        <v>249</v>
      </c>
      <c r="E1981" s="185" t="s">
        <v>1</v>
      </c>
      <c r="F1981" s="186" t="s">
        <v>2649</v>
      </c>
      <c r="H1981" s="185" t="s">
        <v>1</v>
      </c>
      <c r="I1981" s="187"/>
      <c r="L1981" s="184"/>
      <c r="M1981" s="188"/>
      <c r="T1981" s="189"/>
      <c r="AT1981" s="185" t="s">
        <v>249</v>
      </c>
      <c r="AU1981" s="185" t="s">
        <v>86</v>
      </c>
      <c r="AV1981" s="15" t="s">
        <v>80</v>
      </c>
      <c r="AW1981" s="15" t="s">
        <v>30</v>
      </c>
      <c r="AX1981" s="15" t="s">
        <v>73</v>
      </c>
      <c r="AY1981" s="185" t="s">
        <v>241</v>
      </c>
    </row>
    <row r="1982" spans="2:65" s="12" customFormat="1" ht="12">
      <c r="B1982" s="151"/>
      <c r="D1982" s="152" t="s">
        <v>249</v>
      </c>
      <c r="E1982" s="153" t="s">
        <v>1</v>
      </c>
      <c r="F1982" s="154" t="s">
        <v>2650</v>
      </c>
      <c r="H1982" s="155">
        <v>6.1</v>
      </c>
      <c r="I1982" s="156"/>
      <c r="L1982" s="151"/>
      <c r="M1982" s="157"/>
      <c r="T1982" s="158"/>
      <c r="AT1982" s="153" t="s">
        <v>249</v>
      </c>
      <c r="AU1982" s="153" t="s">
        <v>86</v>
      </c>
      <c r="AV1982" s="12" t="s">
        <v>86</v>
      </c>
      <c r="AW1982" s="12" t="s">
        <v>30</v>
      </c>
      <c r="AX1982" s="12" t="s">
        <v>73</v>
      </c>
      <c r="AY1982" s="153" t="s">
        <v>241</v>
      </c>
    </row>
    <row r="1983" spans="2:65" s="12" customFormat="1" ht="12">
      <c r="B1983" s="151"/>
      <c r="D1983" s="152" t="s">
        <v>249</v>
      </c>
      <c r="E1983" s="153" t="s">
        <v>1</v>
      </c>
      <c r="F1983" s="154" t="s">
        <v>2616</v>
      </c>
      <c r="H1983" s="155">
        <v>-0.7</v>
      </c>
      <c r="I1983" s="156"/>
      <c r="L1983" s="151"/>
      <c r="M1983" s="157"/>
      <c r="T1983" s="158"/>
      <c r="AT1983" s="153" t="s">
        <v>249</v>
      </c>
      <c r="AU1983" s="153" t="s">
        <v>86</v>
      </c>
      <c r="AV1983" s="12" t="s">
        <v>86</v>
      </c>
      <c r="AW1983" s="12" t="s">
        <v>30</v>
      </c>
      <c r="AX1983" s="12" t="s">
        <v>73</v>
      </c>
      <c r="AY1983" s="153" t="s">
        <v>241</v>
      </c>
    </row>
    <row r="1984" spans="2:65" s="15" customFormat="1" ht="12">
      <c r="B1984" s="184"/>
      <c r="D1984" s="152" t="s">
        <v>249</v>
      </c>
      <c r="E1984" s="185" t="s">
        <v>1</v>
      </c>
      <c r="F1984" s="186" t="s">
        <v>2651</v>
      </c>
      <c r="H1984" s="185" t="s">
        <v>1</v>
      </c>
      <c r="I1984" s="187"/>
      <c r="L1984" s="184"/>
      <c r="M1984" s="188"/>
      <c r="T1984" s="189"/>
      <c r="AT1984" s="185" t="s">
        <v>249</v>
      </c>
      <c r="AU1984" s="185" t="s">
        <v>86</v>
      </c>
      <c r="AV1984" s="15" t="s">
        <v>80</v>
      </c>
      <c r="AW1984" s="15" t="s">
        <v>30</v>
      </c>
      <c r="AX1984" s="15" t="s">
        <v>73</v>
      </c>
      <c r="AY1984" s="185" t="s">
        <v>241</v>
      </c>
    </row>
    <row r="1985" spans="2:51" s="12" customFormat="1" ht="12">
      <c r="B1985" s="151"/>
      <c r="D1985" s="152" t="s">
        <v>249</v>
      </c>
      <c r="E1985" s="153" t="s">
        <v>1</v>
      </c>
      <c r="F1985" s="154" t="s">
        <v>2652</v>
      </c>
      <c r="H1985" s="155">
        <v>10.25</v>
      </c>
      <c r="I1985" s="156"/>
      <c r="L1985" s="151"/>
      <c r="M1985" s="157"/>
      <c r="T1985" s="158"/>
      <c r="AT1985" s="153" t="s">
        <v>249</v>
      </c>
      <c r="AU1985" s="153" t="s">
        <v>86</v>
      </c>
      <c r="AV1985" s="12" t="s">
        <v>86</v>
      </c>
      <c r="AW1985" s="12" t="s">
        <v>30</v>
      </c>
      <c r="AX1985" s="12" t="s">
        <v>73</v>
      </c>
      <c r="AY1985" s="153" t="s">
        <v>241</v>
      </c>
    </row>
    <row r="1986" spans="2:51" s="12" customFormat="1" ht="12">
      <c r="B1986" s="151"/>
      <c r="D1986" s="152" t="s">
        <v>249</v>
      </c>
      <c r="E1986" s="153" t="s">
        <v>1</v>
      </c>
      <c r="F1986" s="154" t="s">
        <v>2653</v>
      </c>
      <c r="H1986" s="155">
        <v>-0.9</v>
      </c>
      <c r="I1986" s="156"/>
      <c r="L1986" s="151"/>
      <c r="M1986" s="157"/>
      <c r="T1986" s="158"/>
      <c r="AT1986" s="153" t="s">
        <v>249</v>
      </c>
      <c r="AU1986" s="153" t="s">
        <v>86</v>
      </c>
      <c r="AV1986" s="12" t="s">
        <v>86</v>
      </c>
      <c r="AW1986" s="12" t="s">
        <v>30</v>
      </c>
      <c r="AX1986" s="12" t="s">
        <v>73</v>
      </c>
      <c r="AY1986" s="153" t="s">
        <v>241</v>
      </c>
    </row>
    <row r="1987" spans="2:51" s="15" customFormat="1" ht="12">
      <c r="B1987" s="184"/>
      <c r="D1987" s="152" t="s">
        <v>249</v>
      </c>
      <c r="E1987" s="185" t="s">
        <v>1</v>
      </c>
      <c r="F1987" s="186" t="s">
        <v>2654</v>
      </c>
      <c r="H1987" s="185" t="s">
        <v>1</v>
      </c>
      <c r="I1987" s="187"/>
      <c r="L1987" s="184"/>
      <c r="M1987" s="188"/>
      <c r="T1987" s="189"/>
      <c r="AT1987" s="185" t="s">
        <v>249</v>
      </c>
      <c r="AU1987" s="185" t="s">
        <v>86</v>
      </c>
      <c r="AV1987" s="15" t="s">
        <v>80</v>
      </c>
      <c r="AW1987" s="15" t="s">
        <v>30</v>
      </c>
      <c r="AX1987" s="15" t="s">
        <v>73</v>
      </c>
      <c r="AY1987" s="185" t="s">
        <v>241</v>
      </c>
    </row>
    <row r="1988" spans="2:51" s="12" customFormat="1" ht="12">
      <c r="B1988" s="151"/>
      <c r="D1988" s="152" t="s">
        <v>249</v>
      </c>
      <c r="E1988" s="153" t="s">
        <v>1</v>
      </c>
      <c r="F1988" s="154" t="s">
        <v>2652</v>
      </c>
      <c r="H1988" s="155">
        <v>10.25</v>
      </c>
      <c r="I1988" s="156"/>
      <c r="L1988" s="151"/>
      <c r="M1988" s="157"/>
      <c r="T1988" s="158"/>
      <c r="AT1988" s="153" t="s">
        <v>249</v>
      </c>
      <c r="AU1988" s="153" t="s">
        <v>86</v>
      </c>
      <c r="AV1988" s="12" t="s">
        <v>86</v>
      </c>
      <c r="AW1988" s="12" t="s">
        <v>30</v>
      </c>
      <c r="AX1988" s="12" t="s">
        <v>73</v>
      </c>
      <c r="AY1988" s="153" t="s">
        <v>241</v>
      </c>
    </row>
    <row r="1989" spans="2:51" s="12" customFormat="1" ht="12">
      <c r="B1989" s="151"/>
      <c r="D1989" s="152" t="s">
        <v>249</v>
      </c>
      <c r="E1989" s="153" t="s">
        <v>1</v>
      </c>
      <c r="F1989" s="154" t="s">
        <v>2653</v>
      </c>
      <c r="H1989" s="155">
        <v>-0.9</v>
      </c>
      <c r="I1989" s="156"/>
      <c r="L1989" s="151"/>
      <c r="M1989" s="157"/>
      <c r="T1989" s="158"/>
      <c r="AT1989" s="153" t="s">
        <v>249</v>
      </c>
      <c r="AU1989" s="153" t="s">
        <v>86</v>
      </c>
      <c r="AV1989" s="12" t="s">
        <v>86</v>
      </c>
      <c r="AW1989" s="12" t="s">
        <v>30</v>
      </c>
      <c r="AX1989" s="12" t="s">
        <v>73</v>
      </c>
      <c r="AY1989" s="153" t="s">
        <v>241</v>
      </c>
    </row>
    <row r="1990" spans="2:51" s="15" customFormat="1" ht="12">
      <c r="B1990" s="184"/>
      <c r="D1990" s="152" t="s">
        <v>249</v>
      </c>
      <c r="E1990" s="185" t="s">
        <v>1</v>
      </c>
      <c r="F1990" s="186" t="s">
        <v>2655</v>
      </c>
      <c r="H1990" s="185" t="s">
        <v>1</v>
      </c>
      <c r="I1990" s="187"/>
      <c r="L1990" s="184"/>
      <c r="M1990" s="188"/>
      <c r="T1990" s="189"/>
      <c r="AT1990" s="185" t="s">
        <v>249</v>
      </c>
      <c r="AU1990" s="185" t="s">
        <v>86</v>
      </c>
      <c r="AV1990" s="15" t="s">
        <v>80</v>
      </c>
      <c r="AW1990" s="15" t="s">
        <v>30</v>
      </c>
      <c r="AX1990" s="15" t="s">
        <v>73</v>
      </c>
      <c r="AY1990" s="185" t="s">
        <v>241</v>
      </c>
    </row>
    <row r="1991" spans="2:51" s="12" customFormat="1" ht="12">
      <c r="B1991" s="151"/>
      <c r="D1991" s="152" t="s">
        <v>249</v>
      </c>
      <c r="E1991" s="153" t="s">
        <v>1</v>
      </c>
      <c r="F1991" s="154" t="s">
        <v>2652</v>
      </c>
      <c r="H1991" s="155">
        <v>10.25</v>
      </c>
      <c r="I1991" s="156"/>
      <c r="L1991" s="151"/>
      <c r="M1991" s="157"/>
      <c r="T1991" s="158"/>
      <c r="AT1991" s="153" t="s">
        <v>249</v>
      </c>
      <c r="AU1991" s="153" t="s">
        <v>86</v>
      </c>
      <c r="AV1991" s="12" t="s">
        <v>86</v>
      </c>
      <c r="AW1991" s="12" t="s">
        <v>30</v>
      </c>
      <c r="AX1991" s="12" t="s">
        <v>73</v>
      </c>
      <c r="AY1991" s="153" t="s">
        <v>241</v>
      </c>
    </row>
    <row r="1992" spans="2:51" s="12" customFormat="1" ht="12">
      <c r="B1992" s="151"/>
      <c r="D1992" s="152" t="s">
        <v>249</v>
      </c>
      <c r="E1992" s="153" t="s">
        <v>1</v>
      </c>
      <c r="F1992" s="154" t="s">
        <v>2653</v>
      </c>
      <c r="H1992" s="155">
        <v>-0.9</v>
      </c>
      <c r="I1992" s="156"/>
      <c r="L1992" s="151"/>
      <c r="M1992" s="157"/>
      <c r="T1992" s="158"/>
      <c r="AT1992" s="153" t="s">
        <v>249</v>
      </c>
      <c r="AU1992" s="153" t="s">
        <v>86</v>
      </c>
      <c r="AV1992" s="12" t="s">
        <v>86</v>
      </c>
      <c r="AW1992" s="12" t="s">
        <v>30</v>
      </c>
      <c r="AX1992" s="12" t="s">
        <v>73</v>
      </c>
      <c r="AY1992" s="153" t="s">
        <v>241</v>
      </c>
    </row>
    <row r="1993" spans="2:51" s="15" customFormat="1" ht="12">
      <c r="B1993" s="184"/>
      <c r="D1993" s="152" t="s">
        <v>249</v>
      </c>
      <c r="E1993" s="185" t="s">
        <v>1</v>
      </c>
      <c r="F1993" s="186" t="s">
        <v>2656</v>
      </c>
      <c r="H1993" s="185" t="s">
        <v>1</v>
      </c>
      <c r="I1993" s="187"/>
      <c r="L1993" s="184"/>
      <c r="M1993" s="188"/>
      <c r="T1993" s="189"/>
      <c r="AT1993" s="185" t="s">
        <v>249</v>
      </c>
      <c r="AU1993" s="185" t="s">
        <v>86</v>
      </c>
      <c r="AV1993" s="15" t="s">
        <v>80</v>
      </c>
      <c r="AW1993" s="15" t="s">
        <v>30</v>
      </c>
      <c r="AX1993" s="15" t="s">
        <v>73</v>
      </c>
      <c r="AY1993" s="185" t="s">
        <v>241</v>
      </c>
    </row>
    <row r="1994" spans="2:51" s="12" customFormat="1" ht="12">
      <c r="B1994" s="151"/>
      <c r="D1994" s="152" t="s">
        <v>249</v>
      </c>
      <c r="E1994" s="153" t="s">
        <v>1</v>
      </c>
      <c r="F1994" s="154" t="s">
        <v>2652</v>
      </c>
      <c r="H1994" s="155">
        <v>10.25</v>
      </c>
      <c r="I1994" s="156"/>
      <c r="L1994" s="151"/>
      <c r="M1994" s="157"/>
      <c r="T1994" s="158"/>
      <c r="AT1994" s="153" t="s">
        <v>249</v>
      </c>
      <c r="AU1994" s="153" t="s">
        <v>86</v>
      </c>
      <c r="AV1994" s="12" t="s">
        <v>86</v>
      </c>
      <c r="AW1994" s="12" t="s">
        <v>30</v>
      </c>
      <c r="AX1994" s="12" t="s">
        <v>73</v>
      </c>
      <c r="AY1994" s="153" t="s">
        <v>241</v>
      </c>
    </row>
    <row r="1995" spans="2:51" s="12" customFormat="1" ht="12">
      <c r="B1995" s="151"/>
      <c r="D1995" s="152" t="s">
        <v>249</v>
      </c>
      <c r="E1995" s="153" t="s">
        <v>1</v>
      </c>
      <c r="F1995" s="154" t="s">
        <v>2653</v>
      </c>
      <c r="H1995" s="155">
        <v>-0.9</v>
      </c>
      <c r="I1995" s="156"/>
      <c r="L1995" s="151"/>
      <c r="M1995" s="157"/>
      <c r="T1995" s="158"/>
      <c r="AT1995" s="153" t="s">
        <v>249</v>
      </c>
      <c r="AU1995" s="153" t="s">
        <v>86</v>
      </c>
      <c r="AV1995" s="12" t="s">
        <v>86</v>
      </c>
      <c r="AW1995" s="12" t="s">
        <v>30</v>
      </c>
      <c r="AX1995" s="12" t="s">
        <v>73</v>
      </c>
      <c r="AY1995" s="153" t="s">
        <v>241</v>
      </c>
    </row>
    <row r="1996" spans="2:51" s="15" customFormat="1" ht="12">
      <c r="B1996" s="184"/>
      <c r="D1996" s="152" t="s">
        <v>249</v>
      </c>
      <c r="E1996" s="185" t="s">
        <v>1</v>
      </c>
      <c r="F1996" s="186" t="s">
        <v>2657</v>
      </c>
      <c r="H1996" s="185" t="s">
        <v>1</v>
      </c>
      <c r="I1996" s="187"/>
      <c r="L1996" s="184"/>
      <c r="M1996" s="188"/>
      <c r="T1996" s="189"/>
      <c r="AT1996" s="185" t="s">
        <v>249</v>
      </c>
      <c r="AU1996" s="185" t="s">
        <v>86</v>
      </c>
      <c r="AV1996" s="15" t="s">
        <v>80</v>
      </c>
      <c r="AW1996" s="15" t="s">
        <v>30</v>
      </c>
      <c r="AX1996" s="15" t="s">
        <v>73</v>
      </c>
      <c r="AY1996" s="185" t="s">
        <v>241</v>
      </c>
    </row>
    <row r="1997" spans="2:51" s="12" customFormat="1" ht="12">
      <c r="B1997" s="151"/>
      <c r="D1997" s="152" t="s">
        <v>249</v>
      </c>
      <c r="E1997" s="153" t="s">
        <v>1</v>
      </c>
      <c r="F1997" s="154" t="s">
        <v>2652</v>
      </c>
      <c r="H1997" s="155">
        <v>10.25</v>
      </c>
      <c r="I1997" s="156"/>
      <c r="L1997" s="151"/>
      <c r="M1997" s="157"/>
      <c r="T1997" s="158"/>
      <c r="AT1997" s="153" t="s">
        <v>249</v>
      </c>
      <c r="AU1997" s="153" t="s">
        <v>86</v>
      </c>
      <c r="AV1997" s="12" t="s">
        <v>86</v>
      </c>
      <c r="AW1997" s="12" t="s">
        <v>30</v>
      </c>
      <c r="AX1997" s="12" t="s">
        <v>73</v>
      </c>
      <c r="AY1997" s="153" t="s">
        <v>241</v>
      </c>
    </row>
    <row r="1998" spans="2:51" s="12" customFormat="1" ht="12">
      <c r="B1998" s="151"/>
      <c r="D1998" s="152" t="s">
        <v>249</v>
      </c>
      <c r="E1998" s="153" t="s">
        <v>1</v>
      </c>
      <c r="F1998" s="154" t="s">
        <v>2653</v>
      </c>
      <c r="H1998" s="155">
        <v>-0.9</v>
      </c>
      <c r="I1998" s="156"/>
      <c r="L1998" s="151"/>
      <c r="M1998" s="157"/>
      <c r="T1998" s="158"/>
      <c r="AT1998" s="153" t="s">
        <v>249</v>
      </c>
      <c r="AU1998" s="153" t="s">
        <v>86</v>
      </c>
      <c r="AV1998" s="12" t="s">
        <v>86</v>
      </c>
      <c r="AW1998" s="12" t="s">
        <v>30</v>
      </c>
      <c r="AX1998" s="12" t="s">
        <v>73</v>
      </c>
      <c r="AY1998" s="153" t="s">
        <v>241</v>
      </c>
    </row>
    <row r="1999" spans="2:51" s="15" customFormat="1" ht="12">
      <c r="B1999" s="184"/>
      <c r="D1999" s="152" t="s">
        <v>249</v>
      </c>
      <c r="E1999" s="185" t="s">
        <v>1</v>
      </c>
      <c r="F1999" s="186" t="s">
        <v>2658</v>
      </c>
      <c r="H1999" s="185" t="s">
        <v>1</v>
      </c>
      <c r="I1999" s="187"/>
      <c r="L1999" s="184"/>
      <c r="M1999" s="188"/>
      <c r="T1999" s="189"/>
      <c r="AT1999" s="185" t="s">
        <v>249</v>
      </c>
      <c r="AU1999" s="185" t="s">
        <v>86</v>
      </c>
      <c r="AV1999" s="15" t="s">
        <v>80</v>
      </c>
      <c r="AW1999" s="15" t="s">
        <v>30</v>
      </c>
      <c r="AX1999" s="15" t="s">
        <v>73</v>
      </c>
      <c r="AY1999" s="185" t="s">
        <v>241</v>
      </c>
    </row>
    <row r="2000" spans="2:51" s="12" customFormat="1" ht="12">
      <c r="B2000" s="151"/>
      <c r="D2000" s="152" t="s">
        <v>249</v>
      </c>
      <c r="E2000" s="153" t="s">
        <v>1</v>
      </c>
      <c r="F2000" s="154" t="s">
        <v>2659</v>
      </c>
      <c r="H2000" s="155">
        <v>11.1</v>
      </c>
      <c r="I2000" s="156"/>
      <c r="L2000" s="151"/>
      <c r="M2000" s="157"/>
      <c r="T2000" s="158"/>
      <c r="AT2000" s="153" t="s">
        <v>249</v>
      </c>
      <c r="AU2000" s="153" t="s">
        <v>86</v>
      </c>
      <c r="AV2000" s="12" t="s">
        <v>86</v>
      </c>
      <c r="AW2000" s="12" t="s">
        <v>30</v>
      </c>
      <c r="AX2000" s="12" t="s">
        <v>73</v>
      </c>
      <c r="AY2000" s="153" t="s">
        <v>241</v>
      </c>
    </row>
    <row r="2001" spans="2:65" s="12" customFormat="1" ht="12">
      <c r="B2001" s="151"/>
      <c r="D2001" s="152" t="s">
        <v>249</v>
      </c>
      <c r="E2001" s="153" t="s">
        <v>1</v>
      </c>
      <c r="F2001" s="154" t="s">
        <v>2653</v>
      </c>
      <c r="H2001" s="155">
        <v>-0.9</v>
      </c>
      <c r="I2001" s="156"/>
      <c r="L2001" s="151"/>
      <c r="M2001" s="157"/>
      <c r="T2001" s="158"/>
      <c r="AT2001" s="153" t="s">
        <v>249</v>
      </c>
      <c r="AU2001" s="153" t="s">
        <v>86</v>
      </c>
      <c r="AV2001" s="12" t="s">
        <v>86</v>
      </c>
      <c r="AW2001" s="12" t="s">
        <v>30</v>
      </c>
      <c r="AX2001" s="12" t="s">
        <v>73</v>
      </c>
      <c r="AY2001" s="153" t="s">
        <v>241</v>
      </c>
    </row>
    <row r="2002" spans="2:65" s="13" customFormat="1" ht="12">
      <c r="B2002" s="159"/>
      <c r="D2002" s="152" t="s">
        <v>249</v>
      </c>
      <c r="E2002" s="160" t="s">
        <v>1</v>
      </c>
      <c r="F2002" s="161" t="s">
        <v>251</v>
      </c>
      <c r="H2002" s="162">
        <v>62.35</v>
      </c>
      <c r="I2002" s="163"/>
      <c r="L2002" s="159"/>
      <c r="M2002" s="164"/>
      <c r="T2002" s="165"/>
      <c r="AT2002" s="160" t="s">
        <v>249</v>
      </c>
      <c r="AU2002" s="160" t="s">
        <v>86</v>
      </c>
      <c r="AV2002" s="13" t="s">
        <v>247</v>
      </c>
      <c r="AW2002" s="13" t="s">
        <v>30</v>
      </c>
      <c r="AX2002" s="13" t="s">
        <v>80</v>
      </c>
      <c r="AY2002" s="160" t="s">
        <v>241</v>
      </c>
    </row>
    <row r="2003" spans="2:65" s="12" customFormat="1" ht="12">
      <c r="B2003" s="151"/>
      <c r="D2003" s="152" t="s">
        <v>249</v>
      </c>
      <c r="E2003" s="153" t="s">
        <v>1</v>
      </c>
      <c r="F2003" s="154" t="s">
        <v>437</v>
      </c>
      <c r="H2003" s="155">
        <v>35</v>
      </c>
      <c r="I2003" s="156"/>
      <c r="L2003" s="151"/>
      <c r="M2003" s="157"/>
      <c r="T2003" s="158"/>
      <c r="AT2003" s="153" t="s">
        <v>249</v>
      </c>
      <c r="AU2003" s="153" t="s">
        <v>86</v>
      </c>
      <c r="AV2003" s="12" t="s">
        <v>86</v>
      </c>
      <c r="AW2003" s="12" t="s">
        <v>30</v>
      </c>
      <c r="AX2003" s="12" t="s">
        <v>73</v>
      </c>
      <c r="AY2003" s="153" t="s">
        <v>241</v>
      </c>
    </row>
    <row r="2004" spans="2:65" s="1" customFormat="1" ht="16.5" customHeight="1">
      <c r="B2004" s="32"/>
      <c r="C2004" s="137" t="s">
        <v>1187</v>
      </c>
      <c r="D2004" s="137" t="s">
        <v>243</v>
      </c>
      <c r="E2004" s="138" t="s">
        <v>2754</v>
      </c>
      <c r="F2004" s="139" t="s">
        <v>2755</v>
      </c>
      <c r="G2004" s="140" t="s">
        <v>246</v>
      </c>
      <c r="H2004" s="141">
        <v>245.45400000000001</v>
      </c>
      <c r="I2004" s="142"/>
      <c r="J2004" s="143">
        <f>ROUND(I2004*H2004,2)</f>
        <v>0</v>
      </c>
      <c r="K2004" s="144"/>
      <c r="L2004" s="32"/>
      <c r="M2004" s="145" t="s">
        <v>1</v>
      </c>
      <c r="N2004" s="146" t="s">
        <v>39</v>
      </c>
      <c r="P2004" s="147">
        <f>O2004*H2004</f>
        <v>0</v>
      </c>
      <c r="Q2004" s="147">
        <v>2.9999999999999997E-4</v>
      </c>
      <c r="R2004" s="147">
        <f>Q2004*H2004</f>
        <v>7.3636199999999999E-2</v>
      </c>
      <c r="S2004" s="147">
        <v>0</v>
      </c>
      <c r="T2004" s="148">
        <f>S2004*H2004</f>
        <v>0</v>
      </c>
      <c r="AR2004" s="149" t="s">
        <v>334</v>
      </c>
      <c r="AT2004" s="149" t="s">
        <v>243</v>
      </c>
      <c r="AU2004" s="149" t="s">
        <v>86</v>
      </c>
      <c r="AY2004" s="17" t="s">
        <v>241</v>
      </c>
      <c r="BE2004" s="150">
        <f>IF(N2004="základní",J2004,0)</f>
        <v>0</v>
      </c>
      <c r="BF2004" s="150">
        <f>IF(N2004="snížená",J2004,0)</f>
        <v>0</v>
      </c>
      <c r="BG2004" s="150">
        <f>IF(N2004="zákl. přenesená",J2004,0)</f>
        <v>0</v>
      </c>
      <c r="BH2004" s="150">
        <f>IF(N2004="sníž. přenesená",J2004,0)</f>
        <v>0</v>
      </c>
      <c r="BI2004" s="150">
        <f>IF(N2004="nulová",J2004,0)</f>
        <v>0</v>
      </c>
      <c r="BJ2004" s="17" t="s">
        <v>86</v>
      </c>
      <c r="BK2004" s="150">
        <f>ROUND(I2004*H2004,2)</f>
        <v>0</v>
      </c>
      <c r="BL2004" s="17" t="s">
        <v>334</v>
      </c>
      <c r="BM2004" s="149" t="s">
        <v>4407</v>
      </c>
    </row>
    <row r="2005" spans="2:65" s="15" customFormat="1" ht="12">
      <c r="B2005" s="184"/>
      <c r="D2005" s="152" t="s">
        <v>249</v>
      </c>
      <c r="E2005" s="185" t="s">
        <v>1</v>
      </c>
      <c r="F2005" s="186" t="s">
        <v>2757</v>
      </c>
      <c r="H2005" s="185" t="s">
        <v>1</v>
      </c>
      <c r="I2005" s="187"/>
      <c r="L2005" s="184"/>
      <c r="M2005" s="188"/>
      <c r="T2005" s="189"/>
      <c r="AT2005" s="185" t="s">
        <v>249</v>
      </c>
      <c r="AU2005" s="185" t="s">
        <v>86</v>
      </c>
      <c r="AV2005" s="15" t="s">
        <v>80</v>
      </c>
      <c r="AW2005" s="15" t="s">
        <v>30</v>
      </c>
      <c r="AX2005" s="15" t="s">
        <v>73</v>
      </c>
      <c r="AY2005" s="185" t="s">
        <v>241</v>
      </c>
    </row>
    <row r="2006" spans="2:65" s="12" customFormat="1" ht="12">
      <c r="B2006" s="151"/>
      <c r="D2006" s="152" t="s">
        <v>249</v>
      </c>
      <c r="E2006" s="153" t="s">
        <v>1</v>
      </c>
      <c r="F2006" s="154" t="s">
        <v>2758</v>
      </c>
      <c r="H2006" s="155">
        <v>38.728000000000002</v>
      </c>
      <c r="I2006" s="156"/>
      <c r="L2006" s="151"/>
      <c r="M2006" s="157"/>
      <c r="T2006" s="158"/>
      <c r="AT2006" s="153" t="s">
        <v>249</v>
      </c>
      <c r="AU2006" s="153" t="s">
        <v>86</v>
      </c>
      <c r="AV2006" s="12" t="s">
        <v>86</v>
      </c>
      <c r="AW2006" s="12" t="s">
        <v>30</v>
      </c>
      <c r="AX2006" s="12" t="s">
        <v>73</v>
      </c>
      <c r="AY2006" s="153" t="s">
        <v>241</v>
      </c>
    </row>
    <row r="2007" spans="2:65" s="12" customFormat="1" ht="12">
      <c r="B2007" s="151"/>
      <c r="D2007" s="152" t="s">
        <v>249</v>
      </c>
      <c r="E2007" s="153" t="s">
        <v>1</v>
      </c>
      <c r="F2007" s="154" t="s">
        <v>640</v>
      </c>
      <c r="H2007" s="155">
        <v>-2</v>
      </c>
      <c r="I2007" s="156"/>
      <c r="L2007" s="151"/>
      <c r="M2007" s="157"/>
      <c r="T2007" s="158"/>
      <c r="AT2007" s="153" t="s">
        <v>249</v>
      </c>
      <c r="AU2007" s="153" t="s">
        <v>86</v>
      </c>
      <c r="AV2007" s="12" t="s">
        <v>86</v>
      </c>
      <c r="AW2007" s="12" t="s">
        <v>30</v>
      </c>
      <c r="AX2007" s="12" t="s">
        <v>73</v>
      </c>
      <c r="AY2007" s="153" t="s">
        <v>241</v>
      </c>
    </row>
    <row r="2008" spans="2:65" s="15" customFormat="1" ht="12">
      <c r="B2008" s="184"/>
      <c r="D2008" s="152" t="s">
        <v>249</v>
      </c>
      <c r="E2008" s="185" t="s">
        <v>1</v>
      </c>
      <c r="F2008" s="186" t="s">
        <v>2731</v>
      </c>
      <c r="H2008" s="185" t="s">
        <v>1</v>
      </c>
      <c r="I2008" s="187"/>
      <c r="L2008" s="184"/>
      <c r="M2008" s="188"/>
      <c r="T2008" s="189"/>
      <c r="AT2008" s="185" t="s">
        <v>249</v>
      </c>
      <c r="AU2008" s="185" t="s">
        <v>86</v>
      </c>
      <c r="AV2008" s="15" t="s">
        <v>80</v>
      </c>
      <c r="AW2008" s="15" t="s">
        <v>30</v>
      </c>
      <c r="AX2008" s="15" t="s">
        <v>73</v>
      </c>
      <c r="AY2008" s="185" t="s">
        <v>241</v>
      </c>
    </row>
    <row r="2009" spans="2:65" s="12" customFormat="1" ht="12">
      <c r="B2009" s="151"/>
      <c r="D2009" s="152" t="s">
        <v>249</v>
      </c>
      <c r="E2009" s="153" t="s">
        <v>1</v>
      </c>
      <c r="F2009" s="154" t="s">
        <v>2732</v>
      </c>
      <c r="H2009" s="155">
        <v>16.684000000000001</v>
      </c>
      <c r="I2009" s="156"/>
      <c r="L2009" s="151"/>
      <c r="M2009" s="157"/>
      <c r="T2009" s="158"/>
      <c r="AT2009" s="153" t="s">
        <v>249</v>
      </c>
      <c r="AU2009" s="153" t="s">
        <v>86</v>
      </c>
      <c r="AV2009" s="12" t="s">
        <v>86</v>
      </c>
      <c r="AW2009" s="12" t="s">
        <v>30</v>
      </c>
      <c r="AX2009" s="12" t="s">
        <v>73</v>
      </c>
      <c r="AY2009" s="153" t="s">
        <v>241</v>
      </c>
    </row>
    <row r="2010" spans="2:65" s="12" customFormat="1" ht="12">
      <c r="B2010" s="151"/>
      <c r="D2010" s="152" t="s">
        <v>249</v>
      </c>
      <c r="E2010" s="153" t="s">
        <v>1</v>
      </c>
      <c r="F2010" s="154" t="s">
        <v>642</v>
      </c>
      <c r="H2010" s="155">
        <v>-1.4</v>
      </c>
      <c r="I2010" s="156"/>
      <c r="L2010" s="151"/>
      <c r="M2010" s="157"/>
      <c r="T2010" s="158"/>
      <c r="AT2010" s="153" t="s">
        <v>249</v>
      </c>
      <c r="AU2010" s="153" t="s">
        <v>86</v>
      </c>
      <c r="AV2010" s="12" t="s">
        <v>86</v>
      </c>
      <c r="AW2010" s="12" t="s">
        <v>30</v>
      </c>
      <c r="AX2010" s="12" t="s">
        <v>73</v>
      </c>
      <c r="AY2010" s="153" t="s">
        <v>241</v>
      </c>
    </row>
    <row r="2011" spans="2:65" s="15" customFormat="1" ht="12">
      <c r="B2011" s="184"/>
      <c r="D2011" s="152" t="s">
        <v>249</v>
      </c>
      <c r="E2011" s="185" t="s">
        <v>1</v>
      </c>
      <c r="F2011" s="186" t="s">
        <v>2651</v>
      </c>
      <c r="H2011" s="185" t="s">
        <v>1</v>
      </c>
      <c r="I2011" s="187"/>
      <c r="L2011" s="184"/>
      <c r="M2011" s="188"/>
      <c r="T2011" s="189"/>
      <c r="AT2011" s="185" t="s">
        <v>249</v>
      </c>
      <c r="AU2011" s="185" t="s">
        <v>86</v>
      </c>
      <c r="AV2011" s="15" t="s">
        <v>80</v>
      </c>
      <c r="AW2011" s="15" t="s">
        <v>30</v>
      </c>
      <c r="AX2011" s="15" t="s">
        <v>73</v>
      </c>
      <c r="AY2011" s="185" t="s">
        <v>241</v>
      </c>
    </row>
    <row r="2012" spans="2:65" s="12" customFormat="1" ht="12">
      <c r="B2012" s="151"/>
      <c r="D2012" s="152" t="s">
        <v>249</v>
      </c>
      <c r="E2012" s="153" t="s">
        <v>1</v>
      </c>
      <c r="F2012" s="154" t="s">
        <v>2733</v>
      </c>
      <c r="H2012" s="155">
        <v>28.033999999999999</v>
      </c>
      <c r="I2012" s="156"/>
      <c r="L2012" s="151"/>
      <c r="M2012" s="157"/>
      <c r="T2012" s="158"/>
      <c r="AT2012" s="153" t="s">
        <v>249</v>
      </c>
      <c r="AU2012" s="153" t="s">
        <v>86</v>
      </c>
      <c r="AV2012" s="12" t="s">
        <v>86</v>
      </c>
      <c r="AW2012" s="12" t="s">
        <v>30</v>
      </c>
      <c r="AX2012" s="12" t="s">
        <v>73</v>
      </c>
      <c r="AY2012" s="153" t="s">
        <v>241</v>
      </c>
    </row>
    <row r="2013" spans="2:65" s="12" customFormat="1" ht="12">
      <c r="B2013" s="151"/>
      <c r="D2013" s="152" t="s">
        <v>249</v>
      </c>
      <c r="E2013" s="153" t="s">
        <v>1</v>
      </c>
      <c r="F2013" s="154" t="s">
        <v>652</v>
      </c>
      <c r="H2013" s="155">
        <v>-1.8</v>
      </c>
      <c r="I2013" s="156"/>
      <c r="L2013" s="151"/>
      <c r="M2013" s="157"/>
      <c r="T2013" s="158"/>
      <c r="AT2013" s="153" t="s">
        <v>249</v>
      </c>
      <c r="AU2013" s="153" t="s">
        <v>86</v>
      </c>
      <c r="AV2013" s="12" t="s">
        <v>86</v>
      </c>
      <c r="AW2013" s="12" t="s">
        <v>30</v>
      </c>
      <c r="AX2013" s="12" t="s">
        <v>73</v>
      </c>
      <c r="AY2013" s="153" t="s">
        <v>241</v>
      </c>
    </row>
    <row r="2014" spans="2:65" s="15" customFormat="1" ht="12">
      <c r="B2014" s="184"/>
      <c r="D2014" s="152" t="s">
        <v>249</v>
      </c>
      <c r="E2014" s="185" t="s">
        <v>1</v>
      </c>
      <c r="F2014" s="186" t="s">
        <v>2654</v>
      </c>
      <c r="H2014" s="185" t="s">
        <v>1</v>
      </c>
      <c r="I2014" s="187"/>
      <c r="L2014" s="184"/>
      <c r="M2014" s="188"/>
      <c r="T2014" s="189"/>
      <c r="AT2014" s="185" t="s">
        <v>249</v>
      </c>
      <c r="AU2014" s="185" t="s">
        <v>86</v>
      </c>
      <c r="AV2014" s="15" t="s">
        <v>80</v>
      </c>
      <c r="AW2014" s="15" t="s">
        <v>30</v>
      </c>
      <c r="AX2014" s="15" t="s">
        <v>73</v>
      </c>
      <c r="AY2014" s="185" t="s">
        <v>241</v>
      </c>
    </row>
    <row r="2015" spans="2:65" s="12" customFormat="1" ht="12">
      <c r="B2015" s="151"/>
      <c r="D2015" s="152" t="s">
        <v>249</v>
      </c>
      <c r="E2015" s="153" t="s">
        <v>1</v>
      </c>
      <c r="F2015" s="154" t="s">
        <v>2733</v>
      </c>
      <c r="H2015" s="155">
        <v>28.033999999999999</v>
      </c>
      <c r="I2015" s="156"/>
      <c r="L2015" s="151"/>
      <c r="M2015" s="157"/>
      <c r="T2015" s="158"/>
      <c r="AT2015" s="153" t="s">
        <v>249</v>
      </c>
      <c r="AU2015" s="153" t="s">
        <v>86</v>
      </c>
      <c r="AV2015" s="12" t="s">
        <v>86</v>
      </c>
      <c r="AW2015" s="12" t="s">
        <v>30</v>
      </c>
      <c r="AX2015" s="12" t="s">
        <v>73</v>
      </c>
      <c r="AY2015" s="153" t="s">
        <v>241</v>
      </c>
    </row>
    <row r="2016" spans="2:65" s="12" customFormat="1" ht="12">
      <c r="B2016" s="151"/>
      <c r="D2016" s="152" t="s">
        <v>249</v>
      </c>
      <c r="E2016" s="153" t="s">
        <v>1</v>
      </c>
      <c r="F2016" s="154" t="s">
        <v>652</v>
      </c>
      <c r="H2016" s="155">
        <v>-1.8</v>
      </c>
      <c r="I2016" s="156"/>
      <c r="L2016" s="151"/>
      <c r="M2016" s="157"/>
      <c r="T2016" s="158"/>
      <c r="AT2016" s="153" t="s">
        <v>249</v>
      </c>
      <c r="AU2016" s="153" t="s">
        <v>86</v>
      </c>
      <c r="AV2016" s="12" t="s">
        <v>86</v>
      </c>
      <c r="AW2016" s="12" t="s">
        <v>30</v>
      </c>
      <c r="AX2016" s="12" t="s">
        <v>73</v>
      </c>
      <c r="AY2016" s="153" t="s">
        <v>241</v>
      </c>
    </row>
    <row r="2017" spans="2:51" s="15" customFormat="1" ht="12">
      <c r="B2017" s="184"/>
      <c r="D2017" s="152" t="s">
        <v>249</v>
      </c>
      <c r="E2017" s="185" t="s">
        <v>1</v>
      </c>
      <c r="F2017" s="186" t="s">
        <v>2655</v>
      </c>
      <c r="H2017" s="185" t="s">
        <v>1</v>
      </c>
      <c r="I2017" s="187"/>
      <c r="L2017" s="184"/>
      <c r="M2017" s="188"/>
      <c r="T2017" s="189"/>
      <c r="AT2017" s="185" t="s">
        <v>249</v>
      </c>
      <c r="AU2017" s="185" t="s">
        <v>86</v>
      </c>
      <c r="AV2017" s="15" t="s">
        <v>80</v>
      </c>
      <c r="AW2017" s="15" t="s">
        <v>30</v>
      </c>
      <c r="AX2017" s="15" t="s">
        <v>73</v>
      </c>
      <c r="AY2017" s="185" t="s">
        <v>241</v>
      </c>
    </row>
    <row r="2018" spans="2:51" s="12" customFormat="1" ht="12">
      <c r="B2018" s="151"/>
      <c r="D2018" s="152" t="s">
        <v>249</v>
      </c>
      <c r="E2018" s="153" t="s">
        <v>1</v>
      </c>
      <c r="F2018" s="154" t="s">
        <v>2733</v>
      </c>
      <c r="H2018" s="155">
        <v>28.033999999999999</v>
      </c>
      <c r="I2018" s="156"/>
      <c r="L2018" s="151"/>
      <c r="M2018" s="157"/>
      <c r="T2018" s="158"/>
      <c r="AT2018" s="153" t="s">
        <v>249</v>
      </c>
      <c r="AU2018" s="153" t="s">
        <v>86</v>
      </c>
      <c r="AV2018" s="12" t="s">
        <v>86</v>
      </c>
      <c r="AW2018" s="12" t="s">
        <v>30</v>
      </c>
      <c r="AX2018" s="12" t="s">
        <v>73</v>
      </c>
      <c r="AY2018" s="153" t="s">
        <v>241</v>
      </c>
    </row>
    <row r="2019" spans="2:51" s="12" customFormat="1" ht="12">
      <c r="B2019" s="151"/>
      <c r="D2019" s="152" t="s">
        <v>249</v>
      </c>
      <c r="E2019" s="153" t="s">
        <v>1</v>
      </c>
      <c r="F2019" s="154" t="s">
        <v>652</v>
      </c>
      <c r="H2019" s="155">
        <v>-1.8</v>
      </c>
      <c r="I2019" s="156"/>
      <c r="L2019" s="151"/>
      <c r="M2019" s="157"/>
      <c r="T2019" s="158"/>
      <c r="AT2019" s="153" t="s">
        <v>249</v>
      </c>
      <c r="AU2019" s="153" t="s">
        <v>86</v>
      </c>
      <c r="AV2019" s="12" t="s">
        <v>86</v>
      </c>
      <c r="AW2019" s="12" t="s">
        <v>30</v>
      </c>
      <c r="AX2019" s="12" t="s">
        <v>73</v>
      </c>
      <c r="AY2019" s="153" t="s">
        <v>241</v>
      </c>
    </row>
    <row r="2020" spans="2:51" s="15" customFormat="1" ht="12">
      <c r="B2020" s="184"/>
      <c r="D2020" s="152" t="s">
        <v>249</v>
      </c>
      <c r="E2020" s="185" t="s">
        <v>1</v>
      </c>
      <c r="F2020" s="186" t="s">
        <v>2656</v>
      </c>
      <c r="H2020" s="185" t="s">
        <v>1</v>
      </c>
      <c r="I2020" s="187"/>
      <c r="L2020" s="184"/>
      <c r="M2020" s="188"/>
      <c r="T2020" s="189"/>
      <c r="AT2020" s="185" t="s">
        <v>249</v>
      </c>
      <c r="AU2020" s="185" t="s">
        <v>86</v>
      </c>
      <c r="AV2020" s="15" t="s">
        <v>80</v>
      </c>
      <c r="AW2020" s="15" t="s">
        <v>30</v>
      </c>
      <c r="AX2020" s="15" t="s">
        <v>73</v>
      </c>
      <c r="AY2020" s="185" t="s">
        <v>241</v>
      </c>
    </row>
    <row r="2021" spans="2:51" s="12" customFormat="1" ht="12">
      <c r="B2021" s="151"/>
      <c r="D2021" s="152" t="s">
        <v>249</v>
      </c>
      <c r="E2021" s="153" t="s">
        <v>1</v>
      </c>
      <c r="F2021" s="154" t="s">
        <v>2733</v>
      </c>
      <c r="H2021" s="155">
        <v>28.033999999999999</v>
      </c>
      <c r="I2021" s="156"/>
      <c r="L2021" s="151"/>
      <c r="M2021" s="157"/>
      <c r="T2021" s="158"/>
      <c r="AT2021" s="153" t="s">
        <v>249</v>
      </c>
      <c r="AU2021" s="153" t="s">
        <v>86</v>
      </c>
      <c r="AV2021" s="12" t="s">
        <v>86</v>
      </c>
      <c r="AW2021" s="12" t="s">
        <v>30</v>
      </c>
      <c r="AX2021" s="12" t="s">
        <v>73</v>
      </c>
      <c r="AY2021" s="153" t="s">
        <v>241</v>
      </c>
    </row>
    <row r="2022" spans="2:51" s="12" customFormat="1" ht="12">
      <c r="B2022" s="151"/>
      <c r="D2022" s="152" t="s">
        <v>249</v>
      </c>
      <c r="E2022" s="153" t="s">
        <v>1</v>
      </c>
      <c r="F2022" s="154" t="s">
        <v>652</v>
      </c>
      <c r="H2022" s="155">
        <v>-1.8</v>
      </c>
      <c r="I2022" s="156"/>
      <c r="L2022" s="151"/>
      <c r="M2022" s="157"/>
      <c r="T2022" s="158"/>
      <c r="AT2022" s="153" t="s">
        <v>249</v>
      </c>
      <c r="AU2022" s="153" t="s">
        <v>86</v>
      </c>
      <c r="AV2022" s="12" t="s">
        <v>86</v>
      </c>
      <c r="AW2022" s="12" t="s">
        <v>30</v>
      </c>
      <c r="AX2022" s="12" t="s">
        <v>73</v>
      </c>
      <c r="AY2022" s="153" t="s">
        <v>241</v>
      </c>
    </row>
    <row r="2023" spans="2:51" s="15" customFormat="1" ht="12">
      <c r="B2023" s="184"/>
      <c r="D2023" s="152" t="s">
        <v>249</v>
      </c>
      <c r="E2023" s="185" t="s">
        <v>1</v>
      </c>
      <c r="F2023" s="186" t="s">
        <v>2657</v>
      </c>
      <c r="H2023" s="185" t="s">
        <v>1</v>
      </c>
      <c r="I2023" s="187"/>
      <c r="L2023" s="184"/>
      <c r="M2023" s="188"/>
      <c r="T2023" s="189"/>
      <c r="AT2023" s="185" t="s">
        <v>249</v>
      </c>
      <c r="AU2023" s="185" t="s">
        <v>86</v>
      </c>
      <c r="AV2023" s="15" t="s">
        <v>80</v>
      </c>
      <c r="AW2023" s="15" t="s">
        <v>30</v>
      </c>
      <c r="AX2023" s="15" t="s">
        <v>73</v>
      </c>
      <c r="AY2023" s="185" t="s">
        <v>241</v>
      </c>
    </row>
    <row r="2024" spans="2:51" s="12" customFormat="1" ht="12">
      <c r="B2024" s="151"/>
      <c r="D2024" s="152" t="s">
        <v>249</v>
      </c>
      <c r="E2024" s="153" t="s">
        <v>1</v>
      </c>
      <c r="F2024" s="154" t="s">
        <v>2733</v>
      </c>
      <c r="H2024" s="155">
        <v>28.033999999999999</v>
      </c>
      <c r="I2024" s="156"/>
      <c r="L2024" s="151"/>
      <c r="M2024" s="157"/>
      <c r="T2024" s="158"/>
      <c r="AT2024" s="153" t="s">
        <v>249</v>
      </c>
      <c r="AU2024" s="153" t="s">
        <v>86</v>
      </c>
      <c r="AV2024" s="12" t="s">
        <v>86</v>
      </c>
      <c r="AW2024" s="12" t="s">
        <v>30</v>
      </c>
      <c r="AX2024" s="12" t="s">
        <v>73</v>
      </c>
      <c r="AY2024" s="153" t="s">
        <v>241</v>
      </c>
    </row>
    <row r="2025" spans="2:51" s="12" customFormat="1" ht="12">
      <c r="B2025" s="151"/>
      <c r="D2025" s="152" t="s">
        <v>249</v>
      </c>
      <c r="E2025" s="153" t="s">
        <v>1</v>
      </c>
      <c r="F2025" s="154" t="s">
        <v>652</v>
      </c>
      <c r="H2025" s="155">
        <v>-1.8</v>
      </c>
      <c r="I2025" s="156"/>
      <c r="L2025" s="151"/>
      <c r="M2025" s="157"/>
      <c r="T2025" s="158"/>
      <c r="AT2025" s="153" t="s">
        <v>249</v>
      </c>
      <c r="AU2025" s="153" t="s">
        <v>86</v>
      </c>
      <c r="AV2025" s="12" t="s">
        <v>86</v>
      </c>
      <c r="AW2025" s="12" t="s">
        <v>30</v>
      </c>
      <c r="AX2025" s="12" t="s">
        <v>73</v>
      </c>
      <c r="AY2025" s="153" t="s">
        <v>241</v>
      </c>
    </row>
    <row r="2026" spans="2:51" s="15" customFormat="1" ht="12">
      <c r="B2026" s="184"/>
      <c r="D2026" s="152" t="s">
        <v>249</v>
      </c>
      <c r="E2026" s="185" t="s">
        <v>1</v>
      </c>
      <c r="F2026" s="186" t="s">
        <v>2658</v>
      </c>
      <c r="H2026" s="185" t="s">
        <v>1</v>
      </c>
      <c r="I2026" s="187"/>
      <c r="L2026" s="184"/>
      <c r="M2026" s="188"/>
      <c r="T2026" s="189"/>
      <c r="AT2026" s="185" t="s">
        <v>249</v>
      </c>
      <c r="AU2026" s="185" t="s">
        <v>86</v>
      </c>
      <c r="AV2026" s="15" t="s">
        <v>80</v>
      </c>
      <c r="AW2026" s="15" t="s">
        <v>30</v>
      </c>
      <c r="AX2026" s="15" t="s">
        <v>73</v>
      </c>
      <c r="AY2026" s="185" t="s">
        <v>241</v>
      </c>
    </row>
    <row r="2027" spans="2:51" s="12" customFormat="1" ht="12">
      <c r="B2027" s="151"/>
      <c r="D2027" s="152" t="s">
        <v>249</v>
      </c>
      <c r="E2027" s="153" t="s">
        <v>1</v>
      </c>
      <c r="F2027" s="154" t="s">
        <v>2734</v>
      </c>
      <c r="H2027" s="155">
        <v>30.359000000000002</v>
      </c>
      <c r="I2027" s="156"/>
      <c r="L2027" s="151"/>
      <c r="M2027" s="157"/>
      <c r="T2027" s="158"/>
      <c r="AT2027" s="153" t="s">
        <v>249</v>
      </c>
      <c r="AU2027" s="153" t="s">
        <v>86</v>
      </c>
      <c r="AV2027" s="12" t="s">
        <v>86</v>
      </c>
      <c r="AW2027" s="12" t="s">
        <v>30</v>
      </c>
      <c r="AX2027" s="12" t="s">
        <v>73</v>
      </c>
      <c r="AY2027" s="153" t="s">
        <v>241</v>
      </c>
    </row>
    <row r="2028" spans="2:51" s="12" customFormat="1" ht="12">
      <c r="B2028" s="151"/>
      <c r="D2028" s="152" t="s">
        <v>249</v>
      </c>
      <c r="E2028" s="153" t="s">
        <v>1</v>
      </c>
      <c r="F2028" s="154" t="s">
        <v>652</v>
      </c>
      <c r="H2028" s="155">
        <v>-1.8</v>
      </c>
      <c r="I2028" s="156"/>
      <c r="L2028" s="151"/>
      <c r="M2028" s="157"/>
      <c r="T2028" s="158"/>
      <c r="AT2028" s="153" t="s">
        <v>249</v>
      </c>
      <c r="AU2028" s="153" t="s">
        <v>86</v>
      </c>
      <c r="AV2028" s="12" t="s">
        <v>86</v>
      </c>
      <c r="AW2028" s="12" t="s">
        <v>30</v>
      </c>
      <c r="AX2028" s="12" t="s">
        <v>73</v>
      </c>
      <c r="AY2028" s="153" t="s">
        <v>241</v>
      </c>
    </row>
    <row r="2029" spans="2:51" s="15" customFormat="1" ht="12">
      <c r="B2029" s="184"/>
      <c r="D2029" s="152" t="s">
        <v>249</v>
      </c>
      <c r="E2029" s="185" t="s">
        <v>1</v>
      </c>
      <c r="F2029" s="186" t="s">
        <v>2660</v>
      </c>
      <c r="H2029" s="185" t="s">
        <v>1</v>
      </c>
      <c r="I2029" s="187"/>
      <c r="L2029" s="184"/>
      <c r="M2029" s="188"/>
      <c r="T2029" s="189"/>
      <c r="AT2029" s="185" t="s">
        <v>249</v>
      </c>
      <c r="AU2029" s="185" t="s">
        <v>86</v>
      </c>
      <c r="AV2029" s="15" t="s">
        <v>80</v>
      </c>
      <c r="AW2029" s="15" t="s">
        <v>30</v>
      </c>
      <c r="AX2029" s="15" t="s">
        <v>73</v>
      </c>
      <c r="AY2029" s="185" t="s">
        <v>241</v>
      </c>
    </row>
    <row r="2030" spans="2:51" s="12" customFormat="1" ht="12">
      <c r="B2030" s="151"/>
      <c r="D2030" s="152" t="s">
        <v>249</v>
      </c>
      <c r="E2030" s="153" t="s">
        <v>1</v>
      </c>
      <c r="F2030" s="154" t="s">
        <v>2759</v>
      </c>
      <c r="H2030" s="155">
        <v>17.777999999999999</v>
      </c>
      <c r="I2030" s="156"/>
      <c r="L2030" s="151"/>
      <c r="M2030" s="157"/>
      <c r="T2030" s="158"/>
      <c r="AT2030" s="153" t="s">
        <v>249</v>
      </c>
      <c r="AU2030" s="153" t="s">
        <v>86</v>
      </c>
      <c r="AV2030" s="12" t="s">
        <v>86</v>
      </c>
      <c r="AW2030" s="12" t="s">
        <v>30</v>
      </c>
      <c r="AX2030" s="12" t="s">
        <v>73</v>
      </c>
      <c r="AY2030" s="153" t="s">
        <v>241</v>
      </c>
    </row>
    <row r="2031" spans="2:51" s="12" customFormat="1" ht="12">
      <c r="B2031" s="151"/>
      <c r="D2031" s="152" t="s">
        <v>249</v>
      </c>
      <c r="E2031" s="153" t="s">
        <v>1</v>
      </c>
      <c r="F2031" s="154" t="s">
        <v>642</v>
      </c>
      <c r="H2031" s="155">
        <v>-1.4</v>
      </c>
      <c r="I2031" s="156"/>
      <c r="L2031" s="151"/>
      <c r="M2031" s="157"/>
      <c r="T2031" s="158"/>
      <c r="AT2031" s="153" t="s">
        <v>249</v>
      </c>
      <c r="AU2031" s="153" t="s">
        <v>86</v>
      </c>
      <c r="AV2031" s="12" t="s">
        <v>86</v>
      </c>
      <c r="AW2031" s="12" t="s">
        <v>30</v>
      </c>
      <c r="AX2031" s="12" t="s">
        <v>73</v>
      </c>
      <c r="AY2031" s="153" t="s">
        <v>241</v>
      </c>
    </row>
    <row r="2032" spans="2:51" s="15" customFormat="1" ht="12">
      <c r="B2032" s="184"/>
      <c r="D2032" s="152" t="s">
        <v>249</v>
      </c>
      <c r="E2032" s="185" t="s">
        <v>1</v>
      </c>
      <c r="F2032" s="186" t="s">
        <v>2662</v>
      </c>
      <c r="H2032" s="185" t="s">
        <v>1</v>
      </c>
      <c r="I2032" s="187"/>
      <c r="L2032" s="184"/>
      <c r="M2032" s="188"/>
      <c r="T2032" s="189"/>
      <c r="AT2032" s="185" t="s">
        <v>249</v>
      </c>
      <c r="AU2032" s="185" t="s">
        <v>86</v>
      </c>
      <c r="AV2032" s="15" t="s">
        <v>80</v>
      </c>
      <c r="AW2032" s="15" t="s">
        <v>30</v>
      </c>
      <c r="AX2032" s="15" t="s">
        <v>73</v>
      </c>
      <c r="AY2032" s="185" t="s">
        <v>241</v>
      </c>
    </row>
    <row r="2033" spans="2:65" s="12" customFormat="1" ht="12">
      <c r="B2033" s="151"/>
      <c r="D2033" s="152" t="s">
        <v>249</v>
      </c>
      <c r="E2033" s="153" t="s">
        <v>1</v>
      </c>
      <c r="F2033" s="154" t="s">
        <v>2760</v>
      </c>
      <c r="H2033" s="155">
        <v>18.734999999999999</v>
      </c>
      <c r="I2033" s="156"/>
      <c r="L2033" s="151"/>
      <c r="M2033" s="157"/>
      <c r="T2033" s="158"/>
      <c r="AT2033" s="153" t="s">
        <v>249</v>
      </c>
      <c r="AU2033" s="153" t="s">
        <v>86</v>
      </c>
      <c r="AV2033" s="12" t="s">
        <v>86</v>
      </c>
      <c r="AW2033" s="12" t="s">
        <v>30</v>
      </c>
      <c r="AX2033" s="12" t="s">
        <v>73</v>
      </c>
      <c r="AY2033" s="153" t="s">
        <v>241</v>
      </c>
    </row>
    <row r="2034" spans="2:65" s="12" customFormat="1" ht="12">
      <c r="B2034" s="151"/>
      <c r="D2034" s="152" t="s">
        <v>249</v>
      </c>
      <c r="E2034" s="153" t="s">
        <v>1</v>
      </c>
      <c r="F2034" s="154" t="s">
        <v>642</v>
      </c>
      <c r="H2034" s="155">
        <v>-1.4</v>
      </c>
      <c r="I2034" s="156"/>
      <c r="L2034" s="151"/>
      <c r="M2034" s="157"/>
      <c r="T2034" s="158"/>
      <c r="AT2034" s="153" t="s">
        <v>249</v>
      </c>
      <c r="AU2034" s="153" t="s">
        <v>86</v>
      </c>
      <c r="AV2034" s="12" t="s">
        <v>86</v>
      </c>
      <c r="AW2034" s="12" t="s">
        <v>30</v>
      </c>
      <c r="AX2034" s="12" t="s">
        <v>73</v>
      </c>
      <c r="AY2034" s="153" t="s">
        <v>241</v>
      </c>
    </row>
    <row r="2035" spans="2:65" s="13" customFormat="1" ht="12">
      <c r="B2035" s="159"/>
      <c r="D2035" s="152" t="s">
        <v>249</v>
      </c>
      <c r="E2035" s="160" t="s">
        <v>1</v>
      </c>
      <c r="F2035" s="161" t="s">
        <v>251</v>
      </c>
      <c r="H2035" s="162">
        <v>245.45400000000001</v>
      </c>
      <c r="I2035" s="163"/>
      <c r="L2035" s="159"/>
      <c r="M2035" s="164"/>
      <c r="T2035" s="165"/>
      <c r="AT2035" s="160" t="s">
        <v>249</v>
      </c>
      <c r="AU2035" s="160" t="s">
        <v>86</v>
      </c>
      <c r="AV2035" s="13" t="s">
        <v>247</v>
      </c>
      <c r="AW2035" s="13" t="s">
        <v>30</v>
      </c>
      <c r="AX2035" s="13" t="s">
        <v>80</v>
      </c>
      <c r="AY2035" s="160" t="s">
        <v>241</v>
      </c>
    </row>
    <row r="2036" spans="2:65" s="12" customFormat="1" ht="12">
      <c r="B2036" s="151"/>
      <c r="D2036" s="152" t="s">
        <v>249</v>
      </c>
      <c r="E2036" s="153" t="s">
        <v>1</v>
      </c>
      <c r="F2036" s="154" t="s">
        <v>437</v>
      </c>
      <c r="H2036" s="155">
        <v>35</v>
      </c>
      <c r="I2036" s="156"/>
      <c r="L2036" s="151"/>
      <c r="M2036" s="157"/>
      <c r="T2036" s="158"/>
      <c r="AT2036" s="153" t="s">
        <v>249</v>
      </c>
      <c r="AU2036" s="153" t="s">
        <v>86</v>
      </c>
      <c r="AV2036" s="12" t="s">
        <v>86</v>
      </c>
      <c r="AW2036" s="12" t="s">
        <v>30</v>
      </c>
      <c r="AX2036" s="12" t="s">
        <v>73</v>
      </c>
      <c r="AY2036" s="153" t="s">
        <v>241</v>
      </c>
    </row>
    <row r="2037" spans="2:65" s="1" customFormat="1" ht="33" customHeight="1">
      <c r="B2037" s="32"/>
      <c r="C2037" s="137" t="s">
        <v>2735</v>
      </c>
      <c r="D2037" s="137" t="s">
        <v>243</v>
      </c>
      <c r="E2037" s="138" t="s">
        <v>2762</v>
      </c>
      <c r="F2037" s="139" t="s">
        <v>2763</v>
      </c>
      <c r="G2037" s="140" t="s">
        <v>246</v>
      </c>
      <c r="H2037" s="141">
        <v>245.45400000000001</v>
      </c>
      <c r="I2037" s="142"/>
      <c r="J2037" s="143">
        <f>ROUND(I2037*H2037,2)</f>
        <v>0</v>
      </c>
      <c r="K2037" s="144"/>
      <c r="L2037" s="32"/>
      <c r="M2037" s="145" t="s">
        <v>1</v>
      </c>
      <c r="N2037" s="146" t="s">
        <v>39</v>
      </c>
      <c r="P2037" s="147">
        <f>O2037*H2037</f>
        <v>0</v>
      </c>
      <c r="Q2037" s="147">
        <v>9.0900000000000009E-3</v>
      </c>
      <c r="R2037" s="147">
        <f>Q2037*H2037</f>
        <v>2.2311768600000002</v>
      </c>
      <c r="S2037" s="147">
        <v>0</v>
      </c>
      <c r="T2037" s="148">
        <f>S2037*H2037</f>
        <v>0</v>
      </c>
      <c r="AR2037" s="149" t="s">
        <v>334</v>
      </c>
      <c r="AT2037" s="149" t="s">
        <v>243</v>
      </c>
      <c r="AU2037" s="149" t="s">
        <v>86</v>
      </c>
      <c r="AY2037" s="17" t="s">
        <v>241</v>
      </c>
      <c r="BE2037" s="150">
        <f>IF(N2037="základní",J2037,0)</f>
        <v>0</v>
      </c>
      <c r="BF2037" s="150">
        <f>IF(N2037="snížená",J2037,0)</f>
        <v>0</v>
      </c>
      <c r="BG2037" s="150">
        <f>IF(N2037="zákl. přenesená",J2037,0)</f>
        <v>0</v>
      </c>
      <c r="BH2037" s="150">
        <f>IF(N2037="sníž. přenesená",J2037,0)</f>
        <v>0</v>
      </c>
      <c r="BI2037" s="150">
        <f>IF(N2037="nulová",J2037,0)</f>
        <v>0</v>
      </c>
      <c r="BJ2037" s="17" t="s">
        <v>86</v>
      </c>
      <c r="BK2037" s="150">
        <f>ROUND(I2037*H2037,2)</f>
        <v>0</v>
      </c>
      <c r="BL2037" s="17" t="s">
        <v>334</v>
      </c>
      <c r="BM2037" s="149" t="s">
        <v>4408</v>
      </c>
    </row>
    <row r="2038" spans="2:65" s="15" customFormat="1" ht="12">
      <c r="B2038" s="184"/>
      <c r="D2038" s="152" t="s">
        <v>249</v>
      </c>
      <c r="E2038" s="185" t="s">
        <v>1</v>
      </c>
      <c r="F2038" s="186" t="s">
        <v>2757</v>
      </c>
      <c r="H2038" s="185" t="s">
        <v>1</v>
      </c>
      <c r="I2038" s="187"/>
      <c r="L2038" s="184"/>
      <c r="M2038" s="188"/>
      <c r="T2038" s="189"/>
      <c r="AT2038" s="185" t="s">
        <v>249</v>
      </c>
      <c r="AU2038" s="185" t="s">
        <v>86</v>
      </c>
      <c r="AV2038" s="15" t="s">
        <v>80</v>
      </c>
      <c r="AW2038" s="15" t="s">
        <v>30</v>
      </c>
      <c r="AX2038" s="15" t="s">
        <v>73</v>
      </c>
      <c r="AY2038" s="185" t="s">
        <v>241</v>
      </c>
    </row>
    <row r="2039" spans="2:65" s="12" customFormat="1" ht="12">
      <c r="B2039" s="151"/>
      <c r="D2039" s="152" t="s">
        <v>249</v>
      </c>
      <c r="E2039" s="153" t="s">
        <v>1</v>
      </c>
      <c r="F2039" s="154" t="s">
        <v>2758</v>
      </c>
      <c r="H2039" s="155">
        <v>38.728000000000002</v>
      </c>
      <c r="I2039" s="156"/>
      <c r="L2039" s="151"/>
      <c r="M2039" s="157"/>
      <c r="T2039" s="158"/>
      <c r="AT2039" s="153" t="s">
        <v>249</v>
      </c>
      <c r="AU2039" s="153" t="s">
        <v>86</v>
      </c>
      <c r="AV2039" s="12" t="s">
        <v>86</v>
      </c>
      <c r="AW2039" s="12" t="s">
        <v>30</v>
      </c>
      <c r="AX2039" s="12" t="s">
        <v>73</v>
      </c>
      <c r="AY2039" s="153" t="s">
        <v>241</v>
      </c>
    </row>
    <row r="2040" spans="2:65" s="12" customFormat="1" ht="12">
      <c r="B2040" s="151"/>
      <c r="D2040" s="152" t="s">
        <v>249</v>
      </c>
      <c r="E2040" s="153" t="s">
        <v>1</v>
      </c>
      <c r="F2040" s="154" t="s">
        <v>640</v>
      </c>
      <c r="H2040" s="155">
        <v>-2</v>
      </c>
      <c r="I2040" s="156"/>
      <c r="L2040" s="151"/>
      <c r="M2040" s="157"/>
      <c r="T2040" s="158"/>
      <c r="AT2040" s="153" t="s">
        <v>249</v>
      </c>
      <c r="AU2040" s="153" t="s">
        <v>86</v>
      </c>
      <c r="AV2040" s="12" t="s">
        <v>86</v>
      </c>
      <c r="AW2040" s="12" t="s">
        <v>30</v>
      </c>
      <c r="AX2040" s="12" t="s">
        <v>73</v>
      </c>
      <c r="AY2040" s="153" t="s">
        <v>241</v>
      </c>
    </row>
    <row r="2041" spans="2:65" s="15" customFormat="1" ht="12">
      <c r="B2041" s="184"/>
      <c r="D2041" s="152" t="s">
        <v>249</v>
      </c>
      <c r="E2041" s="185" t="s">
        <v>1</v>
      </c>
      <c r="F2041" s="186" t="s">
        <v>2731</v>
      </c>
      <c r="H2041" s="185" t="s">
        <v>1</v>
      </c>
      <c r="I2041" s="187"/>
      <c r="L2041" s="184"/>
      <c r="M2041" s="188"/>
      <c r="T2041" s="189"/>
      <c r="AT2041" s="185" t="s">
        <v>249</v>
      </c>
      <c r="AU2041" s="185" t="s">
        <v>86</v>
      </c>
      <c r="AV2041" s="15" t="s">
        <v>80</v>
      </c>
      <c r="AW2041" s="15" t="s">
        <v>30</v>
      </c>
      <c r="AX2041" s="15" t="s">
        <v>73</v>
      </c>
      <c r="AY2041" s="185" t="s">
        <v>241</v>
      </c>
    </row>
    <row r="2042" spans="2:65" s="12" customFormat="1" ht="12">
      <c r="B2042" s="151"/>
      <c r="D2042" s="152" t="s">
        <v>249</v>
      </c>
      <c r="E2042" s="153" t="s">
        <v>1</v>
      </c>
      <c r="F2042" s="154" t="s">
        <v>2732</v>
      </c>
      <c r="H2042" s="155">
        <v>16.684000000000001</v>
      </c>
      <c r="I2042" s="156"/>
      <c r="L2042" s="151"/>
      <c r="M2042" s="157"/>
      <c r="T2042" s="158"/>
      <c r="AT2042" s="153" t="s">
        <v>249</v>
      </c>
      <c r="AU2042" s="153" t="s">
        <v>86</v>
      </c>
      <c r="AV2042" s="12" t="s">
        <v>86</v>
      </c>
      <c r="AW2042" s="12" t="s">
        <v>30</v>
      </c>
      <c r="AX2042" s="12" t="s">
        <v>73</v>
      </c>
      <c r="AY2042" s="153" t="s">
        <v>241</v>
      </c>
    </row>
    <row r="2043" spans="2:65" s="12" customFormat="1" ht="12">
      <c r="B2043" s="151"/>
      <c r="D2043" s="152" t="s">
        <v>249</v>
      </c>
      <c r="E2043" s="153" t="s">
        <v>1</v>
      </c>
      <c r="F2043" s="154" t="s">
        <v>642</v>
      </c>
      <c r="H2043" s="155">
        <v>-1.4</v>
      </c>
      <c r="I2043" s="156"/>
      <c r="L2043" s="151"/>
      <c r="M2043" s="157"/>
      <c r="T2043" s="158"/>
      <c r="AT2043" s="153" t="s">
        <v>249</v>
      </c>
      <c r="AU2043" s="153" t="s">
        <v>86</v>
      </c>
      <c r="AV2043" s="12" t="s">
        <v>86</v>
      </c>
      <c r="AW2043" s="12" t="s">
        <v>30</v>
      </c>
      <c r="AX2043" s="12" t="s">
        <v>73</v>
      </c>
      <c r="AY2043" s="153" t="s">
        <v>241</v>
      </c>
    </row>
    <row r="2044" spans="2:65" s="15" customFormat="1" ht="12">
      <c r="B2044" s="184"/>
      <c r="D2044" s="152" t="s">
        <v>249</v>
      </c>
      <c r="E2044" s="185" t="s">
        <v>1</v>
      </c>
      <c r="F2044" s="186" t="s">
        <v>2651</v>
      </c>
      <c r="H2044" s="185" t="s">
        <v>1</v>
      </c>
      <c r="I2044" s="187"/>
      <c r="L2044" s="184"/>
      <c r="M2044" s="188"/>
      <c r="T2044" s="189"/>
      <c r="AT2044" s="185" t="s">
        <v>249</v>
      </c>
      <c r="AU2044" s="185" t="s">
        <v>86</v>
      </c>
      <c r="AV2044" s="15" t="s">
        <v>80</v>
      </c>
      <c r="AW2044" s="15" t="s">
        <v>30</v>
      </c>
      <c r="AX2044" s="15" t="s">
        <v>73</v>
      </c>
      <c r="AY2044" s="185" t="s">
        <v>241</v>
      </c>
    </row>
    <row r="2045" spans="2:65" s="12" customFormat="1" ht="12">
      <c r="B2045" s="151"/>
      <c r="D2045" s="152" t="s">
        <v>249</v>
      </c>
      <c r="E2045" s="153" t="s">
        <v>1</v>
      </c>
      <c r="F2045" s="154" t="s">
        <v>2733</v>
      </c>
      <c r="H2045" s="155">
        <v>28.033999999999999</v>
      </c>
      <c r="I2045" s="156"/>
      <c r="L2045" s="151"/>
      <c r="M2045" s="157"/>
      <c r="T2045" s="158"/>
      <c r="AT2045" s="153" t="s">
        <v>249</v>
      </c>
      <c r="AU2045" s="153" t="s">
        <v>86</v>
      </c>
      <c r="AV2045" s="12" t="s">
        <v>86</v>
      </c>
      <c r="AW2045" s="12" t="s">
        <v>30</v>
      </c>
      <c r="AX2045" s="12" t="s">
        <v>73</v>
      </c>
      <c r="AY2045" s="153" t="s">
        <v>241</v>
      </c>
    </row>
    <row r="2046" spans="2:65" s="12" customFormat="1" ht="12">
      <c r="B2046" s="151"/>
      <c r="D2046" s="152" t="s">
        <v>249</v>
      </c>
      <c r="E2046" s="153" t="s">
        <v>1</v>
      </c>
      <c r="F2046" s="154" t="s">
        <v>652</v>
      </c>
      <c r="H2046" s="155">
        <v>-1.8</v>
      </c>
      <c r="I2046" s="156"/>
      <c r="L2046" s="151"/>
      <c r="M2046" s="157"/>
      <c r="T2046" s="158"/>
      <c r="AT2046" s="153" t="s">
        <v>249</v>
      </c>
      <c r="AU2046" s="153" t="s">
        <v>86</v>
      </c>
      <c r="AV2046" s="12" t="s">
        <v>86</v>
      </c>
      <c r="AW2046" s="12" t="s">
        <v>30</v>
      </c>
      <c r="AX2046" s="12" t="s">
        <v>73</v>
      </c>
      <c r="AY2046" s="153" t="s">
        <v>241</v>
      </c>
    </row>
    <row r="2047" spans="2:65" s="15" customFormat="1" ht="12">
      <c r="B2047" s="184"/>
      <c r="D2047" s="152" t="s">
        <v>249</v>
      </c>
      <c r="E2047" s="185" t="s">
        <v>1</v>
      </c>
      <c r="F2047" s="186" t="s">
        <v>2654</v>
      </c>
      <c r="H2047" s="185" t="s">
        <v>1</v>
      </c>
      <c r="I2047" s="187"/>
      <c r="L2047" s="184"/>
      <c r="M2047" s="188"/>
      <c r="T2047" s="189"/>
      <c r="AT2047" s="185" t="s">
        <v>249</v>
      </c>
      <c r="AU2047" s="185" t="s">
        <v>86</v>
      </c>
      <c r="AV2047" s="15" t="s">
        <v>80</v>
      </c>
      <c r="AW2047" s="15" t="s">
        <v>30</v>
      </c>
      <c r="AX2047" s="15" t="s">
        <v>73</v>
      </c>
      <c r="AY2047" s="185" t="s">
        <v>241</v>
      </c>
    </row>
    <row r="2048" spans="2:65" s="12" customFormat="1" ht="12">
      <c r="B2048" s="151"/>
      <c r="D2048" s="152" t="s">
        <v>249</v>
      </c>
      <c r="E2048" s="153" t="s">
        <v>1</v>
      </c>
      <c r="F2048" s="154" t="s">
        <v>2733</v>
      </c>
      <c r="H2048" s="155">
        <v>28.033999999999999</v>
      </c>
      <c r="I2048" s="156"/>
      <c r="L2048" s="151"/>
      <c r="M2048" s="157"/>
      <c r="T2048" s="158"/>
      <c r="AT2048" s="153" t="s">
        <v>249</v>
      </c>
      <c r="AU2048" s="153" t="s">
        <v>86</v>
      </c>
      <c r="AV2048" s="12" t="s">
        <v>86</v>
      </c>
      <c r="AW2048" s="12" t="s">
        <v>30</v>
      </c>
      <c r="AX2048" s="12" t="s">
        <v>73</v>
      </c>
      <c r="AY2048" s="153" t="s">
        <v>241</v>
      </c>
    </row>
    <row r="2049" spans="2:51" s="12" customFormat="1" ht="12">
      <c r="B2049" s="151"/>
      <c r="D2049" s="152" t="s">
        <v>249</v>
      </c>
      <c r="E2049" s="153" t="s">
        <v>1</v>
      </c>
      <c r="F2049" s="154" t="s">
        <v>652</v>
      </c>
      <c r="H2049" s="155">
        <v>-1.8</v>
      </c>
      <c r="I2049" s="156"/>
      <c r="L2049" s="151"/>
      <c r="M2049" s="157"/>
      <c r="T2049" s="158"/>
      <c r="AT2049" s="153" t="s">
        <v>249</v>
      </c>
      <c r="AU2049" s="153" t="s">
        <v>86</v>
      </c>
      <c r="AV2049" s="12" t="s">
        <v>86</v>
      </c>
      <c r="AW2049" s="12" t="s">
        <v>30</v>
      </c>
      <c r="AX2049" s="12" t="s">
        <v>73</v>
      </c>
      <c r="AY2049" s="153" t="s">
        <v>241</v>
      </c>
    </row>
    <row r="2050" spans="2:51" s="15" customFormat="1" ht="12">
      <c r="B2050" s="184"/>
      <c r="D2050" s="152" t="s">
        <v>249</v>
      </c>
      <c r="E2050" s="185" t="s">
        <v>1</v>
      </c>
      <c r="F2050" s="186" t="s">
        <v>2655</v>
      </c>
      <c r="H2050" s="185" t="s">
        <v>1</v>
      </c>
      <c r="I2050" s="187"/>
      <c r="L2050" s="184"/>
      <c r="M2050" s="188"/>
      <c r="T2050" s="189"/>
      <c r="AT2050" s="185" t="s">
        <v>249</v>
      </c>
      <c r="AU2050" s="185" t="s">
        <v>86</v>
      </c>
      <c r="AV2050" s="15" t="s">
        <v>80</v>
      </c>
      <c r="AW2050" s="15" t="s">
        <v>30</v>
      </c>
      <c r="AX2050" s="15" t="s">
        <v>73</v>
      </c>
      <c r="AY2050" s="185" t="s">
        <v>241</v>
      </c>
    </row>
    <row r="2051" spans="2:51" s="12" customFormat="1" ht="12">
      <c r="B2051" s="151"/>
      <c r="D2051" s="152" t="s">
        <v>249</v>
      </c>
      <c r="E2051" s="153" t="s">
        <v>1</v>
      </c>
      <c r="F2051" s="154" t="s">
        <v>2733</v>
      </c>
      <c r="H2051" s="155">
        <v>28.033999999999999</v>
      </c>
      <c r="I2051" s="156"/>
      <c r="L2051" s="151"/>
      <c r="M2051" s="157"/>
      <c r="T2051" s="158"/>
      <c r="AT2051" s="153" t="s">
        <v>249</v>
      </c>
      <c r="AU2051" s="153" t="s">
        <v>86</v>
      </c>
      <c r="AV2051" s="12" t="s">
        <v>86</v>
      </c>
      <c r="AW2051" s="12" t="s">
        <v>30</v>
      </c>
      <c r="AX2051" s="12" t="s">
        <v>73</v>
      </c>
      <c r="AY2051" s="153" t="s">
        <v>241</v>
      </c>
    </row>
    <row r="2052" spans="2:51" s="12" customFormat="1" ht="12">
      <c r="B2052" s="151"/>
      <c r="D2052" s="152" t="s">
        <v>249</v>
      </c>
      <c r="E2052" s="153" t="s">
        <v>1</v>
      </c>
      <c r="F2052" s="154" t="s">
        <v>652</v>
      </c>
      <c r="H2052" s="155">
        <v>-1.8</v>
      </c>
      <c r="I2052" s="156"/>
      <c r="L2052" s="151"/>
      <c r="M2052" s="157"/>
      <c r="T2052" s="158"/>
      <c r="AT2052" s="153" t="s">
        <v>249</v>
      </c>
      <c r="AU2052" s="153" t="s">
        <v>86</v>
      </c>
      <c r="AV2052" s="12" t="s">
        <v>86</v>
      </c>
      <c r="AW2052" s="12" t="s">
        <v>30</v>
      </c>
      <c r="AX2052" s="12" t="s">
        <v>73</v>
      </c>
      <c r="AY2052" s="153" t="s">
        <v>241</v>
      </c>
    </row>
    <row r="2053" spans="2:51" s="15" customFormat="1" ht="12">
      <c r="B2053" s="184"/>
      <c r="D2053" s="152" t="s">
        <v>249</v>
      </c>
      <c r="E2053" s="185" t="s">
        <v>1</v>
      </c>
      <c r="F2053" s="186" t="s">
        <v>2656</v>
      </c>
      <c r="H2053" s="185" t="s">
        <v>1</v>
      </c>
      <c r="I2053" s="187"/>
      <c r="L2053" s="184"/>
      <c r="M2053" s="188"/>
      <c r="T2053" s="189"/>
      <c r="AT2053" s="185" t="s">
        <v>249</v>
      </c>
      <c r="AU2053" s="185" t="s">
        <v>86</v>
      </c>
      <c r="AV2053" s="15" t="s">
        <v>80</v>
      </c>
      <c r="AW2053" s="15" t="s">
        <v>30</v>
      </c>
      <c r="AX2053" s="15" t="s">
        <v>73</v>
      </c>
      <c r="AY2053" s="185" t="s">
        <v>241</v>
      </c>
    </row>
    <row r="2054" spans="2:51" s="12" customFormat="1" ht="12">
      <c r="B2054" s="151"/>
      <c r="D2054" s="152" t="s">
        <v>249</v>
      </c>
      <c r="E2054" s="153" t="s">
        <v>1</v>
      </c>
      <c r="F2054" s="154" t="s">
        <v>2733</v>
      </c>
      <c r="H2054" s="155">
        <v>28.033999999999999</v>
      </c>
      <c r="I2054" s="156"/>
      <c r="L2054" s="151"/>
      <c r="M2054" s="157"/>
      <c r="T2054" s="158"/>
      <c r="AT2054" s="153" t="s">
        <v>249</v>
      </c>
      <c r="AU2054" s="153" t="s">
        <v>86</v>
      </c>
      <c r="AV2054" s="12" t="s">
        <v>86</v>
      </c>
      <c r="AW2054" s="12" t="s">
        <v>30</v>
      </c>
      <c r="AX2054" s="12" t="s">
        <v>73</v>
      </c>
      <c r="AY2054" s="153" t="s">
        <v>241</v>
      </c>
    </row>
    <row r="2055" spans="2:51" s="12" customFormat="1" ht="12">
      <c r="B2055" s="151"/>
      <c r="D2055" s="152" t="s">
        <v>249</v>
      </c>
      <c r="E2055" s="153" t="s">
        <v>1</v>
      </c>
      <c r="F2055" s="154" t="s">
        <v>652</v>
      </c>
      <c r="H2055" s="155">
        <v>-1.8</v>
      </c>
      <c r="I2055" s="156"/>
      <c r="L2055" s="151"/>
      <c r="M2055" s="157"/>
      <c r="T2055" s="158"/>
      <c r="AT2055" s="153" t="s">
        <v>249</v>
      </c>
      <c r="AU2055" s="153" t="s">
        <v>86</v>
      </c>
      <c r="AV2055" s="12" t="s">
        <v>86</v>
      </c>
      <c r="AW2055" s="12" t="s">
        <v>30</v>
      </c>
      <c r="AX2055" s="12" t="s">
        <v>73</v>
      </c>
      <c r="AY2055" s="153" t="s">
        <v>241</v>
      </c>
    </row>
    <row r="2056" spans="2:51" s="15" customFormat="1" ht="12">
      <c r="B2056" s="184"/>
      <c r="D2056" s="152" t="s">
        <v>249</v>
      </c>
      <c r="E2056" s="185" t="s">
        <v>1</v>
      </c>
      <c r="F2056" s="186" t="s">
        <v>2657</v>
      </c>
      <c r="H2056" s="185" t="s">
        <v>1</v>
      </c>
      <c r="I2056" s="187"/>
      <c r="L2056" s="184"/>
      <c r="M2056" s="188"/>
      <c r="T2056" s="189"/>
      <c r="AT2056" s="185" t="s">
        <v>249</v>
      </c>
      <c r="AU2056" s="185" t="s">
        <v>86</v>
      </c>
      <c r="AV2056" s="15" t="s">
        <v>80</v>
      </c>
      <c r="AW2056" s="15" t="s">
        <v>30</v>
      </c>
      <c r="AX2056" s="15" t="s">
        <v>73</v>
      </c>
      <c r="AY2056" s="185" t="s">
        <v>241</v>
      </c>
    </row>
    <row r="2057" spans="2:51" s="12" customFormat="1" ht="12">
      <c r="B2057" s="151"/>
      <c r="D2057" s="152" t="s">
        <v>249</v>
      </c>
      <c r="E2057" s="153" t="s">
        <v>1</v>
      </c>
      <c r="F2057" s="154" t="s">
        <v>2733</v>
      </c>
      <c r="H2057" s="155">
        <v>28.033999999999999</v>
      </c>
      <c r="I2057" s="156"/>
      <c r="L2057" s="151"/>
      <c r="M2057" s="157"/>
      <c r="T2057" s="158"/>
      <c r="AT2057" s="153" t="s">
        <v>249</v>
      </c>
      <c r="AU2057" s="153" t="s">
        <v>86</v>
      </c>
      <c r="AV2057" s="12" t="s">
        <v>86</v>
      </c>
      <c r="AW2057" s="12" t="s">
        <v>30</v>
      </c>
      <c r="AX2057" s="12" t="s">
        <v>73</v>
      </c>
      <c r="AY2057" s="153" t="s">
        <v>241</v>
      </c>
    </row>
    <row r="2058" spans="2:51" s="12" customFormat="1" ht="12">
      <c r="B2058" s="151"/>
      <c r="D2058" s="152" t="s">
        <v>249</v>
      </c>
      <c r="E2058" s="153" t="s">
        <v>1</v>
      </c>
      <c r="F2058" s="154" t="s">
        <v>652</v>
      </c>
      <c r="H2058" s="155">
        <v>-1.8</v>
      </c>
      <c r="I2058" s="156"/>
      <c r="L2058" s="151"/>
      <c r="M2058" s="157"/>
      <c r="T2058" s="158"/>
      <c r="AT2058" s="153" t="s">
        <v>249</v>
      </c>
      <c r="AU2058" s="153" t="s">
        <v>86</v>
      </c>
      <c r="AV2058" s="12" t="s">
        <v>86</v>
      </c>
      <c r="AW2058" s="12" t="s">
        <v>30</v>
      </c>
      <c r="AX2058" s="12" t="s">
        <v>73</v>
      </c>
      <c r="AY2058" s="153" t="s">
        <v>241</v>
      </c>
    </row>
    <row r="2059" spans="2:51" s="15" customFormat="1" ht="12">
      <c r="B2059" s="184"/>
      <c r="D2059" s="152" t="s">
        <v>249</v>
      </c>
      <c r="E2059" s="185" t="s">
        <v>1</v>
      </c>
      <c r="F2059" s="186" t="s">
        <v>2658</v>
      </c>
      <c r="H2059" s="185" t="s">
        <v>1</v>
      </c>
      <c r="I2059" s="187"/>
      <c r="L2059" s="184"/>
      <c r="M2059" s="188"/>
      <c r="T2059" s="189"/>
      <c r="AT2059" s="185" t="s">
        <v>249</v>
      </c>
      <c r="AU2059" s="185" t="s">
        <v>86</v>
      </c>
      <c r="AV2059" s="15" t="s">
        <v>80</v>
      </c>
      <c r="AW2059" s="15" t="s">
        <v>30</v>
      </c>
      <c r="AX2059" s="15" t="s">
        <v>73</v>
      </c>
      <c r="AY2059" s="185" t="s">
        <v>241</v>
      </c>
    </row>
    <row r="2060" spans="2:51" s="12" customFormat="1" ht="12">
      <c r="B2060" s="151"/>
      <c r="D2060" s="152" t="s">
        <v>249</v>
      </c>
      <c r="E2060" s="153" t="s">
        <v>1</v>
      </c>
      <c r="F2060" s="154" t="s">
        <v>2734</v>
      </c>
      <c r="H2060" s="155">
        <v>30.359000000000002</v>
      </c>
      <c r="I2060" s="156"/>
      <c r="L2060" s="151"/>
      <c r="M2060" s="157"/>
      <c r="T2060" s="158"/>
      <c r="AT2060" s="153" t="s">
        <v>249</v>
      </c>
      <c r="AU2060" s="153" t="s">
        <v>86</v>
      </c>
      <c r="AV2060" s="12" t="s">
        <v>86</v>
      </c>
      <c r="AW2060" s="12" t="s">
        <v>30</v>
      </c>
      <c r="AX2060" s="12" t="s">
        <v>73</v>
      </c>
      <c r="AY2060" s="153" t="s">
        <v>241</v>
      </c>
    </row>
    <row r="2061" spans="2:51" s="12" customFormat="1" ht="12">
      <c r="B2061" s="151"/>
      <c r="D2061" s="152" t="s">
        <v>249</v>
      </c>
      <c r="E2061" s="153" t="s">
        <v>1</v>
      </c>
      <c r="F2061" s="154" t="s">
        <v>652</v>
      </c>
      <c r="H2061" s="155">
        <v>-1.8</v>
      </c>
      <c r="I2061" s="156"/>
      <c r="L2061" s="151"/>
      <c r="M2061" s="157"/>
      <c r="T2061" s="158"/>
      <c r="AT2061" s="153" t="s">
        <v>249</v>
      </c>
      <c r="AU2061" s="153" t="s">
        <v>86</v>
      </c>
      <c r="AV2061" s="12" t="s">
        <v>86</v>
      </c>
      <c r="AW2061" s="12" t="s">
        <v>30</v>
      </c>
      <c r="AX2061" s="12" t="s">
        <v>73</v>
      </c>
      <c r="AY2061" s="153" t="s">
        <v>241</v>
      </c>
    </row>
    <row r="2062" spans="2:51" s="15" customFormat="1" ht="12">
      <c r="B2062" s="184"/>
      <c r="D2062" s="152" t="s">
        <v>249</v>
      </c>
      <c r="E2062" s="185" t="s">
        <v>1</v>
      </c>
      <c r="F2062" s="186" t="s">
        <v>2660</v>
      </c>
      <c r="H2062" s="185" t="s">
        <v>1</v>
      </c>
      <c r="I2062" s="187"/>
      <c r="L2062" s="184"/>
      <c r="M2062" s="188"/>
      <c r="T2062" s="189"/>
      <c r="AT2062" s="185" t="s">
        <v>249</v>
      </c>
      <c r="AU2062" s="185" t="s">
        <v>86</v>
      </c>
      <c r="AV2062" s="15" t="s">
        <v>80</v>
      </c>
      <c r="AW2062" s="15" t="s">
        <v>30</v>
      </c>
      <c r="AX2062" s="15" t="s">
        <v>73</v>
      </c>
      <c r="AY2062" s="185" t="s">
        <v>241</v>
      </c>
    </row>
    <row r="2063" spans="2:51" s="12" customFormat="1" ht="12">
      <c r="B2063" s="151"/>
      <c r="D2063" s="152" t="s">
        <v>249</v>
      </c>
      <c r="E2063" s="153" t="s">
        <v>1</v>
      </c>
      <c r="F2063" s="154" t="s">
        <v>2759</v>
      </c>
      <c r="H2063" s="155">
        <v>17.777999999999999</v>
      </c>
      <c r="I2063" s="156"/>
      <c r="L2063" s="151"/>
      <c r="M2063" s="157"/>
      <c r="T2063" s="158"/>
      <c r="AT2063" s="153" t="s">
        <v>249</v>
      </c>
      <c r="AU2063" s="153" t="s">
        <v>86</v>
      </c>
      <c r="AV2063" s="12" t="s">
        <v>86</v>
      </c>
      <c r="AW2063" s="12" t="s">
        <v>30</v>
      </c>
      <c r="AX2063" s="12" t="s">
        <v>73</v>
      </c>
      <c r="AY2063" s="153" t="s">
        <v>241</v>
      </c>
    </row>
    <row r="2064" spans="2:51" s="12" customFormat="1" ht="12">
      <c r="B2064" s="151"/>
      <c r="D2064" s="152" t="s">
        <v>249</v>
      </c>
      <c r="E2064" s="153" t="s">
        <v>1</v>
      </c>
      <c r="F2064" s="154" t="s">
        <v>642</v>
      </c>
      <c r="H2064" s="155">
        <v>-1.4</v>
      </c>
      <c r="I2064" s="156"/>
      <c r="L2064" s="151"/>
      <c r="M2064" s="157"/>
      <c r="T2064" s="158"/>
      <c r="AT2064" s="153" t="s">
        <v>249</v>
      </c>
      <c r="AU2064" s="153" t="s">
        <v>86</v>
      </c>
      <c r="AV2064" s="12" t="s">
        <v>86</v>
      </c>
      <c r="AW2064" s="12" t="s">
        <v>30</v>
      </c>
      <c r="AX2064" s="12" t="s">
        <v>73</v>
      </c>
      <c r="AY2064" s="153" t="s">
        <v>241</v>
      </c>
    </row>
    <row r="2065" spans="2:65" s="15" customFormat="1" ht="12">
      <c r="B2065" s="184"/>
      <c r="D2065" s="152" t="s">
        <v>249</v>
      </c>
      <c r="E2065" s="185" t="s">
        <v>1</v>
      </c>
      <c r="F2065" s="186" t="s">
        <v>2662</v>
      </c>
      <c r="H2065" s="185" t="s">
        <v>1</v>
      </c>
      <c r="I2065" s="187"/>
      <c r="L2065" s="184"/>
      <c r="M2065" s="188"/>
      <c r="T2065" s="189"/>
      <c r="AT2065" s="185" t="s">
        <v>249</v>
      </c>
      <c r="AU2065" s="185" t="s">
        <v>86</v>
      </c>
      <c r="AV2065" s="15" t="s">
        <v>80</v>
      </c>
      <c r="AW2065" s="15" t="s">
        <v>30</v>
      </c>
      <c r="AX2065" s="15" t="s">
        <v>73</v>
      </c>
      <c r="AY2065" s="185" t="s">
        <v>241</v>
      </c>
    </row>
    <row r="2066" spans="2:65" s="12" customFormat="1" ht="12">
      <c r="B2066" s="151"/>
      <c r="D2066" s="152" t="s">
        <v>249</v>
      </c>
      <c r="E2066" s="153" t="s">
        <v>1</v>
      </c>
      <c r="F2066" s="154" t="s">
        <v>2760</v>
      </c>
      <c r="H2066" s="155">
        <v>18.734999999999999</v>
      </c>
      <c r="I2066" s="156"/>
      <c r="L2066" s="151"/>
      <c r="M2066" s="157"/>
      <c r="T2066" s="158"/>
      <c r="AT2066" s="153" t="s">
        <v>249</v>
      </c>
      <c r="AU2066" s="153" t="s">
        <v>86</v>
      </c>
      <c r="AV2066" s="12" t="s">
        <v>86</v>
      </c>
      <c r="AW2066" s="12" t="s">
        <v>30</v>
      </c>
      <c r="AX2066" s="12" t="s">
        <v>73</v>
      </c>
      <c r="AY2066" s="153" t="s">
        <v>241</v>
      </c>
    </row>
    <row r="2067" spans="2:65" s="12" customFormat="1" ht="12">
      <c r="B2067" s="151"/>
      <c r="D2067" s="152" t="s">
        <v>249</v>
      </c>
      <c r="E2067" s="153" t="s">
        <v>1</v>
      </c>
      <c r="F2067" s="154" t="s">
        <v>642</v>
      </c>
      <c r="H2067" s="155">
        <v>-1.4</v>
      </c>
      <c r="I2067" s="156"/>
      <c r="L2067" s="151"/>
      <c r="M2067" s="157"/>
      <c r="T2067" s="158"/>
      <c r="AT2067" s="153" t="s">
        <v>249</v>
      </c>
      <c r="AU2067" s="153" t="s">
        <v>86</v>
      </c>
      <c r="AV2067" s="12" t="s">
        <v>86</v>
      </c>
      <c r="AW2067" s="12" t="s">
        <v>30</v>
      </c>
      <c r="AX2067" s="12" t="s">
        <v>73</v>
      </c>
      <c r="AY2067" s="153" t="s">
        <v>241</v>
      </c>
    </row>
    <row r="2068" spans="2:65" s="13" customFormat="1" ht="12">
      <c r="B2068" s="159"/>
      <c r="D2068" s="152" t="s">
        <v>249</v>
      </c>
      <c r="E2068" s="160" t="s">
        <v>1</v>
      </c>
      <c r="F2068" s="161" t="s">
        <v>251</v>
      </c>
      <c r="H2068" s="162">
        <v>245.45400000000001</v>
      </c>
      <c r="I2068" s="163"/>
      <c r="L2068" s="159"/>
      <c r="M2068" s="164"/>
      <c r="T2068" s="165"/>
      <c r="AT2068" s="160" t="s">
        <v>249</v>
      </c>
      <c r="AU2068" s="160" t="s">
        <v>86</v>
      </c>
      <c r="AV2068" s="13" t="s">
        <v>247</v>
      </c>
      <c r="AW2068" s="13" t="s">
        <v>30</v>
      </c>
      <c r="AX2068" s="13" t="s">
        <v>80</v>
      </c>
      <c r="AY2068" s="160" t="s">
        <v>241</v>
      </c>
    </row>
    <row r="2069" spans="2:65" s="12" customFormat="1" ht="12">
      <c r="B2069" s="151"/>
      <c r="D2069" s="152" t="s">
        <v>249</v>
      </c>
      <c r="E2069" s="153" t="s">
        <v>1</v>
      </c>
      <c r="F2069" s="154" t="s">
        <v>437</v>
      </c>
      <c r="H2069" s="155">
        <v>35</v>
      </c>
      <c r="I2069" s="156"/>
      <c r="L2069" s="151"/>
      <c r="M2069" s="157"/>
      <c r="T2069" s="158"/>
      <c r="AT2069" s="153" t="s">
        <v>249</v>
      </c>
      <c r="AU2069" s="153" t="s">
        <v>86</v>
      </c>
      <c r="AV2069" s="12" t="s">
        <v>86</v>
      </c>
      <c r="AW2069" s="12" t="s">
        <v>30</v>
      </c>
      <c r="AX2069" s="12" t="s">
        <v>73</v>
      </c>
      <c r="AY2069" s="153" t="s">
        <v>241</v>
      </c>
    </row>
    <row r="2070" spans="2:65" s="1" customFormat="1" ht="24.25" customHeight="1">
      <c r="B2070" s="32"/>
      <c r="C2070" s="173" t="s">
        <v>2749</v>
      </c>
      <c r="D2070" s="173" t="s">
        <v>319</v>
      </c>
      <c r="E2070" s="174" t="s">
        <v>2766</v>
      </c>
      <c r="F2070" s="175" t="s">
        <v>2767</v>
      </c>
      <c r="G2070" s="176" t="s">
        <v>246</v>
      </c>
      <c r="H2070" s="177">
        <v>282.27199999999999</v>
      </c>
      <c r="I2070" s="178"/>
      <c r="J2070" s="179">
        <f>ROUND(I2070*H2070,2)</f>
        <v>0</v>
      </c>
      <c r="K2070" s="180"/>
      <c r="L2070" s="181"/>
      <c r="M2070" s="182" t="s">
        <v>1</v>
      </c>
      <c r="N2070" s="183" t="s">
        <v>39</v>
      </c>
      <c r="P2070" s="147">
        <f>O2070*H2070</f>
        <v>0</v>
      </c>
      <c r="Q2070" s="147">
        <v>1.465E-2</v>
      </c>
      <c r="R2070" s="147">
        <f>Q2070*H2070</f>
        <v>4.1352848</v>
      </c>
      <c r="S2070" s="147">
        <v>0</v>
      </c>
      <c r="T2070" s="148">
        <f>S2070*H2070</f>
        <v>0</v>
      </c>
      <c r="AR2070" s="149" t="s">
        <v>420</v>
      </c>
      <c r="AT2070" s="149" t="s">
        <v>319</v>
      </c>
      <c r="AU2070" s="149" t="s">
        <v>86</v>
      </c>
      <c r="AY2070" s="17" t="s">
        <v>241</v>
      </c>
      <c r="BE2070" s="150">
        <f>IF(N2070="základní",J2070,0)</f>
        <v>0</v>
      </c>
      <c r="BF2070" s="150">
        <f>IF(N2070="snížená",J2070,0)</f>
        <v>0</v>
      </c>
      <c r="BG2070" s="150">
        <f>IF(N2070="zákl. přenesená",J2070,0)</f>
        <v>0</v>
      </c>
      <c r="BH2070" s="150">
        <f>IF(N2070="sníž. přenesená",J2070,0)</f>
        <v>0</v>
      </c>
      <c r="BI2070" s="150">
        <f>IF(N2070="nulová",J2070,0)</f>
        <v>0</v>
      </c>
      <c r="BJ2070" s="17" t="s">
        <v>86</v>
      </c>
      <c r="BK2070" s="150">
        <f>ROUND(I2070*H2070,2)</f>
        <v>0</v>
      </c>
      <c r="BL2070" s="17" t="s">
        <v>334</v>
      </c>
      <c r="BM2070" s="149" t="s">
        <v>4409</v>
      </c>
    </row>
    <row r="2071" spans="2:65" s="12" customFormat="1" ht="24">
      <c r="B2071" s="151"/>
      <c r="D2071" s="152" t="s">
        <v>249</v>
      </c>
      <c r="E2071" s="153" t="s">
        <v>1</v>
      </c>
      <c r="F2071" s="154" t="s">
        <v>2769</v>
      </c>
      <c r="H2071" s="155">
        <v>282.27199999999999</v>
      </c>
      <c r="I2071" s="156"/>
      <c r="L2071" s="151"/>
      <c r="M2071" s="157"/>
      <c r="T2071" s="158"/>
      <c r="AT2071" s="153" t="s">
        <v>249</v>
      </c>
      <c r="AU2071" s="153" t="s">
        <v>86</v>
      </c>
      <c r="AV2071" s="12" t="s">
        <v>86</v>
      </c>
      <c r="AW2071" s="12" t="s">
        <v>30</v>
      </c>
      <c r="AX2071" s="12" t="s">
        <v>80</v>
      </c>
      <c r="AY2071" s="153" t="s">
        <v>241</v>
      </c>
    </row>
    <row r="2072" spans="2:65" s="1" customFormat="1" ht="24.25" customHeight="1">
      <c r="B2072" s="32"/>
      <c r="C2072" s="137" t="s">
        <v>2753</v>
      </c>
      <c r="D2072" s="137" t="s">
        <v>243</v>
      </c>
      <c r="E2072" s="138" t="s">
        <v>2771</v>
      </c>
      <c r="F2072" s="139" t="s">
        <v>2772</v>
      </c>
      <c r="G2072" s="140" t="s">
        <v>246</v>
      </c>
      <c r="H2072" s="141">
        <v>2</v>
      </c>
      <c r="I2072" s="142"/>
      <c r="J2072" s="143">
        <f>ROUND(I2072*H2072,2)</f>
        <v>0</v>
      </c>
      <c r="K2072" s="144"/>
      <c r="L2072" s="32"/>
      <c r="M2072" s="145" t="s">
        <v>1</v>
      </c>
      <c r="N2072" s="146" t="s">
        <v>39</v>
      </c>
      <c r="P2072" s="147">
        <f>O2072*H2072</f>
        <v>0</v>
      </c>
      <c r="Q2072" s="147">
        <v>6.3000000000000003E-4</v>
      </c>
      <c r="R2072" s="147">
        <f>Q2072*H2072</f>
        <v>1.2600000000000001E-3</v>
      </c>
      <c r="S2072" s="147">
        <v>0</v>
      </c>
      <c r="T2072" s="148">
        <f>S2072*H2072</f>
        <v>0</v>
      </c>
      <c r="AR2072" s="149" t="s">
        <v>334</v>
      </c>
      <c r="AT2072" s="149" t="s">
        <v>243</v>
      </c>
      <c r="AU2072" s="149" t="s">
        <v>86</v>
      </c>
      <c r="AY2072" s="17" t="s">
        <v>241</v>
      </c>
      <c r="BE2072" s="150">
        <f>IF(N2072="základní",J2072,0)</f>
        <v>0</v>
      </c>
      <c r="BF2072" s="150">
        <f>IF(N2072="snížená",J2072,0)</f>
        <v>0</v>
      </c>
      <c r="BG2072" s="150">
        <f>IF(N2072="zákl. přenesená",J2072,0)</f>
        <v>0</v>
      </c>
      <c r="BH2072" s="150">
        <f>IF(N2072="sníž. přenesená",J2072,0)</f>
        <v>0</v>
      </c>
      <c r="BI2072" s="150">
        <f>IF(N2072="nulová",J2072,0)</f>
        <v>0</v>
      </c>
      <c r="BJ2072" s="17" t="s">
        <v>86</v>
      </c>
      <c r="BK2072" s="150">
        <f>ROUND(I2072*H2072,2)</f>
        <v>0</v>
      </c>
      <c r="BL2072" s="17" t="s">
        <v>334</v>
      </c>
      <c r="BM2072" s="149" t="s">
        <v>4410</v>
      </c>
    </row>
    <row r="2073" spans="2:65" s="1" customFormat="1" ht="21.75" customHeight="1">
      <c r="B2073" s="32"/>
      <c r="C2073" s="173" t="s">
        <v>2761</v>
      </c>
      <c r="D2073" s="173" t="s">
        <v>319</v>
      </c>
      <c r="E2073" s="174" t="s">
        <v>2775</v>
      </c>
      <c r="F2073" s="175" t="s">
        <v>2776</v>
      </c>
      <c r="G2073" s="176" t="s">
        <v>327</v>
      </c>
      <c r="H2073" s="177">
        <v>2</v>
      </c>
      <c r="I2073" s="178"/>
      <c r="J2073" s="179">
        <f>ROUND(I2073*H2073,2)</f>
        <v>0</v>
      </c>
      <c r="K2073" s="180"/>
      <c r="L2073" s="181"/>
      <c r="M2073" s="182" t="s">
        <v>1</v>
      </c>
      <c r="N2073" s="183" t="s">
        <v>39</v>
      </c>
      <c r="P2073" s="147">
        <f>O2073*H2073</f>
        <v>0</v>
      </c>
      <c r="Q2073" s="147">
        <v>0</v>
      </c>
      <c r="R2073" s="147">
        <f>Q2073*H2073</f>
        <v>0</v>
      </c>
      <c r="S2073" s="147">
        <v>0</v>
      </c>
      <c r="T2073" s="148">
        <f>S2073*H2073</f>
        <v>0</v>
      </c>
      <c r="AR2073" s="149" t="s">
        <v>420</v>
      </c>
      <c r="AT2073" s="149" t="s">
        <v>319</v>
      </c>
      <c r="AU2073" s="149" t="s">
        <v>86</v>
      </c>
      <c r="AY2073" s="17" t="s">
        <v>241</v>
      </c>
      <c r="BE2073" s="150">
        <f>IF(N2073="základní",J2073,0)</f>
        <v>0</v>
      </c>
      <c r="BF2073" s="150">
        <f>IF(N2073="snížená",J2073,0)</f>
        <v>0</v>
      </c>
      <c r="BG2073" s="150">
        <f>IF(N2073="zákl. přenesená",J2073,0)</f>
        <v>0</v>
      </c>
      <c r="BH2073" s="150">
        <f>IF(N2073="sníž. přenesená",J2073,0)</f>
        <v>0</v>
      </c>
      <c r="BI2073" s="150">
        <f>IF(N2073="nulová",J2073,0)</f>
        <v>0</v>
      </c>
      <c r="BJ2073" s="17" t="s">
        <v>86</v>
      </c>
      <c r="BK2073" s="150">
        <f>ROUND(I2073*H2073,2)</f>
        <v>0</v>
      </c>
      <c r="BL2073" s="17" t="s">
        <v>334</v>
      </c>
      <c r="BM2073" s="149" t="s">
        <v>4411</v>
      </c>
    </row>
    <row r="2074" spans="2:65" s="1" customFormat="1" ht="24.25" customHeight="1">
      <c r="B2074" s="32"/>
      <c r="C2074" s="137" t="s">
        <v>2765</v>
      </c>
      <c r="D2074" s="137" t="s">
        <v>243</v>
      </c>
      <c r="E2074" s="138" t="s">
        <v>2779</v>
      </c>
      <c r="F2074" s="139" t="s">
        <v>2780</v>
      </c>
      <c r="G2074" s="140" t="s">
        <v>299</v>
      </c>
      <c r="H2074" s="141">
        <v>11.035</v>
      </c>
      <c r="I2074" s="142"/>
      <c r="J2074" s="143">
        <f>ROUND(I2074*H2074,2)</f>
        <v>0</v>
      </c>
      <c r="K2074" s="144"/>
      <c r="L2074" s="32"/>
      <c r="M2074" s="145" t="s">
        <v>1</v>
      </c>
      <c r="N2074" s="146" t="s">
        <v>39</v>
      </c>
      <c r="P2074" s="147">
        <f>O2074*H2074</f>
        <v>0</v>
      </c>
      <c r="Q2074" s="147">
        <v>2.0000000000000001E-4</v>
      </c>
      <c r="R2074" s="147">
        <f>Q2074*H2074</f>
        <v>2.2070000000000002E-3</v>
      </c>
      <c r="S2074" s="147">
        <v>0</v>
      </c>
      <c r="T2074" s="148">
        <f>S2074*H2074</f>
        <v>0</v>
      </c>
      <c r="AR2074" s="149" t="s">
        <v>334</v>
      </c>
      <c r="AT2074" s="149" t="s">
        <v>243</v>
      </c>
      <c r="AU2074" s="149" t="s">
        <v>86</v>
      </c>
      <c r="AY2074" s="17" t="s">
        <v>241</v>
      </c>
      <c r="BE2074" s="150">
        <f>IF(N2074="základní",J2074,0)</f>
        <v>0</v>
      </c>
      <c r="BF2074" s="150">
        <f>IF(N2074="snížená",J2074,0)</f>
        <v>0</v>
      </c>
      <c r="BG2074" s="150">
        <f>IF(N2074="zákl. přenesená",J2074,0)</f>
        <v>0</v>
      </c>
      <c r="BH2074" s="150">
        <f>IF(N2074="sníž. přenesená",J2074,0)</f>
        <v>0</v>
      </c>
      <c r="BI2074" s="150">
        <f>IF(N2074="nulová",J2074,0)</f>
        <v>0</v>
      </c>
      <c r="BJ2074" s="17" t="s">
        <v>86</v>
      </c>
      <c r="BK2074" s="150">
        <f>ROUND(I2074*H2074,2)</f>
        <v>0</v>
      </c>
      <c r="BL2074" s="17" t="s">
        <v>334</v>
      </c>
      <c r="BM2074" s="149" t="s">
        <v>4412</v>
      </c>
    </row>
    <row r="2075" spans="2:65" s="12" customFormat="1" ht="12">
      <c r="B2075" s="151"/>
      <c r="D2075" s="152" t="s">
        <v>249</v>
      </c>
      <c r="E2075" s="153" t="s">
        <v>1</v>
      </c>
      <c r="F2075" s="154" t="s">
        <v>2782</v>
      </c>
      <c r="H2075" s="155">
        <v>2.7349999999999999</v>
      </c>
      <c r="I2075" s="156"/>
      <c r="L2075" s="151"/>
      <c r="M2075" s="157"/>
      <c r="T2075" s="158"/>
      <c r="AT2075" s="153" t="s">
        <v>249</v>
      </c>
      <c r="AU2075" s="153" t="s">
        <v>86</v>
      </c>
      <c r="AV2075" s="12" t="s">
        <v>86</v>
      </c>
      <c r="AW2075" s="12" t="s">
        <v>30</v>
      </c>
      <c r="AX2075" s="12" t="s">
        <v>73</v>
      </c>
      <c r="AY2075" s="153" t="s">
        <v>241</v>
      </c>
    </row>
    <row r="2076" spans="2:65" s="14" customFormat="1" ht="12">
      <c r="B2076" s="166"/>
      <c r="D2076" s="152" t="s">
        <v>249</v>
      </c>
      <c r="E2076" s="167" t="s">
        <v>1</v>
      </c>
      <c r="F2076" s="168" t="s">
        <v>2783</v>
      </c>
      <c r="H2076" s="169">
        <v>2.7349999999999999</v>
      </c>
      <c r="I2076" s="170"/>
      <c r="L2076" s="166"/>
      <c r="M2076" s="171"/>
      <c r="T2076" s="172"/>
      <c r="AT2076" s="167" t="s">
        <v>249</v>
      </c>
      <c r="AU2076" s="167" t="s">
        <v>86</v>
      </c>
      <c r="AV2076" s="14" t="s">
        <v>258</v>
      </c>
      <c r="AW2076" s="14" t="s">
        <v>30</v>
      </c>
      <c r="AX2076" s="14" t="s">
        <v>73</v>
      </c>
      <c r="AY2076" s="167" t="s">
        <v>241</v>
      </c>
    </row>
    <row r="2077" spans="2:65" s="12" customFormat="1" ht="12">
      <c r="B2077" s="151"/>
      <c r="D2077" s="152" t="s">
        <v>249</v>
      </c>
      <c r="E2077" s="153" t="s">
        <v>1</v>
      </c>
      <c r="F2077" s="154" t="s">
        <v>2784</v>
      </c>
      <c r="H2077" s="155">
        <v>1.2</v>
      </c>
      <c r="I2077" s="156"/>
      <c r="L2077" s="151"/>
      <c r="M2077" s="157"/>
      <c r="T2077" s="158"/>
      <c r="AT2077" s="153" t="s">
        <v>249</v>
      </c>
      <c r="AU2077" s="153" t="s">
        <v>86</v>
      </c>
      <c r="AV2077" s="12" t="s">
        <v>86</v>
      </c>
      <c r="AW2077" s="12" t="s">
        <v>30</v>
      </c>
      <c r="AX2077" s="12" t="s">
        <v>73</v>
      </c>
      <c r="AY2077" s="153" t="s">
        <v>241</v>
      </c>
    </row>
    <row r="2078" spans="2:65" s="12" customFormat="1" ht="12">
      <c r="B2078" s="151"/>
      <c r="D2078" s="152" t="s">
        <v>249</v>
      </c>
      <c r="E2078" s="153" t="s">
        <v>1</v>
      </c>
      <c r="F2078" s="154" t="s">
        <v>2785</v>
      </c>
      <c r="H2078" s="155">
        <v>1.2</v>
      </c>
      <c r="I2078" s="156"/>
      <c r="L2078" s="151"/>
      <c r="M2078" s="157"/>
      <c r="T2078" s="158"/>
      <c r="AT2078" s="153" t="s">
        <v>249</v>
      </c>
      <c r="AU2078" s="153" t="s">
        <v>86</v>
      </c>
      <c r="AV2078" s="12" t="s">
        <v>86</v>
      </c>
      <c r="AW2078" s="12" t="s">
        <v>30</v>
      </c>
      <c r="AX2078" s="12" t="s">
        <v>73</v>
      </c>
      <c r="AY2078" s="153" t="s">
        <v>241</v>
      </c>
    </row>
    <row r="2079" spans="2:65" s="12" customFormat="1" ht="12">
      <c r="B2079" s="151"/>
      <c r="D2079" s="152" t="s">
        <v>249</v>
      </c>
      <c r="E2079" s="153" t="s">
        <v>1</v>
      </c>
      <c r="F2079" s="154" t="s">
        <v>2786</v>
      </c>
      <c r="H2079" s="155">
        <v>1.2</v>
      </c>
      <c r="I2079" s="156"/>
      <c r="L2079" s="151"/>
      <c r="M2079" s="157"/>
      <c r="T2079" s="158"/>
      <c r="AT2079" s="153" t="s">
        <v>249</v>
      </c>
      <c r="AU2079" s="153" t="s">
        <v>86</v>
      </c>
      <c r="AV2079" s="12" t="s">
        <v>86</v>
      </c>
      <c r="AW2079" s="12" t="s">
        <v>30</v>
      </c>
      <c r="AX2079" s="12" t="s">
        <v>73</v>
      </c>
      <c r="AY2079" s="153" t="s">
        <v>241</v>
      </c>
    </row>
    <row r="2080" spans="2:65" s="12" customFormat="1" ht="12">
      <c r="B2080" s="151"/>
      <c r="D2080" s="152" t="s">
        <v>249</v>
      </c>
      <c r="E2080" s="153" t="s">
        <v>1</v>
      </c>
      <c r="F2080" s="154" t="s">
        <v>2787</v>
      </c>
      <c r="H2080" s="155">
        <v>1.2</v>
      </c>
      <c r="I2080" s="156"/>
      <c r="L2080" s="151"/>
      <c r="M2080" s="157"/>
      <c r="T2080" s="158"/>
      <c r="AT2080" s="153" t="s">
        <v>249</v>
      </c>
      <c r="AU2080" s="153" t="s">
        <v>86</v>
      </c>
      <c r="AV2080" s="12" t="s">
        <v>86</v>
      </c>
      <c r="AW2080" s="12" t="s">
        <v>30</v>
      </c>
      <c r="AX2080" s="12" t="s">
        <v>73</v>
      </c>
      <c r="AY2080" s="153" t="s">
        <v>241</v>
      </c>
    </row>
    <row r="2081" spans="2:65" s="12" customFormat="1" ht="12">
      <c r="B2081" s="151"/>
      <c r="D2081" s="152" t="s">
        <v>249</v>
      </c>
      <c r="E2081" s="153" t="s">
        <v>1</v>
      </c>
      <c r="F2081" s="154" t="s">
        <v>2788</v>
      </c>
      <c r="H2081" s="155">
        <v>1.2</v>
      </c>
      <c r="I2081" s="156"/>
      <c r="L2081" s="151"/>
      <c r="M2081" s="157"/>
      <c r="T2081" s="158"/>
      <c r="AT2081" s="153" t="s">
        <v>249</v>
      </c>
      <c r="AU2081" s="153" t="s">
        <v>86</v>
      </c>
      <c r="AV2081" s="12" t="s">
        <v>86</v>
      </c>
      <c r="AW2081" s="12" t="s">
        <v>30</v>
      </c>
      <c r="AX2081" s="12" t="s">
        <v>73</v>
      </c>
      <c r="AY2081" s="153" t="s">
        <v>241</v>
      </c>
    </row>
    <row r="2082" spans="2:65" s="12" customFormat="1" ht="12">
      <c r="B2082" s="151"/>
      <c r="D2082" s="152" t="s">
        <v>249</v>
      </c>
      <c r="E2082" s="153" t="s">
        <v>1</v>
      </c>
      <c r="F2082" s="154" t="s">
        <v>2789</v>
      </c>
      <c r="H2082" s="155">
        <v>1.2</v>
      </c>
      <c r="I2082" s="156"/>
      <c r="L2082" s="151"/>
      <c r="M2082" s="157"/>
      <c r="T2082" s="158"/>
      <c r="AT2082" s="153" t="s">
        <v>249</v>
      </c>
      <c r="AU2082" s="153" t="s">
        <v>86</v>
      </c>
      <c r="AV2082" s="12" t="s">
        <v>86</v>
      </c>
      <c r="AW2082" s="12" t="s">
        <v>30</v>
      </c>
      <c r="AX2082" s="12" t="s">
        <v>73</v>
      </c>
      <c r="AY2082" s="153" t="s">
        <v>241</v>
      </c>
    </row>
    <row r="2083" spans="2:65" s="12" customFormat="1" ht="12">
      <c r="B2083" s="151"/>
      <c r="D2083" s="152" t="s">
        <v>249</v>
      </c>
      <c r="E2083" s="153" t="s">
        <v>1</v>
      </c>
      <c r="F2083" s="154" t="s">
        <v>2790</v>
      </c>
      <c r="H2083" s="155">
        <v>1.1000000000000001</v>
      </c>
      <c r="I2083" s="156"/>
      <c r="L2083" s="151"/>
      <c r="M2083" s="157"/>
      <c r="T2083" s="158"/>
      <c r="AT2083" s="153" t="s">
        <v>249</v>
      </c>
      <c r="AU2083" s="153" t="s">
        <v>86</v>
      </c>
      <c r="AV2083" s="12" t="s">
        <v>86</v>
      </c>
      <c r="AW2083" s="12" t="s">
        <v>30</v>
      </c>
      <c r="AX2083" s="12" t="s">
        <v>73</v>
      </c>
      <c r="AY2083" s="153" t="s">
        <v>241</v>
      </c>
    </row>
    <row r="2084" spans="2:65" s="14" customFormat="1" ht="24">
      <c r="B2084" s="166"/>
      <c r="D2084" s="152" t="s">
        <v>249</v>
      </c>
      <c r="E2084" s="167" t="s">
        <v>1</v>
      </c>
      <c r="F2084" s="168" t="s">
        <v>2791</v>
      </c>
      <c r="H2084" s="169">
        <v>8.3000000000000007</v>
      </c>
      <c r="I2084" s="170"/>
      <c r="L2084" s="166"/>
      <c r="M2084" s="171"/>
      <c r="T2084" s="172"/>
      <c r="AT2084" s="167" t="s">
        <v>249</v>
      </c>
      <c r="AU2084" s="167" t="s">
        <v>86</v>
      </c>
      <c r="AV2084" s="14" t="s">
        <v>258</v>
      </c>
      <c r="AW2084" s="14" t="s">
        <v>30</v>
      </c>
      <c r="AX2084" s="14" t="s">
        <v>73</v>
      </c>
      <c r="AY2084" s="167" t="s">
        <v>241</v>
      </c>
    </row>
    <row r="2085" spans="2:65" s="13" customFormat="1" ht="12">
      <c r="B2085" s="159"/>
      <c r="D2085" s="152" t="s">
        <v>249</v>
      </c>
      <c r="E2085" s="160" t="s">
        <v>1</v>
      </c>
      <c r="F2085" s="161" t="s">
        <v>577</v>
      </c>
      <c r="H2085" s="162">
        <v>11.035</v>
      </c>
      <c r="I2085" s="163"/>
      <c r="L2085" s="159"/>
      <c r="M2085" s="164"/>
      <c r="T2085" s="165"/>
      <c r="AT2085" s="160" t="s">
        <v>249</v>
      </c>
      <c r="AU2085" s="160" t="s">
        <v>86</v>
      </c>
      <c r="AV2085" s="13" t="s">
        <v>247</v>
      </c>
      <c r="AW2085" s="13" t="s">
        <v>30</v>
      </c>
      <c r="AX2085" s="13" t="s">
        <v>80</v>
      </c>
      <c r="AY2085" s="160" t="s">
        <v>241</v>
      </c>
    </row>
    <row r="2086" spans="2:65" s="1" customFormat="1" ht="16.5" customHeight="1">
      <c r="B2086" s="32"/>
      <c r="C2086" s="173" t="s">
        <v>2770</v>
      </c>
      <c r="D2086" s="173" t="s">
        <v>319</v>
      </c>
      <c r="E2086" s="174" t="s">
        <v>2793</v>
      </c>
      <c r="F2086" s="175" t="s">
        <v>2794</v>
      </c>
      <c r="G2086" s="176" t="s">
        <v>299</v>
      </c>
      <c r="H2086" s="177">
        <v>13.242000000000001</v>
      </c>
      <c r="I2086" s="178"/>
      <c r="J2086" s="179">
        <f>ROUND(I2086*H2086,2)</f>
        <v>0</v>
      </c>
      <c r="K2086" s="180"/>
      <c r="L2086" s="181"/>
      <c r="M2086" s="182" t="s">
        <v>1</v>
      </c>
      <c r="N2086" s="183" t="s">
        <v>39</v>
      </c>
      <c r="P2086" s="147">
        <f>O2086*H2086</f>
        <v>0</v>
      </c>
      <c r="Q2086" s="147">
        <v>1.2E-4</v>
      </c>
      <c r="R2086" s="147">
        <f>Q2086*H2086</f>
        <v>1.5890400000000001E-3</v>
      </c>
      <c r="S2086" s="147">
        <v>0</v>
      </c>
      <c r="T2086" s="148">
        <f>S2086*H2086</f>
        <v>0</v>
      </c>
      <c r="AR2086" s="149" t="s">
        <v>420</v>
      </c>
      <c r="AT2086" s="149" t="s">
        <v>319</v>
      </c>
      <c r="AU2086" s="149" t="s">
        <v>86</v>
      </c>
      <c r="AY2086" s="17" t="s">
        <v>241</v>
      </c>
      <c r="BE2086" s="150">
        <f>IF(N2086="základní",J2086,0)</f>
        <v>0</v>
      </c>
      <c r="BF2086" s="150">
        <f>IF(N2086="snížená",J2086,0)</f>
        <v>0</v>
      </c>
      <c r="BG2086" s="150">
        <f>IF(N2086="zákl. přenesená",J2086,0)</f>
        <v>0</v>
      </c>
      <c r="BH2086" s="150">
        <f>IF(N2086="sníž. přenesená",J2086,0)</f>
        <v>0</v>
      </c>
      <c r="BI2086" s="150">
        <f>IF(N2086="nulová",J2086,0)</f>
        <v>0</v>
      </c>
      <c r="BJ2086" s="17" t="s">
        <v>86</v>
      </c>
      <c r="BK2086" s="150">
        <f>ROUND(I2086*H2086,2)</f>
        <v>0</v>
      </c>
      <c r="BL2086" s="17" t="s">
        <v>334</v>
      </c>
      <c r="BM2086" s="149" t="s">
        <v>4413</v>
      </c>
    </row>
    <row r="2087" spans="2:65" s="12" customFormat="1" ht="12">
      <c r="B2087" s="151"/>
      <c r="D2087" s="152" t="s">
        <v>249</v>
      </c>
      <c r="E2087" s="153" t="s">
        <v>1</v>
      </c>
      <c r="F2087" s="154" t="s">
        <v>2796</v>
      </c>
      <c r="H2087" s="155">
        <v>13.242000000000001</v>
      </c>
      <c r="I2087" s="156"/>
      <c r="L2087" s="151"/>
      <c r="M2087" s="157"/>
      <c r="T2087" s="158"/>
      <c r="AT2087" s="153" t="s">
        <v>249</v>
      </c>
      <c r="AU2087" s="153" t="s">
        <v>86</v>
      </c>
      <c r="AV2087" s="12" t="s">
        <v>86</v>
      </c>
      <c r="AW2087" s="12" t="s">
        <v>30</v>
      </c>
      <c r="AX2087" s="12" t="s">
        <v>73</v>
      </c>
      <c r="AY2087" s="153" t="s">
        <v>241</v>
      </c>
    </row>
    <row r="2088" spans="2:65" s="13" customFormat="1" ht="12">
      <c r="B2088" s="159"/>
      <c r="D2088" s="152" t="s">
        <v>249</v>
      </c>
      <c r="E2088" s="160" t="s">
        <v>1</v>
      </c>
      <c r="F2088" s="161" t="s">
        <v>251</v>
      </c>
      <c r="H2088" s="162">
        <v>13.242000000000001</v>
      </c>
      <c r="I2088" s="163"/>
      <c r="L2088" s="159"/>
      <c r="M2088" s="164"/>
      <c r="T2088" s="165"/>
      <c r="AT2088" s="160" t="s">
        <v>249</v>
      </c>
      <c r="AU2088" s="160" t="s">
        <v>86</v>
      </c>
      <c r="AV2088" s="13" t="s">
        <v>247</v>
      </c>
      <c r="AW2088" s="13" t="s">
        <v>30</v>
      </c>
      <c r="AX2088" s="13" t="s">
        <v>80</v>
      </c>
      <c r="AY2088" s="160" t="s">
        <v>241</v>
      </c>
    </row>
    <row r="2089" spans="2:65" s="1" customFormat="1" ht="24.25" customHeight="1">
      <c r="B2089" s="32"/>
      <c r="C2089" s="137" t="s">
        <v>2774</v>
      </c>
      <c r="D2089" s="137" t="s">
        <v>243</v>
      </c>
      <c r="E2089" s="138" t="s">
        <v>2798</v>
      </c>
      <c r="F2089" s="139" t="s">
        <v>2799</v>
      </c>
      <c r="G2089" s="140" t="s">
        <v>282</v>
      </c>
      <c r="H2089" s="141">
        <v>6.7309999999999999</v>
      </c>
      <c r="I2089" s="142"/>
      <c r="J2089" s="143">
        <f>ROUND(I2089*H2089,2)</f>
        <v>0</v>
      </c>
      <c r="K2089" s="144"/>
      <c r="L2089" s="32"/>
      <c r="M2089" s="145" t="s">
        <v>1</v>
      </c>
      <c r="N2089" s="146" t="s">
        <v>39</v>
      </c>
      <c r="P2089" s="147">
        <f>O2089*H2089</f>
        <v>0</v>
      </c>
      <c r="Q2089" s="147">
        <v>0</v>
      </c>
      <c r="R2089" s="147">
        <f>Q2089*H2089</f>
        <v>0</v>
      </c>
      <c r="S2089" s="147">
        <v>0</v>
      </c>
      <c r="T2089" s="148">
        <f>S2089*H2089</f>
        <v>0</v>
      </c>
      <c r="AR2089" s="149" t="s">
        <v>334</v>
      </c>
      <c r="AT2089" s="149" t="s">
        <v>243</v>
      </c>
      <c r="AU2089" s="149" t="s">
        <v>86</v>
      </c>
      <c r="AY2089" s="17" t="s">
        <v>241</v>
      </c>
      <c r="BE2089" s="150">
        <f>IF(N2089="základní",J2089,0)</f>
        <v>0</v>
      </c>
      <c r="BF2089" s="150">
        <f>IF(N2089="snížená",J2089,0)</f>
        <v>0</v>
      </c>
      <c r="BG2089" s="150">
        <f>IF(N2089="zákl. přenesená",J2089,0)</f>
        <v>0</v>
      </c>
      <c r="BH2089" s="150">
        <f>IF(N2089="sníž. přenesená",J2089,0)</f>
        <v>0</v>
      </c>
      <c r="BI2089" s="150">
        <f>IF(N2089="nulová",J2089,0)</f>
        <v>0</v>
      </c>
      <c r="BJ2089" s="17" t="s">
        <v>86</v>
      </c>
      <c r="BK2089" s="150">
        <f>ROUND(I2089*H2089,2)</f>
        <v>0</v>
      </c>
      <c r="BL2089" s="17" t="s">
        <v>334</v>
      </c>
      <c r="BM2089" s="149" t="s">
        <v>4414</v>
      </c>
    </row>
    <row r="2090" spans="2:65" s="11" customFormat="1" ht="22.75" customHeight="1">
      <c r="B2090" s="125"/>
      <c r="D2090" s="126" t="s">
        <v>72</v>
      </c>
      <c r="E2090" s="135" t="s">
        <v>2801</v>
      </c>
      <c r="F2090" s="135" t="s">
        <v>2802</v>
      </c>
      <c r="I2090" s="128"/>
      <c r="J2090" s="136">
        <f>BK2090</f>
        <v>0</v>
      </c>
      <c r="L2090" s="125"/>
      <c r="M2090" s="130"/>
      <c r="P2090" s="131">
        <f>SUM(P2091:P2122)</f>
        <v>0</v>
      </c>
      <c r="R2090" s="131">
        <f>SUM(R2091:R2122)</f>
        <v>3.5273550000000001E-2</v>
      </c>
      <c r="T2090" s="132">
        <f>SUM(T2091:T2122)</f>
        <v>0</v>
      </c>
      <c r="AR2090" s="126" t="s">
        <v>86</v>
      </c>
      <c r="AT2090" s="133" t="s">
        <v>72</v>
      </c>
      <c r="AU2090" s="133" t="s">
        <v>80</v>
      </c>
      <c r="AY2090" s="126" t="s">
        <v>241</v>
      </c>
      <c r="BK2090" s="134">
        <f>SUM(BK2091:BK2122)</f>
        <v>0</v>
      </c>
    </row>
    <row r="2091" spans="2:65" s="1" customFormat="1" ht="24.25" customHeight="1">
      <c r="B2091" s="32"/>
      <c r="C2091" s="137" t="s">
        <v>2778</v>
      </c>
      <c r="D2091" s="137" t="s">
        <v>243</v>
      </c>
      <c r="E2091" s="138" t="s">
        <v>2804</v>
      </c>
      <c r="F2091" s="139" t="s">
        <v>2805</v>
      </c>
      <c r="G2091" s="140" t="s">
        <v>246</v>
      </c>
      <c r="H2091" s="141">
        <v>53.44</v>
      </c>
      <c r="I2091" s="142"/>
      <c r="J2091" s="143">
        <f>ROUND(I2091*H2091,2)</f>
        <v>0</v>
      </c>
      <c r="K2091" s="144"/>
      <c r="L2091" s="32"/>
      <c r="M2091" s="145" t="s">
        <v>1</v>
      </c>
      <c r="N2091" s="146" t="s">
        <v>39</v>
      </c>
      <c r="P2091" s="147">
        <f>O2091*H2091</f>
        <v>0</v>
      </c>
      <c r="Q2091" s="147">
        <v>1.3999999999999999E-4</v>
      </c>
      <c r="R2091" s="147">
        <f>Q2091*H2091</f>
        <v>7.4815999999999988E-3</v>
      </c>
      <c r="S2091" s="147">
        <v>0</v>
      </c>
      <c r="T2091" s="148">
        <f>S2091*H2091</f>
        <v>0</v>
      </c>
      <c r="AR2091" s="149" t="s">
        <v>334</v>
      </c>
      <c r="AT2091" s="149" t="s">
        <v>243</v>
      </c>
      <c r="AU2091" s="149" t="s">
        <v>86</v>
      </c>
      <c r="AY2091" s="17" t="s">
        <v>241</v>
      </c>
      <c r="BE2091" s="150">
        <f>IF(N2091="základní",J2091,0)</f>
        <v>0</v>
      </c>
      <c r="BF2091" s="150">
        <f>IF(N2091="snížená",J2091,0)</f>
        <v>0</v>
      </c>
      <c r="BG2091" s="150">
        <f>IF(N2091="zákl. přenesená",J2091,0)</f>
        <v>0</v>
      </c>
      <c r="BH2091" s="150">
        <f>IF(N2091="sníž. přenesená",J2091,0)</f>
        <v>0</v>
      </c>
      <c r="BI2091" s="150">
        <f>IF(N2091="nulová",J2091,0)</f>
        <v>0</v>
      </c>
      <c r="BJ2091" s="17" t="s">
        <v>86</v>
      </c>
      <c r="BK2091" s="150">
        <f>ROUND(I2091*H2091,2)</f>
        <v>0</v>
      </c>
      <c r="BL2091" s="17" t="s">
        <v>334</v>
      </c>
      <c r="BM2091" s="149" t="s">
        <v>4415</v>
      </c>
    </row>
    <row r="2092" spans="2:65" s="12" customFormat="1" ht="12">
      <c r="B2092" s="151"/>
      <c r="D2092" s="152" t="s">
        <v>249</v>
      </c>
      <c r="E2092" s="153" t="s">
        <v>1</v>
      </c>
      <c r="F2092" s="154" t="s">
        <v>2807</v>
      </c>
      <c r="H2092" s="155">
        <v>53.44</v>
      </c>
      <c r="I2092" s="156"/>
      <c r="L2092" s="151"/>
      <c r="M2092" s="157"/>
      <c r="T2092" s="158"/>
      <c r="AT2092" s="153" t="s">
        <v>249</v>
      </c>
      <c r="AU2092" s="153" t="s">
        <v>86</v>
      </c>
      <c r="AV2092" s="12" t="s">
        <v>86</v>
      </c>
      <c r="AW2092" s="12" t="s">
        <v>30</v>
      </c>
      <c r="AX2092" s="12" t="s">
        <v>73</v>
      </c>
      <c r="AY2092" s="153" t="s">
        <v>241</v>
      </c>
    </row>
    <row r="2093" spans="2:65" s="14" customFormat="1" ht="12">
      <c r="B2093" s="166"/>
      <c r="D2093" s="152" t="s">
        <v>249</v>
      </c>
      <c r="E2093" s="167" t="s">
        <v>1</v>
      </c>
      <c r="F2093" s="168" t="s">
        <v>2808</v>
      </c>
      <c r="H2093" s="169">
        <v>53.44</v>
      </c>
      <c r="I2093" s="170"/>
      <c r="L2093" s="166"/>
      <c r="M2093" s="171"/>
      <c r="T2093" s="172"/>
      <c r="AT2093" s="167" t="s">
        <v>249</v>
      </c>
      <c r="AU2093" s="167" t="s">
        <v>86</v>
      </c>
      <c r="AV2093" s="14" t="s">
        <v>258</v>
      </c>
      <c r="AW2093" s="14" t="s">
        <v>30</v>
      </c>
      <c r="AX2093" s="14" t="s">
        <v>73</v>
      </c>
      <c r="AY2093" s="167" t="s">
        <v>241</v>
      </c>
    </row>
    <row r="2094" spans="2:65" s="13" customFormat="1" ht="12">
      <c r="B2094" s="159"/>
      <c r="D2094" s="152" t="s">
        <v>249</v>
      </c>
      <c r="E2094" s="160" t="s">
        <v>1</v>
      </c>
      <c r="F2094" s="161" t="s">
        <v>251</v>
      </c>
      <c r="H2094" s="162">
        <v>53.44</v>
      </c>
      <c r="I2094" s="163"/>
      <c r="L2094" s="159"/>
      <c r="M2094" s="164"/>
      <c r="T2094" s="165"/>
      <c r="AT2094" s="160" t="s">
        <v>249</v>
      </c>
      <c r="AU2094" s="160" t="s">
        <v>86</v>
      </c>
      <c r="AV2094" s="13" t="s">
        <v>247</v>
      </c>
      <c r="AW2094" s="13" t="s">
        <v>30</v>
      </c>
      <c r="AX2094" s="13" t="s">
        <v>80</v>
      </c>
      <c r="AY2094" s="160" t="s">
        <v>241</v>
      </c>
    </row>
    <row r="2095" spans="2:65" s="1" customFormat="1" ht="24.25" customHeight="1">
      <c r="B2095" s="32"/>
      <c r="C2095" s="137" t="s">
        <v>2792</v>
      </c>
      <c r="D2095" s="137" t="s">
        <v>243</v>
      </c>
      <c r="E2095" s="138" t="s">
        <v>2810</v>
      </c>
      <c r="F2095" s="139" t="s">
        <v>2811</v>
      </c>
      <c r="G2095" s="140" t="s">
        <v>246</v>
      </c>
      <c r="H2095" s="141">
        <v>54.563000000000002</v>
      </c>
      <c r="I2095" s="142"/>
      <c r="J2095" s="143">
        <f>ROUND(I2095*H2095,2)</f>
        <v>0</v>
      </c>
      <c r="K2095" s="144"/>
      <c r="L2095" s="32"/>
      <c r="M2095" s="145" t="s">
        <v>1</v>
      </c>
      <c r="N2095" s="146" t="s">
        <v>39</v>
      </c>
      <c r="P2095" s="147">
        <f>O2095*H2095</f>
        <v>0</v>
      </c>
      <c r="Q2095" s="147">
        <v>2.5000000000000001E-4</v>
      </c>
      <c r="R2095" s="147">
        <f>Q2095*H2095</f>
        <v>1.364075E-2</v>
      </c>
      <c r="S2095" s="147">
        <v>0</v>
      </c>
      <c r="T2095" s="148">
        <f>S2095*H2095</f>
        <v>0</v>
      </c>
      <c r="AR2095" s="149" t="s">
        <v>334</v>
      </c>
      <c r="AT2095" s="149" t="s">
        <v>243</v>
      </c>
      <c r="AU2095" s="149" t="s">
        <v>86</v>
      </c>
      <c r="AY2095" s="17" t="s">
        <v>241</v>
      </c>
      <c r="BE2095" s="150">
        <f>IF(N2095="základní",J2095,0)</f>
        <v>0</v>
      </c>
      <c r="BF2095" s="150">
        <f>IF(N2095="snížená",J2095,0)</f>
        <v>0</v>
      </c>
      <c r="BG2095" s="150">
        <f>IF(N2095="zákl. přenesená",J2095,0)</f>
        <v>0</v>
      </c>
      <c r="BH2095" s="150">
        <f>IF(N2095="sníž. přenesená",J2095,0)</f>
        <v>0</v>
      </c>
      <c r="BI2095" s="150">
        <f>IF(N2095="nulová",J2095,0)</f>
        <v>0</v>
      </c>
      <c r="BJ2095" s="17" t="s">
        <v>86</v>
      </c>
      <c r="BK2095" s="150">
        <f>ROUND(I2095*H2095,2)</f>
        <v>0</v>
      </c>
      <c r="BL2095" s="17" t="s">
        <v>334</v>
      </c>
      <c r="BM2095" s="149" t="s">
        <v>4416</v>
      </c>
    </row>
    <row r="2096" spans="2:65" s="12" customFormat="1" ht="12">
      <c r="B2096" s="151"/>
      <c r="D2096" s="152" t="s">
        <v>249</v>
      </c>
      <c r="E2096" s="153" t="s">
        <v>1</v>
      </c>
      <c r="F2096" s="154" t="s">
        <v>2813</v>
      </c>
      <c r="H2096" s="155">
        <v>10.02</v>
      </c>
      <c r="I2096" s="156"/>
      <c r="L2096" s="151"/>
      <c r="M2096" s="157"/>
      <c r="T2096" s="158"/>
      <c r="AT2096" s="153" t="s">
        <v>249</v>
      </c>
      <c r="AU2096" s="153" t="s">
        <v>86</v>
      </c>
      <c r="AV2096" s="12" t="s">
        <v>86</v>
      </c>
      <c r="AW2096" s="12" t="s">
        <v>30</v>
      </c>
      <c r="AX2096" s="12" t="s">
        <v>73</v>
      </c>
      <c r="AY2096" s="153" t="s">
        <v>241</v>
      </c>
    </row>
    <row r="2097" spans="2:65" s="14" customFormat="1" ht="12">
      <c r="B2097" s="166"/>
      <c r="D2097" s="152" t="s">
        <v>249</v>
      </c>
      <c r="E2097" s="167" t="s">
        <v>1</v>
      </c>
      <c r="F2097" s="168" t="s">
        <v>2814</v>
      </c>
      <c r="H2097" s="169">
        <v>10.02</v>
      </c>
      <c r="I2097" s="170"/>
      <c r="L2097" s="166"/>
      <c r="M2097" s="171"/>
      <c r="T2097" s="172"/>
      <c r="AT2097" s="167" t="s">
        <v>249</v>
      </c>
      <c r="AU2097" s="167" t="s">
        <v>86</v>
      </c>
      <c r="AV2097" s="14" t="s">
        <v>258</v>
      </c>
      <c r="AW2097" s="14" t="s">
        <v>30</v>
      </c>
      <c r="AX2097" s="14" t="s">
        <v>73</v>
      </c>
      <c r="AY2097" s="167" t="s">
        <v>241</v>
      </c>
    </row>
    <row r="2098" spans="2:65" s="12" customFormat="1" ht="12">
      <c r="B2098" s="151"/>
      <c r="D2098" s="152" t="s">
        <v>249</v>
      </c>
      <c r="E2098" s="153" t="s">
        <v>1</v>
      </c>
      <c r="F2098" s="154" t="s">
        <v>2815</v>
      </c>
      <c r="H2098" s="155">
        <v>8.8629999999999995</v>
      </c>
      <c r="I2098" s="156"/>
      <c r="L2098" s="151"/>
      <c r="M2098" s="157"/>
      <c r="T2098" s="158"/>
      <c r="AT2098" s="153" t="s">
        <v>249</v>
      </c>
      <c r="AU2098" s="153" t="s">
        <v>86</v>
      </c>
      <c r="AV2098" s="12" t="s">
        <v>86</v>
      </c>
      <c r="AW2098" s="12" t="s">
        <v>30</v>
      </c>
      <c r="AX2098" s="12" t="s">
        <v>73</v>
      </c>
      <c r="AY2098" s="153" t="s">
        <v>241</v>
      </c>
    </row>
    <row r="2099" spans="2:65" s="14" customFormat="1" ht="12">
      <c r="B2099" s="166"/>
      <c r="D2099" s="152" t="s">
        <v>249</v>
      </c>
      <c r="E2099" s="167" t="s">
        <v>1</v>
      </c>
      <c r="F2099" s="168" t="s">
        <v>2816</v>
      </c>
      <c r="H2099" s="169">
        <v>8.8629999999999995</v>
      </c>
      <c r="I2099" s="170"/>
      <c r="L2099" s="166"/>
      <c r="M2099" s="171"/>
      <c r="T2099" s="172"/>
      <c r="AT2099" s="167" t="s">
        <v>249</v>
      </c>
      <c r="AU2099" s="167" t="s">
        <v>86</v>
      </c>
      <c r="AV2099" s="14" t="s">
        <v>258</v>
      </c>
      <c r="AW2099" s="14" t="s">
        <v>30</v>
      </c>
      <c r="AX2099" s="14" t="s">
        <v>73</v>
      </c>
      <c r="AY2099" s="167" t="s">
        <v>241</v>
      </c>
    </row>
    <row r="2100" spans="2:65" s="12" customFormat="1" ht="12">
      <c r="B2100" s="151"/>
      <c r="D2100" s="152" t="s">
        <v>249</v>
      </c>
      <c r="E2100" s="153" t="s">
        <v>1</v>
      </c>
      <c r="F2100" s="154" t="s">
        <v>2817</v>
      </c>
      <c r="H2100" s="155">
        <v>8.9600000000000009</v>
      </c>
      <c r="I2100" s="156"/>
      <c r="L2100" s="151"/>
      <c r="M2100" s="157"/>
      <c r="T2100" s="158"/>
      <c r="AT2100" s="153" t="s">
        <v>249</v>
      </c>
      <c r="AU2100" s="153" t="s">
        <v>86</v>
      </c>
      <c r="AV2100" s="12" t="s">
        <v>86</v>
      </c>
      <c r="AW2100" s="12" t="s">
        <v>30</v>
      </c>
      <c r="AX2100" s="12" t="s">
        <v>73</v>
      </c>
      <c r="AY2100" s="153" t="s">
        <v>241</v>
      </c>
    </row>
    <row r="2101" spans="2:65" s="14" customFormat="1" ht="12">
      <c r="B2101" s="166"/>
      <c r="D2101" s="152" t="s">
        <v>249</v>
      </c>
      <c r="E2101" s="167" t="s">
        <v>1</v>
      </c>
      <c r="F2101" s="168" t="s">
        <v>2818</v>
      </c>
      <c r="H2101" s="169">
        <v>8.9600000000000009</v>
      </c>
      <c r="I2101" s="170"/>
      <c r="L2101" s="166"/>
      <c r="M2101" s="171"/>
      <c r="T2101" s="172"/>
      <c r="AT2101" s="167" t="s">
        <v>249</v>
      </c>
      <c r="AU2101" s="167" t="s">
        <v>86</v>
      </c>
      <c r="AV2101" s="14" t="s">
        <v>258</v>
      </c>
      <c r="AW2101" s="14" t="s">
        <v>30</v>
      </c>
      <c r="AX2101" s="14" t="s">
        <v>73</v>
      </c>
      <c r="AY2101" s="167" t="s">
        <v>241</v>
      </c>
    </row>
    <row r="2102" spans="2:65" s="12" customFormat="1" ht="12">
      <c r="B2102" s="151"/>
      <c r="D2102" s="152" t="s">
        <v>249</v>
      </c>
      <c r="E2102" s="153" t="s">
        <v>1</v>
      </c>
      <c r="F2102" s="154" t="s">
        <v>2819</v>
      </c>
      <c r="H2102" s="155">
        <v>26.72</v>
      </c>
      <c r="I2102" s="156"/>
      <c r="L2102" s="151"/>
      <c r="M2102" s="157"/>
      <c r="T2102" s="158"/>
      <c r="AT2102" s="153" t="s">
        <v>249</v>
      </c>
      <c r="AU2102" s="153" t="s">
        <v>86</v>
      </c>
      <c r="AV2102" s="12" t="s">
        <v>86</v>
      </c>
      <c r="AW2102" s="12" t="s">
        <v>30</v>
      </c>
      <c r="AX2102" s="12" t="s">
        <v>73</v>
      </c>
      <c r="AY2102" s="153" t="s">
        <v>241</v>
      </c>
    </row>
    <row r="2103" spans="2:65" s="14" customFormat="1" ht="12">
      <c r="B2103" s="166"/>
      <c r="D2103" s="152" t="s">
        <v>249</v>
      </c>
      <c r="E2103" s="167" t="s">
        <v>1</v>
      </c>
      <c r="F2103" s="168" t="s">
        <v>2820</v>
      </c>
      <c r="H2103" s="169">
        <v>26.72</v>
      </c>
      <c r="I2103" s="170"/>
      <c r="L2103" s="166"/>
      <c r="M2103" s="171"/>
      <c r="T2103" s="172"/>
      <c r="AT2103" s="167" t="s">
        <v>249</v>
      </c>
      <c r="AU2103" s="167" t="s">
        <v>86</v>
      </c>
      <c r="AV2103" s="14" t="s">
        <v>258</v>
      </c>
      <c r="AW2103" s="14" t="s">
        <v>30</v>
      </c>
      <c r="AX2103" s="14" t="s">
        <v>73</v>
      </c>
      <c r="AY2103" s="167" t="s">
        <v>241</v>
      </c>
    </row>
    <row r="2104" spans="2:65" s="13" customFormat="1" ht="12">
      <c r="B2104" s="159"/>
      <c r="D2104" s="152" t="s">
        <v>249</v>
      </c>
      <c r="E2104" s="160" t="s">
        <v>1</v>
      </c>
      <c r="F2104" s="161" t="s">
        <v>251</v>
      </c>
      <c r="H2104" s="162">
        <v>54.563000000000002</v>
      </c>
      <c r="I2104" s="163"/>
      <c r="L2104" s="159"/>
      <c r="M2104" s="164"/>
      <c r="T2104" s="165"/>
      <c r="AT2104" s="160" t="s">
        <v>249</v>
      </c>
      <c r="AU2104" s="160" t="s">
        <v>86</v>
      </c>
      <c r="AV2104" s="13" t="s">
        <v>247</v>
      </c>
      <c r="AW2104" s="13" t="s">
        <v>30</v>
      </c>
      <c r="AX2104" s="13" t="s">
        <v>80</v>
      </c>
      <c r="AY2104" s="160" t="s">
        <v>241</v>
      </c>
    </row>
    <row r="2105" spans="2:65" s="1" customFormat="1" ht="24.25" customHeight="1">
      <c r="B2105" s="32"/>
      <c r="C2105" s="137" t="s">
        <v>2797</v>
      </c>
      <c r="D2105" s="137" t="s">
        <v>243</v>
      </c>
      <c r="E2105" s="138" t="s">
        <v>2822</v>
      </c>
      <c r="F2105" s="139" t="s">
        <v>2823</v>
      </c>
      <c r="G2105" s="140" t="s">
        <v>246</v>
      </c>
      <c r="H2105" s="141">
        <v>37.24</v>
      </c>
      <c r="I2105" s="142"/>
      <c r="J2105" s="143">
        <f>ROUND(I2105*H2105,2)</f>
        <v>0</v>
      </c>
      <c r="K2105" s="144"/>
      <c r="L2105" s="32"/>
      <c r="M2105" s="145" t="s">
        <v>1</v>
      </c>
      <c r="N2105" s="146" t="s">
        <v>39</v>
      </c>
      <c r="P2105" s="147">
        <f>O2105*H2105</f>
        <v>0</v>
      </c>
      <c r="Q2105" s="147">
        <v>1.3999999999999999E-4</v>
      </c>
      <c r="R2105" s="147">
        <f>Q2105*H2105</f>
        <v>5.2135999999999997E-3</v>
      </c>
      <c r="S2105" s="147">
        <v>0</v>
      </c>
      <c r="T2105" s="148">
        <f>S2105*H2105</f>
        <v>0</v>
      </c>
      <c r="AR2105" s="149" t="s">
        <v>334</v>
      </c>
      <c r="AT2105" s="149" t="s">
        <v>243</v>
      </c>
      <c r="AU2105" s="149" t="s">
        <v>86</v>
      </c>
      <c r="AY2105" s="17" t="s">
        <v>241</v>
      </c>
      <c r="BE2105" s="150">
        <f>IF(N2105="základní",J2105,0)</f>
        <v>0</v>
      </c>
      <c r="BF2105" s="150">
        <f>IF(N2105="snížená",J2105,0)</f>
        <v>0</v>
      </c>
      <c r="BG2105" s="150">
        <f>IF(N2105="zákl. přenesená",J2105,0)</f>
        <v>0</v>
      </c>
      <c r="BH2105" s="150">
        <f>IF(N2105="sníž. přenesená",J2105,0)</f>
        <v>0</v>
      </c>
      <c r="BI2105" s="150">
        <f>IF(N2105="nulová",J2105,0)</f>
        <v>0</v>
      </c>
      <c r="BJ2105" s="17" t="s">
        <v>86</v>
      </c>
      <c r="BK2105" s="150">
        <f>ROUND(I2105*H2105,2)</f>
        <v>0</v>
      </c>
      <c r="BL2105" s="17" t="s">
        <v>334</v>
      </c>
      <c r="BM2105" s="149" t="s">
        <v>4417</v>
      </c>
    </row>
    <row r="2106" spans="2:65" s="12" customFormat="1" ht="12">
      <c r="B2106" s="151"/>
      <c r="D2106" s="152" t="s">
        <v>249</v>
      </c>
      <c r="E2106" s="153" t="s">
        <v>1</v>
      </c>
      <c r="F2106" s="154" t="s">
        <v>2825</v>
      </c>
      <c r="H2106" s="155">
        <v>7.1440000000000001</v>
      </c>
      <c r="I2106" s="156"/>
      <c r="L2106" s="151"/>
      <c r="M2106" s="157"/>
      <c r="T2106" s="158"/>
      <c r="AT2106" s="153" t="s">
        <v>249</v>
      </c>
      <c r="AU2106" s="153" t="s">
        <v>86</v>
      </c>
      <c r="AV2106" s="12" t="s">
        <v>86</v>
      </c>
      <c r="AW2106" s="12" t="s">
        <v>30</v>
      </c>
      <c r="AX2106" s="12" t="s">
        <v>73</v>
      </c>
      <c r="AY2106" s="153" t="s">
        <v>241</v>
      </c>
    </row>
    <row r="2107" spans="2:65" s="12" customFormat="1" ht="12">
      <c r="B2107" s="151"/>
      <c r="D2107" s="152" t="s">
        <v>249</v>
      </c>
      <c r="E2107" s="153" t="s">
        <v>1</v>
      </c>
      <c r="F2107" s="154" t="s">
        <v>2826</v>
      </c>
      <c r="H2107" s="155">
        <v>1.8240000000000001</v>
      </c>
      <c r="I2107" s="156"/>
      <c r="L2107" s="151"/>
      <c r="M2107" s="157"/>
      <c r="T2107" s="158"/>
      <c r="AT2107" s="153" t="s">
        <v>249</v>
      </c>
      <c r="AU2107" s="153" t="s">
        <v>86</v>
      </c>
      <c r="AV2107" s="12" t="s">
        <v>86</v>
      </c>
      <c r="AW2107" s="12" t="s">
        <v>30</v>
      </c>
      <c r="AX2107" s="12" t="s">
        <v>73</v>
      </c>
      <c r="AY2107" s="153" t="s">
        <v>241</v>
      </c>
    </row>
    <row r="2108" spans="2:65" s="12" customFormat="1" ht="12">
      <c r="B2108" s="151"/>
      <c r="D2108" s="152" t="s">
        <v>249</v>
      </c>
      <c r="E2108" s="153" t="s">
        <v>1</v>
      </c>
      <c r="F2108" s="154" t="s">
        <v>2827</v>
      </c>
      <c r="H2108" s="155">
        <v>11.172000000000001</v>
      </c>
      <c r="I2108" s="156"/>
      <c r="L2108" s="151"/>
      <c r="M2108" s="157"/>
      <c r="T2108" s="158"/>
      <c r="AT2108" s="153" t="s">
        <v>249</v>
      </c>
      <c r="AU2108" s="153" t="s">
        <v>86</v>
      </c>
      <c r="AV2108" s="12" t="s">
        <v>86</v>
      </c>
      <c r="AW2108" s="12" t="s">
        <v>30</v>
      </c>
      <c r="AX2108" s="12" t="s">
        <v>73</v>
      </c>
      <c r="AY2108" s="153" t="s">
        <v>241</v>
      </c>
    </row>
    <row r="2109" spans="2:65" s="12" customFormat="1" ht="12">
      <c r="B2109" s="151"/>
      <c r="D2109" s="152" t="s">
        <v>249</v>
      </c>
      <c r="E2109" s="153" t="s">
        <v>1</v>
      </c>
      <c r="F2109" s="154" t="s">
        <v>4418</v>
      </c>
      <c r="H2109" s="155">
        <v>17.100000000000001</v>
      </c>
      <c r="I2109" s="156"/>
      <c r="L2109" s="151"/>
      <c r="M2109" s="157"/>
      <c r="T2109" s="158"/>
      <c r="AT2109" s="153" t="s">
        <v>249</v>
      </c>
      <c r="AU2109" s="153" t="s">
        <v>86</v>
      </c>
      <c r="AV2109" s="12" t="s">
        <v>86</v>
      </c>
      <c r="AW2109" s="12" t="s">
        <v>30</v>
      </c>
      <c r="AX2109" s="12" t="s">
        <v>73</v>
      </c>
      <c r="AY2109" s="153" t="s">
        <v>241</v>
      </c>
    </row>
    <row r="2110" spans="2:65" s="13" customFormat="1" ht="12">
      <c r="B2110" s="159"/>
      <c r="D2110" s="152" t="s">
        <v>249</v>
      </c>
      <c r="E2110" s="160" t="s">
        <v>1</v>
      </c>
      <c r="F2110" s="161" t="s">
        <v>2829</v>
      </c>
      <c r="H2110" s="162">
        <v>37.24</v>
      </c>
      <c r="I2110" s="163"/>
      <c r="L2110" s="159"/>
      <c r="M2110" s="164"/>
      <c r="T2110" s="165"/>
      <c r="AT2110" s="160" t="s">
        <v>249</v>
      </c>
      <c r="AU2110" s="160" t="s">
        <v>86</v>
      </c>
      <c r="AV2110" s="13" t="s">
        <v>247</v>
      </c>
      <c r="AW2110" s="13" t="s">
        <v>30</v>
      </c>
      <c r="AX2110" s="13" t="s">
        <v>80</v>
      </c>
      <c r="AY2110" s="160" t="s">
        <v>241</v>
      </c>
    </row>
    <row r="2111" spans="2:65" s="1" customFormat="1" ht="24.25" customHeight="1">
      <c r="B2111" s="32"/>
      <c r="C2111" s="137" t="s">
        <v>2803</v>
      </c>
      <c r="D2111" s="137" t="s">
        <v>243</v>
      </c>
      <c r="E2111" s="138" t="s">
        <v>2831</v>
      </c>
      <c r="F2111" s="139" t="s">
        <v>2832</v>
      </c>
      <c r="G2111" s="140" t="s">
        <v>246</v>
      </c>
      <c r="H2111" s="141">
        <v>37.24</v>
      </c>
      <c r="I2111" s="142"/>
      <c r="J2111" s="143">
        <f>ROUND(I2111*H2111,2)</f>
        <v>0</v>
      </c>
      <c r="K2111" s="144"/>
      <c r="L2111" s="32"/>
      <c r="M2111" s="145" t="s">
        <v>1</v>
      </c>
      <c r="N2111" s="146" t="s">
        <v>39</v>
      </c>
      <c r="P2111" s="147">
        <f>O2111*H2111</f>
        <v>0</v>
      </c>
      <c r="Q2111" s="147">
        <v>1.2E-4</v>
      </c>
      <c r="R2111" s="147">
        <f>Q2111*H2111</f>
        <v>4.4688000000000002E-3</v>
      </c>
      <c r="S2111" s="147">
        <v>0</v>
      </c>
      <c r="T2111" s="148">
        <f>S2111*H2111</f>
        <v>0</v>
      </c>
      <c r="AR2111" s="149" t="s">
        <v>334</v>
      </c>
      <c r="AT2111" s="149" t="s">
        <v>243</v>
      </c>
      <c r="AU2111" s="149" t="s">
        <v>86</v>
      </c>
      <c r="AY2111" s="17" t="s">
        <v>241</v>
      </c>
      <c r="BE2111" s="150">
        <f>IF(N2111="základní",J2111,0)</f>
        <v>0</v>
      </c>
      <c r="BF2111" s="150">
        <f>IF(N2111="snížená",J2111,0)</f>
        <v>0</v>
      </c>
      <c r="BG2111" s="150">
        <f>IF(N2111="zákl. přenesená",J2111,0)</f>
        <v>0</v>
      </c>
      <c r="BH2111" s="150">
        <f>IF(N2111="sníž. přenesená",J2111,0)</f>
        <v>0</v>
      </c>
      <c r="BI2111" s="150">
        <f>IF(N2111="nulová",J2111,0)</f>
        <v>0</v>
      </c>
      <c r="BJ2111" s="17" t="s">
        <v>86</v>
      </c>
      <c r="BK2111" s="150">
        <f>ROUND(I2111*H2111,2)</f>
        <v>0</v>
      </c>
      <c r="BL2111" s="17" t="s">
        <v>334</v>
      </c>
      <c r="BM2111" s="149" t="s">
        <v>4419</v>
      </c>
    </row>
    <row r="2112" spans="2:65" s="12" customFormat="1" ht="12">
      <c r="B2112" s="151"/>
      <c r="D2112" s="152" t="s">
        <v>249</v>
      </c>
      <c r="E2112" s="153" t="s">
        <v>1</v>
      </c>
      <c r="F2112" s="154" t="s">
        <v>2825</v>
      </c>
      <c r="H2112" s="155">
        <v>7.1440000000000001</v>
      </c>
      <c r="I2112" s="156"/>
      <c r="L2112" s="151"/>
      <c r="M2112" s="157"/>
      <c r="T2112" s="158"/>
      <c r="AT2112" s="153" t="s">
        <v>249</v>
      </c>
      <c r="AU2112" s="153" t="s">
        <v>86</v>
      </c>
      <c r="AV2112" s="12" t="s">
        <v>86</v>
      </c>
      <c r="AW2112" s="12" t="s">
        <v>30</v>
      </c>
      <c r="AX2112" s="12" t="s">
        <v>73</v>
      </c>
      <c r="AY2112" s="153" t="s">
        <v>241</v>
      </c>
    </row>
    <row r="2113" spans="2:65" s="12" customFormat="1" ht="12">
      <c r="B2113" s="151"/>
      <c r="D2113" s="152" t="s">
        <v>249</v>
      </c>
      <c r="E2113" s="153" t="s">
        <v>1</v>
      </c>
      <c r="F2113" s="154" t="s">
        <v>2826</v>
      </c>
      <c r="H2113" s="155">
        <v>1.8240000000000001</v>
      </c>
      <c r="I2113" s="156"/>
      <c r="L2113" s="151"/>
      <c r="M2113" s="157"/>
      <c r="T2113" s="158"/>
      <c r="AT2113" s="153" t="s">
        <v>249</v>
      </c>
      <c r="AU2113" s="153" t="s">
        <v>86</v>
      </c>
      <c r="AV2113" s="12" t="s">
        <v>86</v>
      </c>
      <c r="AW2113" s="12" t="s">
        <v>30</v>
      </c>
      <c r="AX2113" s="12" t="s">
        <v>73</v>
      </c>
      <c r="AY2113" s="153" t="s">
        <v>241</v>
      </c>
    </row>
    <row r="2114" spans="2:65" s="12" customFormat="1" ht="12">
      <c r="B2114" s="151"/>
      <c r="D2114" s="152" t="s">
        <v>249</v>
      </c>
      <c r="E2114" s="153" t="s">
        <v>1</v>
      </c>
      <c r="F2114" s="154" t="s">
        <v>2827</v>
      </c>
      <c r="H2114" s="155">
        <v>11.172000000000001</v>
      </c>
      <c r="I2114" s="156"/>
      <c r="L2114" s="151"/>
      <c r="M2114" s="157"/>
      <c r="T2114" s="158"/>
      <c r="AT2114" s="153" t="s">
        <v>249</v>
      </c>
      <c r="AU2114" s="153" t="s">
        <v>86</v>
      </c>
      <c r="AV2114" s="12" t="s">
        <v>86</v>
      </c>
      <c r="AW2114" s="12" t="s">
        <v>30</v>
      </c>
      <c r="AX2114" s="12" t="s">
        <v>73</v>
      </c>
      <c r="AY2114" s="153" t="s">
        <v>241</v>
      </c>
    </row>
    <row r="2115" spans="2:65" s="12" customFormat="1" ht="12">
      <c r="B2115" s="151"/>
      <c r="D2115" s="152" t="s">
        <v>249</v>
      </c>
      <c r="E2115" s="153" t="s">
        <v>1</v>
      </c>
      <c r="F2115" s="154" t="s">
        <v>4418</v>
      </c>
      <c r="H2115" s="155">
        <v>17.100000000000001</v>
      </c>
      <c r="I2115" s="156"/>
      <c r="L2115" s="151"/>
      <c r="M2115" s="157"/>
      <c r="T2115" s="158"/>
      <c r="AT2115" s="153" t="s">
        <v>249</v>
      </c>
      <c r="AU2115" s="153" t="s">
        <v>86</v>
      </c>
      <c r="AV2115" s="12" t="s">
        <v>86</v>
      </c>
      <c r="AW2115" s="12" t="s">
        <v>30</v>
      </c>
      <c r="AX2115" s="12" t="s">
        <v>73</v>
      </c>
      <c r="AY2115" s="153" t="s">
        <v>241</v>
      </c>
    </row>
    <row r="2116" spans="2:65" s="13" customFormat="1" ht="12">
      <c r="B2116" s="159"/>
      <c r="D2116" s="152" t="s">
        <v>249</v>
      </c>
      <c r="E2116" s="160" t="s">
        <v>1</v>
      </c>
      <c r="F2116" s="161" t="s">
        <v>2829</v>
      </c>
      <c r="H2116" s="162">
        <v>37.24</v>
      </c>
      <c r="I2116" s="163"/>
      <c r="L2116" s="159"/>
      <c r="M2116" s="164"/>
      <c r="T2116" s="165"/>
      <c r="AT2116" s="160" t="s">
        <v>249</v>
      </c>
      <c r="AU2116" s="160" t="s">
        <v>86</v>
      </c>
      <c r="AV2116" s="13" t="s">
        <v>247</v>
      </c>
      <c r="AW2116" s="13" t="s">
        <v>30</v>
      </c>
      <c r="AX2116" s="13" t="s">
        <v>80</v>
      </c>
      <c r="AY2116" s="160" t="s">
        <v>241</v>
      </c>
    </row>
    <row r="2117" spans="2:65" s="1" customFormat="1" ht="24.25" customHeight="1">
      <c r="B2117" s="32"/>
      <c r="C2117" s="137" t="s">
        <v>2809</v>
      </c>
      <c r="D2117" s="137" t="s">
        <v>243</v>
      </c>
      <c r="E2117" s="138" t="s">
        <v>2835</v>
      </c>
      <c r="F2117" s="139" t="s">
        <v>2836</v>
      </c>
      <c r="G2117" s="140" t="s">
        <v>246</v>
      </c>
      <c r="H2117" s="141">
        <v>37.24</v>
      </c>
      <c r="I2117" s="142"/>
      <c r="J2117" s="143">
        <f>ROUND(I2117*H2117,2)</f>
        <v>0</v>
      </c>
      <c r="K2117" s="144"/>
      <c r="L2117" s="32"/>
      <c r="M2117" s="145" t="s">
        <v>1</v>
      </c>
      <c r="N2117" s="146" t="s">
        <v>39</v>
      </c>
      <c r="P2117" s="147">
        <f>O2117*H2117</f>
        <v>0</v>
      </c>
      <c r="Q2117" s="147">
        <v>1.2E-4</v>
      </c>
      <c r="R2117" s="147">
        <f>Q2117*H2117</f>
        <v>4.4688000000000002E-3</v>
      </c>
      <c r="S2117" s="147">
        <v>0</v>
      </c>
      <c r="T2117" s="148">
        <f>S2117*H2117</f>
        <v>0</v>
      </c>
      <c r="AR2117" s="149" t="s">
        <v>334</v>
      </c>
      <c r="AT2117" s="149" t="s">
        <v>243</v>
      </c>
      <c r="AU2117" s="149" t="s">
        <v>86</v>
      </c>
      <c r="AY2117" s="17" t="s">
        <v>241</v>
      </c>
      <c r="BE2117" s="150">
        <f>IF(N2117="základní",J2117,0)</f>
        <v>0</v>
      </c>
      <c r="BF2117" s="150">
        <f>IF(N2117="snížená",J2117,0)</f>
        <v>0</v>
      </c>
      <c r="BG2117" s="150">
        <f>IF(N2117="zákl. přenesená",J2117,0)</f>
        <v>0</v>
      </c>
      <c r="BH2117" s="150">
        <f>IF(N2117="sníž. přenesená",J2117,0)</f>
        <v>0</v>
      </c>
      <c r="BI2117" s="150">
        <f>IF(N2117="nulová",J2117,0)</f>
        <v>0</v>
      </c>
      <c r="BJ2117" s="17" t="s">
        <v>86</v>
      </c>
      <c r="BK2117" s="150">
        <f>ROUND(I2117*H2117,2)</f>
        <v>0</v>
      </c>
      <c r="BL2117" s="17" t="s">
        <v>334</v>
      </c>
      <c r="BM2117" s="149" t="s">
        <v>4420</v>
      </c>
    </row>
    <row r="2118" spans="2:65" s="12" customFormat="1" ht="12">
      <c r="B2118" s="151"/>
      <c r="D2118" s="152" t="s">
        <v>249</v>
      </c>
      <c r="E2118" s="153" t="s">
        <v>1</v>
      </c>
      <c r="F2118" s="154" t="s">
        <v>2825</v>
      </c>
      <c r="H2118" s="155">
        <v>7.1440000000000001</v>
      </c>
      <c r="I2118" s="156"/>
      <c r="L2118" s="151"/>
      <c r="M2118" s="157"/>
      <c r="T2118" s="158"/>
      <c r="AT2118" s="153" t="s">
        <v>249</v>
      </c>
      <c r="AU2118" s="153" t="s">
        <v>86</v>
      </c>
      <c r="AV2118" s="12" t="s">
        <v>86</v>
      </c>
      <c r="AW2118" s="12" t="s">
        <v>30</v>
      </c>
      <c r="AX2118" s="12" t="s">
        <v>73</v>
      </c>
      <c r="AY2118" s="153" t="s">
        <v>241</v>
      </c>
    </row>
    <row r="2119" spans="2:65" s="12" customFormat="1" ht="12">
      <c r="B2119" s="151"/>
      <c r="D2119" s="152" t="s">
        <v>249</v>
      </c>
      <c r="E2119" s="153" t="s">
        <v>1</v>
      </c>
      <c r="F2119" s="154" t="s">
        <v>2826</v>
      </c>
      <c r="H2119" s="155">
        <v>1.8240000000000001</v>
      </c>
      <c r="I2119" s="156"/>
      <c r="L2119" s="151"/>
      <c r="M2119" s="157"/>
      <c r="T2119" s="158"/>
      <c r="AT2119" s="153" t="s">
        <v>249</v>
      </c>
      <c r="AU2119" s="153" t="s">
        <v>86</v>
      </c>
      <c r="AV2119" s="12" t="s">
        <v>86</v>
      </c>
      <c r="AW2119" s="12" t="s">
        <v>30</v>
      </c>
      <c r="AX2119" s="12" t="s">
        <v>73</v>
      </c>
      <c r="AY2119" s="153" t="s">
        <v>241</v>
      </c>
    </row>
    <row r="2120" spans="2:65" s="12" customFormat="1" ht="12">
      <c r="B2120" s="151"/>
      <c r="D2120" s="152" t="s">
        <v>249</v>
      </c>
      <c r="E2120" s="153" t="s">
        <v>1</v>
      </c>
      <c r="F2120" s="154" t="s">
        <v>2827</v>
      </c>
      <c r="H2120" s="155">
        <v>11.172000000000001</v>
      </c>
      <c r="I2120" s="156"/>
      <c r="L2120" s="151"/>
      <c r="M2120" s="157"/>
      <c r="T2120" s="158"/>
      <c r="AT2120" s="153" t="s">
        <v>249</v>
      </c>
      <c r="AU2120" s="153" t="s">
        <v>86</v>
      </c>
      <c r="AV2120" s="12" t="s">
        <v>86</v>
      </c>
      <c r="AW2120" s="12" t="s">
        <v>30</v>
      </c>
      <c r="AX2120" s="12" t="s">
        <v>73</v>
      </c>
      <c r="AY2120" s="153" t="s">
        <v>241</v>
      </c>
    </row>
    <row r="2121" spans="2:65" s="12" customFormat="1" ht="12">
      <c r="B2121" s="151"/>
      <c r="D2121" s="152" t="s">
        <v>249</v>
      </c>
      <c r="E2121" s="153" t="s">
        <v>1</v>
      </c>
      <c r="F2121" s="154" t="s">
        <v>4418</v>
      </c>
      <c r="H2121" s="155">
        <v>17.100000000000001</v>
      </c>
      <c r="I2121" s="156"/>
      <c r="L2121" s="151"/>
      <c r="M2121" s="157"/>
      <c r="T2121" s="158"/>
      <c r="AT2121" s="153" t="s">
        <v>249</v>
      </c>
      <c r="AU2121" s="153" t="s">
        <v>86</v>
      </c>
      <c r="AV2121" s="12" t="s">
        <v>86</v>
      </c>
      <c r="AW2121" s="12" t="s">
        <v>30</v>
      </c>
      <c r="AX2121" s="12" t="s">
        <v>73</v>
      </c>
      <c r="AY2121" s="153" t="s">
        <v>241</v>
      </c>
    </row>
    <row r="2122" spans="2:65" s="13" customFormat="1" ht="12">
      <c r="B2122" s="159"/>
      <c r="D2122" s="152" t="s">
        <v>249</v>
      </c>
      <c r="E2122" s="160" t="s">
        <v>1</v>
      </c>
      <c r="F2122" s="161" t="s">
        <v>2829</v>
      </c>
      <c r="H2122" s="162">
        <v>37.24</v>
      </c>
      <c r="I2122" s="163"/>
      <c r="L2122" s="159"/>
      <c r="M2122" s="164"/>
      <c r="T2122" s="165"/>
      <c r="AT2122" s="160" t="s">
        <v>249</v>
      </c>
      <c r="AU2122" s="160" t="s">
        <v>86</v>
      </c>
      <c r="AV2122" s="13" t="s">
        <v>247</v>
      </c>
      <c r="AW2122" s="13" t="s">
        <v>30</v>
      </c>
      <c r="AX2122" s="13" t="s">
        <v>80</v>
      </c>
      <c r="AY2122" s="160" t="s">
        <v>241</v>
      </c>
    </row>
    <row r="2123" spans="2:65" s="11" customFormat="1" ht="22.75" customHeight="1">
      <c r="B2123" s="125"/>
      <c r="D2123" s="126" t="s">
        <v>72</v>
      </c>
      <c r="E2123" s="135" t="s">
        <v>2838</v>
      </c>
      <c r="F2123" s="135" t="s">
        <v>2839</v>
      </c>
      <c r="I2123" s="128"/>
      <c r="J2123" s="136">
        <f>BK2123</f>
        <v>0</v>
      </c>
      <c r="L2123" s="125"/>
      <c r="M2123" s="130"/>
      <c r="P2123" s="131">
        <f>SUM(P2124:P2265)</f>
        <v>0</v>
      </c>
      <c r="R2123" s="131">
        <f>SUM(R2124:R2265)</f>
        <v>0.38114797</v>
      </c>
      <c r="T2123" s="132">
        <f>SUM(T2124:T2265)</f>
        <v>0</v>
      </c>
      <c r="AR2123" s="126" t="s">
        <v>86</v>
      </c>
      <c r="AT2123" s="133" t="s">
        <v>72</v>
      </c>
      <c r="AU2123" s="133" t="s">
        <v>80</v>
      </c>
      <c r="AY2123" s="126" t="s">
        <v>241</v>
      </c>
      <c r="BK2123" s="134">
        <f>SUM(BK2124:BK2265)</f>
        <v>0</v>
      </c>
    </row>
    <row r="2124" spans="2:65" s="1" customFormat="1" ht="24.25" customHeight="1">
      <c r="B2124" s="32"/>
      <c r="C2124" s="137" t="s">
        <v>2821</v>
      </c>
      <c r="D2124" s="137" t="s">
        <v>243</v>
      </c>
      <c r="E2124" s="138" t="s">
        <v>2841</v>
      </c>
      <c r="F2124" s="139" t="s">
        <v>2842</v>
      </c>
      <c r="G2124" s="140" t="s">
        <v>246</v>
      </c>
      <c r="H2124" s="141">
        <v>777.85299999999995</v>
      </c>
      <c r="I2124" s="142"/>
      <c r="J2124" s="143">
        <f>ROUND(I2124*H2124,2)</f>
        <v>0</v>
      </c>
      <c r="K2124" s="144"/>
      <c r="L2124" s="32"/>
      <c r="M2124" s="145" t="s">
        <v>1</v>
      </c>
      <c r="N2124" s="146" t="s">
        <v>39</v>
      </c>
      <c r="P2124" s="147">
        <f>O2124*H2124</f>
        <v>0</v>
      </c>
      <c r="Q2124" s="147">
        <v>2.0000000000000001E-4</v>
      </c>
      <c r="R2124" s="147">
        <f>Q2124*H2124</f>
        <v>0.1555706</v>
      </c>
      <c r="S2124" s="147">
        <v>0</v>
      </c>
      <c r="T2124" s="148">
        <f>S2124*H2124</f>
        <v>0</v>
      </c>
      <c r="AR2124" s="149" t="s">
        <v>334</v>
      </c>
      <c r="AT2124" s="149" t="s">
        <v>243</v>
      </c>
      <c r="AU2124" s="149" t="s">
        <v>86</v>
      </c>
      <c r="AY2124" s="17" t="s">
        <v>241</v>
      </c>
      <c r="BE2124" s="150">
        <f>IF(N2124="základní",J2124,0)</f>
        <v>0</v>
      </c>
      <c r="BF2124" s="150">
        <f>IF(N2124="snížená",J2124,0)</f>
        <v>0</v>
      </c>
      <c r="BG2124" s="150">
        <f>IF(N2124="zákl. přenesená",J2124,0)</f>
        <v>0</v>
      </c>
      <c r="BH2124" s="150">
        <f>IF(N2124="sníž. přenesená",J2124,0)</f>
        <v>0</v>
      </c>
      <c r="BI2124" s="150">
        <f>IF(N2124="nulová",J2124,0)</f>
        <v>0</v>
      </c>
      <c r="BJ2124" s="17" t="s">
        <v>86</v>
      </c>
      <c r="BK2124" s="150">
        <f>ROUND(I2124*H2124,2)</f>
        <v>0</v>
      </c>
      <c r="BL2124" s="17" t="s">
        <v>334</v>
      </c>
      <c r="BM2124" s="149" t="s">
        <v>4421</v>
      </c>
    </row>
    <row r="2125" spans="2:65" s="12" customFormat="1" ht="12">
      <c r="B2125" s="151"/>
      <c r="D2125" s="152" t="s">
        <v>249</v>
      </c>
      <c r="E2125" s="153" t="s">
        <v>1</v>
      </c>
      <c r="F2125" s="154" t="s">
        <v>634</v>
      </c>
      <c r="H2125" s="155">
        <v>43.064999999999998</v>
      </c>
      <c r="I2125" s="156"/>
      <c r="L2125" s="151"/>
      <c r="M2125" s="157"/>
      <c r="T2125" s="158"/>
      <c r="AT2125" s="153" t="s">
        <v>249</v>
      </c>
      <c r="AU2125" s="153" t="s">
        <v>86</v>
      </c>
      <c r="AV2125" s="12" t="s">
        <v>86</v>
      </c>
      <c r="AW2125" s="12" t="s">
        <v>30</v>
      </c>
      <c r="AX2125" s="12" t="s">
        <v>73</v>
      </c>
      <c r="AY2125" s="153" t="s">
        <v>241</v>
      </c>
    </row>
    <row r="2126" spans="2:65" s="12" customFormat="1" ht="12">
      <c r="B2126" s="151"/>
      <c r="D2126" s="152" t="s">
        <v>249</v>
      </c>
      <c r="E2126" s="153" t="s">
        <v>1</v>
      </c>
      <c r="F2126" s="154" t="s">
        <v>635</v>
      </c>
      <c r="H2126" s="155">
        <v>-1.6</v>
      </c>
      <c r="I2126" s="156"/>
      <c r="L2126" s="151"/>
      <c r="M2126" s="157"/>
      <c r="T2126" s="158"/>
      <c r="AT2126" s="153" t="s">
        <v>249</v>
      </c>
      <c r="AU2126" s="153" t="s">
        <v>86</v>
      </c>
      <c r="AV2126" s="12" t="s">
        <v>86</v>
      </c>
      <c r="AW2126" s="12" t="s">
        <v>30</v>
      </c>
      <c r="AX2126" s="12" t="s">
        <v>73</v>
      </c>
      <c r="AY2126" s="153" t="s">
        <v>241</v>
      </c>
    </row>
    <row r="2127" spans="2:65" s="12" customFormat="1" ht="12">
      <c r="B2127" s="151"/>
      <c r="D2127" s="152" t="s">
        <v>249</v>
      </c>
      <c r="E2127" s="153" t="s">
        <v>1</v>
      </c>
      <c r="F2127" s="154" t="s">
        <v>636</v>
      </c>
      <c r="H2127" s="155">
        <v>-4</v>
      </c>
      <c r="I2127" s="156"/>
      <c r="L2127" s="151"/>
      <c r="M2127" s="157"/>
      <c r="T2127" s="158"/>
      <c r="AT2127" s="153" t="s">
        <v>249</v>
      </c>
      <c r="AU2127" s="153" t="s">
        <v>86</v>
      </c>
      <c r="AV2127" s="12" t="s">
        <v>86</v>
      </c>
      <c r="AW2127" s="12" t="s">
        <v>30</v>
      </c>
      <c r="AX2127" s="12" t="s">
        <v>73</v>
      </c>
      <c r="AY2127" s="153" t="s">
        <v>241</v>
      </c>
    </row>
    <row r="2128" spans="2:65" s="12" customFormat="1" ht="12">
      <c r="B2128" s="151"/>
      <c r="D2128" s="152" t="s">
        <v>249</v>
      </c>
      <c r="E2128" s="153" t="s">
        <v>1</v>
      </c>
      <c r="F2128" s="154" t="s">
        <v>637</v>
      </c>
      <c r="H2128" s="155">
        <v>-3.8530000000000002</v>
      </c>
      <c r="I2128" s="156"/>
      <c r="L2128" s="151"/>
      <c r="M2128" s="157"/>
      <c r="T2128" s="158"/>
      <c r="AT2128" s="153" t="s">
        <v>249</v>
      </c>
      <c r="AU2128" s="153" t="s">
        <v>86</v>
      </c>
      <c r="AV2128" s="12" t="s">
        <v>86</v>
      </c>
      <c r="AW2128" s="12" t="s">
        <v>30</v>
      </c>
      <c r="AX2128" s="12" t="s">
        <v>73</v>
      </c>
      <c r="AY2128" s="153" t="s">
        <v>241</v>
      </c>
    </row>
    <row r="2129" spans="2:51" s="12" customFormat="1" ht="12">
      <c r="B2129" s="151"/>
      <c r="D2129" s="152" t="s">
        <v>249</v>
      </c>
      <c r="E2129" s="153" t="s">
        <v>1</v>
      </c>
      <c r="F2129" s="154" t="s">
        <v>638</v>
      </c>
      <c r="H2129" s="155">
        <v>1.5169999999999999</v>
      </c>
      <c r="I2129" s="156"/>
      <c r="L2129" s="151"/>
      <c r="M2129" s="157"/>
      <c r="T2129" s="158"/>
      <c r="AT2129" s="153" t="s">
        <v>249</v>
      </c>
      <c r="AU2129" s="153" t="s">
        <v>86</v>
      </c>
      <c r="AV2129" s="12" t="s">
        <v>86</v>
      </c>
      <c r="AW2129" s="12" t="s">
        <v>30</v>
      </c>
      <c r="AX2129" s="12" t="s">
        <v>73</v>
      </c>
      <c r="AY2129" s="153" t="s">
        <v>241</v>
      </c>
    </row>
    <row r="2130" spans="2:51" s="12" customFormat="1" ht="12">
      <c r="B2130" s="151"/>
      <c r="D2130" s="152" t="s">
        <v>249</v>
      </c>
      <c r="E2130" s="153" t="s">
        <v>1</v>
      </c>
      <c r="F2130" s="154" t="s">
        <v>639</v>
      </c>
      <c r="H2130" s="155">
        <v>41.064</v>
      </c>
      <c r="I2130" s="156"/>
      <c r="L2130" s="151"/>
      <c r="M2130" s="157"/>
      <c r="T2130" s="158"/>
      <c r="AT2130" s="153" t="s">
        <v>249</v>
      </c>
      <c r="AU2130" s="153" t="s">
        <v>86</v>
      </c>
      <c r="AV2130" s="12" t="s">
        <v>86</v>
      </c>
      <c r="AW2130" s="12" t="s">
        <v>30</v>
      </c>
      <c r="AX2130" s="12" t="s">
        <v>73</v>
      </c>
      <c r="AY2130" s="153" t="s">
        <v>241</v>
      </c>
    </row>
    <row r="2131" spans="2:51" s="12" customFormat="1" ht="12">
      <c r="B2131" s="151"/>
      <c r="D2131" s="152" t="s">
        <v>249</v>
      </c>
      <c r="E2131" s="153" t="s">
        <v>1</v>
      </c>
      <c r="F2131" s="154" t="s">
        <v>640</v>
      </c>
      <c r="H2131" s="155">
        <v>-2</v>
      </c>
      <c r="I2131" s="156"/>
      <c r="L2131" s="151"/>
      <c r="M2131" s="157"/>
      <c r="T2131" s="158"/>
      <c r="AT2131" s="153" t="s">
        <v>249</v>
      </c>
      <c r="AU2131" s="153" t="s">
        <v>86</v>
      </c>
      <c r="AV2131" s="12" t="s">
        <v>86</v>
      </c>
      <c r="AW2131" s="12" t="s">
        <v>30</v>
      </c>
      <c r="AX2131" s="12" t="s">
        <v>73</v>
      </c>
      <c r="AY2131" s="153" t="s">
        <v>241</v>
      </c>
    </row>
    <row r="2132" spans="2:51" s="12" customFormat="1" ht="12">
      <c r="B2132" s="151"/>
      <c r="D2132" s="152" t="s">
        <v>249</v>
      </c>
      <c r="E2132" s="153" t="s">
        <v>1</v>
      </c>
      <c r="F2132" s="154" t="s">
        <v>641</v>
      </c>
      <c r="H2132" s="155">
        <v>17.690000000000001</v>
      </c>
      <c r="I2132" s="156"/>
      <c r="L2132" s="151"/>
      <c r="M2132" s="157"/>
      <c r="T2132" s="158"/>
      <c r="AT2132" s="153" t="s">
        <v>249</v>
      </c>
      <c r="AU2132" s="153" t="s">
        <v>86</v>
      </c>
      <c r="AV2132" s="12" t="s">
        <v>86</v>
      </c>
      <c r="AW2132" s="12" t="s">
        <v>30</v>
      </c>
      <c r="AX2132" s="12" t="s">
        <v>73</v>
      </c>
      <c r="AY2132" s="153" t="s">
        <v>241</v>
      </c>
    </row>
    <row r="2133" spans="2:51" s="12" customFormat="1" ht="12">
      <c r="B2133" s="151"/>
      <c r="D2133" s="152" t="s">
        <v>249</v>
      </c>
      <c r="E2133" s="153" t="s">
        <v>1</v>
      </c>
      <c r="F2133" s="154" t="s">
        <v>642</v>
      </c>
      <c r="H2133" s="155">
        <v>-1.4</v>
      </c>
      <c r="I2133" s="156"/>
      <c r="L2133" s="151"/>
      <c r="M2133" s="157"/>
      <c r="T2133" s="158"/>
      <c r="AT2133" s="153" t="s">
        <v>249</v>
      </c>
      <c r="AU2133" s="153" t="s">
        <v>86</v>
      </c>
      <c r="AV2133" s="12" t="s">
        <v>86</v>
      </c>
      <c r="AW2133" s="12" t="s">
        <v>30</v>
      </c>
      <c r="AX2133" s="12" t="s">
        <v>73</v>
      </c>
      <c r="AY2133" s="153" t="s">
        <v>241</v>
      </c>
    </row>
    <row r="2134" spans="2:51" s="12" customFormat="1" ht="12">
      <c r="B2134" s="151"/>
      <c r="D2134" s="152" t="s">
        <v>249</v>
      </c>
      <c r="E2134" s="153" t="s">
        <v>1</v>
      </c>
      <c r="F2134" s="154" t="s">
        <v>643</v>
      </c>
      <c r="H2134" s="155">
        <v>35.206000000000003</v>
      </c>
      <c r="I2134" s="156"/>
      <c r="L2134" s="151"/>
      <c r="M2134" s="157"/>
      <c r="T2134" s="158"/>
      <c r="AT2134" s="153" t="s">
        <v>249</v>
      </c>
      <c r="AU2134" s="153" t="s">
        <v>86</v>
      </c>
      <c r="AV2134" s="12" t="s">
        <v>86</v>
      </c>
      <c r="AW2134" s="12" t="s">
        <v>30</v>
      </c>
      <c r="AX2134" s="12" t="s">
        <v>73</v>
      </c>
      <c r="AY2134" s="153" t="s">
        <v>241</v>
      </c>
    </row>
    <row r="2135" spans="2:51" s="12" customFormat="1" ht="12">
      <c r="B2135" s="151"/>
      <c r="D2135" s="152" t="s">
        <v>249</v>
      </c>
      <c r="E2135" s="153" t="s">
        <v>1</v>
      </c>
      <c r="F2135" s="154" t="s">
        <v>642</v>
      </c>
      <c r="H2135" s="155">
        <v>-1.4</v>
      </c>
      <c r="I2135" s="156"/>
      <c r="L2135" s="151"/>
      <c r="M2135" s="157"/>
      <c r="T2135" s="158"/>
      <c r="AT2135" s="153" t="s">
        <v>249</v>
      </c>
      <c r="AU2135" s="153" t="s">
        <v>86</v>
      </c>
      <c r="AV2135" s="12" t="s">
        <v>86</v>
      </c>
      <c r="AW2135" s="12" t="s">
        <v>30</v>
      </c>
      <c r="AX2135" s="12" t="s">
        <v>73</v>
      </c>
      <c r="AY2135" s="153" t="s">
        <v>241</v>
      </c>
    </row>
    <row r="2136" spans="2:51" s="12" customFormat="1" ht="12">
      <c r="B2136" s="151"/>
      <c r="D2136" s="152" t="s">
        <v>249</v>
      </c>
      <c r="E2136" s="153" t="s">
        <v>1</v>
      </c>
      <c r="F2136" s="154" t="s">
        <v>635</v>
      </c>
      <c r="H2136" s="155">
        <v>-1.6</v>
      </c>
      <c r="I2136" s="156"/>
      <c r="L2136" s="151"/>
      <c r="M2136" s="157"/>
      <c r="T2136" s="158"/>
      <c r="AT2136" s="153" t="s">
        <v>249</v>
      </c>
      <c r="AU2136" s="153" t="s">
        <v>86</v>
      </c>
      <c r="AV2136" s="12" t="s">
        <v>86</v>
      </c>
      <c r="AW2136" s="12" t="s">
        <v>30</v>
      </c>
      <c r="AX2136" s="12" t="s">
        <v>73</v>
      </c>
      <c r="AY2136" s="153" t="s">
        <v>241</v>
      </c>
    </row>
    <row r="2137" spans="2:51" s="12" customFormat="1" ht="12">
      <c r="B2137" s="151"/>
      <c r="D2137" s="152" t="s">
        <v>249</v>
      </c>
      <c r="E2137" s="153" t="s">
        <v>1</v>
      </c>
      <c r="F2137" s="154" t="s">
        <v>644</v>
      </c>
      <c r="H2137" s="155">
        <v>-2.2280000000000002</v>
      </c>
      <c r="I2137" s="156"/>
      <c r="L2137" s="151"/>
      <c r="M2137" s="157"/>
      <c r="T2137" s="158"/>
      <c r="AT2137" s="153" t="s">
        <v>249</v>
      </c>
      <c r="AU2137" s="153" t="s">
        <v>86</v>
      </c>
      <c r="AV2137" s="12" t="s">
        <v>86</v>
      </c>
      <c r="AW2137" s="12" t="s">
        <v>30</v>
      </c>
      <c r="AX2137" s="12" t="s">
        <v>73</v>
      </c>
      <c r="AY2137" s="153" t="s">
        <v>241</v>
      </c>
    </row>
    <row r="2138" spans="2:51" s="12" customFormat="1" ht="12">
      <c r="B2138" s="151"/>
      <c r="D2138" s="152" t="s">
        <v>249</v>
      </c>
      <c r="E2138" s="153" t="s">
        <v>1</v>
      </c>
      <c r="F2138" s="154" t="s">
        <v>645</v>
      </c>
      <c r="H2138" s="155">
        <v>1.073</v>
      </c>
      <c r="I2138" s="156"/>
      <c r="L2138" s="151"/>
      <c r="M2138" s="157"/>
      <c r="T2138" s="158"/>
      <c r="AT2138" s="153" t="s">
        <v>249</v>
      </c>
      <c r="AU2138" s="153" t="s">
        <v>86</v>
      </c>
      <c r="AV2138" s="12" t="s">
        <v>86</v>
      </c>
      <c r="AW2138" s="12" t="s">
        <v>30</v>
      </c>
      <c r="AX2138" s="12" t="s">
        <v>73</v>
      </c>
      <c r="AY2138" s="153" t="s">
        <v>241</v>
      </c>
    </row>
    <row r="2139" spans="2:51" s="12" customFormat="1" ht="12">
      <c r="B2139" s="151"/>
      <c r="D2139" s="152" t="s">
        <v>249</v>
      </c>
      <c r="E2139" s="153" t="s">
        <v>1</v>
      </c>
      <c r="F2139" s="154" t="s">
        <v>646</v>
      </c>
      <c r="H2139" s="155">
        <v>99.18</v>
      </c>
      <c r="I2139" s="156"/>
      <c r="L2139" s="151"/>
      <c r="M2139" s="157"/>
      <c r="T2139" s="158"/>
      <c r="AT2139" s="153" t="s">
        <v>249</v>
      </c>
      <c r="AU2139" s="153" t="s">
        <v>86</v>
      </c>
      <c r="AV2139" s="12" t="s">
        <v>86</v>
      </c>
      <c r="AW2139" s="12" t="s">
        <v>30</v>
      </c>
      <c r="AX2139" s="12" t="s">
        <v>73</v>
      </c>
      <c r="AY2139" s="153" t="s">
        <v>241</v>
      </c>
    </row>
    <row r="2140" spans="2:51" s="12" customFormat="1" ht="12">
      <c r="B2140" s="151"/>
      <c r="D2140" s="152" t="s">
        <v>249</v>
      </c>
      <c r="E2140" s="153" t="s">
        <v>1</v>
      </c>
      <c r="F2140" s="154" t="s">
        <v>647</v>
      </c>
      <c r="H2140" s="155">
        <v>-2.8</v>
      </c>
      <c r="I2140" s="156"/>
      <c r="L2140" s="151"/>
      <c r="M2140" s="157"/>
      <c r="T2140" s="158"/>
      <c r="AT2140" s="153" t="s">
        <v>249</v>
      </c>
      <c r="AU2140" s="153" t="s">
        <v>86</v>
      </c>
      <c r="AV2140" s="12" t="s">
        <v>86</v>
      </c>
      <c r="AW2140" s="12" t="s">
        <v>30</v>
      </c>
      <c r="AX2140" s="12" t="s">
        <v>73</v>
      </c>
      <c r="AY2140" s="153" t="s">
        <v>241</v>
      </c>
    </row>
    <row r="2141" spans="2:51" s="12" customFormat="1" ht="12">
      <c r="B2141" s="151"/>
      <c r="D2141" s="152" t="s">
        <v>249</v>
      </c>
      <c r="E2141" s="153" t="s">
        <v>1</v>
      </c>
      <c r="F2141" s="154" t="s">
        <v>640</v>
      </c>
      <c r="H2141" s="155">
        <v>-2</v>
      </c>
      <c r="I2141" s="156"/>
      <c r="L2141" s="151"/>
      <c r="M2141" s="157"/>
      <c r="T2141" s="158"/>
      <c r="AT2141" s="153" t="s">
        <v>249</v>
      </c>
      <c r="AU2141" s="153" t="s">
        <v>86</v>
      </c>
      <c r="AV2141" s="12" t="s">
        <v>86</v>
      </c>
      <c r="AW2141" s="12" t="s">
        <v>30</v>
      </c>
      <c r="AX2141" s="12" t="s">
        <v>73</v>
      </c>
      <c r="AY2141" s="153" t="s">
        <v>241</v>
      </c>
    </row>
    <row r="2142" spans="2:51" s="12" customFormat="1" ht="12">
      <c r="B2142" s="151"/>
      <c r="D2142" s="152" t="s">
        <v>249</v>
      </c>
      <c r="E2142" s="153" t="s">
        <v>1</v>
      </c>
      <c r="F2142" s="154" t="s">
        <v>644</v>
      </c>
      <c r="H2142" s="155">
        <v>-2.2280000000000002</v>
      </c>
      <c r="I2142" s="156"/>
      <c r="L2142" s="151"/>
      <c r="M2142" s="157"/>
      <c r="T2142" s="158"/>
      <c r="AT2142" s="153" t="s">
        <v>249</v>
      </c>
      <c r="AU2142" s="153" t="s">
        <v>86</v>
      </c>
      <c r="AV2142" s="12" t="s">
        <v>86</v>
      </c>
      <c r="AW2142" s="12" t="s">
        <v>30</v>
      </c>
      <c r="AX2142" s="12" t="s">
        <v>73</v>
      </c>
      <c r="AY2142" s="153" t="s">
        <v>241</v>
      </c>
    </row>
    <row r="2143" spans="2:51" s="12" customFormat="1" ht="12">
      <c r="B2143" s="151"/>
      <c r="D2143" s="152" t="s">
        <v>249</v>
      </c>
      <c r="E2143" s="153" t="s">
        <v>1</v>
      </c>
      <c r="F2143" s="154" t="s">
        <v>648</v>
      </c>
      <c r="H2143" s="155">
        <v>-14.477</v>
      </c>
      <c r="I2143" s="156"/>
      <c r="L2143" s="151"/>
      <c r="M2143" s="157"/>
      <c r="T2143" s="158"/>
      <c r="AT2143" s="153" t="s">
        <v>249</v>
      </c>
      <c r="AU2143" s="153" t="s">
        <v>86</v>
      </c>
      <c r="AV2143" s="12" t="s">
        <v>86</v>
      </c>
      <c r="AW2143" s="12" t="s">
        <v>30</v>
      </c>
      <c r="AX2143" s="12" t="s">
        <v>73</v>
      </c>
      <c r="AY2143" s="153" t="s">
        <v>241</v>
      </c>
    </row>
    <row r="2144" spans="2:51" s="12" customFormat="1" ht="12">
      <c r="B2144" s="151"/>
      <c r="D2144" s="152" t="s">
        <v>249</v>
      </c>
      <c r="E2144" s="153" t="s">
        <v>1</v>
      </c>
      <c r="F2144" s="154" t="s">
        <v>645</v>
      </c>
      <c r="H2144" s="155">
        <v>1.073</v>
      </c>
      <c r="I2144" s="156"/>
      <c r="L2144" s="151"/>
      <c r="M2144" s="157"/>
      <c r="T2144" s="158"/>
      <c r="AT2144" s="153" t="s">
        <v>249</v>
      </c>
      <c r="AU2144" s="153" t="s">
        <v>86</v>
      </c>
      <c r="AV2144" s="12" t="s">
        <v>86</v>
      </c>
      <c r="AW2144" s="12" t="s">
        <v>30</v>
      </c>
      <c r="AX2144" s="12" t="s">
        <v>73</v>
      </c>
      <c r="AY2144" s="153" t="s">
        <v>241</v>
      </c>
    </row>
    <row r="2145" spans="2:51" s="12" customFormat="1" ht="12">
      <c r="B2145" s="151"/>
      <c r="D2145" s="152" t="s">
        <v>249</v>
      </c>
      <c r="E2145" s="153" t="s">
        <v>1</v>
      </c>
      <c r="F2145" s="154" t="s">
        <v>649</v>
      </c>
      <c r="H2145" s="155">
        <v>3.73</v>
      </c>
      <c r="I2145" s="156"/>
      <c r="L2145" s="151"/>
      <c r="M2145" s="157"/>
      <c r="T2145" s="158"/>
      <c r="AT2145" s="153" t="s">
        <v>249</v>
      </c>
      <c r="AU2145" s="153" t="s">
        <v>86</v>
      </c>
      <c r="AV2145" s="12" t="s">
        <v>86</v>
      </c>
      <c r="AW2145" s="12" t="s">
        <v>30</v>
      </c>
      <c r="AX2145" s="12" t="s">
        <v>73</v>
      </c>
      <c r="AY2145" s="153" t="s">
        <v>241</v>
      </c>
    </row>
    <row r="2146" spans="2:51" s="12" customFormat="1" ht="12">
      <c r="B2146" s="151"/>
      <c r="D2146" s="152" t="s">
        <v>249</v>
      </c>
      <c r="E2146" s="153" t="s">
        <v>1</v>
      </c>
      <c r="F2146" s="154" t="s">
        <v>650</v>
      </c>
      <c r="H2146" s="155">
        <v>29.434999999999999</v>
      </c>
      <c r="I2146" s="156"/>
      <c r="L2146" s="151"/>
      <c r="M2146" s="157"/>
      <c r="T2146" s="158"/>
      <c r="AT2146" s="153" t="s">
        <v>249</v>
      </c>
      <c r="AU2146" s="153" t="s">
        <v>86</v>
      </c>
      <c r="AV2146" s="12" t="s">
        <v>86</v>
      </c>
      <c r="AW2146" s="12" t="s">
        <v>30</v>
      </c>
      <c r="AX2146" s="12" t="s">
        <v>73</v>
      </c>
      <c r="AY2146" s="153" t="s">
        <v>241</v>
      </c>
    </row>
    <row r="2147" spans="2:51" s="12" customFormat="1" ht="12">
      <c r="B2147" s="151"/>
      <c r="D2147" s="152" t="s">
        <v>249</v>
      </c>
      <c r="E2147" s="153" t="s">
        <v>1</v>
      </c>
      <c r="F2147" s="154" t="s">
        <v>642</v>
      </c>
      <c r="H2147" s="155">
        <v>-1.4</v>
      </c>
      <c r="I2147" s="156"/>
      <c r="L2147" s="151"/>
      <c r="M2147" s="157"/>
      <c r="T2147" s="158"/>
      <c r="AT2147" s="153" t="s">
        <v>249</v>
      </c>
      <c r="AU2147" s="153" t="s">
        <v>86</v>
      </c>
      <c r="AV2147" s="12" t="s">
        <v>86</v>
      </c>
      <c r="AW2147" s="12" t="s">
        <v>30</v>
      </c>
      <c r="AX2147" s="12" t="s">
        <v>73</v>
      </c>
      <c r="AY2147" s="153" t="s">
        <v>241</v>
      </c>
    </row>
    <row r="2148" spans="2:51" s="12" customFormat="1" ht="12">
      <c r="B2148" s="151"/>
      <c r="D2148" s="152" t="s">
        <v>249</v>
      </c>
      <c r="E2148" s="153" t="s">
        <v>1</v>
      </c>
      <c r="F2148" s="154" t="s">
        <v>651</v>
      </c>
      <c r="H2148" s="155">
        <v>29.725000000000001</v>
      </c>
      <c r="I2148" s="156"/>
      <c r="L2148" s="151"/>
      <c r="M2148" s="157"/>
      <c r="T2148" s="158"/>
      <c r="AT2148" s="153" t="s">
        <v>249</v>
      </c>
      <c r="AU2148" s="153" t="s">
        <v>86</v>
      </c>
      <c r="AV2148" s="12" t="s">
        <v>86</v>
      </c>
      <c r="AW2148" s="12" t="s">
        <v>30</v>
      </c>
      <c r="AX2148" s="12" t="s">
        <v>73</v>
      </c>
      <c r="AY2148" s="153" t="s">
        <v>241</v>
      </c>
    </row>
    <row r="2149" spans="2:51" s="12" customFormat="1" ht="12">
      <c r="B2149" s="151"/>
      <c r="D2149" s="152" t="s">
        <v>249</v>
      </c>
      <c r="E2149" s="153" t="s">
        <v>1</v>
      </c>
      <c r="F2149" s="154" t="s">
        <v>652</v>
      </c>
      <c r="H2149" s="155">
        <v>-1.8</v>
      </c>
      <c r="I2149" s="156"/>
      <c r="L2149" s="151"/>
      <c r="M2149" s="157"/>
      <c r="T2149" s="158"/>
      <c r="AT2149" s="153" t="s">
        <v>249</v>
      </c>
      <c r="AU2149" s="153" t="s">
        <v>86</v>
      </c>
      <c r="AV2149" s="12" t="s">
        <v>86</v>
      </c>
      <c r="AW2149" s="12" t="s">
        <v>30</v>
      </c>
      <c r="AX2149" s="12" t="s">
        <v>73</v>
      </c>
      <c r="AY2149" s="153" t="s">
        <v>241</v>
      </c>
    </row>
    <row r="2150" spans="2:51" s="12" customFormat="1" ht="12">
      <c r="B2150" s="151"/>
      <c r="D2150" s="152" t="s">
        <v>249</v>
      </c>
      <c r="E2150" s="153" t="s">
        <v>1</v>
      </c>
      <c r="F2150" s="154" t="s">
        <v>653</v>
      </c>
      <c r="H2150" s="155">
        <v>49.445</v>
      </c>
      <c r="I2150" s="156"/>
      <c r="L2150" s="151"/>
      <c r="M2150" s="157"/>
      <c r="T2150" s="158"/>
      <c r="AT2150" s="153" t="s">
        <v>249</v>
      </c>
      <c r="AU2150" s="153" t="s">
        <v>86</v>
      </c>
      <c r="AV2150" s="12" t="s">
        <v>86</v>
      </c>
      <c r="AW2150" s="12" t="s">
        <v>30</v>
      </c>
      <c r="AX2150" s="12" t="s">
        <v>73</v>
      </c>
      <c r="AY2150" s="153" t="s">
        <v>241</v>
      </c>
    </row>
    <row r="2151" spans="2:51" s="12" customFormat="1" ht="12">
      <c r="B2151" s="151"/>
      <c r="D2151" s="152" t="s">
        <v>249</v>
      </c>
      <c r="E2151" s="153" t="s">
        <v>1</v>
      </c>
      <c r="F2151" s="154" t="s">
        <v>640</v>
      </c>
      <c r="H2151" s="155">
        <v>-2</v>
      </c>
      <c r="I2151" s="156"/>
      <c r="L2151" s="151"/>
      <c r="M2151" s="157"/>
      <c r="T2151" s="158"/>
      <c r="AT2151" s="153" t="s">
        <v>249</v>
      </c>
      <c r="AU2151" s="153" t="s">
        <v>86</v>
      </c>
      <c r="AV2151" s="12" t="s">
        <v>86</v>
      </c>
      <c r="AW2151" s="12" t="s">
        <v>30</v>
      </c>
      <c r="AX2151" s="12" t="s">
        <v>73</v>
      </c>
      <c r="AY2151" s="153" t="s">
        <v>241</v>
      </c>
    </row>
    <row r="2152" spans="2:51" s="12" customFormat="1" ht="12">
      <c r="B2152" s="151"/>
      <c r="D2152" s="152" t="s">
        <v>249</v>
      </c>
      <c r="E2152" s="153" t="s">
        <v>1</v>
      </c>
      <c r="F2152" s="154" t="s">
        <v>644</v>
      </c>
      <c r="H2152" s="155">
        <v>-2.2280000000000002</v>
      </c>
      <c r="I2152" s="156"/>
      <c r="L2152" s="151"/>
      <c r="M2152" s="157"/>
      <c r="T2152" s="158"/>
      <c r="AT2152" s="153" t="s">
        <v>249</v>
      </c>
      <c r="AU2152" s="153" t="s">
        <v>86</v>
      </c>
      <c r="AV2152" s="12" t="s">
        <v>86</v>
      </c>
      <c r="AW2152" s="12" t="s">
        <v>30</v>
      </c>
      <c r="AX2152" s="12" t="s">
        <v>73</v>
      </c>
      <c r="AY2152" s="153" t="s">
        <v>241</v>
      </c>
    </row>
    <row r="2153" spans="2:51" s="12" customFormat="1" ht="12">
      <c r="B2153" s="151"/>
      <c r="D2153" s="152" t="s">
        <v>249</v>
      </c>
      <c r="E2153" s="153" t="s">
        <v>1</v>
      </c>
      <c r="F2153" s="154" t="s">
        <v>645</v>
      </c>
      <c r="H2153" s="155">
        <v>1.073</v>
      </c>
      <c r="I2153" s="156"/>
      <c r="L2153" s="151"/>
      <c r="M2153" s="157"/>
      <c r="T2153" s="158"/>
      <c r="AT2153" s="153" t="s">
        <v>249</v>
      </c>
      <c r="AU2153" s="153" t="s">
        <v>86</v>
      </c>
      <c r="AV2153" s="12" t="s">
        <v>86</v>
      </c>
      <c r="AW2153" s="12" t="s">
        <v>30</v>
      </c>
      <c r="AX2153" s="12" t="s">
        <v>73</v>
      </c>
      <c r="AY2153" s="153" t="s">
        <v>241</v>
      </c>
    </row>
    <row r="2154" spans="2:51" s="12" customFormat="1" ht="12">
      <c r="B2154" s="151"/>
      <c r="D2154" s="152" t="s">
        <v>249</v>
      </c>
      <c r="E2154" s="153" t="s">
        <v>1</v>
      </c>
      <c r="F2154" s="154" t="s">
        <v>654</v>
      </c>
      <c r="H2154" s="155">
        <v>49.445</v>
      </c>
      <c r="I2154" s="156"/>
      <c r="L2154" s="151"/>
      <c r="M2154" s="157"/>
      <c r="T2154" s="158"/>
      <c r="AT2154" s="153" t="s">
        <v>249</v>
      </c>
      <c r="AU2154" s="153" t="s">
        <v>86</v>
      </c>
      <c r="AV2154" s="12" t="s">
        <v>86</v>
      </c>
      <c r="AW2154" s="12" t="s">
        <v>30</v>
      </c>
      <c r="AX2154" s="12" t="s">
        <v>73</v>
      </c>
      <c r="AY2154" s="153" t="s">
        <v>241</v>
      </c>
    </row>
    <row r="2155" spans="2:51" s="12" customFormat="1" ht="12">
      <c r="B2155" s="151"/>
      <c r="D2155" s="152" t="s">
        <v>249</v>
      </c>
      <c r="E2155" s="153" t="s">
        <v>1</v>
      </c>
      <c r="F2155" s="154" t="s">
        <v>640</v>
      </c>
      <c r="H2155" s="155">
        <v>-2</v>
      </c>
      <c r="I2155" s="156"/>
      <c r="L2155" s="151"/>
      <c r="M2155" s="157"/>
      <c r="T2155" s="158"/>
      <c r="AT2155" s="153" t="s">
        <v>249</v>
      </c>
      <c r="AU2155" s="153" t="s">
        <v>86</v>
      </c>
      <c r="AV2155" s="12" t="s">
        <v>86</v>
      </c>
      <c r="AW2155" s="12" t="s">
        <v>30</v>
      </c>
      <c r="AX2155" s="12" t="s">
        <v>73</v>
      </c>
      <c r="AY2155" s="153" t="s">
        <v>241</v>
      </c>
    </row>
    <row r="2156" spans="2:51" s="12" customFormat="1" ht="12">
      <c r="B2156" s="151"/>
      <c r="D2156" s="152" t="s">
        <v>249</v>
      </c>
      <c r="E2156" s="153" t="s">
        <v>1</v>
      </c>
      <c r="F2156" s="154" t="s">
        <v>644</v>
      </c>
      <c r="H2156" s="155">
        <v>-2.2280000000000002</v>
      </c>
      <c r="I2156" s="156"/>
      <c r="L2156" s="151"/>
      <c r="M2156" s="157"/>
      <c r="T2156" s="158"/>
      <c r="AT2156" s="153" t="s">
        <v>249</v>
      </c>
      <c r="AU2156" s="153" t="s">
        <v>86</v>
      </c>
      <c r="AV2156" s="12" t="s">
        <v>86</v>
      </c>
      <c r="AW2156" s="12" t="s">
        <v>30</v>
      </c>
      <c r="AX2156" s="12" t="s">
        <v>73</v>
      </c>
      <c r="AY2156" s="153" t="s">
        <v>241</v>
      </c>
    </row>
    <row r="2157" spans="2:51" s="12" customFormat="1" ht="12">
      <c r="B2157" s="151"/>
      <c r="D2157" s="152" t="s">
        <v>249</v>
      </c>
      <c r="E2157" s="153" t="s">
        <v>1</v>
      </c>
      <c r="F2157" s="154" t="s">
        <v>645</v>
      </c>
      <c r="H2157" s="155">
        <v>1.073</v>
      </c>
      <c r="I2157" s="156"/>
      <c r="L2157" s="151"/>
      <c r="M2157" s="157"/>
      <c r="T2157" s="158"/>
      <c r="AT2157" s="153" t="s">
        <v>249</v>
      </c>
      <c r="AU2157" s="153" t="s">
        <v>86</v>
      </c>
      <c r="AV2157" s="12" t="s">
        <v>86</v>
      </c>
      <c r="AW2157" s="12" t="s">
        <v>30</v>
      </c>
      <c r="AX2157" s="12" t="s">
        <v>73</v>
      </c>
      <c r="AY2157" s="153" t="s">
        <v>241</v>
      </c>
    </row>
    <row r="2158" spans="2:51" s="12" customFormat="1" ht="12">
      <c r="B2158" s="151"/>
      <c r="D2158" s="152" t="s">
        <v>249</v>
      </c>
      <c r="E2158" s="153" t="s">
        <v>1</v>
      </c>
      <c r="F2158" s="154" t="s">
        <v>655</v>
      </c>
      <c r="H2158" s="155">
        <v>29.725000000000001</v>
      </c>
      <c r="I2158" s="156"/>
      <c r="L2158" s="151"/>
      <c r="M2158" s="157"/>
      <c r="T2158" s="158"/>
      <c r="AT2158" s="153" t="s">
        <v>249</v>
      </c>
      <c r="AU2158" s="153" t="s">
        <v>86</v>
      </c>
      <c r="AV2158" s="12" t="s">
        <v>86</v>
      </c>
      <c r="AW2158" s="12" t="s">
        <v>30</v>
      </c>
      <c r="AX2158" s="12" t="s">
        <v>73</v>
      </c>
      <c r="AY2158" s="153" t="s">
        <v>241</v>
      </c>
    </row>
    <row r="2159" spans="2:51" s="12" customFormat="1" ht="12">
      <c r="B2159" s="151"/>
      <c r="D2159" s="152" t="s">
        <v>249</v>
      </c>
      <c r="E2159" s="153" t="s">
        <v>1</v>
      </c>
      <c r="F2159" s="154" t="s">
        <v>652</v>
      </c>
      <c r="H2159" s="155">
        <v>-1.8</v>
      </c>
      <c r="I2159" s="156"/>
      <c r="L2159" s="151"/>
      <c r="M2159" s="157"/>
      <c r="T2159" s="158"/>
      <c r="AT2159" s="153" t="s">
        <v>249</v>
      </c>
      <c r="AU2159" s="153" t="s">
        <v>86</v>
      </c>
      <c r="AV2159" s="12" t="s">
        <v>86</v>
      </c>
      <c r="AW2159" s="12" t="s">
        <v>30</v>
      </c>
      <c r="AX2159" s="12" t="s">
        <v>73</v>
      </c>
      <c r="AY2159" s="153" t="s">
        <v>241</v>
      </c>
    </row>
    <row r="2160" spans="2:51" s="12" customFormat="1" ht="12">
      <c r="B2160" s="151"/>
      <c r="D2160" s="152" t="s">
        <v>249</v>
      </c>
      <c r="E2160" s="153" t="s">
        <v>1</v>
      </c>
      <c r="F2160" s="154" t="s">
        <v>656</v>
      </c>
      <c r="H2160" s="155">
        <v>29.725000000000001</v>
      </c>
      <c r="I2160" s="156"/>
      <c r="L2160" s="151"/>
      <c r="M2160" s="157"/>
      <c r="T2160" s="158"/>
      <c r="AT2160" s="153" t="s">
        <v>249</v>
      </c>
      <c r="AU2160" s="153" t="s">
        <v>86</v>
      </c>
      <c r="AV2160" s="12" t="s">
        <v>86</v>
      </c>
      <c r="AW2160" s="12" t="s">
        <v>30</v>
      </c>
      <c r="AX2160" s="12" t="s">
        <v>73</v>
      </c>
      <c r="AY2160" s="153" t="s">
        <v>241</v>
      </c>
    </row>
    <row r="2161" spans="2:51" s="12" customFormat="1" ht="12">
      <c r="B2161" s="151"/>
      <c r="D2161" s="152" t="s">
        <v>249</v>
      </c>
      <c r="E2161" s="153" t="s">
        <v>1</v>
      </c>
      <c r="F2161" s="154" t="s">
        <v>652</v>
      </c>
      <c r="H2161" s="155">
        <v>-1.8</v>
      </c>
      <c r="I2161" s="156"/>
      <c r="L2161" s="151"/>
      <c r="M2161" s="157"/>
      <c r="T2161" s="158"/>
      <c r="AT2161" s="153" t="s">
        <v>249</v>
      </c>
      <c r="AU2161" s="153" t="s">
        <v>86</v>
      </c>
      <c r="AV2161" s="12" t="s">
        <v>86</v>
      </c>
      <c r="AW2161" s="12" t="s">
        <v>30</v>
      </c>
      <c r="AX2161" s="12" t="s">
        <v>73</v>
      </c>
      <c r="AY2161" s="153" t="s">
        <v>241</v>
      </c>
    </row>
    <row r="2162" spans="2:51" s="12" customFormat="1" ht="12">
      <c r="B2162" s="151"/>
      <c r="D2162" s="152" t="s">
        <v>249</v>
      </c>
      <c r="E2162" s="153" t="s">
        <v>1</v>
      </c>
      <c r="F2162" s="154" t="s">
        <v>657</v>
      </c>
      <c r="H2162" s="155">
        <v>49.445</v>
      </c>
      <c r="I2162" s="156"/>
      <c r="L2162" s="151"/>
      <c r="M2162" s="157"/>
      <c r="T2162" s="158"/>
      <c r="AT2162" s="153" t="s">
        <v>249</v>
      </c>
      <c r="AU2162" s="153" t="s">
        <v>86</v>
      </c>
      <c r="AV2162" s="12" t="s">
        <v>86</v>
      </c>
      <c r="AW2162" s="12" t="s">
        <v>30</v>
      </c>
      <c r="AX2162" s="12" t="s">
        <v>73</v>
      </c>
      <c r="AY2162" s="153" t="s">
        <v>241</v>
      </c>
    </row>
    <row r="2163" spans="2:51" s="12" customFormat="1" ht="12">
      <c r="B2163" s="151"/>
      <c r="D2163" s="152" t="s">
        <v>249</v>
      </c>
      <c r="E2163" s="153" t="s">
        <v>1</v>
      </c>
      <c r="F2163" s="154" t="s">
        <v>652</v>
      </c>
      <c r="H2163" s="155">
        <v>-1.8</v>
      </c>
      <c r="I2163" s="156"/>
      <c r="L2163" s="151"/>
      <c r="M2163" s="157"/>
      <c r="T2163" s="158"/>
      <c r="AT2163" s="153" t="s">
        <v>249</v>
      </c>
      <c r="AU2163" s="153" t="s">
        <v>86</v>
      </c>
      <c r="AV2163" s="12" t="s">
        <v>86</v>
      </c>
      <c r="AW2163" s="12" t="s">
        <v>30</v>
      </c>
      <c r="AX2163" s="12" t="s">
        <v>73</v>
      </c>
      <c r="AY2163" s="153" t="s">
        <v>241</v>
      </c>
    </row>
    <row r="2164" spans="2:51" s="12" customFormat="1" ht="12">
      <c r="B2164" s="151"/>
      <c r="D2164" s="152" t="s">
        <v>249</v>
      </c>
      <c r="E2164" s="153" t="s">
        <v>1</v>
      </c>
      <c r="F2164" s="154" t="s">
        <v>640</v>
      </c>
      <c r="H2164" s="155">
        <v>-2</v>
      </c>
      <c r="I2164" s="156"/>
      <c r="L2164" s="151"/>
      <c r="M2164" s="157"/>
      <c r="T2164" s="158"/>
      <c r="AT2164" s="153" t="s">
        <v>249</v>
      </c>
      <c r="AU2164" s="153" t="s">
        <v>86</v>
      </c>
      <c r="AV2164" s="12" t="s">
        <v>86</v>
      </c>
      <c r="AW2164" s="12" t="s">
        <v>30</v>
      </c>
      <c r="AX2164" s="12" t="s">
        <v>73</v>
      </c>
      <c r="AY2164" s="153" t="s">
        <v>241</v>
      </c>
    </row>
    <row r="2165" spans="2:51" s="12" customFormat="1" ht="12">
      <c r="B2165" s="151"/>
      <c r="D2165" s="152" t="s">
        <v>249</v>
      </c>
      <c r="E2165" s="153" t="s">
        <v>1</v>
      </c>
      <c r="F2165" s="154" t="s">
        <v>644</v>
      </c>
      <c r="H2165" s="155">
        <v>-2.2280000000000002</v>
      </c>
      <c r="I2165" s="156"/>
      <c r="L2165" s="151"/>
      <c r="M2165" s="157"/>
      <c r="T2165" s="158"/>
      <c r="AT2165" s="153" t="s">
        <v>249</v>
      </c>
      <c r="AU2165" s="153" t="s">
        <v>86</v>
      </c>
      <c r="AV2165" s="12" t="s">
        <v>86</v>
      </c>
      <c r="AW2165" s="12" t="s">
        <v>30</v>
      </c>
      <c r="AX2165" s="12" t="s">
        <v>73</v>
      </c>
      <c r="AY2165" s="153" t="s">
        <v>241</v>
      </c>
    </row>
    <row r="2166" spans="2:51" s="12" customFormat="1" ht="12">
      <c r="B2166" s="151"/>
      <c r="D2166" s="152" t="s">
        <v>249</v>
      </c>
      <c r="E2166" s="153" t="s">
        <v>1</v>
      </c>
      <c r="F2166" s="154" t="s">
        <v>645</v>
      </c>
      <c r="H2166" s="155">
        <v>1.073</v>
      </c>
      <c r="I2166" s="156"/>
      <c r="L2166" s="151"/>
      <c r="M2166" s="157"/>
      <c r="T2166" s="158"/>
      <c r="AT2166" s="153" t="s">
        <v>249</v>
      </c>
      <c r="AU2166" s="153" t="s">
        <v>86</v>
      </c>
      <c r="AV2166" s="12" t="s">
        <v>86</v>
      </c>
      <c r="AW2166" s="12" t="s">
        <v>30</v>
      </c>
      <c r="AX2166" s="12" t="s">
        <v>73</v>
      </c>
      <c r="AY2166" s="153" t="s">
        <v>241</v>
      </c>
    </row>
    <row r="2167" spans="2:51" s="12" customFormat="1" ht="12">
      <c r="B2167" s="151"/>
      <c r="D2167" s="152" t="s">
        <v>249</v>
      </c>
      <c r="E2167" s="153" t="s">
        <v>1</v>
      </c>
      <c r="F2167" s="154" t="s">
        <v>658</v>
      </c>
      <c r="H2167" s="155">
        <v>82.504999999999995</v>
      </c>
      <c r="I2167" s="156"/>
      <c r="L2167" s="151"/>
      <c r="M2167" s="157"/>
      <c r="T2167" s="158"/>
      <c r="AT2167" s="153" t="s">
        <v>249</v>
      </c>
      <c r="AU2167" s="153" t="s">
        <v>86</v>
      </c>
      <c r="AV2167" s="12" t="s">
        <v>86</v>
      </c>
      <c r="AW2167" s="12" t="s">
        <v>30</v>
      </c>
      <c r="AX2167" s="12" t="s">
        <v>73</v>
      </c>
      <c r="AY2167" s="153" t="s">
        <v>241</v>
      </c>
    </row>
    <row r="2168" spans="2:51" s="12" customFormat="1" ht="12">
      <c r="B2168" s="151"/>
      <c r="D2168" s="152" t="s">
        <v>249</v>
      </c>
      <c r="E2168" s="153" t="s">
        <v>1</v>
      </c>
      <c r="F2168" s="154" t="s">
        <v>659</v>
      </c>
      <c r="H2168" s="155">
        <v>-14</v>
      </c>
      <c r="I2168" s="156"/>
      <c r="L2168" s="151"/>
      <c r="M2168" s="157"/>
      <c r="T2168" s="158"/>
      <c r="AT2168" s="153" t="s">
        <v>249</v>
      </c>
      <c r="AU2168" s="153" t="s">
        <v>86</v>
      </c>
      <c r="AV2168" s="12" t="s">
        <v>86</v>
      </c>
      <c r="AW2168" s="12" t="s">
        <v>30</v>
      </c>
      <c r="AX2168" s="12" t="s">
        <v>73</v>
      </c>
      <c r="AY2168" s="153" t="s">
        <v>241</v>
      </c>
    </row>
    <row r="2169" spans="2:51" s="12" customFormat="1" ht="12">
      <c r="B2169" s="151"/>
      <c r="D2169" s="152" t="s">
        <v>249</v>
      </c>
      <c r="E2169" s="153" t="s">
        <v>1</v>
      </c>
      <c r="F2169" s="154" t="s">
        <v>660</v>
      </c>
      <c r="H2169" s="155">
        <v>-2.452</v>
      </c>
      <c r="I2169" s="156"/>
      <c r="L2169" s="151"/>
      <c r="M2169" s="157"/>
      <c r="T2169" s="158"/>
      <c r="AT2169" s="153" t="s">
        <v>249</v>
      </c>
      <c r="AU2169" s="153" t="s">
        <v>86</v>
      </c>
      <c r="AV2169" s="12" t="s">
        <v>86</v>
      </c>
      <c r="AW2169" s="12" t="s">
        <v>30</v>
      </c>
      <c r="AX2169" s="12" t="s">
        <v>73</v>
      </c>
      <c r="AY2169" s="153" t="s">
        <v>241</v>
      </c>
    </row>
    <row r="2170" spans="2:51" s="12" customFormat="1" ht="12">
      <c r="B2170" s="151"/>
      <c r="D2170" s="152" t="s">
        <v>249</v>
      </c>
      <c r="E2170" s="153" t="s">
        <v>1</v>
      </c>
      <c r="F2170" s="154" t="s">
        <v>661</v>
      </c>
      <c r="H2170" s="155">
        <v>1.373</v>
      </c>
      <c r="I2170" s="156"/>
      <c r="L2170" s="151"/>
      <c r="M2170" s="157"/>
      <c r="T2170" s="158"/>
      <c r="AT2170" s="153" t="s">
        <v>249</v>
      </c>
      <c r="AU2170" s="153" t="s">
        <v>86</v>
      </c>
      <c r="AV2170" s="12" t="s">
        <v>86</v>
      </c>
      <c r="AW2170" s="12" t="s">
        <v>30</v>
      </c>
      <c r="AX2170" s="12" t="s">
        <v>73</v>
      </c>
      <c r="AY2170" s="153" t="s">
        <v>241</v>
      </c>
    </row>
    <row r="2171" spans="2:51" s="12" customFormat="1" ht="12">
      <c r="B2171" s="151"/>
      <c r="D2171" s="152" t="s">
        <v>249</v>
      </c>
      <c r="E2171" s="153" t="s">
        <v>1</v>
      </c>
      <c r="F2171" s="154" t="s">
        <v>662</v>
      </c>
      <c r="H2171" s="155">
        <v>49.445</v>
      </c>
      <c r="I2171" s="156"/>
      <c r="L2171" s="151"/>
      <c r="M2171" s="157"/>
      <c r="T2171" s="158"/>
      <c r="AT2171" s="153" t="s">
        <v>249</v>
      </c>
      <c r="AU2171" s="153" t="s">
        <v>86</v>
      </c>
      <c r="AV2171" s="12" t="s">
        <v>86</v>
      </c>
      <c r="AW2171" s="12" t="s">
        <v>30</v>
      </c>
      <c r="AX2171" s="12" t="s">
        <v>73</v>
      </c>
      <c r="AY2171" s="153" t="s">
        <v>241</v>
      </c>
    </row>
    <row r="2172" spans="2:51" s="12" customFormat="1" ht="12">
      <c r="B2172" s="151"/>
      <c r="D2172" s="152" t="s">
        <v>249</v>
      </c>
      <c r="E2172" s="153" t="s">
        <v>1</v>
      </c>
      <c r="F2172" s="154" t="s">
        <v>652</v>
      </c>
      <c r="H2172" s="155">
        <v>-1.8</v>
      </c>
      <c r="I2172" s="156"/>
      <c r="L2172" s="151"/>
      <c r="M2172" s="157"/>
      <c r="T2172" s="158"/>
      <c r="AT2172" s="153" t="s">
        <v>249</v>
      </c>
      <c r="AU2172" s="153" t="s">
        <v>86</v>
      </c>
      <c r="AV2172" s="12" t="s">
        <v>86</v>
      </c>
      <c r="AW2172" s="12" t="s">
        <v>30</v>
      </c>
      <c r="AX2172" s="12" t="s">
        <v>73</v>
      </c>
      <c r="AY2172" s="153" t="s">
        <v>241</v>
      </c>
    </row>
    <row r="2173" spans="2:51" s="12" customFormat="1" ht="12">
      <c r="B2173" s="151"/>
      <c r="D2173" s="152" t="s">
        <v>249</v>
      </c>
      <c r="E2173" s="153" t="s">
        <v>1</v>
      </c>
      <c r="F2173" s="154" t="s">
        <v>640</v>
      </c>
      <c r="H2173" s="155">
        <v>-2</v>
      </c>
      <c r="I2173" s="156"/>
      <c r="L2173" s="151"/>
      <c r="M2173" s="157"/>
      <c r="T2173" s="158"/>
      <c r="AT2173" s="153" t="s">
        <v>249</v>
      </c>
      <c r="AU2173" s="153" t="s">
        <v>86</v>
      </c>
      <c r="AV2173" s="12" t="s">
        <v>86</v>
      </c>
      <c r="AW2173" s="12" t="s">
        <v>30</v>
      </c>
      <c r="AX2173" s="12" t="s">
        <v>73</v>
      </c>
      <c r="AY2173" s="153" t="s">
        <v>241</v>
      </c>
    </row>
    <row r="2174" spans="2:51" s="12" customFormat="1" ht="12">
      <c r="B2174" s="151"/>
      <c r="D2174" s="152" t="s">
        <v>249</v>
      </c>
      <c r="E2174" s="153" t="s">
        <v>1</v>
      </c>
      <c r="F2174" s="154" t="s">
        <v>644</v>
      </c>
      <c r="H2174" s="155">
        <v>-2.2280000000000002</v>
      </c>
      <c r="I2174" s="156"/>
      <c r="L2174" s="151"/>
      <c r="M2174" s="157"/>
      <c r="T2174" s="158"/>
      <c r="AT2174" s="153" t="s">
        <v>249</v>
      </c>
      <c r="AU2174" s="153" t="s">
        <v>86</v>
      </c>
      <c r="AV2174" s="12" t="s">
        <v>86</v>
      </c>
      <c r="AW2174" s="12" t="s">
        <v>30</v>
      </c>
      <c r="AX2174" s="12" t="s">
        <v>73</v>
      </c>
      <c r="AY2174" s="153" t="s">
        <v>241</v>
      </c>
    </row>
    <row r="2175" spans="2:51" s="12" customFormat="1" ht="12">
      <c r="B2175" s="151"/>
      <c r="D2175" s="152" t="s">
        <v>249</v>
      </c>
      <c r="E2175" s="153" t="s">
        <v>1</v>
      </c>
      <c r="F2175" s="154" t="s">
        <v>645</v>
      </c>
      <c r="H2175" s="155">
        <v>1.073</v>
      </c>
      <c r="I2175" s="156"/>
      <c r="L2175" s="151"/>
      <c r="M2175" s="157"/>
      <c r="T2175" s="158"/>
      <c r="AT2175" s="153" t="s">
        <v>249</v>
      </c>
      <c r="AU2175" s="153" t="s">
        <v>86</v>
      </c>
      <c r="AV2175" s="12" t="s">
        <v>86</v>
      </c>
      <c r="AW2175" s="12" t="s">
        <v>30</v>
      </c>
      <c r="AX2175" s="12" t="s">
        <v>73</v>
      </c>
      <c r="AY2175" s="153" t="s">
        <v>241</v>
      </c>
    </row>
    <row r="2176" spans="2:51" s="12" customFormat="1" ht="12">
      <c r="B2176" s="151"/>
      <c r="D2176" s="152" t="s">
        <v>249</v>
      </c>
      <c r="E2176" s="153" t="s">
        <v>1</v>
      </c>
      <c r="F2176" s="154" t="s">
        <v>663</v>
      </c>
      <c r="H2176" s="155">
        <v>29.725000000000001</v>
      </c>
      <c r="I2176" s="156"/>
      <c r="L2176" s="151"/>
      <c r="M2176" s="157"/>
      <c r="T2176" s="158"/>
      <c r="AT2176" s="153" t="s">
        <v>249</v>
      </c>
      <c r="AU2176" s="153" t="s">
        <v>86</v>
      </c>
      <c r="AV2176" s="12" t="s">
        <v>86</v>
      </c>
      <c r="AW2176" s="12" t="s">
        <v>30</v>
      </c>
      <c r="AX2176" s="12" t="s">
        <v>73</v>
      </c>
      <c r="AY2176" s="153" t="s">
        <v>241</v>
      </c>
    </row>
    <row r="2177" spans="2:51" s="12" customFormat="1" ht="12">
      <c r="B2177" s="151"/>
      <c r="D2177" s="152" t="s">
        <v>249</v>
      </c>
      <c r="E2177" s="153" t="s">
        <v>1</v>
      </c>
      <c r="F2177" s="154" t="s">
        <v>652</v>
      </c>
      <c r="H2177" s="155">
        <v>-1.8</v>
      </c>
      <c r="I2177" s="156"/>
      <c r="L2177" s="151"/>
      <c r="M2177" s="157"/>
      <c r="T2177" s="158"/>
      <c r="AT2177" s="153" t="s">
        <v>249</v>
      </c>
      <c r="AU2177" s="153" t="s">
        <v>86</v>
      </c>
      <c r="AV2177" s="12" t="s">
        <v>86</v>
      </c>
      <c r="AW2177" s="12" t="s">
        <v>30</v>
      </c>
      <c r="AX2177" s="12" t="s">
        <v>73</v>
      </c>
      <c r="AY2177" s="153" t="s">
        <v>241</v>
      </c>
    </row>
    <row r="2178" spans="2:51" s="12" customFormat="1" ht="12">
      <c r="B2178" s="151"/>
      <c r="D2178" s="152" t="s">
        <v>249</v>
      </c>
      <c r="E2178" s="153" t="s">
        <v>1</v>
      </c>
      <c r="F2178" s="154" t="s">
        <v>664</v>
      </c>
      <c r="H2178" s="155">
        <v>29.434999999999999</v>
      </c>
      <c r="I2178" s="156"/>
      <c r="L2178" s="151"/>
      <c r="M2178" s="157"/>
      <c r="T2178" s="158"/>
      <c r="AT2178" s="153" t="s">
        <v>249</v>
      </c>
      <c r="AU2178" s="153" t="s">
        <v>86</v>
      </c>
      <c r="AV2178" s="12" t="s">
        <v>86</v>
      </c>
      <c r="AW2178" s="12" t="s">
        <v>30</v>
      </c>
      <c r="AX2178" s="12" t="s">
        <v>73</v>
      </c>
      <c r="AY2178" s="153" t="s">
        <v>241</v>
      </c>
    </row>
    <row r="2179" spans="2:51" s="12" customFormat="1" ht="12">
      <c r="B2179" s="151"/>
      <c r="D2179" s="152" t="s">
        <v>249</v>
      </c>
      <c r="E2179" s="153" t="s">
        <v>1</v>
      </c>
      <c r="F2179" s="154" t="s">
        <v>652</v>
      </c>
      <c r="H2179" s="155">
        <v>-1.8</v>
      </c>
      <c r="I2179" s="156"/>
      <c r="L2179" s="151"/>
      <c r="M2179" s="157"/>
      <c r="T2179" s="158"/>
      <c r="AT2179" s="153" t="s">
        <v>249</v>
      </c>
      <c r="AU2179" s="153" t="s">
        <v>86</v>
      </c>
      <c r="AV2179" s="12" t="s">
        <v>86</v>
      </c>
      <c r="AW2179" s="12" t="s">
        <v>30</v>
      </c>
      <c r="AX2179" s="12" t="s">
        <v>73</v>
      </c>
      <c r="AY2179" s="153" t="s">
        <v>241</v>
      </c>
    </row>
    <row r="2180" spans="2:51" s="12" customFormat="1" ht="12">
      <c r="B2180" s="151"/>
      <c r="D2180" s="152" t="s">
        <v>249</v>
      </c>
      <c r="E2180" s="153" t="s">
        <v>1</v>
      </c>
      <c r="F2180" s="154" t="s">
        <v>665</v>
      </c>
      <c r="H2180" s="155">
        <v>49.445</v>
      </c>
      <c r="I2180" s="156"/>
      <c r="L2180" s="151"/>
      <c r="M2180" s="157"/>
      <c r="T2180" s="158"/>
      <c r="AT2180" s="153" t="s">
        <v>249</v>
      </c>
      <c r="AU2180" s="153" t="s">
        <v>86</v>
      </c>
      <c r="AV2180" s="12" t="s">
        <v>86</v>
      </c>
      <c r="AW2180" s="12" t="s">
        <v>30</v>
      </c>
      <c r="AX2180" s="12" t="s">
        <v>73</v>
      </c>
      <c r="AY2180" s="153" t="s">
        <v>241</v>
      </c>
    </row>
    <row r="2181" spans="2:51" s="12" customFormat="1" ht="12">
      <c r="B2181" s="151"/>
      <c r="D2181" s="152" t="s">
        <v>249</v>
      </c>
      <c r="E2181" s="153" t="s">
        <v>1</v>
      </c>
      <c r="F2181" s="154" t="s">
        <v>640</v>
      </c>
      <c r="H2181" s="155">
        <v>-2</v>
      </c>
      <c r="I2181" s="156"/>
      <c r="L2181" s="151"/>
      <c r="M2181" s="157"/>
      <c r="T2181" s="158"/>
      <c r="AT2181" s="153" t="s">
        <v>249</v>
      </c>
      <c r="AU2181" s="153" t="s">
        <v>86</v>
      </c>
      <c r="AV2181" s="12" t="s">
        <v>86</v>
      </c>
      <c r="AW2181" s="12" t="s">
        <v>30</v>
      </c>
      <c r="AX2181" s="12" t="s">
        <v>73</v>
      </c>
      <c r="AY2181" s="153" t="s">
        <v>241</v>
      </c>
    </row>
    <row r="2182" spans="2:51" s="12" customFormat="1" ht="12">
      <c r="B2182" s="151"/>
      <c r="D2182" s="152" t="s">
        <v>249</v>
      </c>
      <c r="E2182" s="153" t="s">
        <v>1</v>
      </c>
      <c r="F2182" s="154" t="s">
        <v>644</v>
      </c>
      <c r="H2182" s="155">
        <v>-2.2280000000000002</v>
      </c>
      <c r="I2182" s="156"/>
      <c r="L2182" s="151"/>
      <c r="M2182" s="157"/>
      <c r="T2182" s="158"/>
      <c r="AT2182" s="153" t="s">
        <v>249</v>
      </c>
      <c r="AU2182" s="153" t="s">
        <v>86</v>
      </c>
      <c r="AV2182" s="12" t="s">
        <v>86</v>
      </c>
      <c r="AW2182" s="12" t="s">
        <v>30</v>
      </c>
      <c r="AX2182" s="12" t="s">
        <v>73</v>
      </c>
      <c r="AY2182" s="153" t="s">
        <v>241</v>
      </c>
    </row>
    <row r="2183" spans="2:51" s="12" customFormat="1" ht="12">
      <c r="B2183" s="151"/>
      <c r="D2183" s="152" t="s">
        <v>249</v>
      </c>
      <c r="E2183" s="153" t="s">
        <v>1</v>
      </c>
      <c r="F2183" s="154" t="s">
        <v>645</v>
      </c>
      <c r="H2183" s="155">
        <v>1.073</v>
      </c>
      <c r="I2183" s="156"/>
      <c r="L2183" s="151"/>
      <c r="M2183" s="157"/>
      <c r="T2183" s="158"/>
      <c r="AT2183" s="153" t="s">
        <v>249</v>
      </c>
      <c r="AU2183" s="153" t="s">
        <v>86</v>
      </c>
      <c r="AV2183" s="12" t="s">
        <v>86</v>
      </c>
      <c r="AW2183" s="12" t="s">
        <v>30</v>
      </c>
      <c r="AX2183" s="12" t="s">
        <v>73</v>
      </c>
      <c r="AY2183" s="153" t="s">
        <v>241</v>
      </c>
    </row>
    <row r="2184" spans="2:51" s="12" customFormat="1" ht="12">
      <c r="B2184" s="151"/>
      <c r="D2184" s="152" t="s">
        <v>249</v>
      </c>
      <c r="E2184" s="153" t="s">
        <v>1</v>
      </c>
      <c r="F2184" s="154" t="s">
        <v>666</v>
      </c>
      <c r="H2184" s="155">
        <v>49.445</v>
      </c>
      <c r="I2184" s="156"/>
      <c r="L2184" s="151"/>
      <c r="M2184" s="157"/>
      <c r="T2184" s="158"/>
      <c r="AT2184" s="153" t="s">
        <v>249</v>
      </c>
      <c r="AU2184" s="153" t="s">
        <v>86</v>
      </c>
      <c r="AV2184" s="12" t="s">
        <v>86</v>
      </c>
      <c r="AW2184" s="12" t="s">
        <v>30</v>
      </c>
      <c r="AX2184" s="12" t="s">
        <v>73</v>
      </c>
      <c r="AY2184" s="153" t="s">
        <v>241</v>
      </c>
    </row>
    <row r="2185" spans="2:51" s="12" customFormat="1" ht="12">
      <c r="B2185" s="151"/>
      <c r="D2185" s="152" t="s">
        <v>249</v>
      </c>
      <c r="E2185" s="153" t="s">
        <v>1</v>
      </c>
      <c r="F2185" s="154" t="s">
        <v>640</v>
      </c>
      <c r="H2185" s="155">
        <v>-2</v>
      </c>
      <c r="I2185" s="156"/>
      <c r="L2185" s="151"/>
      <c r="M2185" s="157"/>
      <c r="T2185" s="158"/>
      <c r="AT2185" s="153" t="s">
        <v>249</v>
      </c>
      <c r="AU2185" s="153" t="s">
        <v>86</v>
      </c>
      <c r="AV2185" s="12" t="s">
        <v>86</v>
      </c>
      <c r="AW2185" s="12" t="s">
        <v>30</v>
      </c>
      <c r="AX2185" s="12" t="s">
        <v>73</v>
      </c>
      <c r="AY2185" s="153" t="s">
        <v>241</v>
      </c>
    </row>
    <row r="2186" spans="2:51" s="12" customFormat="1" ht="12">
      <c r="B2186" s="151"/>
      <c r="D2186" s="152" t="s">
        <v>249</v>
      </c>
      <c r="E2186" s="153" t="s">
        <v>1</v>
      </c>
      <c r="F2186" s="154" t="s">
        <v>644</v>
      </c>
      <c r="H2186" s="155">
        <v>-2.2280000000000002</v>
      </c>
      <c r="I2186" s="156"/>
      <c r="L2186" s="151"/>
      <c r="M2186" s="157"/>
      <c r="T2186" s="158"/>
      <c r="AT2186" s="153" t="s">
        <v>249</v>
      </c>
      <c r="AU2186" s="153" t="s">
        <v>86</v>
      </c>
      <c r="AV2186" s="12" t="s">
        <v>86</v>
      </c>
      <c r="AW2186" s="12" t="s">
        <v>30</v>
      </c>
      <c r="AX2186" s="12" t="s">
        <v>73</v>
      </c>
      <c r="AY2186" s="153" t="s">
        <v>241</v>
      </c>
    </row>
    <row r="2187" spans="2:51" s="12" customFormat="1" ht="12">
      <c r="B2187" s="151"/>
      <c r="D2187" s="152" t="s">
        <v>249</v>
      </c>
      <c r="E2187" s="153" t="s">
        <v>1</v>
      </c>
      <c r="F2187" s="154" t="s">
        <v>645</v>
      </c>
      <c r="H2187" s="155">
        <v>1.073</v>
      </c>
      <c r="I2187" s="156"/>
      <c r="L2187" s="151"/>
      <c r="M2187" s="157"/>
      <c r="T2187" s="158"/>
      <c r="AT2187" s="153" t="s">
        <v>249</v>
      </c>
      <c r="AU2187" s="153" t="s">
        <v>86</v>
      </c>
      <c r="AV2187" s="12" t="s">
        <v>86</v>
      </c>
      <c r="AW2187" s="12" t="s">
        <v>30</v>
      </c>
      <c r="AX2187" s="12" t="s">
        <v>73</v>
      </c>
      <c r="AY2187" s="153" t="s">
        <v>241</v>
      </c>
    </row>
    <row r="2188" spans="2:51" s="12" customFormat="1" ht="12">
      <c r="B2188" s="151"/>
      <c r="D2188" s="152" t="s">
        <v>249</v>
      </c>
      <c r="E2188" s="153" t="s">
        <v>1</v>
      </c>
      <c r="F2188" s="154" t="s">
        <v>667</v>
      </c>
      <c r="H2188" s="155">
        <v>32.19</v>
      </c>
      <c r="I2188" s="156"/>
      <c r="L2188" s="151"/>
      <c r="M2188" s="157"/>
      <c r="T2188" s="158"/>
      <c r="AT2188" s="153" t="s">
        <v>249</v>
      </c>
      <c r="AU2188" s="153" t="s">
        <v>86</v>
      </c>
      <c r="AV2188" s="12" t="s">
        <v>86</v>
      </c>
      <c r="AW2188" s="12" t="s">
        <v>30</v>
      </c>
      <c r="AX2188" s="12" t="s">
        <v>73</v>
      </c>
      <c r="AY2188" s="153" t="s">
        <v>241</v>
      </c>
    </row>
    <row r="2189" spans="2:51" s="12" customFormat="1" ht="12">
      <c r="B2189" s="151"/>
      <c r="D2189" s="152" t="s">
        <v>249</v>
      </c>
      <c r="E2189" s="153" t="s">
        <v>1</v>
      </c>
      <c r="F2189" s="154" t="s">
        <v>652</v>
      </c>
      <c r="H2189" s="155">
        <v>-1.8</v>
      </c>
      <c r="I2189" s="156"/>
      <c r="L2189" s="151"/>
      <c r="M2189" s="157"/>
      <c r="T2189" s="158"/>
      <c r="AT2189" s="153" t="s">
        <v>249</v>
      </c>
      <c r="AU2189" s="153" t="s">
        <v>86</v>
      </c>
      <c r="AV2189" s="12" t="s">
        <v>86</v>
      </c>
      <c r="AW2189" s="12" t="s">
        <v>30</v>
      </c>
      <c r="AX2189" s="12" t="s">
        <v>73</v>
      </c>
      <c r="AY2189" s="153" t="s">
        <v>241</v>
      </c>
    </row>
    <row r="2190" spans="2:51" s="12" customFormat="1" ht="12">
      <c r="B2190" s="151"/>
      <c r="D2190" s="152" t="s">
        <v>249</v>
      </c>
      <c r="E2190" s="153" t="s">
        <v>1</v>
      </c>
      <c r="F2190" s="154" t="s">
        <v>668</v>
      </c>
      <c r="H2190" s="155">
        <v>18.850000000000001</v>
      </c>
      <c r="I2190" s="156"/>
      <c r="L2190" s="151"/>
      <c r="M2190" s="157"/>
      <c r="T2190" s="158"/>
      <c r="AT2190" s="153" t="s">
        <v>249</v>
      </c>
      <c r="AU2190" s="153" t="s">
        <v>86</v>
      </c>
      <c r="AV2190" s="12" t="s">
        <v>86</v>
      </c>
      <c r="AW2190" s="12" t="s">
        <v>30</v>
      </c>
      <c r="AX2190" s="12" t="s">
        <v>73</v>
      </c>
      <c r="AY2190" s="153" t="s">
        <v>241</v>
      </c>
    </row>
    <row r="2191" spans="2:51" s="12" customFormat="1" ht="12">
      <c r="B2191" s="151"/>
      <c r="D2191" s="152" t="s">
        <v>249</v>
      </c>
      <c r="E2191" s="153" t="s">
        <v>1</v>
      </c>
      <c r="F2191" s="154" t="s">
        <v>642</v>
      </c>
      <c r="H2191" s="155">
        <v>-1.4</v>
      </c>
      <c r="I2191" s="156"/>
      <c r="L2191" s="151"/>
      <c r="M2191" s="157"/>
      <c r="T2191" s="158"/>
      <c r="AT2191" s="153" t="s">
        <v>249</v>
      </c>
      <c r="AU2191" s="153" t="s">
        <v>86</v>
      </c>
      <c r="AV2191" s="12" t="s">
        <v>86</v>
      </c>
      <c r="AW2191" s="12" t="s">
        <v>30</v>
      </c>
      <c r="AX2191" s="12" t="s">
        <v>73</v>
      </c>
      <c r="AY2191" s="153" t="s">
        <v>241</v>
      </c>
    </row>
    <row r="2192" spans="2:51" s="12" customFormat="1" ht="12">
      <c r="B2192" s="151"/>
      <c r="D2192" s="152" t="s">
        <v>249</v>
      </c>
      <c r="E2192" s="153" t="s">
        <v>1</v>
      </c>
      <c r="F2192" s="154" t="s">
        <v>669</v>
      </c>
      <c r="H2192" s="155">
        <v>19.864999999999998</v>
      </c>
      <c r="I2192" s="156"/>
      <c r="L2192" s="151"/>
      <c r="M2192" s="157"/>
      <c r="T2192" s="158"/>
      <c r="AT2192" s="153" t="s">
        <v>249</v>
      </c>
      <c r="AU2192" s="153" t="s">
        <v>86</v>
      </c>
      <c r="AV2192" s="12" t="s">
        <v>86</v>
      </c>
      <c r="AW2192" s="12" t="s">
        <v>30</v>
      </c>
      <c r="AX2192" s="12" t="s">
        <v>73</v>
      </c>
      <c r="AY2192" s="153" t="s">
        <v>241</v>
      </c>
    </row>
    <row r="2193" spans="2:65" s="12" customFormat="1" ht="12">
      <c r="B2193" s="151"/>
      <c r="D2193" s="152" t="s">
        <v>249</v>
      </c>
      <c r="E2193" s="153" t="s">
        <v>1</v>
      </c>
      <c r="F2193" s="154" t="s">
        <v>647</v>
      </c>
      <c r="H2193" s="155">
        <v>-2.8</v>
      </c>
      <c r="I2193" s="156"/>
      <c r="L2193" s="151"/>
      <c r="M2193" s="157"/>
      <c r="T2193" s="158"/>
      <c r="AT2193" s="153" t="s">
        <v>249</v>
      </c>
      <c r="AU2193" s="153" t="s">
        <v>86</v>
      </c>
      <c r="AV2193" s="12" t="s">
        <v>86</v>
      </c>
      <c r="AW2193" s="12" t="s">
        <v>30</v>
      </c>
      <c r="AX2193" s="12" t="s">
        <v>73</v>
      </c>
      <c r="AY2193" s="153" t="s">
        <v>241</v>
      </c>
    </row>
    <row r="2194" spans="2:65" s="13" customFormat="1" ht="12">
      <c r="B2194" s="159"/>
      <c r="D2194" s="152" t="s">
        <v>249</v>
      </c>
      <c r="E2194" s="160" t="s">
        <v>1</v>
      </c>
      <c r="F2194" s="161" t="s">
        <v>251</v>
      </c>
      <c r="H2194" s="162">
        <v>777.85300000000097</v>
      </c>
      <c r="I2194" s="163"/>
      <c r="L2194" s="159"/>
      <c r="M2194" s="164"/>
      <c r="T2194" s="165"/>
      <c r="AT2194" s="160" t="s">
        <v>249</v>
      </c>
      <c r="AU2194" s="160" t="s">
        <v>86</v>
      </c>
      <c r="AV2194" s="13" t="s">
        <v>247</v>
      </c>
      <c r="AW2194" s="13" t="s">
        <v>30</v>
      </c>
      <c r="AX2194" s="13" t="s">
        <v>80</v>
      </c>
      <c r="AY2194" s="160" t="s">
        <v>241</v>
      </c>
    </row>
    <row r="2195" spans="2:65" s="1" customFormat="1" ht="24.25" customHeight="1">
      <c r="B2195" s="32"/>
      <c r="C2195" s="137" t="s">
        <v>2830</v>
      </c>
      <c r="D2195" s="137" t="s">
        <v>243</v>
      </c>
      <c r="E2195" s="138" t="s">
        <v>2845</v>
      </c>
      <c r="F2195" s="139" t="s">
        <v>2846</v>
      </c>
      <c r="G2195" s="140" t="s">
        <v>246</v>
      </c>
      <c r="H2195" s="141">
        <v>777.85299999999995</v>
      </c>
      <c r="I2195" s="142"/>
      <c r="J2195" s="143">
        <f>ROUND(I2195*H2195,2)</f>
        <v>0</v>
      </c>
      <c r="K2195" s="144"/>
      <c r="L2195" s="32"/>
      <c r="M2195" s="145" t="s">
        <v>1</v>
      </c>
      <c r="N2195" s="146" t="s">
        <v>39</v>
      </c>
      <c r="P2195" s="147">
        <f>O2195*H2195</f>
        <v>0</v>
      </c>
      <c r="Q2195" s="147">
        <v>2.9E-4</v>
      </c>
      <c r="R2195" s="147">
        <f>Q2195*H2195</f>
        <v>0.22557737</v>
      </c>
      <c r="S2195" s="147">
        <v>0</v>
      </c>
      <c r="T2195" s="148">
        <f>S2195*H2195</f>
        <v>0</v>
      </c>
      <c r="AR2195" s="149" t="s">
        <v>334</v>
      </c>
      <c r="AT2195" s="149" t="s">
        <v>243</v>
      </c>
      <c r="AU2195" s="149" t="s">
        <v>86</v>
      </c>
      <c r="AY2195" s="17" t="s">
        <v>241</v>
      </c>
      <c r="BE2195" s="150">
        <f>IF(N2195="základní",J2195,0)</f>
        <v>0</v>
      </c>
      <c r="BF2195" s="150">
        <f>IF(N2195="snížená",J2195,0)</f>
        <v>0</v>
      </c>
      <c r="BG2195" s="150">
        <f>IF(N2195="zákl. přenesená",J2195,0)</f>
        <v>0</v>
      </c>
      <c r="BH2195" s="150">
        <f>IF(N2195="sníž. přenesená",J2195,0)</f>
        <v>0</v>
      </c>
      <c r="BI2195" s="150">
        <f>IF(N2195="nulová",J2195,0)</f>
        <v>0</v>
      </c>
      <c r="BJ2195" s="17" t="s">
        <v>86</v>
      </c>
      <c r="BK2195" s="150">
        <f>ROUND(I2195*H2195,2)</f>
        <v>0</v>
      </c>
      <c r="BL2195" s="17" t="s">
        <v>334</v>
      </c>
      <c r="BM2195" s="149" t="s">
        <v>4422</v>
      </c>
    </row>
    <row r="2196" spans="2:65" s="12" customFormat="1" ht="12">
      <c r="B2196" s="151"/>
      <c r="D2196" s="152" t="s">
        <v>249</v>
      </c>
      <c r="E2196" s="153" t="s">
        <v>1</v>
      </c>
      <c r="F2196" s="154" t="s">
        <v>634</v>
      </c>
      <c r="H2196" s="155">
        <v>43.064999999999998</v>
      </c>
      <c r="I2196" s="156"/>
      <c r="L2196" s="151"/>
      <c r="M2196" s="157"/>
      <c r="T2196" s="158"/>
      <c r="AT2196" s="153" t="s">
        <v>249</v>
      </c>
      <c r="AU2196" s="153" t="s">
        <v>86</v>
      </c>
      <c r="AV2196" s="12" t="s">
        <v>86</v>
      </c>
      <c r="AW2196" s="12" t="s">
        <v>30</v>
      </c>
      <c r="AX2196" s="12" t="s">
        <v>73</v>
      </c>
      <c r="AY2196" s="153" t="s">
        <v>241</v>
      </c>
    </row>
    <row r="2197" spans="2:65" s="12" customFormat="1" ht="12">
      <c r="B2197" s="151"/>
      <c r="D2197" s="152" t="s">
        <v>249</v>
      </c>
      <c r="E2197" s="153" t="s">
        <v>1</v>
      </c>
      <c r="F2197" s="154" t="s">
        <v>635</v>
      </c>
      <c r="H2197" s="155">
        <v>-1.6</v>
      </c>
      <c r="I2197" s="156"/>
      <c r="L2197" s="151"/>
      <c r="M2197" s="157"/>
      <c r="T2197" s="158"/>
      <c r="AT2197" s="153" t="s">
        <v>249</v>
      </c>
      <c r="AU2197" s="153" t="s">
        <v>86</v>
      </c>
      <c r="AV2197" s="12" t="s">
        <v>86</v>
      </c>
      <c r="AW2197" s="12" t="s">
        <v>30</v>
      </c>
      <c r="AX2197" s="12" t="s">
        <v>73</v>
      </c>
      <c r="AY2197" s="153" t="s">
        <v>241</v>
      </c>
    </row>
    <row r="2198" spans="2:65" s="12" customFormat="1" ht="12">
      <c r="B2198" s="151"/>
      <c r="D2198" s="152" t="s">
        <v>249</v>
      </c>
      <c r="E2198" s="153" t="s">
        <v>1</v>
      </c>
      <c r="F2198" s="154" t="s">
        <v>636</v>
      </c>
      <c r="H2198" s="155">
        <v>-4</v>
      </c>
      <c r="I2198" s="156"/>
      <c r="L2198" s="151"/>
      <c r="M2198" s="157"/>
      <c r="T2198" s="158"/>
      <c r="AT2198" s="153" t="s">
        <v>249</v>
      </c>
      <c r="AU2198" s="153" t="s">
        <v>86</v>
      </c>
      <c r="AV2198" s="12" t="s">
        <v>86</v>
      </c>
      <c r="AW2198" s="12" t="s">
        <v>30</v>
      </c>
      <c r="AX2198" s="12" t="s">
        <v>73</v>
      </c>
      <c r="AY2198" s="153" t="s">
        <v>241</v>
      </c>
    </row>
    <row r="2199" spans="2:65" s="12" customFormat="1" ht="12">
      <c r="B2199" s="151"/>
      <c r="D2199" s="152" t="s">
        <v>249</v>
      </c>
      <c r="E2199" s="153" t="s">
        <v>1</v>
      </c>
      <c r="F2199" s="154" t="s">
        <v>637</v>
      </c>
      <c r="H2199" s="155">
        <v>-3.8530000000000002</v>
      </c>
      <c r="I2199" s="156"/>
      <c r="L2199" s="151"/>
      <c r="M2199" s="157"/>
      <c r="T2199" s="158"/>
      <c r="AT2199" s="153" t="s">
        <v>249</v>
      </c>
      <c r="AU2199" s="153" t="s">
        <v>86</v>
      </c>
      <c r="AV2199" s="12" t="s">
        <v>86</v>
      </c>
      <c r="AW2199" s="12" t="s">
        <v>30</v>
      </c>
      <c r="AX2199" s="12" t="s">
        <v>73</v>
      </c>
      <c r="AY2199" s="153" t="s">
        <v>241</v>
      </c>
    </row>
    <row r="2200" spans="2:65" s="12" customFormat="1" ht="12">
      <c r="B2200" s="151"/>
      <c r="D2200" s="152" t="s">
        <v>249</v>
      </c>
      <c r="E2200" s="153" t="s">
        <v>1</v>
      </c>
      <c r="F2200" s="154" t="s">
        <v>638</v>
      </c>
      <c r="H2200" s="155">
        <v>1.5169999999999999</v>
      </c>
      <c r="I2200" s="156"/>
      <c r="L2200" s="151"/>
      <c r="M2200" s="157"/>
      <c r="T2200" s="158"/>
      <c r="AT2200" s="153" t="s">
        <v>249</v>
      </c>
      <c r="AU2200" s="153" t="s">
        <v>86</v>
      </c>
      <c r="AV2200" s="12" t="s">
        <v>86</v>
      </c>
      <c r="AW2200" s="12" t="s">
        <v>30</v>
      </c>
      <c r="AX2200" s="12" t="s">
        <v>73</v>
      </c>
      <c r="AY2200" s="153" t="s">
        <v>241</v>
      </c>
    </row>
    <row r="2201" spans="2:65" s="12" customFormat="1" ht="12">
      <c r="B2201" s="151"/>
      <c r="D2201" s="152" t="s">
        <v>249</v>
      </c>
      <c r="E2201" s="153" t="s">
        <v>1</v>
      </c>
      <c r="F2201" s="154" t="s">
        <v>639</v>
      </c>
      <c r="H2201" s="155">
        <v>41.064</v>
      </c>
      <c r="I2201" s="156"/>
      <c r="L2201" s="151"/>
      <c r="M2201" s="157"/>
      <c r="T2201" s="158"/>
      <c r="AT2201" s="153" t="s">
        <v>249</v>
      </c>
      <c r="AU2201" s="153" t="s">
        <v>86</v>
      </c>
      <c r="AV2201" s="12" t="s">
        <v>86</v>
      </c>
      <c r="AW2201" s="12" t="s">
        <v>30</v>
      </c>
      <c r="AX2201" s="12" t="s">
        <v>73</v>
      </c>
      <c r="AY2201" s="153" t="s">
        <v>241</v>
      </c>
    </row>
    <row r="2202" spans="2:65" s="12" customFormat="1" ht="12">
      <c r="B2202" s="151"/>
      <c r="D2202" s="152" t="s">
        <v>249</v>
      </c>
      <c r="E2202" s="153" t="s">
        <v>1</v>
      </c>
      <c r="F2202" s="154" t="s">
        <v>640</v>
      </c>
      <c r="H2202" s="155">
        <v>-2</v>
      </c>
      <c r="I2202" s="156"/>
      <c r="L2202" s="151"/>
      <c r="M2202" s="157"/>
      <c r="T2202" s="158"/>
      <c r="AT2202" s="153" t="s">
        <v>249</v>
      </c>
      <c r="AU2202" s="153" t="s">
        <v>86</v>
      </c>
      <c r="AV2202" s="12" t="s">
        <v>86</v>
      </c>
      <c r="AW2202" s="12" t="s">
        <v>30</v>
      </c>
      <c r="AX2202" s="12" t="s">
        <v>73</v>
      </c>
      <c r="AY2202" s="153" t="s">
        <v>241</v>
      </c>
    </row>
    <row r="2203" spans="2:65" s="12" customFormat="1" ht="12">
      <c r="B2203" s="151"/>
      <c r="D2203" s="152" t="s">
        <v>249</v>
      </c>
      <c r="E2203" s="153" t="s">
        <v>1</v>
      </c>
      <c r="F2203" s="154" t="s">
        <v>641</v>
      </c>
      <c r="H2203" s="155">
        <v>17.690000000000001</v>
      </c>
      <c r="I2203" s="156"/>
      <c r="L2203" s="151"/>
      <c r="M2203" s="157"/>
      <c r="T2203" s="158"/>
      <c r="AT2203" s="153" t="s">
        <v>249</v>
      </c>
      <c r="AU2203" s="153" t="s">
        <v>86</v>
      </c>
      <c r="AV2203" s="12" t="s">
        <v>86</v>
      </c>
      <c r="AW2203" s="12" t="s">
        <v>30</v>
      </c>
      <c r="AX2203" s="12" t="s">
        <v>73</v>
      </c>
      <c r="AY2203" s="153" t="s">
        <v>241</v>
      </c>
    </row>
    <row r="2204" spans="2:65" s="12" customFormat="1" ht="12">
      <c r="B2204" s="151"/>
      <c r="D2204" s="152" t="s">
        <v>249</v>
      </c>
      <c r="E2204" s="153" t="s">
        <v>1</v>
      </c>
      <c r="F2204" s="154" t="s">
        <v>642</v>
      </c>
      <c r="H2204" s="155">
        <v>-1.4</v>
      </c>
      <c r="I2204" s="156"/>
      <c r="L2204" s="151"/>
      <c r="M2204" s="157"/>
      <c r="T2204" s="158"/>
      <c r="AT2204" s="153" t="s">
        <v>249</v>
      </c>
      <c r="AU2204" s="153" t="s">
        <v>86</v>
      </c>
      <c r="AV2204" s="12" t="s">
        <v>86</v>
      </c>
      <c r="AW2204" s="12" t="s">
        <v>30</v>
      </c>
      <c r="AX2204" s="12" t="s">
        <v>73</v>
      </c>
      <c r="AY2204" s="153" t="s">
        <v>241</v>
      </c>
    </row>
    <row r="2205" spans="2:65" s="12" customFormat="1" ht="12">
      <c r="B2205" s="151"/>
      <c r="D2205" s="152" t="s">
        <v>249</v>
      </c>
      <c r="E2205" s="153" t="s">
        <v>1</v>
      </c>
      <c r="F2205" s="154" t="s">
        <v>643</v>
      </c>
      <c r="H2205" s="155">
        <v>35.206000000000003</v>
      </c>
      <c r="I2205" s="156"/>
      <c r="L2205" s="151"/>
      <c r="M2205" s="157"/>
      <c r="T2205" s="158"/>
      <c r="AT2205" s="153" t="s">
        <v>249</v>
      </c>
      <c r="AU2205" s="153" t="s">
        <v>86</v>
      </c>
      <c r="AV2205" s="12" t="s">
        <v>86</v>
      </c>
      <c r="AW2205" s="12" t="s">
        <v>30</v>
      </c>
      <c r="AX2205" s="12" t="s">
        <v>73</v>
      </c>
      <c r="AY2205" s="153" t="s">
        <v>241</v>
      </c>
    </row>
    <row r="2206" spans="2:65" s="12" customFormat="1" ht="12">
      <c r="B2206" s="151"/>
      <c r="D2206" s="152" t="s">
        <v>249</v>
      </c>
      <c r="E2206" s="153" t="s">
        <v>1</v>
      </c>
      <c r="F2206" s="154" t="s">
        <v>642</v>
      </c>
      <c r="H2206" s="155">
        <v>-1.4</v>
      </c>
      <c r="I2206" s="156"/>
      <c r="L2206" s="151"/>
      <c r="M2206" s="157"/>
      <c r="T2206" s="158"/>
      <c r="AT2206" s="153" t="s">
        <v>249</v>
      </c>
      <c r="AU2206" s="153" t="s">
        <v>86</v>
      </c>
      <c r="AV2206" s="12" t="s">
        <v>86</v>
      </c>
      <c r="AW2206" s="12" t="s">
        <v>30</v>
      </c>
      <c r="AX2206" s="12" t="s">
        <v>73</v>
      </c>
      <c r="AY2206" s="153" t="s">
        <v>241</v>
      </c>
    </row>
    <row r="2207" spans="2:65" s="12" customFormat="1" ht="12">
      <c r="B2207" s="151"/>
      <c r="D2207" s="152" t="s">
        <v>249</v>
      </c>
      <c r="E2207" s="153" t="s">
        <v>1</v>
      </c>
      <c r="F2207" s="154" t="s">
        <v>635</v>
      </c>
      <c r="H2207" s="155">
        <v>-1.6</v>
      </c>
      <c r="I2207" s="156"/>
      <c r="L2207" s="151"/>
      <c r="M2207" s="157"/>
      <c r="T2207" s="158"/>
      <c r="AT2207" s="153" t="s">
        <v>249</v>
      </c>
      <c r="AU2207" s="153" t="s">
        <v>86</v>
      </c>
      <c r="AV2207" s="12" t="s">
        <v>86</v>
      </c>
      <c r="AW2207" s="12" t="s">
        <v>30</v>
      </c>
      <c r="AX2207" s="12" t="s">
        <v>73</v>
      </c>
      <c r="AY2207" s="153" t="s">
        <v>241</v>
      </c>
    </row>
    <row r="2208" spans="2:65" s="12" customFormat="1" ht="12">
      <c r="B2208" s="151"/>
      <c r="D2208" s="152" t="s">
        <v>249</v>
      </c>
      <c r="E2208" s="153" t="s">
        <v>1</v>
      </c>
      <c r="F2208" s="154" t="s">
        <v>644</v>
      </c>
      <c r="H2208" s="155">
        <v>-2.2280000000000002</v>
      </c>
      <c r="I2208" s="156"/>
      <c r="L2208" s="151"/>
      <c r="M2208" s="157"/>
      <c r="T2208" s="158"/>
      <c r="AT2208" s="153" t="s">
        <v>249</v>
      </c>
      <c r="AU2208" s="153" t="s">
        <v>86</v>
      </c>
      <c r="AV2208" s="12" t="s">
        <v>86</v>
      </c>
      <c r="AW2208" s="12" t="s">
        <v>30</v>
      </c>
      <c r="AX2208" s="12" t="s">
        <v>73</v>
      </c>
      <c r="AY2208" s="153" t="s">
        <v>241</v>
      </c>
    </row>
    <row r="2209" spans="2:51" s="12" customFormat="1" ht="12">
      <c r="B2209" s="151"/>
      <c r="D2209" s="152" t="s">
        <v>249</v>
      </c>
      <c r="E2209" s="153" t="s">
        <v>1</v>
      </c>
      <c r="F2209" s="154" t="s">
        <v>645</v>
      </c>
      <c r="H2209" s="155">
        <v>1.073</v>
      </c>
      <c r="I2209" s="156"/>
      <c r="L2209" s="151"/>
      <c r="M2209" s="157"/>
      <c r="T2209" s="158"/>
      <c r="AT2209" s="153" t="s">
        <v>249</v>
      </c>
      <c r="AU2209" s="153" t="s">
        <v>86</v>
      </c>
      <c r="AV2209" s="12" t="s">
        <v>86</v>
      </c>
      <c r="AW2209" s="12" t="s">
        <v>30</v>
      </c>
      <c r="AX2209" s="12" t="s">
        <v>73</v>
      </c>
      <c r="AY2209" s="153" t="s">
        <v>241</v>
      </c>
    </row>
    <row r="2210" spans="2:51" s="12" customFormat="1" ht="12">
      <c r="B2210" s="151"/>
      <c r="D2210" s="152" t="s">
        <v>249</v>
      </c>
      <c r="E2210" s="153" t="s">
        <v>1</v>
      </c>
      <c r="F2210" s="154" t="s">
        <v>646</v>
      </c>
      <c r="H2210" s="155">
        <v>99.18</v>
      </c>
      <c r="I2210" s="156"/>
      <c r="L2210" s="151"/>
      <c r="M2210" s="157"/>
      <c r="T2210" s="158"/>
      <c r="AT2210" s="153" t="s">
        <v>249</v>
      </c>
      <c r="AU2210" s="153" t="s">
        <v>86</v>
      </c>
      <c r="AV2210" s="12" t="s">
        <v>86</v>
      </c>
      <c r="AW2210" s="12" t="s">
        <v>30</v>
      </c>
      <c r="AX2210" s="12" t="s">
        <v>73</v>
      </c>
      <c r="AY2210" s="153" t="s">
        <v>241</v>
      </c>
    </row>
    <row r="2211" spans="2:51" s="12" customFormat="1" ht="12">
      <c r="B2211" s="151"/>
      <c r="D2211" s="152" t="s">
        <v>249</v>
      </c>
      <c r="E2211" s="153" t="s">
        <v>1</v>
      </c>
      <c r="F2211" s="154" t="s">
        <v>647</v>
      </c>
      <c r="H2211" s="155">
        <v>-2.8</v>
      </c>
      <c r="I2211" s="156"/>
      <c r="L2211" s="151"/>
      <c r="M2211" s="157"/>
      <c r="T2211" s="158"/>
      <c r="AT2211" s="153" t="s">
        <v>249</v>
      </c>
      <c r="AU2211" s="153" t="s">
        <v>86</v>
      </c>
      <c r="AV2211" s="12" t="s">
        <v>86</v>
      </c>
      <c r="AW2211" s="12" t="s">
        <v>30</v>
      </c>
      <c r="AX2211" s="12" t="s">
        <v>73</v>
      </c>
      <c r="AY2211" s="153" t="s">
        <v>241</v>
      </c>
    </row>
    <row r="2212" spans="2:51" s="12" customFormat="1" ht="12">
      <c r="B2212" s="151"/>
      <c r="D2212" s="152" t="s">
        <v>249</v>
      </c>
      <c r="E2212" s="153" t="s">
        <v>1</v>
      </c>
      <c r="F2212" s="154" t="s">
        <v>640</v>
      </c>
      <c r="H2212" s="155">
        <v>-2</v>
      </c>
      <c r="I2212" s="156"/>
      <c r="L2212" s="151"/>
      <c r="M2212" s="157"/>
      <c r="T2212" s="158"/>
      <c r="AT2212" s="153" t="s">
        <v>249</v>
      </c>
      <c r="AU2212" s="153" t="s">
        <v>86</v>
      </c>
      <c r="AV2212" s="12" t="s">
        <v>86</v>
      </c>
      <c r="AW2212" s="12" t="s">
        <v>30</v>
      </c>
      <c r="AX2212" s="12" t="s">
        <v>73</v>
      </c>
      <c r="AY2212" s="153" t="s">
        <v>241</v>
      </c>
    </row>
    <row r="2213" spans="2:51" s="12" customFormat="1" ht="12">
      <c r="B2213" s="151"/>
      <c r="D2213" s="152" t="s">
        <v>249</v>
      </c>
      <c r="E2213" s="153" t="s">
        <v>1</v>
      </c>
      <c r="F2213" s="154" t="s">
        <v>644</v>
      </c>
      <c r="H2213" s="155">
        <v>-2.2280000000000002</v>
      </c>
      <c r="I2213" s="156"/>
      <c r="L2213" s="151"/>
      <c r="M2213" s="157"/>
      <c r="T2213" s="158"/>
      <c r="AT2213" s="153" t="s">
        <v>249</v>
      </c>
      <c r="AU2213" s="153" t="s">
        <v>86</v>
      </c>
      <c r="AV2213" s="12" t="s">
        <v>86</v>
      </c>
      <c r="AW2213" s="12" t="s">
        <v>30</v>
      </c>
      <c r="AX2213" s="12" t="s">
        <v>73</v>
      </c>
      <c r="AY2213" s="153" t="s">
        <v>241</v>
      </c>
    </row>
    <row r="2214" spans="2:51" s="12" customFormat="1" ht="12">
      <c r="B2214" s="151"/>
      <c r="D2214" s="152" t="s">
        <v>249</v>
      </c>
      <c r="E2214" s="153" t="s">
        <v>1</v>
      </c>
      <c r="F2214" s="154" t="s">
        <v>648</v>
      </c>
      <c r="H2214" s="155">
        <v>-14.477</v>
      </c>
      <c r="I2214" s="156"/>
      <c r="L2214" s="151"/>
      <c r="M2214" s="157"/>
      <c r="T2214" s="158"/>
      <c r="AT2214" s="153" t="s">
        <v>249</v>
      </c>
      <c r="AU2214" s="153" t="s">
        <v>86</v>
      </c>
      <c r="AV2214" s="12" t="s">
        <v>86</v>
      </c>
      <c r="AW2214" s="12" t="s">
        <v>30</v>
      </c>
      <c r="AX2214" s="12" t="s">
        <v>73</v>
      </c>
      <c r="AY2214" s="153" t="s">
        <v>241</v>
      </c>
    </row>
    <row r="2215" spans="2:51" s="12" customFormat="1" ht="12">
      <c r="B2215" s="151"/>
      <c r="D2215" s="152" t="s">
        <v>249</v>
      </c>
      <c r="E2215" s="153" t="s">
        <v>1</v>
      </c>
      <c r="F2215" s="154" t="s">
        <v>645</v>
      </c>
      <c r="H2215" s="155">
        <v>1.073</v>
      </c>
      <c r="I2215" s="156"/>
      <c r="L2215" s="151"/>
      <c r="M2215" s="157"/>
      <c r="T2215" s="158"/>
      <c r="AT2215" s="153" t="s">
        <v>249</v>
      </c>
      <c r="AU2215" s="153" t="s">
        <v>86</v>
      </c>
      <c r="AV2215" s="12" t="s">
        <v>86</v>
      </c>
      <c r="AW2215" s="12" t="s">
        <v>30</v>
      </c>
      <c r="AX2215" s="12" t="s">
        <v>73</v>
      </c>
      <c r="AY2215" s="153" t="s">
        <v>241</v>
      </c>
    </row>
    <row r="2216" spans="2:51" s="12" customFormat="1" ht="12">
      <c r="B2216" s="151"/>
      <c r="D2216" s="152" t="s">
        <v>249</v>
      </c>
      <c r="E2216" s="153" t="s">
        <v>1</v>
      </c>
      <c r="F2216" s="154" t="s">
        <v>649</v>
      </c>
      <c r="H2216" s="155">
        <v>3.73</v>
      </c>
      <c r="I2216" s="156"/>
      <c r="L2216" s="151"/>
      <c r="M2216" s="157"/>
      <c r="T2216" s="158"/>
      <c r="AT2216" s="153" t="s">
        <v>249</v>
      </c>
      <c r="AU2216" s="153" t="s">
        <v>86</v>
      </c>
      <c r="AV2216" s="12" t="s">
        <v>86</v>
      </c>
      <c r="AW2216" s="12" t="s">
        <v>30</v>
      </c>
      <c r="AX2216" s="12" t="s">
        <v>73</v>
      </c>
      <c r="AY2216" s="153" t="s">
        <v>241</v>
      </c>
    </row>
    <row r="2217" spans="2:51" s="12" customFormat="1" ht="12">
      <c r="B2217" s="151"/>
      <c r="D2217" s="152" t="s">
        <v>249</v>
      </c>
      <c r="E2217" s="153" t="s">
        <v>1</v>
      </c>
      <c r="F2217" s="154" t="s">
        <v>650</v>
      </c>
      <c r="H2217" s="155">
        <v>29.434999999999999</v>
      </c>
      <c r="I2217" s="156"/>
      <c r="L2217" s="151"/>
      <c r="M2217" s="157"/>
      <c r="T2217" s="158"/>
      <c r="AT2217" s="153" t="s">
        <v>249</v>
      </c>
      <c r="AU2217" s="153" t="s">
        <v>86</v>
      </c>
      <c r="AV2217" s="12" t="s">
        <v>86</v>
      </c>
      <c r="AW2217" s="12" t="s">
        <v>30</v>
      </c>
      <c r="AX2217" s="12" t="s">
        <v>73</v>
      </c>
      <c r="AY2217" s="153" t="s">
        <v>241</v>
      </c>
    </row>
    <row r="2218" spans="2:51" s="12" customFormat="1" ht="12">
      <c r="B2218" s="151"/>
      <c r="D2218" s="152" t="s">
        <v>249</v>
      </c>
      <c r="E2218" s="153" t="s">
        <v>1</v>
      </c>
      <c r="F2218" s="154" t="s">
        <v>642</v>
      </c>
      <c r="H2218" s="155">
        <v>-1.4</v>
      </c>
      <c r="I2218" s="156"/>
      <c r="L2218" s="151"/>
      <c r="M2218" s="157"/>
      <c r="T2218" s="158"/>
      <c r="AT2218" s="153" t="s">
        <v>249</v>
      </c>
      <c r="AU2218" s="153" t="s">
        <v>86</v>
      </c>
      <c r="AV2218" s="12" t="s">
        <v>86</v>
      </c>
      <c r="AW2218" s="12" t="s">
        <v>30</v>
      </c>
      <c r="AX2218" s="12" t="s">
        <v>73</v>
      </c>
      <c r="AY2218" s="153" t="s">
        <v>241</v>
      </c>
    </row>
    <row r="2219" spans="2:51" s="12" customFormat="1" ht="12">
      <c r="B2219" s="151"/>
      <c r="D2219" s="152" t="s">
        <v>249</v>
      </c>
      <c r="E2219" s="153" t="s">
        <v>1</v>
      </c>
      <c r="F2219" s="154" t="s">
        <v>651</v>
      </c>
      <c r="H2219" s="155">
        <v>29.725000000000001</v>
      </c>
      <c r="I2219" s="156"/>
      <c r="L2219" s="151"/>
      <c r="M2219" s="157"/>
      <c r="T2219" s="158"/>
      <c r="AT2219" s="153" t="s">
        <v>249</v>
      </c>
      <c r="AU2219" s="153" t="s">
        <v>86</v>
      </c>
      <c r="AV2219" s="12" t="s">
        <v>86</v>
      </c>
      <c r="AW2219" s="12" t="s">
        <v>30</v>
      </c>
      <c r="AX2219" s="12" t="s">
        <v>73</v>
      </c>
      <c r="AY2219" s="153" t="s">
        <v>241</v>
      </c>
    </row>
    <row r="2220" spans="2:51" s="12" customFormat="1" ht="12">
      <c r="B2220" s="151"/>
      <c r="D2220" s="152" t="s">
        <v>249</v>
      </c>
      <c r="E2220" s="153" t="s">
        <v>1</v>
      </c>
      <c r="F2220" s="154" t="s">
        <v>652</v>
      </c>
      <c r="H2220" s="155">
        <v>-1.8</v>
      </c>
      <c r="I2220" s="156"/>
      <c r="L2220" s="151"/>
      <c r="M2220" s="157"/>
      <c r="T2220" s="158"/>
      <c r="AT2220" s="153" t="s">
        <v>249</v>
      </c>
      <c r="AU2220" s="153" t="s">
        <v>86</v>
      </c>
      <c r="AV2220" s="12" t="s">
        <v>86</v>
      </c>
      <c r="AW2220" s="12" t="s">
        <v>30</v>
      </c>
      <c r="AX2220" s="12" t="s">
        <v>73</v>
      </c>
      <c r="AY2220" s="153" t="s">
        <v>241</v>
      </c>
    </row>
    <row r="2221" spans="2:51" s="12" customFormat="1" ht="12">
      <c r="B2221" s="151"/>
      <c r="D2221" s="152" t="s">
        <v>249</v>
      </c>
      <c r="E2221" s="153" t="s">
        <v>1</v>
      </c>
      <c r="F2221" s="154" t="s">
        <v>653</v>
      </c>
      <c r="H2221" s="155">
        <v>49.445</v>
      </c>
      <c r="I2221" s="156"/>
      <c r="L2221" s="151"/>
      <c r="M2221" s="157"/>
      <c r="T2221" s="158"/>
      <c r="AT2221" s="153" t="s">
        <v>249</v>
      </c>
      <c r="AU2221" s="153" t="s">
        <v>86</v>
      </c>
      <c r="AV2221" s="12" t="s">
        <v>86</v>
      </c>
      <c r="AW2221" s="12" t="s">
        <v>30</v>
      </c>
      <c r="AX2221" s="12" t="s">
        <v>73</v>
      </c>
      <c r="AY2221" s="153" t="s">
        <v>241</v>
      </c>
    </row>
    <row r="2222" spans="2:51" s="12" customFormat="1" ht="12">
      <c r="B2222" s="151"/>
      <c r="D2222" s="152" t="s">
        <v>249</v>
      </c>
      <c r="E2222" s="153" t="s">
        <v>1</v>
      </c>
      <c r="F2222" s="154" t="s">
        <v>640</v>
      </c>
      <c r="H2222" s="155">
        <v>-2</v>
      </c>
      <c r="I2222" s="156"/>
      <c r="L2222" s="151"/>
      <c r="M2222" s="157"/>
      <c r="T2222" s="158"/>
      <c r="AT2222" s="153" t="s">
        <v>249</v>
      </c>
      <c r="AU2222" s="153" t="s">
        <v>86</v>
      </c>
      <c r="AV2222" s="12" t="s">
        <v>86</v>
      </c>
      <c r="AW2222" s="12" t="s">
        <v>30</v>
      </c>
      <c r="AX2222" s="12" t="s">
        <v>73</v>
      </c>
      <c r="AY2222" s="153" t="s">
        <v>241</v>
      </c>
    </row>
    <row r="2223" spans="2:51" s="12" customFormat="1" ht="12">
      <c r="B2223" s="151"/>
      <c r="D2223" s="152" t="s">
        <v>249</v>
      </c>
      <c r="E2223" s="153" t="s">
        <v>1</v>
      </c>
      <c r="F2223" s="154" t="s">
        <v>644</v>
      </c>
      <c r="H2223" s="155">
        <v>-2.2280000000000002</v>
      </c>
      <c r="I2223" s="156"/>
      <c r="L2223" s="151"/>
      <c r="M2223" s="157"/>
      <c r="T2223" s="158"/>
      <c r="AT2223" s="153" t="s">
        <v>249</v>
      </c>
      <c r="AU2223" s="153" t="s">
        <v>86</v>
      </c>
      <c r="AV2223" s="12" t="s">
        <v>86</v>
      </c>
      <c r="AW2223" s="12" t="s">
        <v>30</v>
      </c>
      <c r="AX2223" s="12" t="s">
        <v>73</v>
      </c>
      <c r="AY2223" s="153" t="s">
        <v>241</v>
      </c>
    </row>
    <row r="2224" spans="2:51" s="12" customFormat="1" ht="12">
      <c r="B2224" s="151"/>
      <c r="D2224" s="152" t="s">
        <v>249</v>
      </c>
      <c r="E2224" s="153" t="s">
        <v>1</v>
      </c>
      <c r="F2224" s="154" t="s">
        <v>645</v>
      </c>
      <c r="H2224" s="155">
        <v>1.073</v>
      </c>
      <c r="I2224" s="156"/>
      <c r="L2224" s="151"/>
      <c r="M2224" s="157"/>
      <c r="T2224" s="158"/>
      <c r="AT2224" s="153" t="s">
        <v>249</v>
      </c>
      <c r="AU2224" s="153" t="s">
        <v>86</v>
      </c>
      <c r="AV2224" s="12" t="s">
        <v>86</v>
      </c>
      <c r="AW2224" s="12" t="s">
        <v>30</v>
      </c>
      <c r="AX2224" s="12" t="s">
        <v>73</v>
      </c>
      <c r="AY2224" s="153" t="s">
        <v>241</v>
      </c>
    </row>
    <row r="2225" spans="2:51" s="12" customFormat="1" ht="12">
      <c r="B2225" s="151"/>
      <c r="D2225" s="152" t="s">
        <v>249</v>
      </c>
      <c r="E2225" s="153" t="s">
        <v>1</v>
      </c>
      <c r="F2225" s="154" t="s">
        <v>654</v>
      </c>
      <c r="H2225" s="155">
        <v>49.445</v>
      </c>
      <c r="I2225" s="156"/>
      <c r="L2225" s="151"/>
      <c r="M2225" s="157"/>
      <c r="T2225" s="158"/>
      <c r="AT2225" s="153" t="s">
        <v>249</v>
      </c>
      <c r="AU2225" s="153" t="s">
        <v>86</v>
      </c>
      <c r="AV2225" s="12" t="s">
        <v>86</v>
      </c>
      <c r="AW2225" s="12" t="s">
        <v>30</v>
      </c>
      <c r="AX2225" s="12" t="s">
        <v>73</v>
      </c>
      <c r="AY2225" s="153" t="s">
        <v>241</v>
      </c>
    </row>
    <row r="2226" spans="2:51" s="12" customFormat="1" ht="12">
      <c r="B2226" s="151"/>
      <c r="D2226" s="152" t="s">
        <v>249</v>
      </c>
      <c r="E2226" s="153" t="s">
        <v>1</v>
      </c>
      <c r="F2226" s="154" t="s">
        <v>640</v>
      </c>
      <c r="H2226" s="155">
        <v>-2</v>
      </c>
      <c r="I2226" s="156"/>
      <c r="L2226" s="151"/>
      <c r="M2226" s="157"/>
      <c r="T2226" s="158"/>
      <c r="AT2226" s="153" t="s">
        <v>249</v>
      </c>
      <c r="AU2226" s="153" t="s">
        <v>86</v>
      </c>
      <c r="AV2226" s="12" t="s">
        <v>86</v>
      </c>
      <c r="AW2226" s="12" t="s">
        <v>30</v>
      </c>
      <c r="AX2226" s="12" t="s">
        <v>73</v>
      </c>
      <c r="AY2226" s="153" t="s">
        <v>241</v>
      </c>
    </row>
    <row r="2227" spans="2:51" s="12" customFormat="1" ht="12">
      <c r="B2227" s="151"/>
      <c r="D2227" s="152" t="s">
        <v>249</v>
      </c>
      <c r="E2227" s="153" t="s">
        <v>1</v>
      </c>
      <c r="F2227" s="154" t="s">
        <v>644</v>
      </c>
      <c r="H2227" s="155">
        <v>-2.2280000000000002</v>
      </c>
      <c r="I2227" s="156"/>
      <c r="L2227" s="151"/>
      <c r="M2227" s="157"/>
      <c r="T2227" s="158"/>
      <c r="AT2227" s="153" t="s">
        <v>249</v>
      </c>
      <c r="AU2227" s="153" t="s">
        <v>86</v>
      </c>
      <c r="AV2227" s="12" t="s">
        <v>86</v>
      </c>
      <c r="AW2227" s="12" t="s">
        <v>30</v>
      </c>
      <c r="AX2227" s="12" t="s">
        <v>73</v>
      </c>
      <c r="AY2227" s="153" t="s">
        <v>241</v>
      </c>
    </row>
    <row r="2228" spans="2:51" s="12" customFormat="1" ht="12">
      <c r="B2228" s="151"/>
      <c r="D2228" s="152" t="s">
        <v>249</v>
      </c>
      <c r="E2228" s="153" t="s">
        <v>1</v>
      </c>
      <c r="F2228" s="154" t="s">
        <v>645</v>
      </c>
      <c r="H2228" s="155">
        <v>1.073</v>
      </c>
      <c r="I2228" s="156"/>
      <c r="L2228" s="151"/>
      <c r="M2228" s="157"/>
      <c r="T2228" s="158"/>
      <c r="AT2228" s="153" t="s">
        <v>249</v>
      </c>
      <c r="AU2228" s="153" t="s">
        <v>86</v>
      </c>
      <c r="AV2228" s="12" t="s">
        <v>86</v>
      </c>
      <c r="AW2228" s="12" t="s">
        <v>30</v>
      </c>
      <c r="AX2228" s="12" t="s">
        <v>73</v>
      </c>
      <c r="AY2228" s="153" t="s">
        <v>241</v>
      </c>
    </row>
    <row r="2229" spans="2:51" s="12" customFormat="1" ht="12">
      <c r="B2229" s="151"/>
      <c r="D2229" s="152" t="s">
        <v>249</v>
      </c>
      <c r="E2229" s="153" t="s">
        <v>1</v>
      </c>
      <c r="F2229" s="154" t="s">
        <v>655</v>
      </c>
      <c r="H2229" s="155">
        <v>29.725000000000001</v>
      </c>
      <c r="I2229" s="156"/>
      <c r="L2229" s="151"/>
      <c r="M2229" s="157"/>
      <c r="T2229" s="158"/>
      <c r="AT2229" s="153" t="s">
        <v>249</v>
      </c>
      <c r="AU2229" s="153" t="s">
        <v>86</v>
      </c>
      <c r="AV2229" s="12" t="s">
        <v>86</v>
      </c>
      <c r="AW2229" s="12" t="s">
        <v>30</v>
      </c>
      <c r="AX2229" s="12" t="s">
        <v>73</v>
      </c>
      <c r="AY2229" s="153" t="s">
        <v>241</v>
      </c>
    </row>
    <row r="2230" spans="2:51" s="12" customFormat="1" ht="12">
      <c r="B2230" s="151"/>
      <c r="D2230" s="152" t="s">
        <v>249</v>
      </c>
      <c r="E2230" s="153" t="s">
        <v>1</v>
      </c>
      <c r="F2230" s="154" t="s">
        <v>652</v>
      </c>
      <c r="H2230" s="155">
        <v>-1.8</v>
      </c>
      <c r="I2230" s="156"/>
      <c r="L2230" s="151"/>
      <c r="M2230" s="157"/>
      <c r="T2230" s="158"/>
      <c r="AT2230" s="153" t="s">
        <v>249</v>
      </c>
      <c r="AU2230" s="153" t="s">
        <v>86</v>
      </c>
      <c r="AV2230" s="12" t="s">
        <v>86</v>
      </c>
      <c r="AW2230" s="12" t="s">
        <v>30</v>
      </c>
      <c r="AX2230" s="12" t="s">
        <v>73</v>
      </c>
      <c r="AY2230" s="153" t="s">
        <v>241</v>
      </c>
    </row>
    <row r="2231" spans="2:51" s="12" customFormat="1" ht="12">
      <c r="B2231" s="151"/>
      <c r="D2231" s="152" t="s">
        <v>249</v>
      </c>
      <c r="E2231" s="153" t="s">
        <v>1</v>
      </c>
      <c r="F2231" s="154" t="s">
        <v>656</v>
      </c>
      <c r="H2231" s="155">
        <v>29.725000000000001</v>
      </c>
      <c r="I2231" s="156"/>
      <c r="L2231" s="151"/>
      <c r="M2231" s="157"/>
      <c r="T2231" s="158"/>
      <c r="AT2231" s="153" t="s">
        <v>249</v>
      </c>
      <c r="AU2231" s="153" t="s">
        <v>86</v>
      </c>
      <c r="AV2231" s="12" t="s">
        <v>86</v>
      </c>
      <c r="AW2231" s="12" t="s">
        <v>30</v>
      </c>
      <c r="AX2231" s="12" t="s">
        <v>73</v>
      </c>
      <c r="AY2231" s="153" t="s">
        <v>241</v>
      </c>
    </row>
    <row r="2232" spans="2:51" s="12" customFormat="1" ht="12">
      <c r="B2232" s="151"/>
      <c r="D2232" s="152" t="s">
        <v>249</v>
      </c>
      <c r="E2232" s="153" t="s">
        <v>1</v>
      </c>
      <c r="F2232" s="154" t="s">
        <v>652</v>
      </c>
      <c r="H2232" s="155">
        <v>-1.8</v>
      </c>
      <c r="I2232" s="156"/>
      <c r="L2232" s="151"/>
      <c r="M2232" s="157"/>
      <c r="T2232" s="158"/>
      <c r="AT2232" s="153" t="s">
        <v>249</v>
      </c>
      <c r="AU2232" s="153" t="s">
        <v>86</v>
      </c>
      <c r="AV2232" s="12" t="s">
        <v>86</v>
      </c>
      <c r="AW2232" s="12" t="s">
        <v>30</v>
      </c>
      <c r="AX2232" s="12" t="s">
        <v>73</v>
      </c>
      <c r="AY2232" s="153" t="s">
        <v>241</v>
      </c>
    </row>
    <row r="2233" spans="2:51" s="12" customFormat="1" ht="12">
      <c r="B2233" s="151"/>
      <c r="D2233" s="152" t="s">
        <v>249</v>
      </c>
      <c r="E2233" s="153" t="s">
        <v>1</v>
      </c>
      <c r="F2233" s="154" t="s">
        <v>657</v>
      </c>
      <c r="H2233" s="155">
        <v>49.445</v>
      </c>
      <c r="I2233" s="156"/>
      <c r="L2233" s="151"/>
      <c r="M2233" s="157"/>
      <c r="T2233" s="158"/>
      <c r="AT2233" s="153" t="s">
        <v>249</v>
      </c>
      <c r="AU2233" s="153" t="s">
        <v>86</v>
      </c>
      <c r="AV2233" s="12" t="s">
        <v>86</v>
      </c>
      <c r="AW2233" s="12" t="s">
        <v>30</v>
      </c>
      <c r="AX2233" s="12" t="s">
        <v>73</v>
      </c>
      <c r="AY2233" s="153" t="s">
        <v>241</v>
      </c>
    </row>
    <row r="2234" spans="2:51" s="12" customFormat="1" ht="12">
      <c r="B2234" s="151"/>
      <c r="D2234" s="152" t="s">
        <v>249</v>
      </c>
      <c r="E2234" s="153" t="s">
        <v>1</v>
      </c>
      <c r="F2234" s="154" t="s">
        <v>652</v>
      </c>
      <c r="H2234" s="155">
        <v>-1.8</v>
      </c>
      <c r="I2234" s="156"/>
      <c r="L2234" s="151"/>
      <c r="M2234" s="157"/>
      <c r="T2234" s="158"/>
      <c r="AT2234" s="153" t="s">
        <v>249</v>
      </c>
      <c r="AU2234" s="153" t="s">
        <v>86</v>
      </c>
      <c r="AV2234" s="12" t="s">
        <v>86</v>
      </c>
      <c r="AW2234" s="12" t="s">
        <v>30</v>
      </c>
      <c r="AX2234" s="12" t="s">
        <v>73</v>
      </c>
      <c r="AY2234" s="153" t="s">
        <v>241</v>
      </c>
    </row>
    <row r="2235" spans="2:51" s="12" customFormat="1" ht="12">
      <c r="B2235" s="151"/>
      <c r="D2235" s="152" t="s">
        <v>249</v>
      </c>
      <c r="E2235" s="153" t="s">
        <v>1</v>
      </c>
      <c r="F2235" s="154" t="s">
        <v>640</v>
      </c>
      <c r="H2235" s="155">
        <v>-2</v>
      </c>
      <c r="I2235" s="156"/>
      <c r="L2235" s="151"/>
      <c r="M2235" s="157"/>
      <c r="T2235" s="158"/>
      <c r="AT2235" s="153" t="s">
        <v>249</v>
      </c>
      <c r="AU2235" s="153" t="s">
        <v>86</v>
      </c>
      <c r="AV2235" s="12" t="s">
        <v>86</v>
      </c>
      <c r="AW2235" s="12" t="s">
        <v>30</v>
      </c>
      <c r="AX2235" s="12" t="s">
        <v>73</v>
      </c>
      <c r="AY2235" s="153" t="s">
        <v>241</v>
      </c>
    </row>
    <row r="2236" spans="2:51" s="12" customFormat="1" ht="12">
      <c r="B2236" s="151"/>
      <c r="D2236" s="152" t="s">
        <v>249</v>
      </c>
      <c r="E2236" s="153" t="s">
        <v>1</v>
      </c>
      <c r="F2236" s="154" t="s">
        <v>644</v>
      </c>
      <c r="H2236" s="155">
        <v>-2.2280000000000002</v>
      </c>
      <c r="I2236" s="156"/>
      <c r="L2236" s="151"/>
      <c r="M2236" s="157"/>
      <c r="T2236" s="158"/>
      <c r="AT2236" s="153" t="s">
        <v>249</v>
      </c>
      <c r="AU2236" s="153" t="s">
        <v>86</v>
      </c>
      <c r="AV2236" s="12" t="s">
        <v>86</v>
      </c>
      <c r="AW2236" s="12" t="s">
        <v>30</v>
      </c>
      <c r="AX2236" s="12" t="s">
        <v>73</v>
      </c>
      <c r="AY2236" s="153" t="s">
        <v>241</v>
      </c>
    </row>
    <row r="2237" spans="2:51" s="12" customFormat="1" ht="12">
      <c r="B2237" s="151"/>
      <c r="D2237" s="152" t="s">
        <v>249</v>
      </c>
      <c r="E2237" s="153" t="s">
        <v>1</v>
      </c>
      <c r="F2237" s="154" t="s">
        <v>645</v>
      </c>
      <c r="H2237" s="155">
        <v>1.073</v>
      </c>
      <c r="I2237" s="156"/>
      <c r="L2237" s="151"/>
      <c r="M2237" s="157"/>
      <c r="T2237" s="158"/>
      <c r="AT2237" s="153" t="s">
        <v>249</v>
      </c>
      <c r="AU2237" s="153" t="s">
        <v>86</v>
      </c>
      <c r="AV2237" s="12" t="s">
        <v>86</v>
      </c>
      <c r="AW2237" s="12" t="s">
        <v>30</v>
      </c>
      <c r="AX2237" s="12" t="s">
        <v>73</v>
      </c>
      <c r="AY2237" s="153" t="s">
        <v>241</v>
      </c>
    </row>
    <row r="2238" spans="2:51" s="12" customFormat="1" ht="12">
      <c r="B2238" s="151"/>
      <c r="D2238" s="152" t="s">
        <v>249</v>
      </c>
      <c r="E2238" s="153" t="s">
        <v>1</v>
      </c>
      <c r="F2238" s="154" t="s">
        <v>658</v>
      </c>
      <c r="H2238" s="155">
        <v>82.504999999999995</v>
      </c>
      <c r="I2238" s="156"/>
      <c r="L2238" s="151"/>
      <c r="M2238" s="157"/>
      <c r="T2238" s="158"/>
      <c r="AT2238" s="153" t="s">
        <v>249</v>
      </c>
      <c r="AU2238" s="153" t="s">
        <v>86</v>
      </c>
      <c r="AV2238" s="12" t="s">
        <v>86</v>
      </c>
      <c r="AW2238" s="12" t="s">
        <v>30</v>
      </c>
      <c r="AX2238" s="12" t="s">
        <v>73</v>
      </c>
      <c r="AY2238" s="153" t="s">
        <v>241</v>
      </c>
    </row>
    <row r="2239" spans="2:51" s="12" customFormat="1" ht="12">
      <c r="B2239" s="151"/>
      <c r="D2239" s="152" t="s">
        <v>249</v>
      </c>
      <c r="E2239" s="153" t="s">
        <v>1</v>
      </c>
      <c r="F2239" s="154" t="s">
        <v>659</v>
      </c>
      <c r="H2239" s="155">
        <v>-14</v>
      </c>
      <c r="I2239" s="156"/>
      <c r="L2239" s="151"/>
      <c r="M2239" s="157"/>
      <c r="T2239" s="158"/>
      <c r="AT2239" s="153" t="s">
        <v>249</v>
      </c>
      <c r="AU2239" s="153" t="s">
        <v>86</v>
      </c>
      <c r="AV2239" s="12" t="s">
        <v>86</v>
      </c>
      <c r="AW2239" s="12" t="s">
        <v>30</v>
      </c>
      <c r="AX2239" s="12" t="s">
        <v>73</v>
      </c>
      <c r="AY2239" s="153" t="s">
        <v>241</v>
      </c>
    </row>
    <row r="2240" spans="2:51" s="12" customFormat="1" ht="12">
      <c r="B2240" s="151"/>
      <c r="D2240" s="152" t="s">
        <v>249</v>
      </c>
      <c r="E2240" s="153" t="s">
        <v>1</v>
      </c>
      <c r="F2240" s="154" t="s">
        <v>660</v>
      </c>
      <c r="H2240" s="155">
        <v>-2.452</v>
      </c>
      <c r="I2240" s="156"/>
      <c r="L2240" s="151"/>
      <c r="M2240" s="157"/>
      <c r="T2240" s="158"/>
      <c r="AT2240" s="153" t="s">
        <v>249</v>
      </c>
      <c r="AU2240" s="153" t="s">
        <v>86</v>
      </c>
      <c r="AV2240" s="12" t="s">
        <v>86</v>
      </c>
      <c r="AW2240" s="12" t="s">
        <v>30</v>
      </c>
      <c r="AX2240" s="12" t="s">
        <v>73</v>
      </c>
      <c r="AY2240" s="153" t="s">
        <v>241</v>
      </c>
    </row>
    <row r="2241" spans="2:51" s="12" customFormat="1" ht="12">
      <c r="B2241" s="151"/>
      <c r="D2241" s="152" t="s">
        <v>249</v>
      </c>
      <c r="E2241" s="153" t="s">
        <v>1</v>
      </c>
      <c r="F2241" s="154" t="s">
        <v>661</v>
      </c>
      <c r="H2241" s="155">
        <v>1.373</v>
      </c>
      <c r="I2241" s="156"/>
      <c r="L2241" s="151"/>
      <c r="M2241" s="157"/>
      <c r="T2241" s="158"/>
      <c r="AT2241" s="153" t="s">
        <v>249</v>
      </c>
      <c r="AU2241" s="153" t="s">
        <v>86</v>
      </c>
      <c r="AV2241" s="12" t="s">
        <v>86</v>
      </c>
      <c r="AW2241" s="12" t="s">
        <v>30</v>
      </c>
      <c r="AX2241" s="12" t="s">
        <v>73</v>
      </c>
      <c r="AY2241" s="153" t="s">
        <v>241</v>
      </c>
    </row>
    <row r="2242" spans="2:51" s="12" customFormat="1" ht="12">
      <c r="B2242" s="151"/>
      <c r="D2242" s="152" t="s">
        <v>249</v>
      </c>
      <c r="E2242" s="153" t="s">
        <v>1</v>
      </c>
      <c r="F2242" s="154" t="s">
        <v>662</v>
      </c>
      <c r="H2242" s="155">
        <v>49.445</v>
      </c>
      <c r="I2242" s="156"/>
      <c r="L2242" s="151"/>
      <c r="M2242" s="157"/>
      <c r="T2242" s="158"/>
      <c r="AT2242" s="153" t="s">
        <v>249</v>
      </c>
      <c r="AU2242" s="153" t="s">
        <v>86</v>
      </c>
      <c r="AV2242" s="12" t="s">
        <v>86</v>
      </c>
      <c r="AW2242" s="12" t="s">
        <v>30</v>
      </c>
      <c r="AX2242" s="12" t="s">
        <v>73</v>
      </c>
      <c r="AY2242" s="153" t="s">
        <v>241</v>
      </c>
    </row>
    <row r="2243" spans="2:51" s="12" customFormat="1" ht="12">
      <c r="B2243" s="151"/>
      <c r="D2243" s="152" t="s">
        <v>249</v>
      </c>
      <c r="E2243" s="153" t="s">
        <v>1</v>
      </c>
      <c r="F2243" s="154" t="s">
        <v>652</v>
      </c>
      <c r="H2243" s="155">
        <v>-1.8</v>
      </c>
      <c r="I2243" s="156"/>
      <c r="L2243" s="151"/>
      <c r="M2243" s="157"/>
      <c r="T2243" s="158"/>
      <c r="AT2243" s="153" t="s">
        <v>249</v>
      </c>
      <c r="AU2243" s="153" t="s">
        <v>86</v>
      </c>
      <c r="AV2243" s="12" t="s">
        <v>86</v>
      </c>
      <c r="AW2243" s="12" t="s">
        <v>30</v>
      </c>
      <c r="AX2243" s="12" t="s">
        <v>73</v>
      </c>
      <c r="AY2243" s="153" t="s">
        <v>241</v>
      </c>
    </row>
    <row r="2244" spans="2:51" s="12" customFormat="1" ht="12">
      <c r="B2244" s="151"/>
      <c r="D2244" s="152" t="s">
        <v>249</v>
      </c>
      <c r="E2244" s="153" t="s">
        <v>1</v>
      </c>
      <c r="F2244" s="154" t="s">
        <v>640</v>
      </c>
      <c r="H2244" s="155">
        <v>-2</v>
      </c>
      <c r="I2244" s="156"/>
      <c r="L2244" s="151"/>
      <c r="M2244" s="157"/>
      <c r="T2244" s="158"/>
      <c r="AT2244" s="153" t="s">
        <v>249</v>
      </c>
      <c r="AU2244" s="153" t="s">
        <v>86</v>
      </c>
      <c r="AV2244" s="12" t="s">
        <v>86</v>
      </c>
      <c r="AW2244" s="12" t="s">
        <v>30</v>
      </c>
      <c r="AX2244" s="12" t="s">
        <v>73</v>
      </c>
      <c r="AY2244" s="153" t="s">
        <v>241</v>
      </c>
    </row>
    <row r="2245" spans="2:51" s="12" customFormat="1" ht="12">
      <c r="B2245" s="151"/>
      <c r="D2245" s="152" t="s">
        <v>249</v>
      </c>
      <c r="E2245" s="153" t="s">
        <v>1</v>
      </c>
      <c r="F2245" s="154" t="s">
        <v>644</v>
      </c>
      <c r="H2245" s="155">
        <v>-2.2280000000000002</v>
      </c>
      <c r="I2245" s="156"/>
      <c r="L2245" s="151"/>
      <c r="M2245" s="157"/>
      <c r="T2245" s="158"/>
      <c r="AT2245" s="153" t="s">
        <v>249</v>
      </c>
      <c r="AU2245" s="153" t="s">
        <v>86</v>
      </c>
      <c r="AV2245" s="12" t="s">
        <v>86</v>
      </c>
      <c r="AW2245" s="12" t="s">
        <v>30</v>
      </c>
      <c r="AX2245" s="12" t="s">
        <v>73</v>
      </c>
      <c r="AY2245" s="153" t="s">
        <v>241</v>
      </c>
    </row>
    <row r="2246" spans="2:51" s="12" customFormat="1" ht="12">
      <c r="B2246" s="151"/>
      <c r="D2246" s="152" t="s">
        <v>249</v>
      </c>
      <c r="E2246" s="153" t="s">
        <v>1</v>
      </c>
      <c r="F2246" s="154" t="s">
        <v>645</v>
      </c>
      <c r="H2246" s="155">
        <v>1.073</v>
      </c>
      <c r="I2246" s="156"/>
      <c r="L2246" s="151"/>
      <c r="M2246" s="157"/>
      <c r="T2246" s="158"/>
      <c r="AT2246" s="153" t="s">
        <v>249</v>
      </c>
      <c r="AU2246" s="153" t="s">
        <v>86</v>
      </c>
      <c r="AV2246" s="12" t="s">
        <v>86</v>
      </c>
      <c r="AW2246" s="12" t="s">
        <v>30</v>
      </c>
      <c r="AX2246" s="12" t="s">
        <v>73</v>
      </c>
      <c r="AY2246" s="153" t="s">
        <v>241</v>
      </c>
    </row>
    <row r="2247" spans="2:51" s="12" customFormat="1" ht="12">
      <c r="B2247" s="151"/>
      <c r="D2247" s="152" t="s">
        <v>249</v>
      </c>
      <c r="E2247" s="153" t="s">
        <v>1</v>
      </c>
      <c r="F2247" s="154" t="s">
        <v>663</v>
      </c>
      <c r="H2247" s="155">
        <v>29.725000000000001</v>
      </c>
      <c r="I2247" s="156"/>
      <c r="L2247" s="151"/>
      <c r="M2247" s="157"/>
      <c r="T2247" s="158"/>
      <c r="AT2247" s="153" t="s">
        <v>249</v>
      </c>
      <c r="AU2247" s="153" t="s">
        <v>86</v>
      </c>
      <c r="AV2247" s="12" t="s">
        <v>86</v>
      </c>
      <c r="AW2247" s="12" t="s">
        <v>30</v>
      </c>
      <c r="AX2247" s="12" t="s">
        <v>73</v>
      </c>
      <c r="AY2247" s="153" t="s">
        <v>241</v>
      </c>
    </row>
    <row r="2248" spans="2:51" s="12" customFormat="1" ht="12">
      <c r="B2248" s="151"/>
      <c r="D2248" s="152" t="s">
        <v>249</v>
      </c>
      <c r="E2248" s="153" t="s">
        <v>1</v>
      </c>
      <c r="F2248" s="154" t="s">
        <v>652</v>
      </c>
      <c r="H2248" s="155">
        <v>-1.8</v>
      </c>
      <c r="I2248" s="156"/>
      <c r="L2248" s="151"/>
      <c r="M2248" s="157"/>
      <c r="T2248" s="158"/>
      <c r="AT2248" s="153" t="s">
        <v>249</v>
      </c>
      <c r="AU2248" s="153" t="s">
        <v>86</v>
      </c>
      <c r="AV2248" s="12" t="s">
        <v>86</v>
      </c>
      <c r="AW2248" s="12" t="s">
        <v>30</v>
      </c>
      <c r="AX2248" s="12" t="s">
        <v>73</v>
      </c>
      <c r="AY2248" s="153" t="s">
        <v>241</v>
      </c>
    </row>
    <row r="2249" spans="2:51" s="12" customFormat="1" ht="12">
      <c r="B2249" s="151"/>
      <c r="D2249" s="152" t="s">
        <v>249</v>
      </c>
      <c r="E2249" s="153" t="s">
        <v>1</v>
      </c>
      <c r="F2249" s="154" t="s">
        <v>664</v>
      </c>
      <c r="H2249" s="155">
        <v>29.434999999999999</v>
      </c>
      <c r="I2249" s="156"/>
      <c r="L2249" s="151"/>
      <c r="M2249" s="157"/>
      <c r="T2249" s="158"/>
      <c r="AT2249" s="153" t="s">
        <v>249</v>
      </c>
      <c r="AU2249" s="153" t="s">
        <v>86</v>
      </c>
      <c r="AV2249" s="12" t="s">
        <v>86</v>
      </c>
      <c r="AW2249" s="12" t="s">
        <v>30</v>
      </c>
      <c r="AX2249" s="12" t="s">
        <v>73</v>
      </c>
      <c r="AY2249" s="153" t="s">
        <v>241</v>
      </c>
    </row>
    <row r="2250" spans="2:51" s="12" customFormat="1" ht="12">
      <c r="B2250" s="151"/>
      <c r="D2250" s="152" t="s">
        <v>249</v>
      </c>
      <c r="E2250" s="153" t="s">
        <v>1</v>
      </c>
      <c r="F2250" s="154" t="s">
        <v>652</v>
      </c>
      <c r="H2250" s="155">
        <v>-1.8</v>
      </c>
      <c r="I2250" s="156"/>
      <c r="L2250" s="151"/>
      <c r="M2250" s="157"/>
      <c r="T2250" s="158"/>
      <c r="AT2250" s="153" t="s">
        <v>249</v>
      </c>
      <c r="AU2250" s="153" t="s">
        <v>86</v>
      </c>
      <c r="AV2250" s="12" t="s">
        <v>86</v>
      </c>
      <c r="AW2250" s="12" t="s">
        <v>30</v>
      </c>
      <c r="AX2250" s="12" t="s">
        <v>73</v>
      </c>
      <c r="AY2250" s="153" t="s">
        <v>241</v>
      </c>
    </row>
    <row r="2251" spans="2:51" s="12" customFormat="1" ht="12">
      <c r="B2251" s="151"/>
      <c r="D2251" s="152" t="s">
        <v>249</v>
      </c>
      <c r="E2251" s="153" t="s">
        <v>1</v>
      </c>
      <c r="F2251" s="154" t="s">
        <v>665</v>
      </c>
      <c r="H2251" s="155">
        <v>49.445</v>
      </c>
      <c r="I2251" s="156"/>
      <c r="L2251" s="151"/>
      <c r="M2251" s="157"/>
      <c r="T2251" s="158"/>
      <c r="AT2251" s="153" t="s">
        <v>249</v>
      </c>
      <c r="AU2251" s="153" t="s">
        <v>86</v>
      </c>
      <c r="AV2251" s="12" t="s">
        <v>86</v>
      </c>
      <c r="AW2251" s="12" t="s">
        <v>30</v>
      </c>
      <c r="AX2251" s="12" t="s">
        <v>73</v>
      </c>
      <c r="AY2251" s="153" t="s">
        <v>241</v>
      </c>
    </row>
    <row r="2252" spans="2:51" s="12" customFormat="1" ht="12">
      <c r="B2252" s="151"/>
      <c r="D2252" s="152" t="s">
        <v>249</v>
      </c>
      <c r="E2252" s="153" t="s">
        <v>1</v>
      </c>
      <c r="F2252" s="154" t="s">
        <v>640</v>
      </c>
      <c r="H2252" s="155">
        <v>-2</v>
      </c>
      <c r="I2252" s="156"/>
      <c r="L2252" s="151"/>
      <c r="M2252" s="157"/>
      <c r="T2252" s="158"/>
      <c r="AT2252" s="153" t="s">
        <v>249</v>
      </c>
      <c r="AU2252" s="153" t="s">
        <v>86</v>
      </c>
      <c r="AV2252" s="12" t="s">
        <v>86</v>
      </c>
      <c r="AW2252" s="12" t="s">
        <v>30</v>
      </c>
      <c r="AX2252" s="12" t="s">
        <v>73</v>
      </c>
      <c r="AY2252" s="153" t="s">
        <v>241</v>
      </c>
    </row>
    <row r="2253" spans="2:51" s="12" customFormat="1" ht="12">
      <c r="B2253" s="151"/>
      <c r="D2253" s="152" t="s">
        <v>249</v>
      </c>
      <c r="E2253" s="153" t="s">
        <v>1</v>
      </c>
      <c r="F2253" s="154" t="s">
        <v>644</v>
      </c>
      <c r="H2253" s="155">
        <v>-2.2280000000000002</v>
      </c>
      <c r="I2253" s="156"/>
      <c r="L2253" s="151"/>
      <c r="M2253" s="157"/>
      <c r="T2253" s="158"/>
      <c r="AT2253" s="153" t="s">
        <v>249</v>
      </c>
      <c r="AU2253" s="153" t="s">
        <v>86</v>
      </c>
      <c r="AV2253" s="12" t="s">
        <v>86</v>
      </c>
      <c r="AW2253" s="12" t="s">
        <v>30</v>
      </c>
      <c r="AX2253" s="12" t="s">
        <v>73</v>
      </c>
      <c r="AY2253" s="153" t="s">
        <v>241</v>
      </c>
    </row>
    <row r="2254" spans="2:51" s="12" customFormat="1" ht="12">
      <c r="B2254" s="151"/>
      <c r="D2254" s="152" t="s">
        <v>249</v>
      </c>
      <c r="E2254" s="153" t="s">
        <v>1</v>
      </c>
      <c r="F2254" s="154" t="s">
        <v>645</v>
      </c>
      <c r="H2254" s="155">
        <v>1.073</v>
      </c>
      <c r="I2254" s="156"/>
      <c r="L2254" s="151"/>
      <c r="M2254" s="157"/>
      <c r="T2254" s="158"/>
      <c r="AT2254" s="153" t="s">
        <v>249</v>
      </c>
      <c r="AU2254" s="153" t="s">
        <v>86</v>
      </c>
      <c r="AV2254" s="12" t="s">
        <v>86</v>
      </c>
      <c r="AW2254" s="12" t="s">
        <v>30</v>
      </c>
      <c r="AX2254" s="12" t="s">
        <v>73</v>
      </c>
      <c r="AY2254" s="153" t="s">
        <v>241</v>
      </c>
    </row>
    <row r="2255" spans="2:51" s="12" customFormat="1" ht="12">
      <c r="B2255" s="151"/>
      <c r="D2255" s="152" t="s">
        <v>249</v>
      </c>
      <c r="E2255" s="153" t="s">
        <v>1</v>
      </c>
      <c r="F2255" s="154" t="s">
        <v>666</v>
      </c>
      <c r="H2255" s="155">
        <v>49.445</v>
      </c>
      <c r="I2255" s="156"/>
      <c r="L2255" s="151"/>
      <c r="M2255" s="157"/>
      <c r="T2255" s="158"/>
      <c r="AT2255" s="153" t="s">
        <v>249</v>
      </c>
      <c r="AU2255" s="153" t="s">
        <v>86</v>
      </c>
      <c r="AV2255" s="12" t="s">
        <v>86</v>
      </c>
      <c r="AW2255" s="12" t="s">
        <v>30</v>
      </c>
      <c r="AX2255" s="12" t="s">
        <v>73</v>
      </c>
      <c r="AY2255" s="153" t="s">
        <v>241</v>
      </c>
    </row>
    <row r="2256" spans="2:51" s="12" customFormat="1" ht="12">
      <c r="B2256" s="151"/>
      <c r="D2256" s="152" t="s">
        <v>249</v>
      </c>
      <c r="E2256" s="153" t="s">
        <v>1</v>
      </c>
      <c r="F2256" s="154" t="s">
        <v>640</v>
      </c>
      <c r="H2256" s="155">
        <v>-2</v>
      </c>
      <c r="I2256" s="156"/>
      <c r="L2256" s="151"/>
      <c r="M2256" s="157"/>
      <c r="T2256" s="158"/>
      <c r="AT2256" s="153" t="s">
        <v>249</v>
      </c>
      <c r="AU2256" s="153" t="s">
        <v>86</v>
      </c>
      <c r="AV2256" s="12" t="s">
        <v>86</v>
      </c>
      <c r="AW2256" s="12" t="s">
        <v>30</v>
      </c>
      <c r="AX2256" s="12" t="s">
        <v>73</v>
      </c>
      <c r="AY2256" s="153" t="s">
        <v>241</v>
      </c>
    </row>
    <row r="2257" spans="2:65" s="12" customFormat="1" ht="12">
      <c r="B2257" s="151"/>
      <c r="D2257" s="152" t="s">
        <v>249</v>
      </c>
      <c r="E2257" s="153" t="s">
        <v>1</v>
      </c>
      <c r="F2257" s="154" t="s">
        <v>644</v>
      </c>
      <c r="H2257" s="155">
        <v>-2.2280000000000002</v>
      </c>
      <c r="I2257" s="156"/>
      <c r="L2257" s="151"/>
      <c r="M2257" s="157"/>
      <c r="T2257" s="158"/>
      <c r="AT2257" s="153" t="s">
        <v>249</v>
      </c>
      <c r="AU2257" s="153" t="s">
        <v>86</v>
      </c>
      <c r="AV2257" s="12" t="s">
        <v>86</v>
      </c>
      <c r="AW2257" s="12" t="s">
        <v>30</v>
      </c>
      <c r="AX2257" s="12" t="s">
        <v>73</v>
      </c>
      <c r="AY2257" s="153" t="s">
        <v>241</v>
      </c>
    </row>
    <row r="2258" spans="2:65" s="12" customFormat="1" ht="12">
      <c r="B2258" s="151"/>
      <c r="D2258" s="152" t="s">
        <v>249</v>
      </c>
      <c r="E2258" s="153" t="s">
        <v>1</v>
      </c>
      <c r="F2258" s="154" t="s">
        <v>645</v>
      </c>
      <c r="H2258" s="155">
        <v>1.073</v>
      </c>
      <c r="I2258" s="156"/>
      <c r="L2258" s="151"/>
      <c r="M2258" s="157"/>
      <c r="T2258" s="158"/>
      <c r="AT2258" s="153" t="s">
        <v>249</v>
      </c>
      <c r="AU2258" s="153" t="s">
        <v>86</v>
      </c>
      <c r="AV2258" s="12" t="s">
        <v>86</v>
      </c>
      <c r="AW2258" s="12" t="s">
        <v>30</v>
      </c>
      <c r="AX2258" s="12" t="s">
        <v>73</v>
      </c>
      <c r="AY2258" s="153" t="s">
        <v>241</v>
      </c>
    </row>
    <row r="2259" spans="2:65" s="12" customFormat="1" ht="12">
      <c r="B2259" s="151"/>
      <c r="D2259" s="152" t="s">
        <v>249</v>
      </c>
      <c r="E2259" s="153" t="s">
        <v>1</v>
      </c>
      <c r="F2259" s="154" t="s">
        <v>667</v>
      </c>
      <c r="H2259" s="155">
        <v>32.19</v>
      </c>
      <c r="I2259" s="156"/>
      <c r="L2259" s="151"/>
      <c r="M2259" s="157"/>
      <c r="T2259" s="158"/>
      <c r="AT2259" s="153" t="s">
        <v>249</v>
      </c>
      <c r="AU2259" s="153" t="s">
        <v>86</v>
      </c>
      <c r="AV2259" s="12" t="s">
        <v>86</v>
      </c>
      <c r="AW2259" s="12" t="s">
        <v>30</v>
      </c>
      <c r="AX2259" s="12" t="s">
        <v>73</v>
      </c>
      <c r="AY2259" s="153" t="s">
        <v>241</v>
      </c>
    </row>
    <row r="2260" spans="2:65" s="12" customFormat="1" ht="12">
      <c r="B2260" s="151"/>
      <c r="D2260" s="152" t="s">
        <v>249</v>
      </c>
      <c r="E2260" s="153" t="s">
        <v>1</v>
      </c>
      <c r="F2260" s="154" t="s">
        <v>652</v>
      </c>
      <c r="H2260" s="155">
        <v>-1.8</v>
      </c>
      <c r="I2260" s="156"/>
      <c r="L2260" s="151"/>
      <c r="M2260" s="157"/>
      <c r="T2260" s="158"/>
      <c r="AT2260" s="153" t="s">
        <v>249</v>
      </c>
      <c r="AU2260" s="153" t="s">
        <v>86</v>
      </c>
      <c r="AV2260" s="12" t="s">
        <v>86</v>
      </c>
      <c r="AW2260" s="12" t="s">
        <v>30</v>
      </c>
      <c r="AX2260" s="12" t="s">
        <v>73</v>
      </c>
      <c r="AY2260" s="153" t="s">
        <v>241</v>
      </c>
    </row>
    <row r="2261" spans="2:65" s="12" customFormat="1" ht="12">
      <c r="B2261" s="151"/>
      <c r="D2261" s="152" t="s">
        <v>249</v>
      </c>
      <c r="E2261" s="153" t="s">
        <v>1</v>
      </c>
      <c r="F2261" s="154" t="s">
        <v>668</v>
      </c>
      <c r="H2261" s="155">
        <v>18.850000000000001</v>
      </c>
      <c r="I2261" s="156"/>
      <c r="L2261" s="151"/>
      <c r="M2261" s="157"/>
      <c r="T2261" s="158"/>
      <c r="AT2261" s="153" t="s">
        <v>249</v>
      </c>
      <c r="AU2261" s="153" t="s">
        <v>86</v>
      </c>
      <c r="AV2261" s="12" t="s">
        <v>86</v>
      </c>
      <c r="AW2261" s="12" t="s">
        <v>30</v>
      </c>
      <c r="AX2261" s="12" t="s">
        <v>73</v>
      </c>
      <c r="AY2261" s="153" t="s">
        <v>241</v>
      </c>
    </row>
    <row r="2262" spans="2:65" s="12" customFormat="1" ht="12">
      <c r="B2262" s="151"/>
      <c r="D2262" s="152" t="s">
        <v>249</v>
      </c>
      <c r="E2262" s="153" t="s">
        <v>1</v>
      </c>
      <c r="F2262" s="154" t="s">
        <v>642</v>
      </c>
      <c r="H2262" s="155">
        <v>-1.4</v>
      </c>
      <c r="I2262" s="156"/>
      <c r="L2262" s="151"/>
      <c r="M2262" s="157"/>
      <c r="T2262" s="158"/>
      <c r="AT2262" s="153" t="s">
        <v>249</v>
      </c>
      <c r="AU2262" s="153" t="s">
        <v>86</v>
      </c>
      <c r="AV2262" s="12" t="s">
        <v>86</v>
      </c>
      <c r="AW2262" s="12" t="s">
        <v>30</v>
      </c>
      <c r="AX2262" s="12" t="s">
        <v>73</v>
      </c>
      <c r="AY2262" s="153" t="s">
        <v>241</v>
      </c>
    </row>
    <row r="2263" spans="2:65" s="12" customFormat="1" ht="12">
      <c r="B2263" s="151"/>
      <c r="D2263" s="152" t="s">
        <v>249</v>
      </c>
      <c r="E2263" s="153" t="s">
        <v>1</v>
      </c>
      <c r="F2263" s="154" t="s">
        <v>669</v>
      </c>
      <c r="H2263" s="155">
        <v>19.864999999999998</v>
      </c>
      <c r="I2263" s="156"/>
      <c r="L2263" s="151"/>
      <c r="M2263" s="157"/>
      <c r="T2263" s="158"/>
      <c r="AT2263" s="153" t="s">
        <v>249</v>
      </c>
      <c r="AU2263" s="153" t="s">
        <v>86</v>
      </c>
      <c r="AV2263" s="12" t="s">
        <v>86</v>
      </c>
      <c r="AW2263" s="12" t="s">
        <v>30</v>
      </c>
      <c r="AX2263" s="12" t="s">
        <v>73</v>
      </c>
      <c r="AY2263" s="153" t="s">
        <v>241</v>
      </c>
    </row>
    <row r="2264" spans="2:65" s="12" customFormat="1" ht="12">
      <c r="B2264" s="151"/>
      <c r="D2264" s="152" t="s">
        <v>249</v>
      </c>
      <c r="E2264" s="153" t="s">
        <v>1</v>
      </c>
      <c r="F2264" s="154" t="s">
        <v>647</v>
      </c>
      <c r="H2264" s="155">
        <v>-2.8</v>
      </c>
      <c r="I2264" s="156"/>
      <c r="L2264" s="151"/>
      <c r="M2264" s="157"/>
      <c r="T2264" s="158"/>
      <c r="AT2264" s="153" t="s">
        <v>249</v>
      </c>
      <c r="AU2264" s="153" t="s">
        <v>86</v>
      </c>
      <c r="AV2264" s="12" t="s">
        <v>86</v>
      </c>
      <c r="AW2264" s="12" t="s">
        <v>30</v>
      </c>
      <c r="AX2264" s="12" t="s">
        <v>73</v>
      </c>
      <c r="AY2264" s="153" t="s">
        <v>241</v>
      </c>
    </row>
    <row r="2265" spans="2:65" s="13" customFormat="1" ht="12">
      <c r="B2265" s="159"/>
      <c r="D2265" s="152" t="s">
        <v>249</v>
      </c>
      <c r="E2265" s="160" t="s">
        <v>1</v>
      </c>
      <c r="F2265" s="161" t="s">
        <v>251</v>
      </c>
      <c r="H2265" s="162">
        <v>777.85300000000097</v>
      </c>
      <c r="I2265" s="163"/>
      <c r="L2265" s="159"/>
      <c r="M2265" s="164"/>
      <c r="T2265" s="165"/>
      <c r="AT2265" s="160" t="s">
        <v>249</v>
      </c>
      <c r="AU2265" s="160" t="s">
        <v>86</v>
      </c>
      <c r="AV2265" s="13" t="s">
        <v>247</v>
      </c>
      <c r="AW2265" s="13" t="s">
        <v>30</v>
      </c>
      <c r="AX2265" s="13" t="s">
        <v>80</v>
      </c>
      <c r="AY2265" s="160" t="s">
        <v>241</v>
      </c>
    </row>
    <row r="2266" spans="2:65" s="11" customFormat="1" ht="22.75" customHeight="1">
      <c r="B2266" s="125"/>
      <c r="D2266" s="126" t="s">
        <v>72</v>
      </c>
      <c r="E2266" s="135" t="s">
        <v>2848</v>
      </c>
      <c r="F2266" s="135" t="s">
        <v>2849</v>
      </c>
      <c r="I2266" s="128"/>
      <c r="J2266" s="136">
        <f>BK2266</f>
        <v>0</v>
      </c>
      <c r="L2266" s="125"/>
      <c r="M2266" s="130"/>
      <c r="P2266" s="131">
        <f>SUM(P2267:P2276)</f>
        <v>0</v>
      </c>
      <c r="R2266" s="131">
        <f>SUM(R2267:R2276)</f>
        <v>4.2297000000000001E-2</v>
      </c>
      <c r="T2266" s="132">
        <f>SUM(T2267:T2276)</f>
        <v>0</v>
      </c>
      <c r="AR2266" s="126" t="s">
        <v>86</v>
      </c>
      <c r="AT2266" s="133" t="s">
        <v>72</v>
      </c>
      <c r="AU2266" s="133" t="s">
        <v>80</v>
      </c>
      <c r="AY2266" s="126" t="s">
        <v>241</v>
      </c>
      <c r="BK2266" s="134">
        <f>SUM(BK2267:BK2276)</f>
        <v>0</v>
      </c>
    </row>
    <row r="2267" spans="2:65" s="1" customFormat="1" ht="37.75" customHeight="1">
      <c r="B2267" s="32"/>
      <c r="C2267" s="137" t="s">
        <v>2834</v>
      </c>
      <c r="D2267" s="137" t="s">
        <v>243</v>
      </c>
      <c r="E2267" s="138" t="s">
        <v>2851</v>
      </c>
      <c r="F2267" s="139" t="s">
        <v>2852</v>
      </c>
      <c r="G2267" s="140" t="s">
        <v>327</v>
      </c>
      <c r="H2267" s="141">
        <v>10</v>
      </c>
      <c r="I2267" s="142"/>
      <c r="J2267" s="143">
        <f>ROUND(I2267*H2267,2)</f>
        <v>0</v>
      </c>
      <c r="K2267" s="144"/>
      <c r="L2267" s="32"/>
      <c r="M2267" s="145" t="s">
        <v>1</v>
      </c>
      <c r="N2267" s="146" t="s">
        <v>39</v>
      </c>
      <c r="P2267" s="147">
        <f>O2267*H2267</f>
        <v>0</v>
      </c>
      <c r="Q2267" s="147">
        <v>0</v>
      </c>
      <c r="R2267" s="147">
        <f>Q2267*H2267</f>
        <v>0</v>
      </c>
      <c r="S2267" s="147">
        <v>0</v>
      </c>
      <c r="T2267" s="148">
        <f>S2267*H2267</f>
        <v>0</v>
      </c>
      <c r="AR2267" s="149" t="s">
        <v>334</v>
      </c>
      <c r="AT2267" s="149" t="s">
        <v>243</v>
      </c>
      <c r="AU2267" s="149" t="s">
        <v>86</v>
      </c>
      <c r="AY2267" s="17" t="s">
        <v>241</v>
      </c>
      <c r="BE2267" s="150">
        <f>IF(N2267="základní",J2267,0)</f>
        <v>0</v>
      </c>
      <c r="BF2267" s="150">
        <f>IF(N2267="snížená",J2267,0)</f>
        <v>0</v>
      </c>
      <c r="BG2267" s="150">
        <f>IF(N2267="zákl. přenesená",J2267,0)</f>
        <v>0</v>
      </c>
      <c r="BH2267" s="150">
        <f>IF(N2267="sníž. přenesená",J2267,0)</f>
        <v>0</v>
      </c>
      <c r="BI2267" s="150">
        <f>IF(N2267="nulová",J2267,0)</f>
        <v>0</v>
      </c>
      <c r="BJ2267" s="17" t="s">
        <v>86</v>
      </c>
      <c r="BK2267" s="150">
        <f>ROUND(I2267*H2267,2)</f>
        <v>0</v>
      </c>
      <c r="BL2267" s="17" t="s">
        <v>334</v>
      </c>
      <c r="BM2267" s="149" t="s">
        <v>4423</v>
      </c>
    </row>
    <row r="2268" spans="2:65" s="1" customFormat="1" ht="24.25" customHeight="1">
      <c r="B2268" s="32"/>
      <c r="C2268" s="173" t="s">
        <v>2840</v>
      </c>
      <c r="D2268" s="173" t="s">
        <v>319</v>
      </c>
      <c r="E2268" s="174" t="s">
        <v>2855</v>
      </c>
      <c r="F2268" s="175" t="s">
        <v>2856</v>
      </c>
      <c r="G2268" s="176" t="s">
        <v>246</v>
      </c>
      <c r="H2268" s="177">
        <v>32.296999999999997</v>
      </c>
      <c r="I2268" s="178"/>
      <c r="J2268" s="179">
        <f>ROUND(I2268*H2268,2)</f>
        <v>0</v>
      </c>
      <c r="K2268" s="180"/>
      <c r="L2268" s="181"/>
      <c r="M2268" s="182" t="s">
        <v>1</v>
      </c>
      <c r="N2268" s="183" t="s">
        <v>39</v>
      </c>
      <c r="P2268" s="147">
        <f>O2268*H2268</f>
        <v>0</v>
      </c>
      <c r="Q2268" s="147">
        <v>1E-3</v>
      </c>
      <c r="R2268" s="147">
        <f>Q2268*H2268</f>
        <v>3.2296999999999999E-2</v>
      </c>
      <c r="S2268" s="147">
        <v>0</v>
      </c>
      <c r="T2268" s="148">
        <f>S2268*H2268</f>
        <v>0</v>
      </c>
      <c r="AR2268" s="149" t="s">
        <v>420</v>
      </c>
      <c r="AT2268" s="149" t="s">
        <v>319</v>
      </c>
      <c r="AU2268" s="149" t="s">
        <v>86</v>
      </c>
      <c r="AY2268" s="17" t="s">
        <v>241</v>
      </c>
      <c r="BE2268" s="150">
        <f>IF(N2268="základní",J2268,0)</f>
        <v>0</v>
      </c>
      <c r="BF2268" s="150">
        <f>IF(N2268="snížená",J2268,0)</f>
        <v>0</v>
      </c>
      <c r="BG2268" s="150">
        <f>IF(N2268="zákl. přenesená",J2268,0)</f>
        <v>0</v>
      </c>
      <c r="BH2268" s="150">
        <f>IF(N2268="sníž. přenesená",J2268,0)</f>
        <v>0</v>
      </c>
      <c r="BI2268" s="150">
        <f>IF(N2268="nulová",J2268,0)</f>
        <v>0</v>
      </c>
      <c r="BJ2268" s="17" t="s">
        <v>86</v>
      </c>
      <c r="BK2268" s="150">
        <f>ROUND(I2268*H2268,2)</f>
        <v>0</v>
      </c>
      <c r="BL2268" s="17" t="s">
        <v>334</v>
      </c>
      <c r="BM2268" s="149" t="s">
        <v>4424</v>
      </c>
    </row>
    <row r="2269" spans="2:65" s="12" customFormat="1" ht="12">
      <c r="B2269" s="151"/>
      <c r="D2269" s="152" t="s">
        <v>249</v>
      </c>
      <c r="E2269" s="153" t="s">
        <v>1</v>
      </c>
      <c r="F2269" s="154" t="s">
        <v>682</v>
      </c>
      <c r="H2269" s="155">
        <v>17.82</v>
      </c>
      <c r="I2269" s="156"/>
      <c r="L2269" s="151"/>
      <c r="M2269" s="157"/>
      <c r="T2269" s="158"/>
      <c r="AT2269" s="153" t="s">
        <v>249</v>
      </c>
      <c r="AU2269" s="153" t="s">
        <v>86</v>
      </c>
      <c r="AV2269" s="12" t="s">
        <v>86</v>
      </c>
      <c r="AW2269" s="12" t="s">
        <v>30</v>
      </c>
      <c r="AX2269" s="12" t="s">
        <v>73</v>
      </c>
      <c r="AY2269" s="153" t="s">
        <v>241</v>
      </c>
    </row>
    <row r="2270" spans="2:65" s="12" customFormat="1" ht="12">
      <c r="B2270" s="151"/>
      <c r="D2270" s="152" t="s">
        <v>249</v>
      </c>
      <c r="E2270" s="153" t="s">
        <v>1</v>
      </c>
      <c r="F2270" s="154" t="s">
        <v>683</v>
      </c>
      <c r="H2270" s="155">
        <v>14.477</v>
      </c>
      <c r="I2270" s="156"/>
      <c r="L2270" s="151"/>
      <c r="M2270" s="157"/>
      <c r="T2270" s="158"/>
      <c r="AT2270" s="153" t="s">
        <v>249</v>
      </c>
      <c r="AU2270" s="153" t="s">
        <v>86</v>
      </c>
      <c r="AV2270" s="12" t="s">
        <v>86</v>
      </c>
      <c r="AW2270" s="12" t="s">
        <v>30</v>
      </c>
      <c r="AX2270" s="12" t="s">
        <v>73</v>
      </c>
      <c r="AY2270" s="153" t="s">
        <v>241</v>
      </c>
    </row>
    <row r="2271" spans="2:65" s="13" customFormat="1" ht="12">
      <c r="B2271" s="159"/>
      <c r="D2271" s="152" t="s">
        <v>249</v>
      </c>
      <c r="E2271" s="160" t="s">
        <v>1</v>
      </c>
      <c r="F2271" s="161" t="s">
        <v>251</v>
      </c>
      <c r="H2271" s="162">
        <v>32.296999999999997</v>
      </c>
      <c r="I2271" s="163"/>
      <c r="L2271" s="159"/>
      <c r="M2271" s="164"/>
      <c r="T2271" s="165"/>
      <c r="AT2271" s="160" t="s">
        <v>249</v>
      </c>
      <c r="AU2271" s="160" t="s">
        <v>86</v>
      </c>
      <c r="AV2271" s="13" t="s">
        <v>247</v>
      </c>
      <c r="AW2271" s="13" t="s">
        <v>30</v>
      </c>
      <c r="AX2271" s="13" t="s">
        <v>80</v>
      </c>
      <c r="AY2271" s="160" t="s">
        <v>241</v>
      </c>
    </row>
    <row r="2272" spans="2:65" s="1" customFormat="1" ht="37.75" customHeight="1">
      <c r="B2272" s="32"/>
      <c r="C2272" s="137" t="s">
        <v>2844</v>
      </c>
      <c r="D2272" s="137" t="s">
        <v>243</v>
      </c>
      <c r="E2272" s="138" t="s">
        <v>2859</v>
      </c>
      <c r="F2272" s="139" t="s">
        <v>2860</v>
      </c>
      <c r="G2272" s="140" t="s">
        <v>327</v>
      </c>
      <c r="H2272" s="141">
        <v>8</v>
      </c>
      <c r="I2272" s="142"/>
      <c r="J2272" s="143">
        <f>ROUND(I2272*H2272,2)</f>
        <v>0</v>
      </c>
      <c r="K2272" s="144"/>
      <c r="L2272" s="32"/>
      <c r="M2272" s="145" t="s">
        <v>1</v>
      </c>
      <c r="N2272" s="146" t="s">
        <v>39</v>
      </c>
      <c r="P2272" s="147">
        <f>O2272*H2272</f>
        <v>0</v>
      </c>
      <c r="Q2272" s="147">
        <v>0</v>
      </c>
      <c r="R2272" s="147">
        <f>Q2272*H2272</f>
        <v>0</v>
      </c>
      <c r="S2272" s="147">
        <v>0</v>
      </c>
      <c r="T2272" s="148">
        <f>S2272*H2272</f>
        <v>0</v>
      </c>
      <c r="AR2272" s="149" t="s">
        <v>334</v>
      </c>
      <c r="AT2272" s="149" t="s">
        <v>243</v>
      </c>
      <c r="AU2272" s="149" t="s">
        <v>86</v>
      </c>
      <c r="AY2272" s="17" t="s">
        <v>241</v>
      </c>
      <c r="BE2272" s="150">
        <f>IF(N2272="základní",J2272,0)</f>
        <v>0</v>
      </c>
      <c r="BF2272" s="150">
        <f>IF(N2272="snížená",J2272,0)</f>
        <v>0</v>
      </c>
      <c r="BG2272" s="150">
        <f>IF(N2272="zákl. přenesená",J2272,0)</f>
        <v>0</v>
      </c>
      <c r="BH2272" s="150">
        <f>IF(N2272="sníž. přenesená",J2272,0)</f>
        <v>0</v>
      </c>
      <c r="BI2272" s="150">
        <f>IF(N2272="nulová",J2272,0)</f>
        <v>0</v>
      </c>
      <c r="BJ2272" s="17" t="s">
        <v>86</v>
      </c>
      <c r="BK2272" s="150">
        <f>ROUND(I2272*H2272,2)</f>
        <v>0</v>
      </c>
      <c r="BL2272" s="17" t="s">
        <v>334</v>
      </c>
      <c r="BM2272" s="149" t="s">
        <v>4425</v>
      </c>
    </row>
    <row r="2273" spans="2:65" s="1" customFormat="1" ht="33" customHeight="1">
      <c r="B2273" s="32"/>
      <c r="C2273" s="173" t="s">
        <v>2850</v>
      </c>
      <c r="D2273" s="173" t="s">
        <v>319</v>
      </c>
      <c r="E2273" s="174" t="s">
        <v>2863</v>
      </c>
      <c r="F2273" s="175" t="s">
        <v>2864</v>
      </c>
      <c r="G2273" s="176" t="s">
        <v>327</v>
      </c>
      <c r="H2273" s="177">
        <v>8</v>
      </c>
      <c r="I2273" s="178"/>
      <c r="J2273" s="179">
        <f>ROUND(I2273*H2273,2)</f>
        <v>0</v>
      </c>
      <c r="K2273" s="180"/>
      <c r="L2273" s="181"/>
      <c r="M2273" s="182" t="s">
        <v>1</v>
      </c>
      <c r="N2273" s="183" t="s">
        <v>39</v>
      </c>
      <c r="P2273" s="147">
        <f>O2273*H2273</f>
        <v>0</v>
      </c>
      <c r="Q2273" s="147">
        <v>1E-3</v>
      </c>
      <c r="R2273" s="147">
        <f>Q2273*H2273</f>
        <v>8.0000000000000002E-3</v>
      </c>
      <c r="S2273" s="147">
        <v>0</v>
      </c>
      <c r="T2273" s="148">
        <f>S2273*H2273</f>
        <v>0</v>
      </c>
      <c r="AR2273" s="149" t="s">
        <v>420</v>
      </c>
      <c r="AT2273" s="149" t="s">
        <v>319</v>
      </c>
      <c r="AU2273" s="149" t="s">
        <v>86</v>
      </c>
      <c r="AY2273" s="17" t="s">
        <v>241</v>
      </c>
      <c r="BE2273" s="150">
        <f>IF(N2273="základní",J2273,0)</f>
        <v>0</v>
      </c>
      <c r="BF2273" s="150">
        <f>IF(N2273="snížená",J2273,0)</f>
        <v>0</v>
      </c>
      <c r="BG2273" s="150">
        <f>IF(N2273="zákl. přenesená",J2273,0)</f>
        <v>0</v>
      </c>
      <c r="BH2273" s="150">
        <f>IF(N2273="sníž. přenesená",J2273,0)</f>
        <v>0</v>
      </c>
      <c r="BI2273" s="150">
        <f>IF(N2273="nulová",J2273,0)</f>
        <v>0</v>
      </c>
      <c r="BJ2273" s="17" t="s">
        <v>86</v>
      </c>
      <c r="BK2273" s="150">
        <f>ROUND(I2273*H2273,2)</f>
        <v>0</v>
      </c>
      <c r="BL2273" s="17" t="s">
        <v>334</v>
      </c>
      <c r="BM2273" s="149" t="s">
        <v>4426</v>
      </c>
    </row>
    <row r="2274" spans="2:65" s="1" customFormat="1" ht="37.75" customHeight="1">
      <c r="B2274" s="32"/>
      <c r="C2274" s="137" t="s">
        <v>2854</v>
      </c>
      <c r="D2274" s="137" t="s">
        <v>243</v>
      </c>
      <c r="E2274" s="138" t="s">
        <v>2867</v>
      </c>
      <c r="F2274" s="139" t="s">
        <v>2868</v>
      </c>
      <c r="G2274" s="140" t="s">
        <v>327</v>
      </c>
      <c r="H2274" s="141">
        <v>2</v>
      </c>
      <c r="I2274" s="142"/>
      <c r="J2274" s="143">
        <f>ROUND(I2274*H2274,2)</f>
        <v>0</v>
      </c>
      <c r="K2274" s="144"/>
      <c r="L2274" s="32"/>
      <c r="M2274" s="145" t="s">
        <v>1</v>
      </c>
      <c r="N2274" s="146" t="s">
        <v>39</v>
      </c>
      <c r="P2274" s="147">
        <f>O2274*H2274</f>
        <v>0</v>
      </c>
      <c r="Q2274" s="147">
        <v>0</v>
      </c>
      <c r="R2274" s="147">
        <f>Q2274*H2274</f>
        <v>0</v>
      </c>
      <c r="S2274" s="147">
        <v>0</v>
      </c>
      <c r="T2274" s="148">
        <f>S2274*H2274</f>
        <v>0</v>
      </c>
      <c r="AR2274" s="149" t="s">
        <v>334</v>
      </c>
      <c r="AT2274" s="149" t="s">
        <v>243</v>
      </c>
      <c r="AU2274" s="149" t="s">
        <v>86</v>
      </c>
      <c r="AY2274" s="17" t="s">
        <v>241</v>
      </c>
      <c r="BE2274" s="150">
        <f>IF(N2274="základní",J2274,0)</f>
        <v>0</v>
      </c>
      <c r="BF2274" s="150">
        <f>IF(N2274="snížená",J2274,0)</f>
        <v>0</v>
      </c>
      <c r="BG2274" s="150">
        <f>IF(N2274="zákl. přenesená",J2274,0)</f>
        <v>0</v>
      </c>
      <c r="BH2274" s="150">
        <f>IF(N2274="sníž. přenesená",J2274,0)</f>
        <v>0</v>
      </c>
      <c r="BI2274" s="150">
        <f>IF(N2274="nulová",J2274,0)</f>
        <v>0</v>
      </c>
      <c r="BJ2274" s="17" t="s">
        <v>86</v>
      </c>
      <c r="BK2274" s="150">
        <f>ROUND(I2274*H2274,2)</f>
        <v>0</v>
      </c>
      <c r="BL2274" s="17" t="s">
        <v>334</v>
      </c>
      <c r="BM2274" s="149" t="s">
        <v>4427</v>
      </c>
    </row>
    <row r="2275" spans="2:65" s="1" customFormat="1" ht="33" customHeight="1">
      <c r="B2275" s="32"/>
      <c r="C2275" s="173" t="s">
        <v>2858</v>
      </c>
      <c r="D2275" s="173" t="s">
        <v>319</v>
      </c>
      <c r="E2275" s="174" t="s">
        <v>2871</v>
      </c>
      <c r="F2275" s="175" t="s">
        <v>2872</v>
      </c>
      <c r="G2275" s="176" t="s">
        <v>327</v>
      </c>
      <c r="H2275" s="177">
        <v>2</v>
      </c>
      <c r="I2275" s="178"/>
      <c r="J2275" s="179">
        <f>ROUND(I2275*H2275,2)</f>
        <v>0</v>
      </c>
      <c r="K2275" s="180"/>
      <c r="L2275" s="181"/>
      <c r="M2275" s="182" t="s">
        <v>1</v>
      </c>
      <c r="N2275" s="183" t="s">
        <v>39</v>
      </c>
      <c r="P2275" s="147">
        <f>O2275*H2275</f>
        <v>0</v>
      </c>
      <c r="Q2275" s="147">
        <v>1E-3</v>
      </c>
      <c r="R2275" s="147">
        <f>Q2275*H2275</f>
        <v>2E-3</v>
      </c>
      <c r="S2275" s="147">
        <v>0</v>
      </c>
      <c r="T2275" s="148">
        <f>S2275*H2275</f>
        <v>0</v>
      </c>
      <c r="AR2275" s="149" t="s">
        <v>420</v>
      </c>
      <c r="AT2275" s="149" t="s">
        <v>319</v>
      </c>
      <c r="AU2275" s="149" t="s">
        <v>86</v>
      </c>
      <c r="AY2275" s="17" t="s">
        <v>241</v>
      </c>
      <c r="BE2275" s="150">
        <f>IF(N2275="základní",J2275,0)</f>
        <v>0</v>
      </c>
      <c r="BF2275" s="150">
        <f>IF(N2275="snížená",J2275,0)</f>
        <v>0</v>
      </c>
      <c r="BG2275" s="150">
        <f>IF(N2275="zákl. přenesená",J2275,0)</f>
        <v>0</v>
      </c>
      <c r="BH2275" s="150">
        <f>IF(N2275="sníž. přenesená",J2275,0)</f>
        <v>0</v>
      </c>
      <c r="BI2275" s="150">
        <f>IF(N2275="nulová",J2275,0)</f>
        <v>0</v>
      </c>
      <c r="BJ2275" s="17" t="s">
        <v>86</v>
      </c>
      <c r="BK2275" s="150">
        <f>ROUND(I2275*H2275,2)</f>
        <v>0</v>
      </c>
      <c r="BL2275" s="17" t="s">
        <v>334</v>
      </c>
      <c r="BM2275" s="149" t="s">
        <v>4428</v>
      </c>
    </row>
    <row r="2276" spans="2:65" s="1" customFormat="1" ht="24.25" customHeight="1">
      <c r="B2276" s="32"/>
      <c r="C2276" s="137" t="s">
        <v>2862</v>
      </c>
      <c r="D2276" s="137" t="s">
        <v>243</v>
      </c>
      <c r="E2276" s="138" t="s">
        <v>2875</v>
      </c>
      <c r="F2276" s="139" t="s">
        <v>2876</v>
      </c>
      <c r="G2276" s="140" t="s">
        <v>282</v>
      </c>
      <c r="H2276" s="141">
        <v>4.2000000000000003E-2</v>
      </c>
      <c r="I2276" s="142"/>
      <c r="J2276" s="143">
        <f>ROUND(I2276*H2276,2)</f>
        <v>0</v>
      </c>
      <c r="K2276" s="144"/>
      <c r="L2276" s="32"/>
      <c r="M2276" s="190" t="s">
        <v>1</v>
      </c>
      <c r="N2276" s="191" t="s">
        <v>39</v>
      </c>
      <c r="O2276" s="192"/>
      <c r="P2276" s="193">
        <f>O2276*H2276</f>
        <v>0</v>
      </c>
      <c r="Q2276" s="193">
        <v>0</v>
      </c>
      <c r="R2276" s="193">
        <f>Q2276*H2276</f>
        <v>0</v>
      </c>
      <c r="S2276" s="193">
        <v>0</v>
      </c>
      <c r="T2276" s="194">
        <f>S2276*H2276</f>
        <v>0</v>
      </c>
      <c r="AR2276" s="149" t="s">
        <v>334</v>
      </c>
      <c r="AT2276" s="149" t="s">
        <v>243</v>
      </c>
      <c r="AU2276" s="149" t="s">
        <v>86</v>
      </c>
      <c r="AY2276" s="17" t="s">
        <v>241</v>
      </c>
      <c r="BE2276" s="150">
        <f>IF(N2276="základní",J2276,0)</f>
        <v>0</v>
      </c>
      <c r="BF2276" s="150">
        <f>IF(N2276="snížená",J2276,0)</f>
        <v>0</v>
      </c>
      <c r="BG2276" s="150">
        <f>IF(N2276="zákl. přenesená",J2276,0)</f>
        <v>0</v>
      </c>
      <c r="BH2276" s="150">
        <f>IF(N2276="sníž. přenesená",J2276,0)</f>
        <v>0</v>
      </c>
      <c r="BI2276" s="150">
        <f>IF(N2276="nulová",J2276,0)</f>
        <v>0</v>
      </c>
      <c r="BJ2276" s="17" t="s">
        <v>86</v>
      </c>
      <c r="BK2276" s="150">
        <f>ROUND(I2276*H2276,2)</f>
        <v>0</v>
      </c>
      <c r="BL2276" s="17" t="s">
        <v>334</v>
      </c>
      <c r="BM2276" s="149" t="s">
        <v>4429</v>
      </c>
    </row>
    <row r="2277" spans="2:65" s="1" customFormat="1" ht="7" customHeight="1">
      <c r="B2277" s="44"/>
      <c r="C2277" s="45"/>
      <c r="D2277" s="45"/>
      <c r="E2277" s="45"/>
      <c r="F2277" s="45"/>
      <c r="G2277" s="45"/>
      <c r="H2277" s="45"/>
      <c r="I2277" s="45"/>
      <c r="J2277" s="45"/>
      <c r="K2277" s="45"/>
      <c r="L2277" s="32"/>
    </row>
  </sheetData>
  <sheetProtection algorithmName="SHA-512" hashValue="/s9MMbhMxg2gmFZubNtLqbF2zU1rUQ6rhVNYK6R7ZLtvq3joAakB5xXjFN5kbOrHEOaQMsxnu7dS/qHAE2oj/g==" saltValue="q4lkUubudGZoRC4fqWe6hB65VWoDQksWNBRCxTW/rvKZ9hThSfjA0Lytfnsp1wqZXrxm70O6mx4LdeYSmbjRPA==" spinCount="100000" sheet="1" objects="1" scenarios="1" formatColumns="0" formatRows="0" autoFilter="0"/>
  <autoFilter ref="C161:K2276" xr:uid="{00000000-0009-0000-0000-00000E000000}"/>
  <mergeCells count="12">
    <mergeCell ref="E154:H154"/>
    <mergeCell ref="L2:V2"/>
    <mergeCell ref="E85:H85"/>
    <mergeCell ref="E87:H87"/>
    <mergeCell ref="E89:H89"/>
    <mergeCell ref="E150:H150"/>
    <mergeCell ref="E152:H15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43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129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4430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ROUND(J121,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ROUND((SUM(BE121:BE242)),  2)</f>
        <v>0</v>
      </c>
      <c r="I35" s="96">
        <v>0.21</v>
      </c>
      <c r="J35" s="86">
        <f>ROUND(((SUM(BE121:BE242))*I35),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ROUND((SUM(BF121:BF242)),  2)</f>
        <v>0</v>
      </c>
      <c r="I36" s="96">
        <v>0.12</v>
      </c>
      <c r="J36" s="86">
        <f>ROUND(((SUM(BF121:BF242))*I36),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ROUND((SUM(BG121:BG242)),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ROUND((SUM(BH121:BH242)),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ROUND((SUM(BI121:BI242)),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Silnoproud SO02 - silnoproud, hromosvod, uzemnění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J121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2879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7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" customHeight="1">
      <c r="B106" s="32"/>
      <c r="C106" s="21" t="s">
        <v>226</v>
      </c>
      <c r="L106" s="32"/>
    </row>
    <row r="107" spans="2:47" s="1" customFormat="1" ht="7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Rozšíření kom.soc. služeb CSS Stod</v>
      </c>
      <c r="F109" s="242"/>
      <c r="G109" s="242"/>
      <c r="H109" s="242"/>
      <c r="L109" s="32"/>
    </row>
    <row r="110" spans="2:47" ht="12" customHeight="1">
      <c r="B110" s="20"/>
      <c r="C110" s="27" t="s">
        <v>175</v>
      </c>
      <c r="L110" s="20"/>
    </row>
    <row r="111" spans="2:47" s="1" customFormat="1" ht="16.5" customHeight="1">
      <c r="B111" s="32"/>
      <c r="E111" s="241" t="s">
        <v>176</v>
      </c>
      <c r="F111" s="240"/>
      <c r="G111" s="240"/>
      <c r="H111" s="240"/>
      <c r="L111" s="32"/>
    </row>
    <row r="112" spans="2:47" s="1" customFormat="1" ht="12" customHeight="1">
      <c r="B112" s="32"/>
      <c r="C112" s="27" t="s">
        <v>177</v>
      </c>
      <c r="L112" s="32"/>
    </row>
    <row r="113" spans="2:65" s="1" customFormat="1" ht="16.5" customHeight="1">
      <c r="B113" s="32"/>
      <c r="E113" s="205" t="str">
        <f>E11</f>
        <v>Silnoproud SO02 - silnoproud, hromosvod, uzemnění</v>
      </c>
      <c r="F113" s="240"/>
      <c r="G113" s="240"/>
      <c r="H113" s="240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</v>
      </c>
      <c r="I115" s="27" t="s">
        <v>22</v>
      </c>
      <c r="J115" s="52" t="str">
        <f>IF(J14="","",J14)</f>
        <v>27. 10. 2024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E17</f>
        <v xml:space="preserve"> </v>
      </c>
      <c r="I117" s="27" t="s">
        <v>29</v>
      </c>
      <c r="J117" s="30" t="str">
        <f>E23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IF(E20="","",E20)</f>
        <v>Vyplň údaj</v>
      </c>
      <c r="I118" s="27" t="s">
        <v>31</v>
      </c>
      <c r="J118" s="30" t="str">
        <f>E26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6"/>
      <c r="C120" s="117" t="s">
        <v>227</v>
      </c>
      <c r="D120" s="118" t="s">
        <v>58</v>
      </c>
      <c r="E120" s="118" t="s">
        <v>54</v>
      </c>
      <c r="F120" s="118" t="s">
        <v>55</v>
      </c>
      <c r="G120" s="118" t="s">
        <v>228</v>
      </c>
      <c r="H120" s="118" t="s">
        <v>229</v>
      </c>
      <c r="I120" s="118" t="s">
        <v>230</v>
      </c>
      <c r="J120" s="119" t="s">
        <v>181</v>
      </c>
      <c r="K120" s="120" t="s">
        <v>231</v>
      </c>
      <c r="L120" s="116"/>
      <c r="M120" s="59" t="s">
        <v>1</v>
      </c>
      <c r="N120" s="60" t="s">
        <v>37</v>
      </c>
      <c r="O120" s="60" t="s">
        <v>232</v>
      </c>
      <c r="P120" s="60" t="s">
        <v>233</v>
      </c>
      <c r="Q120" s="60" t="s">
        <v>234</v>
      </c>
      <c r="R120" s="60" t="s">
        <v>235</v>
      </c>
      <c r="S120" s="60" t="s">
        <v>236</v>
      </c>
      <c r="T120" s="61" t="s">
        <v>237</v>
      </c>
    </row>
    <row r="121" spans="2:65" s="1" customFormat="1" ht="22.75" customHeight="1">
      <c r="B121" s="32"/>
      <c r="C121" s="64" t="s">
        <v>238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72</v>
      </c>
      <c r="AU121" s="17" t="s">
        <v>183</v>
      </c>
      <c r="BK121" s="124">
        <f>BK122</f>
        <v>0</v>
      </c>
    </row>
    <row r="122" spans="2:65" s="11" customFormat="1" ht="26" customHeight="1">
      <c r="B122" s="125"/>
      <c r="D122" s="126" t="s">
        <v>72</v>
      </c>
      <c r="E122" s="127" t="s">
        <v>2880</v>
      </c>
      <c r="F122" s="127" t="s">
        <v>2881</v>
      </c>
      <c r="I122" s="128"/>
      <c r="J122" s="129">
        <f>BK122</f>
        <v>0</v>
      </c>
      <c r="L122" s="125"/>
      <c r="M122" s="130"/>
      <c r="P122" s="131">
        <f>SUM(P123:P242)</f>
        <v>0</v>
      </c>
      <c r="R122" s="131">
        <f>SUM(R123:R242)</f>
        <v>0</v>
      </c>
      <c r="T122" s="132">
        <f>SUM(T123:T242)</f>
        <v>0</v>
      </c>
      <c r="AR122" s="126" t="s">
        <v>80</v>
      </c>
      <c r="AT122" s="133" t="s">
        <v>72</v>
      </c>
      <c r="AU122" s="133" t="s">
        <v>73</v>
      </c>
      <c r="AY122" s="126" t="s">
        <v>241</v>
      </c>
      <c r="BK122" s="134">
        <f>SUM(BK123:BK242)</f>
        <v>0</v>
      </c>
    </row>
    <row r="123" spans="2:65" s="1" customFormat="1" ht="16.5" customHeight="1">
      <c r="B123" s="32"/>
      <c r="C123" s="137" t="s">
        <v>80</v>
      </c>
      <c r="D123" s="137" t="s">
        <v>243</v>
      </c>
      <c r="E123" s="138" t="s">
        <v>2882</v>
      </c>
      <c r="F123" s="139" t="s">
        <v>2883</v>
      </c>
      <c r="G123" s="140" t="s">
        <v>1608</v>
      </c>
      <c r="H123" s="141">
        <v>1</v>
      </c>
      <c r="I123" s="142"/>
      <c r="J123" s="143">
        <f t="shared" ref="J123:J154" si="0">ROUND(I123*H123,2)</f>
        <v>0</v>
      </c>
      <c r="K123" s="144"/>
      <c r="L123" s="32"/>
      <c r="M123" s="145" t="s">
        <v>1</v>
      </c>
      <c r="N123" s="146" t="s">
        <v>39</v>
      </c>
      <c r="P123" s="147">
        <f t="shared" ref="P123:P154" si="1">O123*H123</f>
        <v>0</v>
      </c>
      <c r="Q123" s="147">
        <v>0</v>
      </c>
      <c r="R123" s="147">
        <f t="shared" ref="R123:R154" si="2">Q123*H123</f>
        <v>0</v>
      </c>
      <c r="S123" s="147">
        <v>0</v>
      </c>
      <c r="T123" s="148">
        <f t="shared" ref="T123:T154" si="3">S123*H123</f>
        <v>0</v>
      </c>
      <c r="AR123" s="149" t="s">
        <v>247</v>
      </c>
      <c r="AT123" s="149" t="s">
        <v>243</v>
      </c>
      <c r="AU123" s="149" t="s">
        <v>80</v>
      </c>
      <c r="AY123" s="17" t="s">
        <v>241</v>
      </c>
      <c r="BE123" s="150">
        <f t="shared" ref="BE123:BE154" si="4">IF(N123="základní",J123,0)</f>
        <v>0</v>
      </c>
      <c r="BF123" s="150">
        <f t="shared" ref="BF123:BF154" si="5">IF(N123="snížená",J123,0)</f>
        <v>0</v>
      </c>
      <c r="BG123" s="150">
        <f t="shared" ref="BG123:BG154" si="6">IF(N123="zákl. přenesená",J123,0)</f>
        <v>0</v>
      </c>
      <c r="BH123" s="150">
        <f t="shared" ref="BH123:BH154" si="7">IF(N123="sníž. přenesená",J123,0)</f>
        <v>0</v>
      </c>
      <c r="BI123" s="150">
        <f t="shared" ref="BI123:BI154" si="8">IF(N123="nulová",J123,0)</f>
        <v>0</v>
      </c>
      <c r="BJ123" s="17" t="s">
        <v>86</v>
      </c>
      <c r="BK123" s="150">
        <f t="shared" ref="BK123:BK154" si="9">ROUND(I123*H123,2)</f>
        <v>0</v>
      </c>
      <c r="BL123" s="17" t="s">
        <v>247</v>
      </c>
      <c r="BM123" s="149" t="s">
        <v>4431</v>
      </c>
    </row>
    <row r="124" spans="2:65" s="1" customFormat="1" ht="16.5" customHeight="1">
      <c r="B124" s="32"/>
      <c r="C124" s="137" t="s">
        <v>86</v>
      </c>
      <c r="D124" s="137" t="s">
        <v>243</v>
      </c>
      <c r="E124" s="138" t="s">
        <v>4432</v>
      </c>
      <c r="F124" s="139" t="s">
        <v>2886</v>
      </c>
      <c r="G124" s="140" t="s">
        <v>1608</v>
      </c>
      <c r="H124" s="141">
        <v>1</v>
      </c>
      <c r="I124" s="142"/>
      <c r="J124" s="143">
        <f t="shared" si="0"/>
        <v>0</v>
      </c>
      <c r="K124" s="144"/>
      <c r="L124" s="32"/>
      <c r="M124" s="145" t="s">
        <v>1</v>
      </c>
      <c r="N124" s="146" t="s">
        <v>39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247</v>
      </c>
      <c r="AT124" s="149" t="s">
        <v>243</v>
      </c>
      <c r="AU124" s="149" t="s">
        <v>80</v>
      </c>
      <c r="AY124" s="17" t="s">
        <v>241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86</v>
      </c>
      <c r="BK124" s="150">
        <f t="shared" si="9"/>
        <v>0</v>
      </c>
      <c r="BL124" s="17" t="s">
        <v>247</v>
      </c>
      <c r="BM124" s="149" t="s">
        <v>4433</v>
      </c>
    </row>
    <row r="125" spans="2:65" s="1" customFormat="1" ht="16.5" customHeight="1">
      <c r="B125" s="32"/>
      <c r="C125" s="137" t="s">
        <v>258</v>
      </c>
      <c r="D125" s="137" t="s">
        <v>243</v>
      </c>
      <c r="E125" s="138" t="s">
        <v>2888</v>
      </c>
      <c r="F125" s="139" t="s">
        <v>2889</v>
      </c>
      <c r="G125" s="140" t="s">
        <v>1608</v>
      </c>
      <c r="H125" s="141">
        <v>11</v>
      </c>
      <c r="I125" s="142"/>
      <c r="J125" s="143">
        <f t="shared" si="0"/>
        <v>0</v>
      </c>
      <c r="K125" s="144"/>
      <c r="L125" s="32"/>
      <c r="M125" s="145" t="s">
        <v>1</v>
      </c>
      <c r="N125" s="146" t="s">
        <v>39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247</v>
      </c>
      <c r="AT125" s="149" t="s">
        <v>243</v>
      </c>
      <c r="AU125" s="149" t="s">
        <v>80</v>
      </c>
      <c r="AY125" s="17" t="s">
        <v>241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86</v>
      </c>
      <c r="BK125" s="150">
        <f t="shared" si="9"/>
        <v>0</v>
      </c>
      <c r="BL125" s="17" t="s">
        <v>247</v>
      </c>
      <c r="BM125" s="149" t="s">
        <v>4434</v>
      </c>
    </row>
    <row r="126" spans="2:65" s="1" customFormat="1" ht="16.5" customHeight="1">
      <c r="B126" s="32"/>
      <c r="C126" s="137" t="s">
        <v>247</v>
      </c>
      <c r="D126" s="137" t="s">
        <v>243</v>
      </c>
      <c r="E126" s="138" t="s">
        <v>4435</v>
      </c>
      <c r="F126" s="139" t="s">
        <v>2892</v>
      </c>
      <c r="G126" s="140" t="s">
        <v>1608</v>
      </c>
      <c r="H126" s="141">
        <v>11</v>
      </c>
      <c r="I126" s="142"/>
      <c r="J126" s="143">
        <f t="shared" si="0"/>
        <v>0</v>
      </c>
      <c r="K126" s="144"/>
      <c r="L126" s="32"/>
      <c r="M126" s="145" t="s">
        <v>1</v>
      </c>
      <c r="N126" s="146" t="s">
        <v>39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247</v>
      </c>
      <c r="AT126" s="149" t="s">
        <v>243</v>
      </c>
      <c r="AU126" s="149" t="s">
        <v>80</v>
      </c>
      <c r="AY126" s="17" t="s">
        <v>241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86</v>
      </c>
      <c r="BK126" s="150">
        <f t="shared" si="9"/>
        <v>0</v>
      </c>
      <c r="BL126" s="17" t="s">
        <v>247</v>
      </c>
      <c r="BM126" s="149" t="s">
        <v>4436</v>
      </c>
    </row>
    <row r="127" spans="2:65" s="1" customFormat="1" ht="16.5" customHeight="1">
      <c r="B127" s="32"/>
      <c r="C127" s="137" t="s">
        <v>269</v>
      </c>
      <c r="D127" s="137" t="s">
        <v>243</v>
      </c>
      <c r="E127" s="138" t="s">
        <v>2894</v>
      </c>
      <c r="F127" s="139" t="s">
        <v>2895</v>
      </c>
      <c r="G127" s="140" t="s">
        <v>1608</v>
      </c>
      <c r="H127" s="141">
        <v>11</v>
      </c>
      <c r="I127" s="142"/>
      <c r="J127" s="143">
        <f t="shared" si="0"/>
        <v>0</v>
      </c>
      <c r="K127" s="144"/>
      <c r="L127" s="32"/>
      <c r="M127" s="145" t="s">
        <v>1</v>
      </c>
      <c r="N127" s="146" t="s">
        <v>39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247</v>
      </c>
      <c r="AT127" s="149" t="s">
        <v>243</v>
      </c>
      <c r="AU127" s="149" t="s">
        <v>80</v>
      </c>
      <c r="AY127" s="17" t="s">
        <v>241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86</v>
      </c>
      <c r="BK127" s="150">
        <f t="shared" si="9"/>
        <v>0</v>
      </c>
      <c r="BL127" s="17" t="s">
        <v>247</v>
      </c>
      <c r="BM127" s="149" t="s">
        <v>4437</v>
      </c>
    </row>
    <row r="128" spans="2:65" s="1" customFormat="1" ht="16.5" customHeight="1">
      <c r="B128" s="32"/>
      <c r="C128" s="137" t="s">
        <v>274</v>
      </c>
      <c r="D128" s="137" t="s">
        <v>243</v>
      </c>
      <c r="E128" s="138" t="s">
        <v>4438</v>
      </c>
      <c r="F128" s="139" t="s">
        <v>2898</v>
      </c>
      <c r="G128" s="140" t="s">
        <v>1608</v>
      </c>
      <c r="H128" s="141">
        <v>8</v>
      </c>
      <c r="I128" s="142"/>
      <c r="J128" s="143">
        <f t="shared" si="0"/>
        <v>0</v>
      </c>
      <c r="K128" s="144"/>
      <c r="L128" s="32"/>
      <c r="M128" s="145" t="s">
        <v>1</v>
      </c>
      <c r="N128" s="146" t="s">
        <v>39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247</v>
      </c>
      <c r="AT128" s="149" t="s">
        <v>243</v>
      </c>
      <c r="AU128" s="149" t="s">
        <v>80</v>
      </c>
      <c r="AY128" s="17" t="s">
        <v>241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86</v>
      </c>
      <c r="BK128" s="150">
        <f t="shared" si="9"/>
        <v>0</v>
      </c>
      <c r="BL128" s="17" t="s">
        <v>247</v>
      </c>
      <c r="BM128" s="149" t="s">
        <v>4439</v>
      </c>
    </row>
    <row r="129" spans="2:65" s="1" customFormat="1" ht="16.5" customHeight="1">
      <c r="B129" s="32"/>
      <c r="C129" s="137" t="s">
        <v>279</v>
      </c>
      <c r="D129" s="137" t="s">
        <v>243</v>
      </c>
      <c r="E129" s="138" t="s">
        <v>4440</v>
      </c>
      <c r="F129" s="139" t="s">
        <v>2901</v>
      </c>
      <c r="G129" s="140" t="s">
        <v>1608</v>
      </c>
      <c r="H129" s="141">
        <v>8</v>
      </c>
      <c r="I129" s="142"/>
      <c r="J129" s="143">
        <f t="shared" si="0"/>
        <v>0</v>
      </c>
      <c r="K129" s="144"/>
      <c r="L129" s="32"/>
      <c r="M129" s="145" t="s">
        <v>1</v>
      </c>
      <c r="N129" s="146" t="s">
        <v>39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247</v>
      </c>
      <c r="AT129" s="149" t="s">
        <v>243</v>
      </c>
      <c r="AU129" s="149" t="s">
        <v>80</v>
      </c>
      <c r="AY129" s="17" t="s">
        <v>241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86</v>
      </c>
      <c r="BK129" s="150">
        <f t="shared" si="9"/>
        <v>0</v>
      </c>
      <c r="BL129" s="17" t="s">
        <v>247</v>
      </c>
      <c r="BM129" s="149" t="s">
        <v>4441</v>
      </c>
    </row>
    <row r="130" spans="2:65" s="1" customFormat="1" ht="16.5" customHeight="1">
      <c r="B130" s="32"/>
      <c r="C130" s="137" t="s">
        <v>285</v>
      </c>
      <c r="D130" s="137" t="s">
        <v>243</v>
      </c>
      <c r="E130" s="138" t="s">
        <v>2903</v>
      </c>
      <c r="F130" s="139" t="s">
        <v>2904</v>
      </c>
      <c r="G130" s="140" t="s">
        <v>1608</v>
      </c>
      <c r="H130" s="141">
        <v>1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39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247</v>
      </c>
      <c r="AT130" s="149" t="s">
        <v>243</v>
      </c>
      <c r="AU130" s="149" t="s">
        <v>80</v>
      </c>
      <c r="AY130" s="17" t="s">
        <v>241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86</v>
      </c>
      <c r="BK130" s="150">
        <f t="shared" si="9"/>
        <v>0</v>
      </c>
      <c r="BL130" s="17" t="s">
        <v>247</v>
      </c>
      <c r="BM130" s="149" t="s">
        <v>4442</v>
      </c>
    </row>
    <row r="131" spans="2:65" s="1" customFormat="1" ht="16.5" customHeight="1">
      <c r="B131" s="32"/>
      <c r="C131" s="137" t="s">
        <v>290</v>
      </c>
      <c r="D131" s="137" t="s">
        <v>243</v>
      </c>
      <c r="E131" s="138" t="s">
        <v>4443</v>
      </c>
      <c r="F131" s="139" t="s">
        <v>2907</v>
      </c>
      <c r="G131" s="140" t="s">
        <v>1608</v>
      </c>
      <c r="H131" s="141">
        <v>1</v>
      </c>
      <c r="I131" s="142"/>
      <c r="J131" s="143">
        <f t="shared" si="0"/>
        <v>0</v>
      </c>
      <c r="K131" s="144"/>
      <c r="L131" s="32"/>
      <c r="M131" s="145" t="s">
        <v>1</v>
      </c>
      <c r="N131" s="146" t="s">
        <v>39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247</v>
      </c>
      <c r="AT131" s="149" t="s">
        <v>243</v>
      </c>
      <c r="AU131" s="149" t="s">
        <v>80</v>
      </c>
      <c r="AY131" s="17" t="s">
        <v>241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86</v>
      </c>
      <c r="BK131" s="150">
        <f t="shared" si="9"/>
        <v>0</v>
      </c>
      <c r="BL131" s="17" t="s">
        <v>247</v>
      </c>
      <c r="BM131" s="149" t="s">
        <v>4444</v>
      </c>
    </row>
    <row r="132" spans="2:65" s="1" customFormat="1" ht="16.5" customHeight="1">
      <c r="B132" s="32"/>
      <c r="C132" s="137" t="s">
        <v>296</v>
      </c>
      <c r="D132" s="137" t="s">
        <v>243</v>
      </c>
      <c r="E132" s="138" t="s">
        <v>2909</v>
      </c>
      <c r="F132" s="139" t="s">
        <v>2910</v>
      </c>
      <c r="G132" s="140" t="s">
        <v>1608</v>
      </c>
      <c r="H132" s="141">
        <v>2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39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247</v>
      </c>
      <c r="AT132" s="149" t="s">
        <v>243</v>
      </c>
      <c r="AU132" s="149" t="s">
        <v>80</v>
      </c>
      <c r="AY132" s="17" t="s">
        <v>241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86</v>
      </c>
      <c r="BK132" s="150">
        <f t="shared" si="9"/>
        <v>0</v>
      </c>
      <c r="BL132" s="17" t="s">
        <v>247</v>
      </c>
      <c r="BM132" s="149" t="s">
        <v>4445</v>
      </c>
    </row>
    <row r="133" spans="2:65" s="1" customFormat="1" ht="16.5" customHeight="1">
      <c r="B133" s="32"/>
      <c r="C133" s="137" t="s">
        <v>304</v>
      </c>
      <c r="D133" s="137" t="s">
        <v>243</v>
      </c>
      <c r="E133" s="138" t="s">
        <v>4446</v>
      </c>
      <c r="F133" s="139" t="s">
        <v>2913</v>
      </c>
      <c r="G133" s="140" t="s">
        <v>1608</v>
      </c>
      <c r="H133" s="141">
        <v>2</v>
      </c>
      <c r="I133" s="142"/>
      <c r="J133" s="143">
        <f t="shared" si="0"/>
        <v>0</v>
      </c>
      <c r="K133" s="144"/>
      <c r="L133" s="32"/>
      <c r="M133" s="145" t="s">
        <v>1</v>
      </c>
      <c r="N133" s="146" t="s">
        <v>39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247</v>
      </c>
      <c r="AT133" s="149" t="s">
        <v>243</v>
      </c>
      <c r="AU133" s="149" t="s">
        <v>80</v>
      </c>
      <c r="AY133" s="17" t="s">
        <v>241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86</v>
      </c>
      <c r="BK133" s="150">
        <f t="shared" si="9"/>
        <v>0</v>
      </c>
      <c r="BL133" s="17" t="s">
        <v>247</v>
      </c>
      <c r="BM133" s="149" t="s">
        <v>4447</v>
      </c>
    </row>
    <row r="134" spans="2:65" s="1" customFormat="1" ht="16.5" customHeight="1">
      <c r="B134" s="32"/>
      <c r="C134" s="137" t="s">
        <v>8</v>
      </c>
      <c r="D134" s="137" t="s">
        <v>243</v>
      </c>
      <c r="E134" s="138" t="s">
        <v>2915</v>
      </c>
      <c r="F134" s="139" t="s">
        <v>2916</v>
      </c>
      <c r="G134" s="140" t="s">
        <v>1608</v>
      </c>
      <c r="H134" s="141">
        <v>345</v>
      </c>
      <c r="I134" s="142"/>
      <c r="J134" s="143">
        <f t="shared" si="0"/>
        <v>0</v>
      </c>
      <c r="K134" s="144"/>
      <c r="L134" s="32"/>
      <c r="M134" s="145" t="s">
        <v>1</v>
      </c>
      <c r="N134" s="146" t="s">
        <v>39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247</v>
      </c>
      <c r="AT134" s="149" t="s">
        <v>243</v>
      </c>
      <c r="AU134" s="149" t="s">
        <v>80</v>
      </c>
      <c r="AY134" s="17" t="s">
        <v>241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86</v>
      </c>
      <c r="BK134" s="150">
        <f t="shared" si="9"/>
        <v>0</v>
      </c>
      <c r="BL134" s="17" t="s">
        <v>247</v>
      </c>
      <c r="BM134" s="149" t="s">
        <v>4448</v>
      </c>
    </row>
    <row r="135" spans="2:65" s="1" customFormat="1" ht="16.5" customHeight="1">
      <c r="B135" s="32"/>
      <c r="C135" s="137" t="s">
        <v>318</v>
      </c>
      <c r="D135" s="137" t="s">
        <v>243</v>
      </c>
      <c r="E135" s="138" t="s">
        <v>4449</v>
      </c>
      <c r="F135" s="139" t="s">
        <v>2919</v>
      </c>
      <c r="G135" s="140" t="s">
        <v>1608</v>
      </c>
      <c r="H135" s="141">
        <v>250</v>
      </c>
      <c r="I135" s="142"/>
      <c r="J135" s="143">
        <f t="shared" si="0"/>
        <v>0</v>
      </c>
      <c r="K135" s="144"/>
      <c r="L135" s="32"/>
      <c r="M135" s="145" t="s">
        <v>1</v>
      </c>
      <c r="N135" s="146" t="s">
        <v>39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247</v>
      </c>
      <c r="AT135" s="149" t="s">
        <v>243</v>
      </c>
      <c r="AU135" s="149" t="s">
        <v>80</v>
      </c>
      <c r="AY135" s="17" t="s">
        <v>241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86</v>
      </c>
      <c r="BK135" s="150">
        <f t="shared" si="9"/>
        <v>0</v>
      </c>
      <c r="BL135" s="17" t="s">
        <v>247</v>
      </c>
      <c r="BM135" s="149" t="s">
        <v>4450</v>
      </c>
    </row>
    <row r="136" spans="2:65" s="1" customFormat="1" ht="16.5" customHeight="1">
      <c r="B136" s="32"/>
      <c r="C136" s="137" t="s">
        <v>324</v>
      </c>
      <c r="D136" s="137" t="s">
        <v>243</v>
      </c>
      <c r="E136" s="138" t="s">
        <v>4451</v>
      </c>
      <c r="F136" s="139" t="s">
        <v>2922</v>
      </c>
      <c r="G136" s="140" t="s">
        <v>1608</v>
      </c>
      <c r="H136" s="141">
        <v>65</v>
      </c>
      <c r="I136" s="142"/>
      <c r="J136" s="143">
        <f t="shared" si="0"/>
        <v>0</v>
      </c>
      <c r="K136" s="144"/>
      <c r="L136" s="32"/>
      <c r="M136" s="145" t="s">
        <v>1</v>
      </c>
      <c r="N136" s="146" t="s">
        <v>39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247</v>
      </c>
      <c r="AT136" s="149" t="s">
        <v>243</v>
      </c>
      <c r="AU136" s="149" t="s">
        <v>80</v>
      </c>
      <c r="AY136" s="17" t="s">
        <v>241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86</v>
      </c>
      <c r="BK136" s="150">
        <f t="shared" si="9"/>
        <v>0</v>
      </c>
      <c r="BL136" s="17" t="s">
        <v>247</v>
      </c>
      <c r="BM136" s="149" t="s">
        <v>4452</v>
      </c>
    </row>
    <row r="137" spans="2:65" s="1" customFormat="1" ht="16.5" customHeight="1">
      <c r="B137" s="32"/>
      <c r="C137" s="137" t="s">
        <v>330</v>
      </c>
      <c r="D137" s="137" t="s">
        <v>243</v>
      </c>
      <c r="E137" s="138" t="s">
        <v>4453</v>
      </c>
      <c r="F137" s="139" t="s">
        <v>2925</v>
      </c>
      <c r="G137" s="140" t="s">
        <v>1608</v>
      </c>
      <c r="H137" s="141">
        <v>30</v>
      </c>
      <c r="I137" s="142"/>
      <c r="J137" s="143">
        <f t="shared" si="0"/>
        <v>0</v>
      </c>
      <c r="K137" s="144"/>
      <c r="L137" s="32"/>
      <c r="M137" s="145" t="s">
        <v>1</v>
      </c>
      <c r="N137" s="146" t="s">
        <v>39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247</v>
      </c>
      <c r="AT137" s="149" t="s">
        <v>243</v>
      </c>
      <c r="AU137" s="149" t="s">
        <v>80</v>
      </c>
      <c r="AY137" s="17" t="s">
        <v>241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86</v>
      </c>
      <c r="BK137" s="150">
        <f t="shared" si="9"/>
        <v>0</v>
      </c>
      <c r="BL137" s="17" t="s">
        <v>247</v>
      </c>
      <c r="BM137" s="149" t="s">
        <v>4454</v>
      </c>
    </row>
    <row r="138" spans="2:65" s="1" customFormat="1" ht="16.5" customHeight="1">
      <c r="B138" s="32"/>
      <c r="C138" s="137" t="s">
        <v>334</v>
      </c>
      <c r="D138" s="137" t="s">
        <v>243</v>
      </c>
      <c r="E138" s="138" t="s">
        <v>2927</v>
      </c>
      <c r="F138" s="139" t="s">
        <v>2928</v>
      </c>
      <c r="G138" s="140" t="s">
        <v>1608</v>
      </c>
      <c r="H138" s="141">
        <v>120</v>
      </c>
      <c r="I138" s="142"/>
      <c r="J138" s="143">
        <f t="shared" si="0"/>
        <v>0</v>
      </c>
      <c r="K138" s="144"/>
      <c r="L138" s="32"/>
      <c r="M138" s="145" t="s">
        <v>1</v>
      </c>
      <c r="N138" s="146" t="s">
        <v>39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247</v>
      </c>
      <c r="AT138" s="149" t="s">
        <v>243</v>
      </c>
      <c r="AU138" s="149" t="s">
        <v>80</v>
      </c>
      <c r="AY138" s="17" t="s">
        <v>241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86</v>
      </c>
      <c r="BK138" s="150">
        <f t="shared" si="9"/>
        <v>0</v>
      </c>
      <c r="BL138" s="17" t="s">
        <v>247</v>
      </c>
      <c r="BM138" s="149" t="s">
        <v>4455</v>
      </c>
    </row>
    <row r="139" spans="2:65" s="1" customFormat="1" ht="16.5" customHeight="1">
      <c r="B139" s="32"/>
      <c r="C139" s="137" t="s">
        <v>338</v>
      </c>
      <c r="D139" s="137" t="s">
        <v>243</v>
      </c>
      <c r="E139" s="138" t="s">
        <v>4456</v>
      </c>
      <c r="F139" s="139" t="s">
        <v>2931</v>
      </c>
      <c r="G139" s="140" t="s">
        <v>1608</v>
      </c>
      <c r="H139" s="141">
        <v>120</v>
      </c>
      <c r="I139" s="142"/>
      <c r="J139" s="143">
        <f t="shared" si="0"/>
        <v>0</v>
      </c>
      <c r="K139" s="144"/>
      <c r="L139" s="32"/>
      <c r="M139" s="145" t="s">
        <v>1</v>
      </c>
      <c r="N139" s="146" t="s">
        <v>39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247</v>
      </c>
      <c r="AT139" s="149" t="s">
        <v>243</v>
      </c>
      <c r="AU139" s="149" t="s">
        <v>80</v>
      </c>
      <c r="AY139" s="17" t="s">
        <v>241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86</v>
      </c>
      <c r="BK139" s="150">
        <f t="shared" si="9"/>
        <v>0</v>
      </c>
      <c r="BL139" s="17" t="s">
        <v>247</v>
      </c>
      <c r="BM139" s="149" t="s">
        <v>4457</v>
      </c>
    </row>
    <row r="140" spans="2:65" s="1" customFormat="1" ht="16.5" customHeight="1">
      <c r="B140" s="32"/>
      <c r="C140" s="137" t="s">
        <v>343</v>
      </c>
      <c r="D140" s="137" t="s">
        <v>243</v>
      </c>
      <c r="E140" s="138" t="s">
        <v>2933</v>
      </c>
      <c r="F140" s="139" t="s">
        <v>2934</v>
      </c>
      <c r="G140" s="140" t="s">
        <v>299</v>
      </c>
      <c r="H140" s="141">
        <v>235</v>
      </c>
      <c r="I140" s="142"/>
      <c r="J140" s="143">
        <f t="shared" si="0"/>
        <v>0</v>
      </c>
      <c r="K140" s="144"/>
      <c r="L140" s="32"/>
      <c r="M140" s="145" t="s">
        <v>1</v>
      </c>
      <c r="N140" s="146" t="s">
        <v>39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247</v>
      </c>
      <c r="AT140" s="149" t="s">
        <v>243</v>
      </c>
      <c r="AU140" s="149" t="s">
        <v>80</v>
      </c>
      <c r="AY140" s="17" t="s">
        <v>241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86</v>
      </c>
      <c r="BK140" s="150">
        <f t="shared" si="9"/>
        <v>0</v>
      </c>
      <c r="BL140" s="17" t="s">
        <v>247</v>
      </c>
      <c r="BM140" s="149" t="s">
        <v>4458</v>
      </c>
    </row>
    <row r="141" spans="2:65" s="1" customFormat="1" ht="16.5" customHeight="1">
      <c r="B141" s="32"/>
      <c r="C141" s="137" t="s">
        <v>349</v>
      </c>
      <c r="D141" s="137" t="s">
        <v>243</v>
      </c>
      <c r="E141" s="138" t="s">
        <v>4459</v>
      </c>
      <c r="F141" s="139" t="s">
        <v>2937</v>
      </c>
      <c r="G141" s="140" t="s">
        <v>299</v>
      </c>
      <c r="H141" s="141">
        <v>235</v>
      </c>
      <c r="I141" s="142"/>
      <c r="J141" s="143">
        <f t="shared" si="0"/>
        <v>0</v>
      </c>
      <c r="K141" s="144"/>
      <c r="L141" s="32"/>
      <c r="M141" s="145" t="s">
        <v>1</v>
      </c>
      <c r="N141" s="146" t="s">
        <v>39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247</v>
      </c>
      <c r="AT141" s="149" t="s">
        <v>243</v>
      </c>
      <c r="AU141" s="149" t="s">
        <v>80</v>
      </c>
      <c r="AY141" s="17" t="s">
        <v>241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86</v>
      </c>
      <c r="BK141" s="150">
        <f t="shared" si="9"/>
        <v>0</v>
      </c>
      <c r="BL141" s="17" t="s">
        <v>247</v>
      </c>
      <c r="BM141" s="149" t="s">
        <v>4460</v>
      </c>
    </row>
    <row r="142" spans="2:65" s="1" customFormat="1" ht="16.5" customHeight="1">
      <c r="B142" s="32"/>
      <c r="C142" s="137" t="s">
        <v>355</v>
      </c>
      <c r="D142" s="137" t="s">
        <v>243</v>
      </c>
      <c r="E142" s="138" t="s">
        <v>2939</v>
      </c>
      <c r="F142" s="139" t="s">
        <v>2940</v>
      </c>
      <c r="G142" s="140" t="s">
        <v>299</v>
      </c>
      <c r="H142" s="141">
        <v>120</v>
      </c>
      <c r="I142" s="142"/>
      <c r="J142" s="143">
        <f t="shared" si="0"/>
        <v>0</v>
      </c>
      <c r="K142" s="144"/>
      <c r="L142" s="32"/>
      <c r="M142" s="145" t="s">
        <v>1</v>
      </c>
      <c r="N142" s="146" t="s">
        <v>39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247</v>
      </c>
      <c r="AT142" s="149" t="s">
        <v>243</v>
      </c>
      <c r="AU142" s="149" t="s">
        <v>80</v>
      </c>
      <c r="AY142" s="17" t="s">
        <v>241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86</v>
      </c>
      <c r="BK142" s="150">
        <f t="shared" si="9"/>
        <v>0</v>
      </c>
      <c r="BL142" s="17" t="s">
        <v>247</v>
      </c>
      <c r="BM142" s="149" t="s">
        <v>4461</v>
      </c>
    </row>
    <row r="143" spans="2:65" s="1" customFormat="1" ht="16.5" customHeight="1">
      <c r="B143" s="32"/>
      <c r="C143" s="137" t="s">
        <v>7</v>
      </c>
      <c r="D143" s="137" t="s">
        <v>243</v>
      </c>
      <c r="E143" s="138" t="s">
        <v>4462</v>
      </c>
      <c r="F143" s="139" t="s">
        <v>2943</v>
      </c>
      <c r="G143" s="140" t="s">
        <v>299</v>
      </c>
      <c r="H143" s="141">
        <v>60</v>
      </c>
      <c r="I143" s="142"/>
      <c r="J143" s="143">
        <f t="shared" si="0"/>
        <v>0</v>
      </c>
      <c r="K143" s="144"/>
      <c r="L143" s="32"/>
      <c r="M143" s="145" t="s">
        <v>1</v>
      </c>
      <c r="N143" s="146" t="s">
        <v>39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247</v>
      </c>
      <c r="AT143" s="149" t="s">
        <v>243</v>
      </c>
      <c r="AU143" s="149" t="s">
        <v>80</v>
      </c>
      <c r="AY143" s="17" t="s">
        <v>241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86</v>
      </c>
      <c r="BK143" s="150">
        <f t="shared" si="9"/>
        <v>0</v>
      </c>
      <c r="BL143" s="17" t="s">
        <v>247</v>
      </c>
      <c r="BM143" s="149" t="s">
        <v>4463</v>
      </c>
    </row>
    <row r="144" spans="2:65" s="1" customFormat="1" ht="16.5" customHeight="1">
      <c r="B144" s="32"/>
      <c r="C144" s="137" t="s">
        <v>365</v>
      </c>
      <c r="D144" s="137" t="s">
        <v>243</v>
      </c>
      <c r="E144" s="138" t="s">
        <v>4464</v>
      </c>
      <c r="F144" s="139" t="s">
        <v>2946</v>
      </c>
      <c r="G144" s="140" t="s">
        <v>299</v>
      </c>
      <c r="H144" s="141">
        <v>60</v>
      </c>
      <c r="I144" s="142"/>
      <c r="J144" s="143">
        <f t="shared" si="0"/>
        <v>0</v>
      </c>
      <c r="K144" s="144"/>
      <c r="L144" s="32"/>
      <c r="M144" s="145" t="s">
        <v>1</v>
      </c>
      <c r="N144" s="146" t="s">
        <v>39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247</v>
      </c>
      <c r="AT144" s="149" t="s">
        <v>243</v>
      </c>
      <c r="AU144" s="149" t="s">
        <v>80</v>
      </c>
      <c r="AY144" s="17" t="s">
        <v>241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86</v>
      </c>
      <c r="BK144" s="150">
        <f t="shared" si="9"/>
        <v>0</v>
      </c>
      <c r="BL144" s="17" t="s">
        <v>247</v>
      </c>
      <c r="BM144" s="149" t="s">
        <v>4465</v>
      </c>
    </row>
    <row r="145" spans="2:65" s="1" customFormat="1" ht="16.5" customHeight="1">
      <c r="B145" s="32"/>
      <c r="C145" s="137" t="s">
        <v>370</v>
      </c>
      <c r="D145" s="137" t="s">
        <v>243</v>
      </c>
      <c r="E145" s="138" t="s">
        <v>2948</v>
      </c>
      <c r="F145" s="139" t="s">
        <v>2949</v>
      </c>
      <c r="G145" s="140" t="s">
        <v>299</v>
      </c>
      <c r="H145" s="141">
        <v>120</v>
      </c>
      <c r="I145" s="142"/>
      <c r="J145" s="143">
        <f t="shared" si="0"/>
        <v>0</v>
      </c>
      <c r="K145" s="144"/>
      <c r="L145" s="32"/>
      <c r="M145" s="145" t="s">
        <v>1</v>
      </c>
      <c r="N145" s="146" t="s">
        <v>39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247</v>
      </c>
      <c r="AT145" s="149" t="s">
        <v>243</v>
      </c>
      <c r="AU145" s="149" t="s">
        <v>80</v>
      </c>
      <c r="AY145" s="17" t="s">
        <v>241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86</v>
      </c>
      <c r="BK145" s="150">
        <f t="shared" si="9"/>
        <v>0</v>
      </c>
      <c r="BL145" s="17" t="s">
        <v>247</v>
      </c>
      <c r="BM145" s="149" t="s">
        <v>4466</v>
      </c>
    </row>
    <row r="146" spans="2:65" s="1" customFormat="1" ht="16.5" customHeight="1">
      <c r="B146" s="32"/>
      <c r="C146" s="137" t="s">
        <v>376</v>
      </c>
      <c r="D146" s="137" t="s">
        <v>243</v>
      </c>
      <c r="E146" s="138" t="s">
        <v>4467</v>
      </c>
      <c r="F146" s="139" t="s">
        <v>2952</v>
      </c>
      <c r="G146" s="140" t="s">
        <v>299</v>
      </c>
      <c r="H146" s="141">
        <v>120</v>
      </c>
      <c r="I146" s="142"/>
      <c r="J146" s="143">
        <f t="shared" si="0"/>
        <v>0</v>
      </c>
      <c r="K146" s="144"/>
      <c r="L146" s="32"/>
      <c r="M146" s="145" t="s">
        <v>1</v>
      </c>
      <c r="N146" s="146" t="s">
        <v>39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247</v>
      </c>
      <c r="AT146" s="149" t="s">
        <v>243</v>
      </c>
      <c r="AU146" s="149" t="s">
        <v>80</v>
      </c>
      <c r="AY146" s="17" t="s">
        <v>241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86</v>
      </c>
      <c r="BK146" s="150">
        <f t="shared" si="9"/>
        <v>0</v>
      </c>
      <c r="BL146" s="17" t="s">
        <v>247</v>
      </c>
      <c r="BM146" s="149" t="s">
        <v>4468</v>
      </c>
    </row>
    <row r="147" spans="2:65" s="1" customFormat="1" ht="16.5" customHeight="1">
      <c r="B147" s="32"/>
      <c r="C147" s="137" t="s">
        <v>381</v>
      </c>
      <c r="D147" s="137" t="s">
        <v>243</v>
      </c>
      <c r="E147" s="138" t="s">
        <v>2954</v>
      </c>
      <c r="F147" s="139" t="s">
        <v>2955</v>
      </c>
      <c r="G147" s="140" t="s">
        <v>299</v>
      </c>
      <c r="H147" s="141">
        <v>1677</v>
      </c>
      <c r="I147" s="142"/>
      <c r="J147" s="143">
        <f t="shared" si="0"/>
        <v>0</v>
      </c>
      <c r="K147" s="144"/>
      <c r="L147" s="32"/>
      <c r="M147" s="145" t="s">
        <v>1</v>
      </c>
      <c r="N147" s="146" t="s">
        <v>39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247</v>
      </c>
      <c r="AT147" s="149" t="s">
        <v>243</v>
      </c>
      <c r="AU147" s="149" t="s">
        <v>80</v>
      </c>
      <c r="AY147" s="17" t="s">
        <v>241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86</v>
      </c>
      <c r="BK147" s="150">
        <f t="shared" si="9"/>
        <v>0</v>
      </c>
      <c r="BL147" s="17" t="s">
        <v>247</v>
      </c>
      <c r="BM147" s="149" t="s">
        <v>4469</v>
      </c>
    </row>
    <row r="148" spans="2:65" s="1" customFormat="1" ht="16.5" customHeight="1">
      <c r="B148" s="32"/>
      <c r="C148" s="137" t="s">
        <v>387</v>
      </c>
      <c r="D148" s="137" t="s">
        <v>243</v>
      </c>
      <c r="E148" s="138" t="s">
        <v>4470</v>
      </c>
      <c r="F148" s="139" t="s">
        <v>2958</v>
      </c>
      <c r="G148" s="140" t="s">
        <v>299</v>
      </c>
      <c r="H148" s="141">
        <v>504</v>
      </c>
      <c r="I148" s="142"/>
      <c r="J148" s="143">
        <f t="shared" si="0"/>
        <v>0</v>
      </c>
      <c r="K148" s="144"/>
      <c r="L148" s="32"/>
      <c r="M148" s="145" t="s">
        <v>1</v>
      </c>
      <c r="N148" s="146" t="s">
        <v>39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247</v>
      </c>
      <c r="AT148" s="149" t="s">
        <v>243</v>
      </c>
      <c r="AU148" s="149" t="s">
        <v>80</v>
      </c>
      <c r="AY148" s="17" t="s">
        <v>241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86</v>
      </c>
      <c r="BK148" s="150">
        <f t="shared" si="9"/>
        <v>0</v>
      </c>
      <c r="BL148" s="17" t="s">
        <v>247</v>
      </c>
      <c r="BM148" s="149" t="s">
        <v>4471</v>
      </c>
    </row>
    <row r="149" spans="2:65" s="1" customFormat="1" ht="16.5" customHeight="1">
      <c r="B149" s="32"/>
      <c r="C149" s="137" t="s">
        <v>392</v>
      </c>
      <c r="D149" s="137" t="s">
        <v>243</v>
      </c>
      <c r="E149" s="138" t="s">
        <v>4472</v>
      </c>
      <c r="F149" s="139" t="s">
        <v>2961</v>
      </c>
      <c r="G149" s="140" t="s">
        <v>299</v>
      </c>
      <c r="H149" s="141">
        <v>961</v>
      </c>
      <c r="I149" s="142"/>
      <c r="J149" s="143">
        <f t="shared" si="0"/>
        <v>0</v>
      </c>
      <c r="K149" s="144"/>
      <c r="L149" s="32"/>
      <c r="M149" s="145" t="s">
        <v>1</v>
      </c>
      <c r="N149" s="146" t="s">
        <v>39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247</v>
      </c>
      <c r="AT149" s="149" t="s">
        <v>243</v>
      </c>
      <c r="AU149" s="149" t="s">
        <v>80</v>
      </c>
      <c r="AY149" s="17" t="s">
        <v>241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86</v>
      </c>
      <c r="BK149" s="150">
        <f t="shared" si="9"/>
        <v>0</v>
      </c>
      <c r="BL149" s="17" t="s">
        <v>247</v>
      </c>
      <c r="BM149" s="149" t="s">
        <v>4473</v>
      </c>
    </row>
    <row r="150" spans="2:65" s="1" customFormat="1" ht="16.5" customHeight="1">
      <c r="B150" s="32"/>
      <c r="C150" s="137" t="s">
        <v>399</v>
      </c>
      <c r="D150" s="137" t="s">
        <v>243</v>
      </c>
      <c r="E150" s="138" t="s">
        <v>4474</v>
      </c>
      <c r="F150" s="139" t="s">
        <v>2964</v>
      </c>
      <c r="G150" s="140" t="s">
        <v>299</v>
      </c>
      <c r="H150" s="141">
        <v>1020</v>
      </c>
      <c r="I150" s="142"/>
      <c r="J150" s="143">
        <f t="shared" si="0"/>
        <v>0</v>
      </c>
      <c r="K150" s="144"/>
      <c r="L150" s="32"/>
      <c r="M150" s="145" t="s">
        <v>1</v>
      </c>
      <c r="N150" s="146" t="s">
        <v>39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247</v>
      </c>
      <c r="AT150" s="149" t="s">
        <v>243</v>
      </c>
      <c r="AU150" s="149" t="s">
        <v>80</v>
      </c>
      <c r="AY150" s="17" t="s">
        <v>241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86</v>
      </c>
      <c r="BK150" s="150">
        <f t="shared" si="9"/>
        <v>0</v>
      </c>
      <c r="BL150" s="17" t="s">
        <v>247</v>
      </c>
      <c r="BM150" s="149" t="s">
        <v>4475</v>
      </c>
    </row>
    <row r="151" spans="2:65" s="1" customFormat="1" ht="16.5" customHeight="1">
      <c r="B151" s="32"/>
      <c r="C151" s="137" t="s">
        <v>405</v>
      </c>
      <c r="D151" s="137" t="s">
        <v>243</v>
      </c>
      <c r="E151" s="138" t="s">
        <v>4476</v>
      </c>
      <c r="F151" s="139" t="s">
        <v>2967</v>
      </c>
      <c r="G151" s="140" t="s">
        <v>299</v>
      </c>
      <c r="H151" s="141">
        <v>192</v>
      </c>
      <c r="I151" s="142"/>
      <c r="J151" s="143">
        <f t="shared" si="0"/>
        <v>0</v>
      </c>
      <c r="K151" s="144"/>
      <c r="L151" s="32"/>
      <c r="M151" s="145" t="s">
        <v>1</v>
      </c>
      <c r="N151" s="146" t="s">
        <v>39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247</v>
      </c>
      <c r="AT151" s="149" t="s">
        <v>243</v>
      </c>
      <c r="AU151" s="149" t="s">
        <v>80</v>
      </c>
      <c r="AY151" s="17" t="s">
        <v>241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86</v>
      </c>
      <c r="BK151" s="150">
        <f t="shared" si="9"/>
        <v>0</v>
      </c>
      <c r="BL151" s="17" t="s">
        <v>247</v>
      </c>
      <c r="BM151" s="149" t="s">
        <v>4477</v>
      </c>
    </row>
    <row r="152" spans="2:65" s="1" customFormat="1" ht="16.5" customHeight="1">
      <c r="B152" s="32"/>
      <c r="C152" s="137" t="s">
        <v>410</v>
      </c>
      <c r="D152" s="137" t="s">
        <v>243</v>
      </c>
      <c r="E152" s="138" t="s">
        <v>2969</v>
      </c>
      <c r="F152" s="139" t="s">
        <v>2970</v>
      </c>
      <c r="G152" s="140" t="s">
        <v>299</v>
      </c>
      <c r="H152" s="141">
        <v>417</v>
      </c>
      <c r="I152" s="142"/>
      <c r="J152" s="143">
        <f t="shared" si="0"/>
        <v>0</v>
      </c>
      <c r="K152" s="144"/>
      <c r="L152" s="32"/>
      <c r="M152" s="145" t="s">
        <v>1</v>
      </c>
      <c r="N152" s="146" t="s">
        <v>39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247</v>
      </c>
      <c r="AT152" s="149" t="s">
        <v>243</v>
      </c>
      <c r="AU152" s="149" t="s">
        <v>80</v>
      </c>
      <c r="AY152" s="17" t="s">
        <v>241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86</v>
      </c>
      <c r="BK152" s="150">
        <f t="shared" si="9"/>
        <v>0</v>
      </c>
      <c r="BL152" s="17" t="s">
        <v>247</v>
      </c>
      <c r="BM152" s="149" t="s">
        <v>4478</v>
      </c>
    </row>
    <row r="153" spans="2:65" s="1" customFormat="1" ht="16.5" customHeight="1">
      <c r="B153" s="32"/>
      <c r="C153" s="137" t="s">
        <v>415</v>
      </c>
      <c r="D153" s="137" t="s">
        <v>243</v>
      </c>
      <c r="E153" s="138" t="s">
        <v>4479</v>
      </c>
      <c r="F153" s="139" t="s">
        <v>2973</v>
      </c>
      <c r="G153" s="140" t="s">
        <v>299</v>
      </c>
      <c r="H153" s="141">
        <v>315</v>
      </c>
      <c r="I153" s="142"/>
      <c r="J153" s="143">
        <f t="shared" si="0"/>
        <v>0</v>
      </c>
      <c r="K153" s="144"/>
      <c r="L153" s="32"/>
      <c r="M153" s="145" t="s">
        <v>1</v>
      </c>
      <c r="N153" s="146" t="s">
        <v>39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247</v>
      </c>
      <c r="AT153" s="149" t="s">
        <v>243</v>
      </c>
      <c r="AU153" s="149" t="s">
        <v>80</v>
      </c>
      <c r="AY153" s="17" t="s">
        <v>241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86</v>
      </c>
      <c r="BK153" s="150">
        <f t="shared" si="9"/>
        <v>0</v>
      </c>
      <c r="BL153" s="17" t="s">
        <v>247</v>
      </c>
      <c r="BM153" s="149" t="s">
        <v>4480</v>
      </c>
    </row>
    <row r="154" spans="2:65" s="1" customFormat="1" ht="16.5" customHeight="1">
      <c r="B154" s="32"/>
      <c r="C154" s="137" t="s">
        <v>420</v>
      </c>
      <c r="D154" s="137" t="s">
        <v>243</v>
      </c>
      <c r="E154" s="138" t="s">
        <v>4481</v>
      </c>
      <c r="F154" s="139" t="s">
        <v>2976</v>
      </c>
      <c r="G154" s="140" t="s">
        <v>299</v>
      </c>
      <c r="H154" s="141">
        <v>102</v>
      </c>
      <c r="I154" s="142"/>
      <c r="J154" s="143">
        <f t="shared" si="0"/>
        <v>0</v>
      </c>
      <c r="K154" s="144"/>
      <c r="L154" s="32"/>
      <c r="M154" s="145" t="s">
        <v>1</v>
      </c>
      <c r="N154" s="146" t="s">
        <v>39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247</v>
      </c>
      <c r="AT154" s="149" t="s">
        <v>243</v>
      </c>
      <c r="AU154" s="149" t="s">
        <v>80</v>
      </c>
      <c r="AY154" s="17" t="s">
        <v>241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86</v>
      </c>
      <c r="BK154" s="150">
        <f t="shared" si="9"/>
        <v>0</v>
      </c>
      <c r="BL154" s="17" t="s">
        <v>247</v>
      </c>
      <c r="BM154" s="149" t="s">
        <v>4482</v>
      </c>
    </row>
    <row r="155" spans="2:65" s="1" customFormat="1" ht="16.5" customHeight="1">
      <c r="B155" s="32"/>
      <c r="C155" s="137" t="s">
        <v>424</v>
      </c>
      <c r="D155" s="137" t="s">
        <v>243</v>
      </c>
      <c r="E155" s="138" t="s">
        <v>2978</v>
      </c>
      <c r="F155" s="139" t="s">
        <v>2979</v>
      </c>
      <c r="G155" s="140" t="s">
        <v>299</v>
      </c>
      <c r="H155" s="141">
        <v>12</v>
      </c>
      <c r="I155" s="142"/>
      <c r="J155" s="143">
        <f t="shared" ref="J155:J186" si="10">ROUND(I155*H155,2)</f>
        <v>0</v>
      </c>
      <c r="K155" s="144"/>
      <c r="L155" s="32"/>
      <c r="M155" s="145" t="s">
        <v>1</v>
      </c>
      <c r="N155" s="146" t="s">
        <v>39</v>
      </c>
      <c r="P155" s="147">
        <f t="shared" ref="P155:P186" si="11">O155*H155</f>
        <v>0</v>
      </c>
      <c r="Q155" s="147">
        <v>0</v>
      </c>
      <c r="R155" s="147">
        <f t="shared" ref="R155:R186" si="12">Q155*H155</f>
        <v>0</v>
      </c>
      <c r="S155" s="147">
        <v>0</v>
      </c>
      <c r="T155" s="148">
        <f t="shared" ref="T155:T186" si="13">S155*H155</f>
        <v>0</v>
      </c>
      <c r="AR155" s="149" t="s">
        <v>247</v>
      </c>
      <c r="AT155" s="149" t="s">
        <v>243</v>
      </c>
      <c r="AU155" s="149" t="s">
        <v>80</v>
      </c>
      <c r="AY155" s="17" t="s">
        <v>241</v>
      </c>
      <c r="BE155" s="150">
        <f t="shared" ref="BE155:BE186" si="14">IF(N155="základní",J155,0)</f>
        <v>0</v>
      </c>
      <c r="BF155" s="150">
        <f t="shared" ref="BF155:BF186" si="15">IF(N155="snížená",J155,0)</f>
        <v>0</v>
      </c>
      <c r="BG155" s="150">
        <f t="shared" ref="BG155:BG186" si="16">IF(N155="zákl. přenesená",J155,0)</f>
        <v>0</v>
      </c>
      <c r="BH155" s="150">
        <f t="shared" ref="BH155:BH186" si="17">IF(N155="sníž. přenesená",J155,0)</f>
        <v>0</v>
      </c>
      <c r="BI155" s="150">
        <f t="shared" ref="BI155:BI186" si="18">IF(N155="nulová",J155,0)</f>
        <v>0</v>
      </c>
      <c r="BJ155" s="17" t="s">
        <v>86</v>
      </c>
      <c r="BK155" s="150">
        <f t="shared" ref="BK155:BK186" si="19">ROUND(I155*H155,2)</f>
        <v>0</v>
      </c>
      <c r="BL155" s="17" t="s">
        <v>247</v>
      </c>
      <c r="BM155" s="149" t="s">
        <v>4483</v>
      </c>
    </row>
    <row r="156" spans="2:65" s="1" customFormat="1" ht="16.5" customHeight="1">
      <c r="B156" s="32"/>
      <c r="C156" s="137" t="s">
        <v>433</v>
      </c>
      <c r="D156" s="137" t="s">
        <v>243</v>
      </c>
      <c r="E156" s="138" t="s">
        <v>4484</v>
      </c>
      <c r="F156" s="139" t="s">
        <v>2982</v>
      </c>
      <c r="G156" s="140" t="s">
        <v>299</v>
      </c>
      <c r="H156" s="141">
        <v>12</v>
      </c>
      <c r="I156" s="142"/>
      <c r="J156" s="143">
        <f t="shared" si="10"/>
        <v>0</v>
      </c>
      <c r="K156" s="144"/>
      <c r="L156" s="32"/>
      <c r="M156" s="145" t="s">
        <v>1</v>
      </c>
      <c r="N156" s="146" t="s">
        <v>39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247</v>
      </c>
      <c r="AT156" s="149" t="s">
        <v>243</v>
      </c>
      <c r="AU156" s="149" t="s">
        <v>80</v>
      </c>
      <c r="AY156" s="17" t="s">
        <v>241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86</v>
      </c>
      <c r="BK156" s="150">
        <f t="shared" si="19"/>
        <v>0</v>
      </c>
      <c r="BL156" s="17" t="s">
        <v>247</v>
      </c>
      <c r="BM156" s="149" t="s">
        <v>4485</v>
      </c>
    </row>
    <row r="157" spans="2:65" s="1" customFormat="1" ht="16.5" customHeight="1">
      <c r="B157" s="32"/>
      <c r="C157" s="137" t="s">
        <v>437</v>
      </c>
      <c r="D157" s="137" t="s">
        <v>243</v>
      </c>
      <c r="E157" s="138" t="s">
        <v>2984</v>
      </c>
      <c r="F157" s="139" t="s">
        <v>2985</v>
      </c>
      <c r="G157" s="140" t="s">
        <v>299</v>
      </c>
      <c r="H157" s="141">
        <v>18</v>
      </c>
      <c r="I157" s="142"/>
      <c r="J157" s="143">
        <f t="shared" si="10"/>
        <v>0</v>
      </c>
      <c r="K157" s="144"/>
      <c r="L157" s="32"/>
      <c r="M157" s="145" t="s">
        <v>1</v>
      </c>
      <c r="N157" s="146" t="s">
        <v>39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247</v>
      </c>
      <c r="AT157" s="149" t="s">
        <v>243</v>
      </c>
      <c r="AU157" s="149" t="s">
        <v>80</v>
      </c>
      <c r="AY157" s="17" t="s">
        <v>241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86</v>
      </c>
      <c r="BK157" s="150">
        <f t="shared" si="19"/>
        <v>0</v>
      </c>
      <c r="BL157" s="17" t="s">
        <v>247</v>
      </c>
      <c r="BM157" s="149" t="s">
        <v>4486</v>
      </c>
    </row>
    <row r="158" spans="2:65" s="1" customFormat="1" ht="16.5" customHeight="1">
      <c r="B158" s="32"/>
      <c r="C158" s="137" t="s">
        <v>440</v>
      </c>
      <c r="D158" s="137" t="s">
        <v>243</v>
      </c>
      <c r="E158" s="138" t="s">
        <v>4487</v>
      </c>
      <c r="F158" s="139" t="s">
        <v>2988</v>
      </c>
      <c r="G158" s="140" t="s">
        <v>299</v>
      </c>
      <c r="H158" s="141">
        <v>18</v>
      </c>
      <c r="I158" s="142"/>
      <c r="J158" s="143">
        <f t="shared" si="10"/>
        <v>0</v>
      </c>
      <c r="K158" s="144"/>
      <c r="L158" s="32"/>
      <c r="M158" s="145" t="s">
        <v>1</v>
      </c>
      <c r="N158" s="146" t="s">
        <v>39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247</v>
      </c>
      <c r="AT158" s="149" t="s">
        <v>243</v>
      </c>
      <c r="AU158" s="149" t="s">
        <v>80</v>
      </c>
      <c r="AY158" s="17" t="s">
        <v>241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86</v>
      </c>
      <c r="BK158" s="150">
        <f t="shared" si="19"/>
        <v>0</v>
      </c>
      <c r="BL158" s="17" t="s">
        <v>247</v>
      </c>
      <c r="BM158" s="149" t="s">
        <v>4488</v>
      </c>
    </row>
    <row r="159" spans="2:65" s="1" customFormat="1" ht="16.5" customHeight="1">
      <c r="B159" s="32"/>
      <c r="C159" s="137" t="s">
        <v>447</v>
      </c>
      <c r="D159" s="137" t="s">
        <v>243</v>
      </c>
      <c r="E159" s="138" t="s">
        <v>2990</v>
      </c>
      <c r="F159" s="139" t="s">
        <v>2991</v>
      </c>
      <c r="G159" s="140" t="s">
        <v>299</v>
      </c>
      <c r="H159" s="141">
        <v>48</v>
      </c>
      <c r="I159" s="142"/>
      <c r="J159" s="143">
        <f t="shared" si="10"/>
        <v>0</v>
      </c>
      <c r="K159" s="144"/>
      <c r="L159" s="32"/>
      <c r="M159" s="145" t="s">
        <v>1</v>
      </c>
      <c r="N159" s="146" t="s">
        <v>39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247</v>
      </c>
      <c r="AT159" s="149" t="s">
        <v>243</v>
      </c>
      <c r="AU159" s="149" t="s">
        <v>80</v>
      </c>
      <c r="AY159" s="17" t="s">
        <v>241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86</v>
      </c>
      <c r="BK159" s="150">
        <f t="shared" si="19"/>
        <v>0</v>
      </c>
      <c r="BL159" s="17" t="s">
        <v>247</v>
      </c>
      <c r="BM159" s="149" t="s">
        <v>4489</v>
      </c>
    </row>
    <row r="160" spans="2:65" s="1" customFormat="1" ht="16.5" customHeight="1">
      <c r="B160" s="32"/>
      <c r="C160" s="137" t="s">
        <v>451</v>
      </c>
      <c r="D160" s="137" t="s">
        <v>243</v>
      </c>
      <c r="E160" s="138" t="s">
        <v>4490</v>
      </c>
      <c r="F160" s="139" t="s">
        <v>2994</v>
      </c>
      <c r="G160" s="140" t="s">
        <v>299</v>
      </c>
      <c r="H160" s="141">
        <v>24</v>
      </c>
      <c r="I160" s="142"/>
      <c r="J160" s="143">
        <f t="shared" si="10"/>
        <v>0</v>
      </c>
      <c r="K160" s="144"/>
      <c r="L160" s="32"/>
      <c r="M160" s="145" t="s">
        <v>1</v>
      </c>
      <c r="N160" s="146" t="s">
        <v>39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247</v>
      </c>
      <c r="AT160" s="149" t="s">
        <v>243</v>
      </c>
      <c r="AU160" s="149" t="s">
        <v>80</v>
      </c>
      <c r="AY160" s="17" t="s">
        <v>241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86</v>
      </c>
      <c r="BK160" s="150">
        <f t="shared" si="19"/>
        <v>0</v>
      </c>
      <c r="BL160" s="17" t="s">
        <v>247</v>
      </c>
      <c r="BM160" s="149" t="s">
        <v>4491</v>
      </c>
    </row>
    <row r="161" spans="2:65" s="1" customFormat="1" ht="16.5" customHeight="1">
      <c r="B161" s="32"/>
      <c r="C161" s="137" t="s">
        <v>457</v>
      </c>
      <c r="D161" s="137" t="s">
        <v>243</v>
      </c>
      <c r="E161" s="138" t="s">
        <v>4492</v>
      </c>
      <c r="F161" s="139" t="s">
        <v>2997</v>
      </c>
      <c r="G161" s="140" t="s">
        <v>299</v>
      </c>
      <c r="H161" s="141">
        <v>24</v>
      </c>
      <c r="I161" s="142"/>
      <c r="J161" s="143">
        <f t="shared" si="10"/>
        <v>0</v>
      </c>
      <c r="K161" s="144"/>
      <c r="L161" s="32"/>
      <c r="M161" s="145" t="s">
        <v>1</v>
      </c>
      <c r="N161" s="146" t="s">
        <v>39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247</v>
      </c>
      <c r="AT161" s="149" t="s">
        <v>243</v>
      </c>
      <c r="AU161" s="149" t="s">
        <v>80</v>
      </c>
      <c r="AY161" s="17" t="s">
        <v>241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86</v>
      </c>
      <c r="BK161" s="150">
        <f t="shared" si="19"/>
        <v>0</v>
      </c>
      <c r="BL161" s="17" t="s">
        <v>247</v>
      </c>
      <c r="BM161" s="149" t="s">
        <v>4493</v>
      </c>
    </row>
    <row r="162" spans="2:65" s="1" customFormat="1" ht="16.5" customHeight="1">
      <c r="B162" s="32"/>
      <c r="C162" s="137" t="s">
        <v>463</v>
      </c>
      <c r="D162" s="137" t="s">
        <v>243</v>
      </c>
      <c r="E162" s="138" t="s">
        <v>2999</v>
      </c>
      <c r="F162" s="139" t="s">
        <v>3000</v>
      </c>
      <c r="G162" s="140" t="s">
        <v>299</v>
      </c>
      <c r="H162" s="141">
        <v>24</v>
      </c>
      <c r="I162" s="142"/>
      <c r="J162" s="143">
        <f t="shared" si="10"/>
        <v>0</v>
      </c>
      <c r="K162" s="144"/>
      <c r="L162" s="32"/>
      <c r="M162" s="145" t="s">
        <v>1</v>
      </c>
      <c r="N162" s="146" t="s">
        <v>39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247</v>
      </c>
      <c r="AT162" s="149" t="s">
        <v>243</v>
      </c>
      <c r="AU162" s="149" t="s">
        <v>80</v>
      </c>
      <c r="AY162" s="17" t="s">
        <v>241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86</v>
      </c>
      <c r="BK162" s="150">
        <f t="shared" si="19"/>
        <v>0</v>
      </c>
      <c r="BL162" s="17" t="s">
        <v>247</v>
      </c>
      <c r="BM162" s="149" t="s">
        <v>4494</v>
      </c>
    </row>
    <row r="163" spans="2:65" s="1" customFormat="1" ht="16.5" customHeight="1">
      <c r="B163" s="32"/>
      <c r="C163" s="137" t="s">
        <v>479</v>
      </c>
      <c r="D163" s="137" t="s">
        <v>243</v>
      </c>
      <c r="E163" s="138" t="s">
        <v>4495</v>
      </c>
      <c r="F163" s="139" t="s">
        <v>3003</v>
      </c>
      <c r="G163" s="140" t="s">
        <v>299</v>
      </c>
      <c r="H163" s="141">
        <v>24</v>
      </c>
      <c r="I163" s="142"/>
      <c r="J163" s="143">
        <f t="shared" si="10"/>
        <v>0</v>
      </c>
      <c r="K163" s="144"/>
      <c r="L163" s="32"/>
      <c r="M163" s="145" t="s">
        <v>1</v>
      </c>
      <c r="N163" s="146" t="s">
        <v>39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247</v>
      </c>
      <c r="AT163" s="149" t="s">
        <v>243</v>
      </c>
      <c r="AU163" s="149" t="s">
        <v>80</v>
      </c>
      <c r="AY163" s="17" t="s">
        <v>241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86</v>
      </c>
      <c r="BK163" s="150">
        <f t="shared" si="19"/>
        <v>0</v>
      </c>
      <c r="BL163" s="17" t="s">
        <v>247</v>
      </c>
      <c r="BM163" s="149" t="s">
        <v>4496</v>
      </c>
    </row>
    <row r="164" spans="2:65" s="1" customFormat="1" ht="16.5" customHeight="1">
      <c r="B164" s="32"/>
      <c r="C164" s="137" t="s">
        <v>485</v>
      </c>
      <c r="D164" s="137" t="s">
        <v>243</v>
      </c>
      <c r="E164" s="138" t="s">
        <v>3005</v>
      </c>
      <c r="F164" s="139" t="s">
        <v>3006</v>
      </c>
      <c r="G164" s="140" t="s">
        <v>299</v>
      </c>
      <c r="H164" s="141">
        <v>60</v>
      </c>
      <c r="I164" s="142"/>
      <c r="J164" s="143">
        <f t="shared" si="10"/>
        <v>0</v>
      </c>
      <c r="K164" s="144"/>
      <c r="L164" s="32"/>
      <c r="M164" s="145" t="s">
        <v>1</v>
      </c>
      <c r="N164" s="146" t="s">
        <v>39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247</v>
      </c>
      <c r="AT164" s="149" t="s">
        <v>243</v>
      </c>
      <c r="AU164" s="149" t="s">
        <v>80</v>
      </c>
      <c r="AY164" s="17" t="s">
        <v>241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86</v>
      </c>
      <c r="BK164" s="150">
        <f t="shared" si="19"/>
        <v>0</v>
      </c>
      <c r="BL164" s="17" t="s">
        <v>247</v>
      </c>
      <c r="BM164" s="149" t="s">
        <v>4497</v>
      </c>
    </row>
    <row r="165" spans="2:65" s="1" customFormat="1" ht="16.5" customHeight="1">
      <c r="B165" s="32"/>
      <c r="C165" s="137" t="s">
        <v>490</v>
      </c>
      <c r="D165" s="137" t="s">
        <v>243</v>
      </c>
      <c r="E165" s="138" t="s">
        <v>4498</v>
      </c>
      <c r="F165" s="139" t="s">
        <v>3009</v>
      </c>
      <c r="G165" s="140" t="s">
        <v>299</v>
      </c>
      <c r="H165" s="141">
        <v>60</v>
      </c>
      <c r="I165" s="142"/>
      <c r="J165" s="143">
        <f t="shared" si="10"/>
        <v>0</v>
      </c>
      <c r="K165" s="144"/>
      <c r="L165" s="32"/>
      <c r="M165" s="145" t="s">
        <v>1</v>
      </c>
      <c r="N165" s="146" t="s">
        <v>39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247</v>
      </c>
      <c r="AT165" s="149" t="s">
        <v>243</v>
      </c>
      <c r="AU165" s="149" t="s">
        <v>80</v>
      </c>
      <c r="AY165" s="17" t="s">
        <v>241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86</v>
      </c>
      <c r="BK165" s="150">
        <f t="shared" si="19"/>
        <v>0</v>
      </c>
      <c r="BL165" s="17" t="s">
        <v>247</v>
      </c>
      <c r="BM165" s="149" t="s">
        <v>4499</v>
      </c>
    </row>
    <row r="166" spans="2:65" s="1" customFormat="1" ht="16.5" customHeight="1">
      <c r="B166" s="32"/>
      <c r="C166" s="137" t="s">
        <v>496</v>
      </c>
      <c r="D166" s="137" t="s">
        <v>243</v>
      </c>
      <c r="E166" s="138" t="s">
        <v>3011</v>
      </c>
      <c r="F166" s="139" t="s">
        <v>3012</v>
      </c>
      <c r="G166" s="140" t="s">
        <v>299</v>
      </c>
      <c r="H166" s="141">
        <v>248</v>
      </c>
      <c r="I166" s="142"/>
      <c r="J166" s="143">
        <f t="shared" si="10"/>
        <v>0</v>
      </c>
      <c r="K166" s="144"/>
      <c r="L166" s="32"/>
      <c r="M166" s="145" t="s">
        <v>1</v>
      </c>
      <c r="N166" s="146" t="s">
        <v>39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247</v>
      </c>
      <c r="AT166" s="149" t="s">
        <v>243</v>
      </c>
      <c r="AU166" s="149" t="s">
        <v>80</v>
      </c>
      <c r="AY166" s="17" t="s">
        <v>241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86</v>
      </c>
      <c r="BK166" s="150">
        <f t="shared" si="19"/>
        <v>0</v>
      </c>
      <c r="BL166" s="17" t="s">
        <v>247</v>
      </c>
      <c r="BM166" s="149" t="s">
        <v>4500</v>
      </c>
    </row>
    <row r="167" spans="2:65" s="1" customFormat="1" ht="16.5" customHeight="1">
      <c r="B167" s="32"/>
      <c r="C167" s="137" t="s">
        <v>508</v>
      </c>
      <c r="D167" s="137" t="s">
        <v>243</v>
      </c>
      <c r="E167" s="138" t="s">
        <v>4501</v>
      </c>
      <c r="F167" s="139" t="s">
        <v>3015</v>
      </c>
      <c r="G167" s="140" t="s">
        <v>299</v>
      </c>
      <c r="H167" s="141">
        <v>92</v>
      </c>
      <c r="I167" s="142"/>
      <c r="J167" s="143">
        <f t="shared" si="10"/>
        <v>0</v>
      </c>
      <c r="K167" s="144"/>
      <c r="L167" s="32"/>
      <c r="M167" s="145" t="s">
        <v>1</v>
      </c>
      <c r="N167" s="146" t="s">
        <v>39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247</v>
      </c>
      <c r="AT167" s="149" t="s">
        <v>243</v>
      </c>
      <c r="AU167" s="149" t="s">
        <v>80</v>
      </c>
      <c r="AY167" s="17" t="s">
        <v>241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86</v>
      </c>
      <c r="BK167" s="150">
        <f t="shared" si="19"/>
        <v>0</v>
      </c>
      <c r="BL167" s="17" t="s">
        <v>247</v>
      </c>
      <c r="BM167" s="149" t="s">
        <v>4502</v>
      </c>
    </row>
    <row r="168" spans="2:65" s="1" customFormat="1" ht="16.5" customHeight="1">
      <c r="B168" s="32"/>
      <c r="C168" s="137" t="s">
        <v>521</v>
      </c>
      <c r="D168" s="137" t="s">
        <v>243</v>
      </c>
      <c r="E168" s="138" t="s">
        <v>4503</v>
      </c>
      <c r="F168" s="139" t="s">
        <v>3018</v>
      </c>
      <c r="G168" s="140" t="s">
        <v>299</v>
      </c>
      <c r="H168" s="141">
        <v>82</v>
      </c>
      <c r="I168" s="142"/>
      <c r="J168" s="143">
        <f t="shared" si="10"/>
        <v>0</v>
      </c>
      <c r="K168" s="144"/>
      <c r="L168" s="32"/>
      <c r="M168" s="145" t="s">
        <v>1</v>
      </c>
      <c r="N168" s="146" t="s">
        <v>39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247</v>
      </c>
      <c r="AT168" s="149" t="s">
        <v>243</v>
      </c>
      <c r="AU168" s="149" t="s">
        <v>80</v>
      </c>
      <c r="AY168" s="17" t="s">
        <v>241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86</v>
      </c>
      <c r="BK168" s="150">
        <f t="shared" si="19"/>
        <v>0</v>
      </c>
      <c r="BL168" s="17" t="s">
        <v>247</v>
      </c>
      <c r="BM168" s="149" t="s">
        <v>4504</v>
      </c>
    </row>
    <row r="169" spans="2:65" s="1" customFormat="1" ht="16.5" customHeight="1">
      <c r="B169" s="32"/>
      <c r="C169" s="137" t="s">
        <v>532</v>
      </c>
      <c r="D169" s="137" t="s">
        <v>243</v>
      </c>
      <c r="E169" s="138" t="s">
        <v>4505</v>
      </c>
      <c r="F169" s="139" t="s">
        <v>3021</v>
      </c>
      <c r="G169" s="140" t="s">
        <v>299</v>
      </c>
      <c r="H169" s="141">
        <v>39</v>
      </c>
      <c r="I169" s="142"/>
      <c r="J169" s="143">
        <f t="shared" si="10"/>
        <v>0</v>
      </c>
      <c r="K169" s="144"/>
      <c r="L169" s="32"/>
      <c r="M169" s="145" t="s">
        <v>1</v>
      </c>
      <c r="N169" s="146" t="s">
        <v>39</v>
      </c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AR169" s="149" t="s">
        <v>247</v>
      </c>
      <c r="AT169" s="149" t="s">
        <v>243</v>
      </c>
      <c r="AU169" s="149" t="s">
        <v>80</v>
      </c>
      <c r="AY169" s="17" t="s">
        <v>241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86</v>
      </c>
      <c r="BK169" s="150">
        <f t="shared" si="19"/>
        <v>0</v>
      </c>
      <c r="BL169" s="17" t="s">
        <v>247</v>
      </c>
      <c r="BM169" s="149" t="s">
        <v>4506</v>
      </c>
    </row>
    <row r="170" spans="2:65" s="1" customFormat="1" ht="16.5" customHeight="1">
      <c r="B170" s="32"/>
      <c r="C170" s="137" t="s">
        <v>536</v>
      </c>
      <c r="D170" s="137" t="s">
        <v>243</v>
      </c>
      <c r="E170" s="138" t="s">
        <v>4507</v>
      </c>
      <c r="F170" s="139" t="s">
        <v>3024</v>
      </c>
      <c r="G170" s="140" t="s">
        <v>299</v>
      </c>
      <c r="H170" s="141">
        <v>35</v>
      </c>
      <c r="I170" s="142"/>
      <c r="J170" s="143">
        <f t="shared" si="10"/>
        <v>0</v>
      </c>
      <c r="K170" s="144"/>
      <c r="L170" s="32"/>
      <c r="M170" s="145" t="s">
        <v>1</v>
      </c>
      <c r="N170" s="146" t="s">
        <v>39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247</v>
      </c>
      <c r="AT170" s="149" t="s">
        <v>243</v>
      </c>
      <c r="AU170" s="149" t="s">
        <v>80</v>
      </c>
      <c r="AY170" s="17" t="s">
        <v>241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86</v>
      </c>
      <c r="BK170" s="150">
        <f t="shared" si="19"/>
        <v>0</v>
      </c>
      <c r="BL170" s="17" t="s">
        <v>247</v>
      </c>
      <c r="BM170" s="149" t="s">
        <v>4508</v>
      </c>
    </row>
    <row r="171" spans="2:65" s="1" customFormat="1" ht="16.5" customHeight="1">
      <c r="B171" s="32"/>
      <c r="C171" s="137" t="s">
        <v>555</v>
      </c>
      <c r="D171" s="137" t="s">
        <v>243</v>
      </c>
      <c r="E171" s="138" t="s">
        <v>3026</v>
      </c>
      <c r="F171" s="139" t="s">
        <v>3027</v>
      </c>
      <c r="G171" s="140" t="s">
        <v>1608</v>
      </c>
      <c r="H171" s="141">
        <v>21</v>
      </c>
      <c r="I171" s="142"/>
      <c r="J171" s="143">
        <f t="shared" si="10"/>
        <v>0</v>
      </c>
      <c r="K171" s="144"/>
      <c r="L171" s="32"/>
      <c r="M171" s="145" t="s">
        <v>1</v>
      </c>
      <c r="N171" s="146" t="s">
        <v>39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247</v>
      </c>
      <c r="AT171" s="149" t="s">
        <v>243</v>
      </c>
      <c r="AU171" s="149" t="s">
        <v>80</v>
      </c>
      <c r="AY171" s="17" t="s">
        <v>241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86</v>
      </c>
      <c r="BK171" s="150">
        <f t="shared" si="19"/>
        <v>0</v>
      </c>
      <c r="BL171" s="17" t="s">
        <v>247</v>
      </c>
      <c r="BM171" s="149" t="s">
        <v>4509</v>
      </c>
    </row>
    <row r="172" spans="2:65" s="1" customFormat="1" ht="16.5" customHeight="1">
      <c r="B172" s="32"/>
      <c r="C172" s="137" t="s">
        <v>560</v>
      </c>
      <c r="D172" s="137" t="s">
        <v>243</v>
      </c>
      <c r="E172" s="138" t="s">
        <v>4510</v>
      </c>
      <c r="F172" s="139" t="s">
        <v>3030</v>
      </c>
      <c r="G172" s="140" t="s">
        <v>1608</v>
      </c>
      <c r="H172" s="141">
        <v>21</v>
      </c>
      <c r="I172" s="142"/>
      <c r="J172" s="143">
        <f t="shared" si="10"/>
        <v>0</v>
      </c>
      <c r="K172" s="144"/>
      <c r="L172" s="32"/>
      <c r="M172" s="145" t="s">
        <v>1</v>
      </c>
      <c r="N172" s="146" t="s">
        <v>39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247</v>
      </c>
      <c r="AT172" s="149" t="s">
        <v>243</v>
      </c>
      <c r="AU172" s="149" t="s">
        <v>80</v>
      </c>
      <c r="AY172" s="17" t="s">
        <v>241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86</v>
      </c>
      <c r="BK172" s="150">
        <f t="shared" si="19"/>
        <v>0</v>
      </c>
      <c r="BL172" s="17" t="s">
        <v>247</v>
      </c>
      <c r="BM172" s="149" t="s">
        <v>4511</v>
      </c>
    </row>
    <row r="173" spans="2:65" s="1" customFormat="1" ht="16.5" customHeight="1">
      <c r="B173" s="32"/>
      <c r="C173" s="137" t="s">
        <v>566</v>
      </c>
      <c r="D173" s="137" t="s">
        <v>243</v>
      </c>
      <c r="E173" s="138" t="s">
        <v>4512</v>
      </c>
      <c r="F173" s="139" t="s">
        <v>3033</v>
      </c>
      <c r="G173" s="140" t="s">
        <v>1608</v>
      </c>
      <c r="H173" s="141">
        <v>21</v>
      </c>
      <c r="I173" s="142"/>
      <c r="J173" s="143">
        <f t="shared" si="10"/>
        <v>0</v>
      </c>
      <c r="K173" s="144"/>
      <c r="L173" s="32"/>
      <c r="M173" s="145" t="s">
        <v>1</v>
      </c>
      <c r="N173" s="146" t="s">
        <v>39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247</v>
      </c>
      <c r="AT173" s="149" t="s">
        <v>243</v>
      </c>
      <c r="AU173" s="149" t="s">
        <v>80</v>
      </c>
      <c r="AY173" s="17" t="s">
        <v>241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86</v>
      </c>
      <c r="BK173" s="150">
        <f t="shared" si="19"/>
        <v>0</v>
      </c>
      <c r="BL173" s="17" t="s">
        <v>247</v>
      </c>
      <c r="BM173" s="149" t="s">
        <v>4513</v>
      </c>
    </row>
    <row r="174" spans="2:65" s="1" customFormat="1" ht="16.5" customHeight="1">
      <c r="B174" s="32"/>
      <c r="C174" s="137" t="s">
        <v>579</v>
      </c>
      <c r="D174" s="137" t="s">
        <v>243</v>
      </c>
      <c r="E174" s="138" t="s">
        <v>3035</v>
      </c>
      <c r="F174" s="139" t="s">
        <v>3036</v>
      </c>
      <c r="G174" s="140" t="s">
        <v>1608</v>
      </c>
      <c r="H174" s="141">
        <v>2</v>
      </c>
      <c r="I174" s="142"/>
      <c r="J174" s="143">
        <f t="shared" si="10"/>
        <v>0</v>
      </c>
      <c r="K174" s="144"/>
      <c r="L174" s="32"/>
      <c r="M174" s="145" t="s">
        <v>1</v>
      </c>
      <c r="N174" s="146" t="s">
        <v>39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247</v>
      </c>
      <c r="AT174" s="149" t="s">
        <v>243</v>
      </c>
      <c r="AU174" s="149" t="s">
        <v>80</v>
      </c>
      <c r="AY174" s="17" t="s">
        <v>241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86</v>
      </c>
      <c r="BK174" s="150">
        <f t="shared" si="19"/>
        <v>0</v>
      </c>
      <c r="BL174" s="17" t="s">
        <v>247</v>
      </c>
      <c r="BM174" s="149" t="s">
        <v>4514</v>
      </c>
    </row>
    <row r="175" spans="2:65" s="1" customFormat="1" ht="16.5" customHeight="1">
      <c r="B175" s="32"/>
      <c r="C175" s="137" t="s">
        <v>588</v>
      </c>
      <c r="D175" s="137" t="s">
        <v>243</v>
      </c>
      <c r="E175" s="138" t="s">
        <v>4510</v>
      </c>
      <c r="F175" s="139" t="s">
        <v>3030</v>
      </c>
      <c r="G175" s="140" t="s">
        <v>1608</v>
      </c>
      <c r="H175" s="141">
        <v>2</v>
      </c>
      <c r="I175" s="142"/>
      <c r="J175" s="143">
        <f t="shared" si="10"/>
        <v>0</v>
      </c>
      <c r="K175" s="144"/>
      <c r="L175" s="32"/>
      <c r="M175" s="145" t="s">
        <v>1</v>
      </c>
      <c r="N175" s="146" t="s">
        <v>39</v>
      </c>
      <c r="P175" s="147">
        <f t="shared" si="11"/>
        <v>0</v>
      </c>
      <c r="Q175" s="147">
        <v>0</v>
      </c>
      <c r="R175" s="147">
        <f t="shared" si="12"/>
        <v>0</v>
      </c>
      <c r="S175" s="147">
        <v>0</v>
      </c>
      <c r="T175" s="148">
        <f t="shared" si="13"/>
        <v>0</v>
      </c>
      <c r="AR175" s="149" t="s">
        <v>247</v>
      </c>
      <c r="AT175" s="149" t="s">
        <v>243</v>
      </c>
      <c r="AU175" s="149" t="s">
        <v>80</v>
      </c>
      <c r="AY175" s="17" t="s">
        <v>241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86</v>
      </c>
      <c r="BK175" s="150">
        <f t="shared" si="19"/>
        <v>0</v>
      </c>
      <c r="BL175" s="17" t="s">
        <v>247</v>
      </c>
      <c r="BM175" s="149" t="s">
        <v>4515</v>
      </c>
    </row>
    <row r="176" spans="2:65" s="1" customFormat="1" ht="16.5" customHeight="1">
      <c r="B176" s="32"/>
      <c r="C176" s="137" t="s">
        <v>592</v>
      </c>
      <c r="D176" s="137" t="s">
        <v>243</v>
      </c>
      <c r="E176" s="138" t="s">
        <v>4516</v>
      </c>
      <c r="F176" s="139" t="s">
        <v>3040</v>
      </c>
      <c r="G176" s="140" t="s">
        <v>1608</v>
      </c>
      <c r="H176" s="141">
        <v>2</v>
      </c>
      <c r="I176" s="142"/>
      <c r="J176" s="143">
        <f t="shared" si="10"/>
        <v>0</v>
      </c>
      <c r="K176" s="144"/>
      <c r="L176" s="32"/>
      <c r="M176" s="145" t="s">
        <v>1</v>
      </c>
      <c r="N176" s="146" t="s">
        <v>39</v>
      </c>
      <c r="P176" s="147">
        <f t="shared" si="11"/>
        <v>0</v>
      </c>
      <c r="Q176" s="147">
        <v>0</v>
      </c>
      <c r="R176" s="147">
        <f t="shared" si="12"/>
        <v>0</v>
      </c>
      <c r="S176" s="147">
        <v>0</v>
      </c>
      <c r="T176" s="148">
        <f t="shared" si="13"/>
        <v>0</v>
      </c>
      <c r="AR176" s="149" t="s">
        <v>247</v>
      </c>
      <c r="AT176" s="149" t="s">
        <v>243</v>
      </c>
      <c r="AU176" s="149" t="s">
        <v>80</v>
      </c>
      <c r="AY176" s="17" t="s">
        <v>241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86</v>
      </c>
      <c r="BK176" s="150">
        <f t="shared" si="19"/>
        <v>0</v>
      </c>
      <c r="BL176" s="17" t="s">
        <v>247</v>
      </c>
      <c r="BM176" s="149" t="s">
        <v>4517</v>
      </c>
    </row>
    <row r="177" spans="2:65" s="1" customFormat="1" ht="16.5" customHeight="1">
      <c r="B177" s="32"/>
      <c r="C177" s="137" t="s">
        <v>600</v>
      </c>
      <c r="D177" s="137" t="s">
        <v>243</v>
      </c>
      <c r="E177" s="138" t="s">
        <v>4518</v>
      </c>
      <c r="F177" s="139" t="s">
        <v>3043</v>
      </c>
      <c r="G177" s="140" t="s">
        <v>1608</v>
      </c>
      <c r="H177" s="141">
        <v>2</v>
      </c>
      <c r="I177" s="142"/>
      <c r="J177" s="143">
        <f t="shared" si="10"/>
        <v>0</v>
      </c>
      <c r="K177" s="144"/>
      <c r="L177" s="32"/>
      <c r="M177" s="145" t="s">
        <v>1</v>
      </c>
      <c r="N177" s="146" t="s">
        <v>39</v>
      </c>
      <c r="P177" s="147">
        <f t="shared" si="11"/>
        <v>0</v>
      </c>
      <c r="Q177" s="147">
        <v>0</v>
      </c>
      <c r="R177" s="147">
        <f t="shared" si="12"/>
        <v>0</v>
      </c>
      <c r="S177" s="147">
        <v>0</v>
      </c>
      <c r="T177" s="148">
        <f t="shared" si="13"/>
        <v>0</v>
      </c>
      <c r="AR177" s="149" t="s">
        <v>247</v>
      </c>
      <c r="AT177" s="149" t="s">
        <v>243</v>
      </c>
      <c r="AU177" s="149" t="s">
        <v>80</v>
      </c>
      <c r="AY177" s="17" t="s">
        <v>241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7" t="s">
        <v>86</v>
      </c>
      <c r="BK177" s="150">
        <f t="shared" si="19"/>
        <v>0</v>
      </c>
      <c r="BL177" s="17" t="s">
        <v>247</v>
      </c>
      <c r="BM177" s="149" t="s">
        <v>4519</v>
      </c>
    </row>
    <row r="178" spans="2:65" s="1" customFormat="1" ht="16.5" customHeight="1">
      <c r="B178" s="32"/>
      <c r="C178" s="137" t="s">
        <v>607</v>
      </c>
      <c r="D178" s="137" t="s">
        <v>243</v>
      </c>
      <c r="E178" s="138" t="s">
        <v>3045</v>
      </c>
      <c r="F178" s="139" t="s">
        <v>3046</v>
      </c>
      <c r="G178" s="140" t="s">
        <v>1608</v>
      </c>
      <c r="H178" s="141">
        <v>9</v>
      </c>
      <c r="I178" s="142"/>
      <c r="J178" s="143">
        <f t="shared" si="10"/>
        <v>0</v>
      </c>
      <c r="K178" s="144"/>
      <c r="L178" s="32"/>
      <c r="M178" s="145" t="s">
        <v>1</v>
      </c>
      <c r="N178" s="146" t="s">
        <v>39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247</v>
      </c>
      <c r="AT178" s="149" t="s">
        <v>243</v>
      </c>
      <c r="AU178" s="149" t="s">
        <v>80</v>
      </c>
      <c r="AY178" s="17" t="s">
        <v>241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86</v>
      </c>
      <c r="BK178" s="150">
        <f t="shared" si="19"/>
        <v>0</v>
      </c>
      <c r="BL178" s="17" t="s">
        <v>247</v>
      </c>
      <c r="BM178" s="149" t="s">
        <v>4520</v>
      </c>
    </row>
    <row r="179" spans="2:65" s="1" customFormat="1" ht="16.5" customHeight="1">
      <c r="B179" s="32"/>
      <c r="C179" s="137" t="s">
        <v>611</v>
      </c>
      <c r="D179" s="137" t="s">
        <v>243</v>
      </c>
      <c r="E179" s="138" t="s">
        <v>4521</v>
      </c>
      <c r="F179" s="139" t="s">
        <v>3049</v>
      </c>
      <c r="G179" s="140" t="s">
        <v>1608</v>
      </c>
      <c r="H179" s="141">
        <v>9</v>
      </c>
      <c r="I179" s="142"/>
      <c r="J179" s="143">
        <f t="shared" si="10"/>
        <v>0</v>
      </c>
      <c r="K179" s="144"/>
      <c r="L179" s="32"/>
      <c r="M179" s="145" t="s">
        <v>1</v>
      </c>
      <c r="N179" s="146" t="s">
        <v>39</v>
      </c>
      <c r="P179" s="147">
        <f t="shared" si="11"/>
        <v>0</v>
      </c>
      <c r="Q179" s="147">
        <v>0</v>
      </c>
      <c r="R179" s="147">
        <f t="shared" si="12"/>
        <v>0</v>
      </c>
      <c r="S179" s="147">
        <v>0</v>
      </c>
      <c r="T179" s="148">
        <f t="shared" si="13"/>
        <v>0</v>
      </c>
      <c r="AR179" s="149" t="s">
        <v>247</v>
      </c>
      <c r="AT179" s="149" t="s">
        <v>243</v>
      </c>
      <c r="AU179" s="149" t="s">
        <v>80</v>
      </c>
      <c r="AY179" s="17" t="s">
        <v>241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86</v>
      </c>
      <c r="BK179" s="150">
        <f t="shared" si="19"/>
        <v>0</v>
      </c>
      <c r="BL179" s="17" t="s">
        <v>247</v>
      </c>
      <c r="BM179" s="149" t="s">
        <v>4522</v>
      </c>
    </row>
    <row r="180" spans="2:65" s="1" customFormat="1" ht="16.5" customHeight="1">
      <c r="B180" s="32"/>
      <c r="C180" s="137" t="s">
        <v>615</v>
      </c>
      <c r="D180" s="137" t="s">
        <v>243</v>
      </c>
      <c r="E180" s="138" t="s">
        <v>4512</v>
      </c>
      <c r="F180" s="139" t="s">
        <v>3033</v>
      </c>
      <c r="G180" s="140" t="s">
        <v>1608</v>
      </c>
      <c r="H180" s="141">
        <v>9</v>
      </c>
      <c r="I180" s="142"/>
      <c r="J180" s="143">
        <f t="shared" si="10"/>
        <v>0</v>
      </c>
      <c r="K180" s="144"/>
      <c r="L180" s="32"/>
      <c r="M180" s="145" t="s">
        <v>1</v>
      </c>
      <c r="N180" s="146" t="s">
        <v>39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247</v>
      </c>
      <c r="AT180" s="149" t="s">
        <v>243</v>
      </c>
      <c r="AU180" s="149" t="s">
        <v>80</v>
      </c>
      <c r="AY180" s="17" t="s">
        <v>241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86</v>
      </c>
      <c r="BK180" s="150">
        <f t="shared" si="19"/>
        <v>0</v>
      </c>
      <c r="BL180" s="17" t="s">
        <v>247</v>
      </c>
      <c r="BM180" s="149" t="s">
        <v>4523</v>
      </c>
    </row>
    <row r="181" spans="2:65" s="1" customFormat="1" ht="16.5" customHeight="1">
      <c r="B181" s="32"/>
      <c r="C181" s="137" t="s">
        <v>620</v>
      </c>
      <c r="D181" s="137" t="s">
        <v>243</v>
      </c>
      <c r="E181" s="138" t="s">
        <v>3052</v>
      </c>
      <c r="F181" s="139" t="s">
        <v>3053</v>
      </c>
      <c r="G181" s="140" t="s">
        <v>1608</v>
      </c>
      <c r="H181" s="141">
        <v>38</v>
      </c>
      <c r="I181" s="142"/>
      <c r="J181" s="143">
        <f t="shared" si="10"/>
        <v>0</v>
      </c>
      <c r="K181" s="144"/>
      <c r="L181" s="32"/>
      <c r="M181" s="145" t="s">
        <v>1</v>
      </c>
      <c r="N181" s="146" t="s">
        <v>39</v>
      </c>
      <c r="P181" s="147">
        <f t="shared" si="11"/>
        <v>0</v>
      </c>
      <c r="Q181" s="147">
        <v>0</v>
      </c>
      <c r="R181" s="147">
        <f t="shared" si="12"/>
        <v>0</v>
      </c>
      <c r="S181" s="147">
        <v>0</v>
      </c>
      <c r="T181" s="148">
        <f t="shared" si="13"/>
        <v>0</v>
      </c>
      <c r="AR181" s="149" t="s">
        <v>247</v>
      </c>
      <c r="AT181" s="149" t="s">
        <v>243</v>
      </c>
      <c r="AU181" s="149" t="s">
        <v>80</v>
      </c>
      <c r="AY181" s="17" t="s">
        <v>241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86</v>
      </c>
      <c r="BK181" s="150">
        <f t="shared" si="19"/>
        <v>0</v>
      </c>
      <c r="BL181" s="17" t="s">
        <v>247</v>
      </c>
      <c r="BM181" s="149" t="s">
        <v>4524</v>
      </c>
    </row>
    <row r="182" spans="2:65" s="1" customFormat="1" ht="16.5" customHeight="1">
      <c r="B182" s="32"/>
      <c r="C182" s="137" t="s">
        <v>624</v>
      </c>
      <c r="D182" s="137" t="s">
        <v>243</v>
      </c>
      <c r="E182" s="138" t="s">
        <v>4525</v>
      </c>
      <c r="F182" s="139" t="s">
        <v>3056</v>
      </c>
      <c r="G182" s="140" t="s">
        <v>1608</v>
      </c>
      <c r="H182" s="141">
        <v>38</v>
      </c>
      <c r="I182" s="142"/>
      <c r="J182" s="143">
        <f t="shared" si="10"/>
        <v>0</v>
      </c>
      <c r="K182" s="144"/>
      <c r="L182" s="32"/>
      <c r="M182" s="145" t="s">
        <v>1</v>
      </c>
      <c r="N182" s="146" t="s">
        <v>39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247</v>
      </c>
      <c r="AT182" s="149" t="s">
        <v>243</v>
      </c>
      <c r="AU182" s="149" t="s">
        <v>80</v>
      </c>
      <c r="AY182" s="17" t="s">
        <v>241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86</v>
      </c>
      <c r="BK182" s="150">
        <f t="shared" si="19"/>
        <v>0</v>
      </c>
      <c r="BL182" s="17" t="s">
        <v>247</v>
      </c>
      <c r="BM182" s="149" t="s">
        <v>4526</v>
      </c>
    </row>
    <row r="183" spans="2:65" s="1" customFormat="1" ht="16.5" customHeight="1">
      <c r="B183" s="32"/>
      <c r="C183" s="137" t="s">
        <v>630</v>
      </c>
      <c r="D183" s="137" t="s">
        <v>243</v>
      </c>
      <c r="E183" s="138" t="s">
        <v>4512</v>
      </c>
      <c r="F183" s="139" t="s">
        <v>3033</v>
      </c>
      <c r="G183" s="140" t="s">
        <v>1608</v>
      </c>
      <c r="H183" s="141">
        <v>38</v>
      </c>
      <c r="I183" s="142"/>
      <c r="J183" s="143">
        <f t="shared" si="10"/>
        <v>0</v>
      </c>
      <c r="K183" s="144"/>
      <c r="L183" s="32"/>
      <c r="M183" s="145" t="s">
        <v>1</v>
      </c>
      <c r="N183" s="146" t="s">
        <v>39</v>
      </c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AR183" s="149" t="s">
        <v>247</v>
      </c>
      <c r="AT183" s="149" t="s">
        <v>243</v>
      </c>
      <c r="AU183" s="149" t="s">
        <v>80</v>
      </c>
      <c r="AY183" s="17" t="s">
        <v>241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86</v>
      </c>
      <c r="BK183" s="150">
        <f t="shared" si="19"/>
        <v>0</v>
      </c>
      <c r="BL183" s="17" t="s">
        <v>247</v>
      </c>
      <c r="BM183" s="149" t="s">
        <v>4527</v>
      </c>
    </row>
    <row r="184" spans="2:65" s="1" customFormat="1" ht="16.5" customHeight="1">
      <c r="B184" s="32"/>
      <c r="C184" s="137" t="s">
        <v>670</v>
      </c>
      <c r="D184" s="137" t="s">
        <v>243</v>
      </c>
      <c r="E184" s="138" t="s">
        <v>3059</v>
      </c>
      <c r="F184" s="139" t="s">
        <v>3060</v>
      </c>
      <c r="G184" s="140" t="s">
        <v>1608</v>
      </c>
      <c r="H184" s="141">
        <v>13</v>
      </c>
      <c r="I184" s="142"/>
      <c r="J184" s="143">
        <f t="shared" si="10"/>
        <v>0</v>
      </c>
      <c r="K184" s="144"/>
      <c r="L184" s="32"/>
      <c r="M184" s="145" t="s">
        <v>1</v>
      </c>
      <c r="N184" s="146" t="s">
        <v>39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247</v>
      </c>
      <c r="AT184" s="149" t="s">
        <v>243</v>
      </c>
      <c r="AU184" s="149" t="s">
        <v>80</v>
      </c>
      <c r="AY184" s="17" t="s">
        <v>241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86</v>
      </c>
      <c r="BK184" s="150">
        <f t="shared" si="19"/>
        <v>0</v>
      </c>
      <c r="BL184" s="17" t="s">
        <v>247</v>
      </c>
      <c r="BM184" s="149" t="s">
        <v>4528</v>
      </c>
    </row>
    <row r="185" spans="2:65" s="1" customFormat="1" ht="24.25" customHeight="1">
      <c r="B185" s="32"/>
      <c r="C185" s="137" t="s">
        <v>674</v>
      </c>
      <c r="D185" s="137" t="s">
        <v>243</v>
      </c>
      <c r="E185" s="138" t="s">
        <v>4529</v>
      </c>
      <c r="F185" s="139" t="s">
        <v>3063</v>
      </c>
      <c r="G185" s="140" t="s">
        <v>1608</v>
      </c>
      <c r="H185" s="141">
        <v>13</v>
      </c>
      <c r="I185" s="142"/>
      <c r="J185" s="143">
        <f t="shared" si="10"/>
        <v>0</v>
      </c>
      <c r="K185" s="144"/>
      <c r="L185" s="32"/>
      <c r="M185" s="145" t="s">
        <v>1</v>
      </c>
      <c r="N185" s="146" t="s">
        <v>39</v>
      </c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AR185" s="149" t="s">
        <v>247</v>
      </c>
      <c r="AT185" s="149" t="s">
        <v>243</v>
      </c>
      <c r="AU185" s="149" t="s">
        <v>80</v>
      </c>
      <c r="AY185" s="17" t="s">
        <v>241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86</v>
      </c>
      <c r="BK185" s="150">
        <f t="shared" si="19"/>
        <v>0</v>
      </c>
      <c r="BL185" s="17" t="s">
        <v>247</v>
      </c>
      <c r="BM185" s="149" t="s">
        <v>4530</v>
      </c>
    </row>
    <row r="186" spans="2:65" s="1" customFormat="1" ht="16.5" customHeight="1">
      <c r="B186" s="32"/>
      <c r="C186" s="137" t="s">
        <v>678</v>
      </c>
      <c r="D186" s="137" t="s">
        <v>243</v>
      </c>
      <c r="E186" s="138" t="s">
        <v>4531</v>
      </c>
      <c r="F186" s="139" t="s">
        <v>3066</v>
      </c>
      <c r="G186" s="140" t="s">
        <v>1608</v>
      </c>
      <c r="H186" s="141">
        <v>13</v>
      </c>
      <c r="I186" s="142"/>
      <c r="J186" s="143">
        <f t="shared" si="10"/>
        <v>0</v>
      </c>
      <c r="K186" s="144"/>
      <c r="L186" s="32"/>
      <c r="M186" s="145" t="s">
        <v>1</v>
      </c>
      <c r="N186" s="146" t="s">
        <v>39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247</v>
      </c>
      <c r="AT186" s="149" t="s">
        <v>243</v>
      </c>
      <c r="AU186" s="149" t="s">
        <v>80</v>
      </c>
      <c r="AY186" s="17" t="s">
        <v>241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86</v>
      </c>
      <c r="BK186" s="150">
        <f t="shared" si="19"/>
        <v>0</v>
      </c>
      <c r="BL186" s="17" t="s">
        <v>247</v>
      </c>
      <c r="BM186" s="149" t="s">
        <v>4532</v>
      </c>
    </row>
    <row r="187" spans="2:65" s="1" customFormat="1" ht="16.5" customHeight="1">
      <c r="B187" s="32"/>
      <c r="C187" s="137" t="s">
        <v>687</v>
      </c>
      <c r="D187" s="137" t="s">
        <v>243</v>
      </c>
      <c r="E187" s="138" t="s">
        <v>3068</v>
      </c>
      <c r="F187" s="139" t="s">
        <v>3069</v>
      </c>
      <c r="G187" s="140" t="s">
        <v>1608</v>
      </c>
      <c r="H187" s="141">
        <v>104</v>
      </c>
      <c r="I187" s="142"/>
      <c r="J187" s="143">
        <f t="shared" ref="J187:J218" si="20">ROUND(I187*H187,2)</f>
        <v>0</v>
      </c>
      <c r="K187" s="144"/>
      <c r="L187" s="32"/>
      <c r="M187" s="145" t="s">
        <v>1</v>
      </c>
      <c r="N187" s="146" t="s">
        <v>39</v>
      </c>
      <c r="P187" s="147">
        <f t="shared" ref="P187:P218" si="21">O187*H187</f>
        <v>0</v>
      </c>
      <c r="Q187" s="147">
        <v>0</v>
      </c>
      <c r="R187" s="147">
        <f t="shared" ref="R187:R218" si="22">Q187*H187</f>
        <v>0</v>
      </c>
      <c r="S187" s="147">
        <v>0</v>
      </c>
      <c r="T187" s="148">
        <f t="shared" ref="T187:T218" si="23">S187*H187</f>
        <v>0</v>
      </c>
      <c r="AR187" s="149" t="s">
        <v>247</v>
      </c>
      <c r="AT187" s="149" t="s">
        <v>243</v>
      </c>
      <c r="AU187" s="149" t="s">
        <v>80</v>
      </c>
      <c r="AY187" s="17" t="s">
        <v>241</v>
      </c>
      <c r="BE187" s="150">
        <f t="shared" ref="BE187:BE218" si="24">IF(N187="základní",J187,0)</f>
        <v>0</v>
      </c>
      <c r="BF187" s="150">
        <f t="shared" ref="BF187:BF218" si="25">IF(N187="snížená",J187,0)</f>
        <v>0</v>
      </c>
      <c r="BG187" s="150">
        <f t="shared" ref="BG187:BG218" si="26">IF(N187="zákl. přenesená",J187,0)</f>
        <v>0</v>
      </c>
      <c r="BH187" s="150">
        <f t="shared" ref="BH187:BH218" si="27">IF(N187="sníž. přenesená",J187,0)</f>
        <v>0</v>
      </c>
      <c r="BI187" s="150">
        <f t="shared" ref="BI187:BI218" si="28">IF(N187="nulová",J187,0)</f>
        <v>0</v>
      </c>
      <c r="BJ187" s="17" t="s">
        <v>86</v>
      </c>
      <c r="BK187" s="150">
        <f t="shared" ref="BK187:BK218" si="29">ROUND(I187*H187,2)</f>
        <v>0</v>
      </c>
      <c r="BL187" s="17" t="s">
        <v>247</v>
      </c>
      <c r="BM187" s="149" t="s">
        <v>4533</v>
      </c>
    </row>
    <row r="188" spans="2:65" s="1" customFormat="1" ht="24.25" customHeight="1">
      <c r="B188" s="32"/>
      <c r="C188" s="137" t="s">
        <v>693</v>
      </c>
      <c r="D188" s="137" t="s">
        <v>243</v>
      </c>
      <c r="E188" s="138" t="s">
        <v>4534</v>
      </c>
      <c r="F188" s="139" t="s">
        <v>3072</v>
      </c>
      <c r="G188" s="140" t="s">
        <v>1608</v>
      </c>
      <c r="H188" s="141">
        <v>104</v>
      </c>
      <c r="I188" s="142"/>
      <c r="J188" s="143">
        <f t="shared" si="20"/>
        <v>0</v>
      </c>
      <c r="K188" s="144"/>
      <c r="L188" s="32"/>
      <c r="M188" s="145" t="s">
        <v>1</v>
      </c>
      <c r="N188" s="146" t="s">
        <v>39</v>
      </c>
      <c r="P188" s="147">
        <f t="shared" si="21"/>
        <v>0</v>
      </c>
      <c r="Q188" s="147">
        <v>0</v>
      </c>
      <c r="R188" s="147">
        <f t="shared" si="22"/>
        <v>0</v>
      </c>
      <c r="S188" s="147">
        <v>0</v>
      </c>
      <c r="T188" s="148">
        <f t="shared" si="23"/>
        <v>0</v>
      </c>
      <c r="AR188" s="149" t="s">
        <v>247</v>
      </c>
      <c r="AT188" s="149" t="s">
        <v>243</v>
      </c>
      <c r="AU188" s="149" t="s">
        <v>80</v>
      </c>
      <c r="AY188" s="17" t="s">
        <v>241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7" t="s">
        <v>86</v>
      </c>
      <c r="BK188" s="150">
        <f t="shared" si="29"/>
        <v>0</v>
      </c>
      <c r="BL188" s="17" t="s">
        <v>247</v>
      </c>
      <c r="BM188" s="149" t="s">
        <v>4535</v>
      </c>
    </row>
    <row r="189" spans="2:65" s="1" customFormat="1" ht="24.25" customHeight="1">
      <c r="B189" s="32"/>
      <c r="C189" s="137" t="s">
        <v>697</v>
      </c>
      <c r="D189" s="137" t="s">
        <v>243</v>
      </c>
      <c r="E189" s="138" t="s">
        <v>3074</v>
      </c>
      <c r="F189" s="139" t="s">
        <v>3075</v>
      </c>
      <c r="G189" s="140" t="s">
        <v>1608</v>
      </c>
      <c r="H189" s="141">
        <v>14</v>
      </c>
      <c r="I189" s="142"/>
      <c r="J189" s="143">
        <f t="shared" si="20"/>
        <v>0</v>
      </c>
      <c r="K189" s="144"/>
      <c r="L189" s="32"/>
      <c r="M189" s="145" t="s">
        <v>1</v>
      </c>
      <c r="N189" s="146" t="s">
        <v>39</v>
      </c>
      <c r="P189" s="147">
        <f t="shared" si="21"/>
        <v>0</v>
      </c>
      <c r="Q189" s="147">
        <v>0</v>
      </c>
      <c r="R189" s="147">
        <f t="shared" si="22"/>
        <v>0</v>
      </c>
      <c r="S189" s="147">
        <v>0</v>
      </c>
      <c r="T189" s="148">
        <f t="shared" si="23"/>
        <v>0</v>
      </c>
      <c r="AR189" s="149" t="s">
        <v>247</v>
      </c>
      <c r="AT189" s="149" t="s">
        <v>243</v>
      </c>
      <c r="AU189" s="149" t="s">
        <v>80</v>
      </c>
      <c r="AY189" s="17" t="s">
        <v>241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7" t="s">
        <v>86</v>
      </c>
      <c r="BK189" s="150">
        <f t="shared" si="29"/>
        <v>0</v>
      </c>
      <c r="BL189" s="17" t="s">
        <v>247</v>
      </c>
      <c r="BM189" s="149" t="s">
        <v>4536</v>
      </c>
    </row>
    <row r="190" spans="2:65" s="1" customFormat="1" ht="24.25" customHeight="1">
      <c r="B190" s="32"/>
      <c r="C190" s="137" t="s">
        <v>701</v>
      </c>
      <c r="D190" s="137" t="s">
        <v>243</v>
      </c>
      <c r="E190" s="138" t="s">
        <v>4537</v>
      </c>
      <c r="F190" s="139" t="s">
        <v>3078</v>
      </c>
      <c r="G190" s="140" t="s">
        <v>1608</v>
      </c>
      <c r="H190" s="141">
        <v>14</v>
      </c>
      <c r="I190" s="142"/>
      <c r="J190" s="143">
        <f t="shared" si="20"/>
        <v>0</v>
      </c>
      <c r="K190" s="144"/>
      <c r="L190" s="32"/>
      <c r="M190" s="145" t="s">
        <v>1</v>
      </c>
      <c r="N190" s="146" t="s">
        <v>39</v>
      </c>
      <c r="P190" s="147">
        <f t="shared" si="21"/>
        <v>0</v>
      </c>
      <c r="Q190" s="147">
        <v>0</v>
      </c>
      <c r="R190" s="147">
        <f t="shared" si="22"/>
        <v>0</v>
      </c>
      <c r="S190" s="147">
        <v>0</v>
      </c>
      <c r="T190" s="148">
        <f t="shared" si="23"/>
        <v>0</v>
      </c>
      <c r="AR190" s="149" t="s">
        <v>247</v>
      </c>
      <c r="AT190" s="149" t="s">
        <v>243</v>
      </c>
      <c r="AU190" s="149" t="s">
        <v>80</v>
      </c>
      <c r="AY190" s="17" t="s">
        <v>241</v>
      </c>
      <c r="BE190" s="150">
        <f t="shared" si="24"/>
        <v>0</v>
      </c>
      <c r="BF190" s="150">
        <f t="shared" si="25"/>
        <v>0</v>
      </c>
      <c r="BG190" s="150">
        <f t="shared" si="26"/>
        <v>0</v>
      </c>
      <c r="BH190" s="150">
        <f t="shared" si="27"/>
        <v>0</v>
      </c>
      <c r="BI190" s="150">
        <f t="shared" si="28"/>
        <v>0</v>
      </c>
      <c r="BJ190" s="17" t="s">
        <v>86</v>
      </c>
      <c r="BK190" s="150">
        <f t="shared" si="29"/>
        <v>0</v>
      </c>
      <c r="BL190" s="17" t="s">
        <v>247</v>
      </c>
      <c r="BM190" s="149" t="s">
        <v>4538</v>
      </c>
    </row>
    <row r="191" spans="2:65" s="1" customFormat="1" ht="16.5" customHeight="1">
      <c r="B191" s="32"/>
      <c r="C191" s="137" t="s">
        <v>706</v>
      </c>
      <c r="D191" s="137" t="s">
        <v>243</v>
      </c>
      <c r="E191" s="138" t="s">
        <v>4539</v>
      </c>
      <c r="F191" s="139" t="s">
        <v>3081</v>
      </c>
      <c r="G191" s="140" t="s">
        <v>1608</v>
      </c>
      <c r="H191" s="141">
        <v>77</v>
      </c>
      <c r="I191" s="142"/>
      <c r="J191" s="143">
        <f t="shared" si="20"/>
        <v>0</v>
      </c>
      <c r="K191" s="144"/>
      <c r="L191" s="32"/>
      <c r="M191" s="145" t="s">
        <v>1</v>
      </c>
      <c r="N191" s="146" t="s">
        <v>39</v>
      </c>
      <c r="P191" s="147">
        <f t="shared" si="21"/>
        <v>0</v>
      </c>
      <c r="Q191" s="147">
        <v>0</v>
      </c>
      <c r="R191" s="147">
        <f t="shared" si="22"/>
        <v>0</v>
      </c>
      <c r="S191" s="147">
        <v>0</v>
      </c>
      <c r="T191" s="148">
        <f t="shared" si="23"/>
        <v>0</v>
      </c>
      <c r="AR191" s="149" t="s">
        <v>247</v>
      </c>
      <c r="AT191" s="149" t="s">
        <v>243</v>
      </c>
      <c r="AU191" s="149" t="s">
        <v>80</v>
      </c>
      <c r="AY191" s="17" t="s">
        <v>241</v>
      </c>
      <c r="BE191" s="150">
        <f t="shared" si="24"/>
        <v>0</v>
      </c>
      <c r="BF191" s="150">
        <f t="shared" si="25"/>
        <v>0</v>
      </c>
      <c r="BG191" s="150">
        <f t="shared" si="26"/>
        <v>0</v>
      </c>
      <c r="BH191" s="150">
        <f t="shared" si="27"/>
        <v>0</v>
      </c>
      <c r="BI191" s="150">
        <f t="shared" si="28"/>
        <v>0</v>
      </c>
      <c r="BJ191" s="17" t="s">
        <v>86</v>
      </c>
      <c r="BK191" s="150">
        <f t="shared" si="29"/>
        <v>0</v>
      </c>
      <c r="BL191" s="17" t="s">
        <v>247</v>
      </c>
      <c r="BM191" s="149" t="s">
        <v>4540</v>
      </c>
    </row>
    <row r="192" spans="2:65" s="1" customFormat="1" ht="16.5" customHeight="1">
      <c r="B192" s="32"/>
      <c r="C192" s="137" t="s">
        <v>711</v>
      </c>
      <c r="D192" s="137" t="s">
        <v>243</v>
      </c>
      <c r="E192" s="138" t="s">
        <v>4541</v>
      </c>
      <c r="F192" s="139" t="s">
        <v>3084</v>
      </c>
      <c r="G192" s="140" t="s">
        <v>1608</v>
      </c>
      <c r="H192" s="141">
        <v>29</v>
      </c>
      <c r="I192" s="142"/>
      <c r="J192" s="143">
        <f t="shared" si="20"/>
        <v>0</v>
      </c>
      <c r="K192" s="144"/>
      <c r="L192" s="32"/>
      <c r="M192" s="145" t="s">
        <v>1</v>
      </c>
      <c r="N192" s="146" t="s">
        <v>39</v>
      </c>
      <c r="P192" s="147">
        <f t="shared" si="21"/>
        <v>0</v>
      </c>
      <c r="Q192" s="147">
        <v>0</v>
      </c>
      <c r="R192" s="147">
        <f t="shared" si="22"/>
        <v>0</v>
      </c>
      <c r="S192" s="147">
        <v>0</v>
      </c>
      <c r="T192" s="148">
        <f t="shared" si="23"/>
        <v>0</v>
      </c>
      <c r="AR192" s="149" t="s">
        <v>247</v>
      </c>
      <c r="AT192" s="149" t="s">
        <v>243</v>
      </c>
      <c r="AU192" s="149" t="s">
        <v>80</v>
      </c>
      <c r="AY192" s="17" t="s">
        <v>241</v>
      </c>
      <c r="BE192" s="150">
        <f t="shared" si="24"/>
        <v>0</v>
      </c>
      <c r="BF192" s="150">
        <f t="shared" si="25"/>
        <v>0</v>
      </c>
      <c r="BG192" s="150">
        <f t="shared" si="26"/>
        <v>0</v>
      </c>
      <c r="BH192" s="150">
        <f t="shared" si="27"/>
        <v>0</v>
      </c>
      <c r="BI192" s="150">
        <f t="shared" si="28"/>
        <v>0</v>
      </c>
      <c r="BJ192" s="17" t="s">
        <v>86</v>
      </c>
      <c r="BK192" s="150">
        <f t="shared" si="29"/>
        <v>0</v>
      </c>
      <c r="BL192" s="17" t="s">
        <v>247</v>
      </c>
      <c r="BM192" s="149" t="s">
        <v>4542</v>
      </c>
    </row>
    <row r="193" spans="2:65" s="1" customFormat="1" ht="16.5" customHeight="1">
      <c r="B193" s="32"/>
      <c r="C193" s="137" t="s">
        <v>715</v>
      </c>
      <c r="D193" s="137" t="s">
        <v>243</v>
      </c>
      <c r="E193" s="138" t="s">
        <v>4543</v>
      </c>
      <c r="F193" s="139" t="s">
        <v>3087</v>
      </c>
      <c r="G193" s="140" t="s">
        <v>1608</v>
      </c>
      <c r="H193" s="141">
        <v>3</v>
      </c>
      <c r="I193" s="142"/>
      <c r="J193" s="143">
        <f t="shared" si="20"/>
        <v>0</v>
      </c>
      <c r="K193" s="144"/>
      <c r="L193" s="32"/>
      <c r="M193" s="145" t="s">
        <v>1</v>
      </c>
      <c r="N193" s="146" t="s">
        <v>39</v>
      </c>
      <c r="P193" s="147">
        <f t="shared" si="21"/>
        <v>0</v>
      </c>
      <c r="Q193" s="147">
        <v>0</v>
      </c>
      <c r="R193" s="147">
        <f t="shared" si="22"/>
        <v>0</v>
      </c>
      <c r="S193" s="147">
        <v>0</v>
      </c>
      <c r="T193" s="148">
        <f t="shared" si="23"/>
        <v>0</v>
      </c>
      <c r="AR193" s="149" t="s">
        <v>247</v>
      </c>
      <c r="AT193" s="149" t="s">
        <v>243</v>
      </c>
      <c r="AU193" s="149" t="s">
        <v>80</v>
      </c>
      <c r="AY193" s="17" t="s">
        <v>241</v>
      </c>
      <c r="BE193" s="150">
        <f t="shared" si="24"/>
        <v>0</v>
      </c>
      <c r="BF193" s="150">
        <f t="shared" si="25"/>
        <v>0</v>
      </c>
      <c r="BG193" s="150">
        <f t="shared" si="26"/>
        <v>0</v>
      </c>
      <c r="BH193" s="150">
        <f t="shared" si="27"/>
        <v>0</v>
      </c>
      <c r="BI193" s="150">
        <f t="shared" si="28"/>
        <v>0</v>
      </c>
      <c r="BJ193" s="17" t="s">
        <v>86</v>
      </c>
      <c r="BK193" s="150">
        <f t="shared" si="29"/>
        <v>0</v>
      </c>
      <c r="BL193" s="17" t="s">
        <v>247</v>
      </c>
      <c r="BM193" s="149" t="s">
        <v>4544</v>
      </c>
    </row>
    <row r="194" spans="2:65" s="1" customFormat="1" ht="16.5" customHeight="1">
      <c r="B194" s="32"/>
      <c r="C194" s="137" t="s">
        <v>720</v>
      </c>
      <c r="D194" s="137" t="s">
        <v>243</v>
      </c>
      <c r="E194" s="138" t="s">
        <v>4545</v>
      </c>
      <c r="F194" s="139" t="s">
        <v>3090</v>
      </c>
      <c r="G194" s="140" t="s">
        <v>1608</v>
      </c>
      <c r="H194" s="141">
        <v>6</v>
      </c>
      <c r="I194" s="142"/>
      <c r="J194" s="143">
        <f t="shared" si="20"/>
        <v>0</v>
      </c>
      <c r="K194" s="144"/>
      <c r="L194" s="32"/>
      <c r="M194" s="145" t="s">
        <v>1</v>
      </c>
      <c r="N194" s="146" t="s">
        <v>39</v>
      </c>
      <c r="P194" s="147">
        <f t="shared" si="21"/>
        <v>0</v>
      </c>
      <c r="Q194" s="147">
        <v>0</v>
      </c>
      <c r="R194" s="147">
        <f t="shared" si="22"/>
        <v>0</v>
      </c>
      <c r="S194" s="147">
        <v>0</v>
      </c>
      <c r="T194" s="148">
        <f t="shared" si="23"/>
        <v>0</v>
      </c>
      <c r="AR194" s="149" t="s">
        <v>247</v>
      </c>
      <c r="AT194" s="149" t="s">
        <v>243</v>
      </c>
      <c r="AU194" s="149" t="s">
        <v>80</v>
      </c>
      <c r="AY194" s="17" t="s">
        <v>241</v>
      </c>
      <c r="BE194" s="150">
        <f t="shared" si="24"/>
        <v>0</v>
      </c>
      <c r="BF194" s="150">
        <f t="shared" si="25"/>
        <v>0</v>
      </c>
      <c r="BG194" s="150">
        <f t="shared" si="26"/>
        <v>0</v>
      </c>
      <c r="BH194" s="150">
        <f t="shared" si="27"/>
        <v>0</v>
      </c>
      <c r="BI194" s="150">
        <f t="shared" si="28"/>
        <v>0</v>
      </c>
      <c r="BJ194" s="17" t="s">
        <v>86</v>
      </c>
      <c r="BK194" s="150">
        <f t="shared" si="29"/>
        <v>0</v>
      </c>
      <c r="BL194" s="17" t="s">
        <v>247</v>
      </c>
      <c r="BM194" s="149" t="s">
        <v>4546</v>
      </c>
    </row>
    <row r="195" spans="2:65" s="1" customFormat="1" ht="16.5" customHeight="1">
      <c r="B195" s="32"/>
      <c r="C195" s="137" t="s">
        <v>740</v>
      </c>
      <c r="D195" s="137" t="s">
        <v>243</v>
      </c>
      <c r="E195" s="138" t="s">
        <v>4547</v>
      </c>
      <c r="F195" s="139" t="s">
        <v>3093</v>
      </c>
      <c r="G195" s="140" t="s">
        <v>1608</v>
      </c>
      <c r="H195" s="141">
        <v>11</v>
      </c>
      <c r="I195" s="142"/>
      <c r="J195" s="143">
        <f t="shared" si="20"/>
        <v>0</v>
      </c>
      <c r="K195" s="144"/>
      <c r="L195" s="32"/>
      <c r="M195" s="145" t="s">
        <v>1</v>
      </c>
      <c r="N195" s="146" t="s">
        <v>39</v>
      </c>
      <c r="P195" s="147">
        <f t="shared" si="21"/>
        <v>0</v>
      </c>
      <c r="Q195" s="147">
        <v>0</v>
      </c>
      <c r="R195" s="147">
        <f t="shared" si="22"/>
        <v>0</v>
      </c>
      <c r="S195" s="147">
        <v>0</v>
      </c>
      <c r="T195" s="148">
        <f t="shared" si="23"/>
        <v>0</v>
      </c>
      <c r="AR195" s="149" t="s">
        <v>247</v>
      </c>
      <c r="AT195" s="149" t="s">
        <v>243</v>
      </c>
      <c r="AU195" s="149" t="s">
        <v>80</v>
      </c>
      <c r="AY195" s="17" t="s">
        <v>241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7" t="s">
        <v>86</v>
      </c>
      <c r="BK195" s="150">
        <f t="shared" si="29"/>
        <v>0</v>
      </c>
      <c r="BL195" s="17" t="s">
        <v>247</v>
      </c>
      <c r="BM195" s="149" t="s">
        <v>4548</v>
      </c>
    </row>
    <row r="196" spans="2:65" s="1" customFormat="1" ht="16.5" customHeight="1">
      <c r="B196" s="32"/>
      <c r="C196" s="137" t="s">
        <v>744</v>
      </c>
      <c r="D196" s="137" t="s">
        <v>243</v>
      </c>
      <c r="E196" s="138" t="s">
        <v>3095</v>
      </c>
      <c r="F196" s="139" t="s">
        <v>3096</v>
      </c>
      <c r="G196" s="140" t="s">
        <v>1608</v>
      </c>
      <c r="H196" s="141">
        <v>2</v>
      </c>
      <c r="I196" s="142"/>
      <c r="J196" s="143">
        <f t="shared" si="20"/>
        <v>0</v>
      </c>
      <c r="K196" s="144"/>
      <c r="L196" s="32"/>
      <c r="M196" s="145" t="s">
        <v>1</v>
      </c>
      <c r="N196" s="146" t="s">
        <v>39</v>
      </c>
      <c r="P196" s="147">
        <f t="shared" si="21"/>
        <v>0</v>
      </c>
      <c r="Q196" s="147">
        <v>0</v>
      </c>
      <c r="R196" s="147">
        <f t="shared" si="22"/>
        <v>0</v>
      </c>
      <c r="S196" s="147">
        <v>0</v>
      </c>
      <c r="T196" s="148">
        <f t="shared" si="23"/>
        <v>0</v>
      </c>
      <c r="AR196" s="149" t="s">
        <v>247</v>
      </c>
      <c r="AT196" s="149" t="s">
        <v>243</v>
      </c>
      <c r="AU196" s="149" t="s">
        <v>80</v>
      </c>
      <c r="AY196" s="17" t="s">
        <v>241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7" t="s">
        <v>86</v>
      </c>
      <c r="BK196" s="150">
        <f t="shared" si="29"/>
        <v>0</v>
      </c>
      <c r="BL196" s="17" t="s">
        <v>247</v>
      </c>
      <c r="BM196" s="149" t="s">
        <v>4549</v>
      </c>
    </row>
    <row r="197" spans="2:65" s="1" customFormat="1" ht="24.25" customHeight="1">
      <c r="B197" s="32"/>
      <c r="C197" s="137" t="s">
        <v>760</v>
      </c>
      <c r="D197" s="137" t="s">
        <v>243</v>
      </c>
      <c r="E197" s="138" t="s">
        <v>4550</v>
      </c>
      <c r="F197" s="139" t="s">
        <v>3099</v>
      </c>
      <c r="G197" s="140" t="s">
        <v>1608</v>
      </c>
      <c r="H197" s="141">
        <v>2</v>
      </c>
      <c r="I197" s="142"/>
      <c r="J197" s="143">
        <f t="shared" si="20"/>
        <v>0</v>
      </c>
      <c r="K197" s="144"/>
      <c r="L197" s="32"/>
      <c r="M197" s="145" t="s">
        <v>1</v>
      </c>
      <c r="N197" s="146" t="s">
        <v>39</v>
      </c>
      <c r="P197" s="147">
        <f t="shared" si="21"/>
        <v>0</v>
      </c>
      <c r="Q197" s="147">
        <v>0</v>
      </c>
      <c r="R197" s="147">
        <f t="shared" si="22"/>
        <v>0</v>
      </c>
      <c r="S197" s="147">
        <v>0</v>
      </c>
      <c r="T197" s="148">
        <f t="shared" si="23"/>
        <v>0</v>
      </c>
      <c r="AR197" s="149" t="s">
        <v>247</v>
      </c>
      <c r="AT197" s="149" t="s">
        <v>243</v>
      </c>
      <c r="AU197" s="149" t="s">
        <v>80</v>
      </c>
      <c r="AY197" s="17" t="s">
        <v>241</v>
      </c>
      <c r="BE197" s="150">
        <f t="shared" si="24"/>
        <v>0</v>
      </c>
      <c r="BF197" s="150">
        <f t="shared" si="25"/>
        <v>0</v>
      </c>
      <c r="BG197" s="150">
        <f t="shared" si="26"/>
        <v>0</v>
      </c>
      <c r="BH197" s="150">
        <f t="shared" si="27"/>
        <v>0</v>
      </c>
      <c r="BI197" s="150">
        <f t="shared" si="28"/>
        <v>0</v>
      </c>
      <c r="BJ197" s="17" t="s">
        <v>86</v>
      </c>
      <c r="BK197" s="150">
        <f t="shared" si="29"/>
        <v>0</v>
      </c>
      <c r="BL197" s="17" t="s">
        <v>247</v>
      </c>
      <c r="BM197" s="149" t="s">
        <v>4551</v>
      </c>
    </row>
    <row r="198" spans="2:65" s="1" customFormat="1" ht="16.5" customHeight="1">
      <c r="B198" s="32"/>
      <c r="C198" s="137" t="s">
        <v>764</v>
      </c>
      <c r="D198" s="137" t="s">
        <v>243</v>
      </c>
      <c r="E198" s="138" t="s">
        <v>3101</v>
      </c>
      <c r="F198" s="139" t="s">
        <v>3102</v>
      </c>
      <c r="G198" s="140" t="s">
        <v>1608</v>
      </c>
      <c r="H198" s="141">
        <v>7</v>
      </c>
      <c r="I198" s="142"/>
      <c r="J198" s="143">
        <f t="shared" si="20"/>
        <v>0</v>
      </c>
      <c r="K198" s="144"/>
      <c r="L198" s="32"/>
      <c r="M198" s="145" t="s">
        <v>1</v>
      </c>
      <c r="N198" s="146" t="s">
        <v>39</v>
      </c>
      <c r="P198" s="147">
        <f t="shared" si="21"/>
        <v>0</v>
      </c>
      <c r="Q198" s="147">
        <v>0</v>
      </c>
      <c r="R198" s="147">
        <f t="shared" si="22"/>
        <v>0</v>
      </c>
      <c r="S198" s="147">
        <v>0</v>
      </c>
      <c r="T198" s="148">
        <f t="shared" si="23"/>
        <v>0</v>
      </c>
      <c r="AR198" s="149" t="s">
        <v>247</v>
      </c>
      <c r="AT198" s="149" t="s">
        <v>243</v>
      </c>
      <c r="AU198" s="149" t="s">
        <v>80</v>
      </c>
      <c r="AY198" s="17" t="s">
        <v>241</v>
      </c>
      <c r="BE198" s="150">
        <f t="shared" si="24"/>
        <v>0</v>
      </c>
      <c r="BF198" s="150">
        <f t="shared" si="25"/>
        <v>0</v>
      </c>
      <c r="BG198" s="150">
        <f t="shared" si="26"/>
        <v>0</v>
      </c>
      <c r="BH198" s="150">
        <f t="shared" si="27"/>
        <v>0</v>
      </c>
      <c r="BI198" s="150">
        <f t="shared" si="28"/>
        <v>0</v>
      </c>
      <c r="BJ198" s="17" t="s">
        <v>86</v>
      </c>
      <c r="BK198" s="150">
        <f t="shared" si="29"/>
        <v>0</v>
      </c>
      <c r="BL198" s="17" t="s">
        <v>247</v>
      </c>
      <c r="BM198" s="149" t="s">
        <v>4552</v>
      </c>
    </row>
    <row r="199" spans="2:65" s="1" customFormat="1" ht="16.5" customHeight="1">
      <c r="B199" s="32"/>
      <c r="C199" s="137" t="s">
        <v>768</v>
      </c>
      <c r="D199" s="137" t="s">
        <v>243</v>
      </c>
      <c r="E199" s="138" t="s">
        <v>4553</v>
      </c>
      <c r="F199" s="139" t="s">
        <v>3105</v>
      </c>
      <c r="G199" s="140" t="s">
        <v>1608</v>
      </c>
      <c r="H199" s="141">
        <v>7</v>
      </c>
      <c r="I199" s="142"/>
      <c r="J199" s="143">
        <f t="shared" si="20"/>
        <v>0</v>
      </c>
      <c r="K199" s="144"/>
      <c r="L199" s="32"/>
      <c r="M199" s="145" t="s">
        <v>1</v>
      </c>
      <c r="N199" s="146" t="s">
        <v>39</v>
      </c>
      <c r="P199" s="147">
        <f t="shared" si="21"/>
        <v>0</v>
      </c>
      <c r="Q199" s="147">
        <v>0</v>
      </c>
      <c r="R199" s="147">
        <f t="shared" si="22"/>
        <v>0</v>
      </c>
      <c r="S199" s="147">
        <v>0</v>
      </c>
      <c r="T199" s="148">
        <f t="shared" si="23"/>
        <v>0</v>
      </c>
      <c r="AR199" s="149" t="s">
        <v>247</v>
      </c>
      <c r="AT199" s="149" t="s">
        <v>243</v>
      </c>
      <c r="AU199" s="149" t="s">
        <v>80</v>
      </c>
      <c r="AY199" s="17" t="s">
        <v>241</v>
      </c>
      <c r="BE199" s="150">
        <f t="shared" si="24"/>
        <v>0</v>
      </c>
      <c r="BF199" s="150">
        <f t="shared" si="25"/>
        <v>0</v>
      </c>
      <c r="BG199" s="150">
        <f t="shared" si="26"/>
        <v>0</v>
      </c>
      <c r="BH199" s="150">
        <f t="shared" si="27"/>
        <v>0</v>
      </c>
      <c r="BI199" s="150">
        <f t="shared" si="28"/>
        <v>0</v>
      </c>
      <c r="BJ199" s="17" t="s">
        <v>86</v>
      </c>
      <c r="BK199" s="150">
        <f t="shared" si="29"/>
        <v>0</v>
      </c>
      <c r="BL199" s="17" t="s">
        <v>247</v>
      </c>
      <c r="BM199" s="149" t="s">
        <v>4554</v>
      </c>
    </row>
    <row r="200" spans="2:65" s="1" customFormat="1" ht="16.5" customHeight="1">
      <c r="B200" s="32"/>
      <c r="C200" s="137" t="s">
        <v>771</v>
      </c>
      <c r="D200" s="137" t="s">
        <v>243</v>
      </c>
      <c r="E200" s="138" t="s">
        <v>3107</v>
      </c>
      <c r="F200" s="139" t="s">
        <v>3108</v>
      </c>
      <c r="G200" s="140" t="s">
        <v>1608</v>
      </c>
      <c r="H200" s="141">
        <v>2</v>
      </c>
      <c r="I200" s="142"/>
      <c r="J200" s="143">
        <f t="shared" si="20"/>
        <v>0</v>
      </c>
      <c r="K200" s="144"/>
      <c r="L200" s="32"/>
      <c r="M200" s="145" t="s">
        <v>1</v>
      </c>
      <c r="N200" s="146" t="s">
        <v>39</v>
      </c>
      <c r="P200" s="147">
        <f t="shared" si="21"/>
        <v>0</v>
      </c>
      <c r="Q200" s="147">
        <v>0</v>
      </c>
      <c r="R200" s="147">
        <f t="shared" si="22"/>
        <v>0</v>
      </c>
      <c r="S200" s="147">
        <v>0</v>
      </c>
      <c r="T200" s="148">
        <f t="shared" si="23"/>
        <v>0</v>
      </c>
      <c r="AR200" s="149" t="s">
        <v>247</v>
      </c>
      <c r="AT200" s="149" t="s">
        <v>243</v>
      </c>
      <c r="AU200" s="149" t="s">
        <v>80</v>
      </c>
      <c r="AY200" s="17" t="s">
        <v>241</v>
      </c>
      <c r="BE200" s="150">
        <f t="shared" si="24"/>
        <v>0</v>
      </c>
      <c r="BF200" s="150">
        <f t="shared" si="25"/>
        <v>0</v>
      </c>
      <c r="BG200" s="150">
        <f t="shared" si="26"/>
        <v>0</v>
      </c>
      <c r="BH200" s="150">
        <f t="shared" si="27"/>
        <v>0</v>
      </c>
      <c r="BI200" s="150">
        <f t="shared" si="28"/>
        <v>0</v>
      </c>
      <c r="BJ200" s="17" t="s">
        <v>86</v>
      </c>
      <c r="BK200" s="150">
        <f t="shared" si="29"/>
        <v>0</v>
      </c>
      <c r="BL200" s="17" t="s">
        <v>247</v>
      </c>
      <c r="BM200" s="149" t="s">
        <v>4555</v>
      </c>
    </row>
    <row r="201" spans="2:65" s="1" customFormat="1" ht="16.5" customHeight="1">
      <c r="B201" s="32"/>
      <c r="C201" s="137" t="s">
        <v>778</v>
      </c>
      <c r="D201" s="137" t="s">
        <v>243</v>
      </c>
      <c r="E201" s="138" t="s">
        <v>4556</v>
      </c>
      <c r="F201" s="139" t="s">
        <v>3111</v>
      </c>
      <c r="G201" s="140" t="s">
        <v>1608</v>
      </c>
      <c r="H201" s="141">
        <v>2</v>
      </c>
      <c r="I201" s="142"/>
      <c r="J201" s="143">
        <f t="shared" si="20"/>
        <v>0</v>
      </c>
      <c r="K201" s="144"/>
      <c r="L201" s="32"/>
      <c r="M201" s="145" t="s">
        <v>1</v>
      </c>
      <c r="N201" s="146" t="s">
        <v>39</v>
      </c>
      <c r="P201" s="147">
        <f t="shared" si="21"/>
        <v>0</v>
      </c>
      <c r="Q201" s="147">
        <v>0</v>
      </c>
      <c r="R201" s="147">
        <f t="shared" si="22"/>
        <v>0</v>
      </c>
      <c r="S201" s="147">
        <v>0</v>
      </c>
      <c r="T201" s="148">
        <f t="shared" si="23"/>
        <v>0</v>
      </c>
      <c r="AR201" s="149" t="s">
        <v>247</v>
      </c>
      <c r="AT201" s="149" t="s">
        <v>243</v>
      </c>
      <c r="AU201" s="149" t="s">
        <v>80</v>
      </c>
      <c r="AY201" s="17" t="s">
        <v>241</v>
      </c>
      <c r="BE201" s="150">
        <f t="shared" si="24"/>
        <v>0</v>
      </c>
      <c r="BF201" s="150">
        <f t="shared" si="25"/>
        <v>0</v>
      </c>
      <c r="BG201" s="150">
        <f t="shared" si="26"/>
        <v>0</v>
      </c>
      <c r="BH201" s="150">
        <f t="shared" si="27"/>
        <v>0</v>
      </c>
      <c r="BI201" s="150">
        <f t="shared" si="28"/>
        <v>0</v>
      </c>
      <c r="BJ201" s="17" t="s">
        <v>86</v>
      </c>
      <c r="BK201" s="150">
        <f t="shared" si="29"/>
        <v>0</v>
      </c>
      <c r="BL201" s="17" t="s">
        <v>247</v>
      </c>
      <c r="BM201" s="149" t="s">
        <v>4557</v>
      </c>
    </row>
    <row r="202" spans="2:65" s="1" customFormat="1" ht="16.5" customHeight="1">
      <c r="B202" s="32"/>
      <c r="C202" s="137" t="s">
        <v>780</v>
      </c>
      <c r="D202" s="137" t="s">
        <v>243</v>
      </c>
      <c r="E202" s="138" t="s">
        <v>3113</v>
      </c>
      <c r="F202" s="139" t="s">
        <v>3114</v>
      </c>
      <c r="G202" s="140" t="s">
        <v>1608</v>
      </c>
      <c r="H202" s="141">
        <v>12</v>
      </c>
      <c r="I202" s="142"/>
      <c r="J202" s="143">
        <f t="shared" si="20"/>
        <v>0</v>
      </c>
      <c r="K202" s="144"/>
      <c r="L202" s="32"/>
      <c r="M202" s="145" t="s">
        <v>1</v>
      </c>
      <c r="N202" s="146" t="s">
        <v>39</v>
      </c>
      <c r="P202" s="147">
        <f t="shared" si="21"/>
        <v>0</v>
      </c>
      <c r="Q202" s="147">
        <v>0</v>
      </c>
      <c r="R202" s="147">
        <f t="shared" si="22"/>
        <v>0</v>
      </c>
      <c r="S202" s="147">
        <v>0</v>
      </c>
      <c r="T202" s="148">
        <f t="shared" si="23"/>
        <v>0</v>
      </c>
      <c r="AR202" s="149" t="s">
        <v>247</v>
      </c>
      <c r="AT202" s="149" t="s">
        <v>243</v>
      </c>
      <c r="AU202" s="149" t="s">
        <v>80</v>
      </c>
      <c r="AY202" s="17" t="s">
        <v>241</v>
      </c>
      <c r="BE202" s="150">
        <f t="shared" si="24"/>
        <v>0</v>
      </c>
      <c r="BF202" s="150">
        <f t="shared" si="25"/>
        <v>0</v>
      </c>
      <c r="BG202" s="150">
        <f t="shared" si="26"/>
        <v>0</v>
      </c>
      <c r="BH202" s="150">
        <f t="shared" si="27"/>
        <v>0</v>
      </c>
      <c r="BI202" s="150">
        <f t="shared" si="28"/>
        <v>0</v>
      </c>
      <c r="BJ202" s="17" t="s">
        <v>86</v>
      </c>
      <c r="BK202" s="150">
        <f t="shared" si="29"/>
        <v>0</v>
      </c>
      <c r="BL202" s="17" t="s">
        <v>247</v>
      </c>
      <c r="BM202" s="149" t="s">
        <v>4558</v>
      </c>
    </row>
    <row r="203" spans="2:65" s="1" customFormat="1" ht="16.5" customHeight="1">
      <c r="B203" s="32"/>
      <c r="C203" s="137" t="s">
        <v>782</v>
      </c>
      <c r="D203" s="137" t="s">
        <v>243</v>
      </c>
      <c r="E203" s="138" t="s">
        <v>4559</v>
      </c>
      <c r="F203" s="139" t="s">
        <v>3117</v>
      </c>
      <c r="G203" s="140" t="s">
        <v>1608</v>
      </c>
      <c r="H203" s="141">
        <v>12</v>
      </c>
      <c r="I203" s="142"/>
      <c r="J203" s="143">
        <f t="shared" si="20"/>
        <v>0</v>
      </c>
      <c r="K203" s="144"/>
      <c r="L203" s="32"/>
      <c r="M203" s="145" t="s">
        <v>1</v>
      </c>
      <c r="N203" s="146" t="s">
        <v>39</v>
      </c>
      <c r="P203" s="147">
        <f t="shared" si="21"/>
        <v>0</v>
      </c>
      <c r="Q203" s="147">
        <v>0</v>
      </c>
      <c r="R203" s="147">
        <f t="shared" si="22"/>
        <v>0</v>
      </c>
      <c r="S203" s="147">
        <v>0</v>
      </c>
      <c r="T203" s="148">
        <f t="shared" si="23"/>
        <v>0</v>
      </c>
      <c r="AR203" s="149" t="s">
        <v>247</v>
      </c>
      <c r="AT203" s="149" t="s">
        <v>243</v>
      </c>
      <c r="AU203" s="149" t="s">
        <v>80</v>
      </c>
      <c r="AY203" s="17" t="s">
        <v>241</v>
      </c>
      <c r="BE203" s="150">
        <f t="shared" si="24"/>
        <v>0</v>
      </c>
      <c r="BF203" s="150">
        <f t="shared" si="25"/>
        <v>0</v>
      </c>
      <c r="BG203" s="150">
        <f t="shared" si="26"/>
        <v>0</v>
      </c>
      <c r="BH203" s="150">
        <f t="shared" si="27"/>
        <v>0</v>
      </c>
      <c r="BI203" s="150">
        <f t="shared" si="28"/>
        <v>0</v>
      </c>
      <c r="BJ203" s="17" t="s">
        <v>86</v>
      </c>
      <c r="BK203" s="150">
        <f t="shared" si="29"/>
        <v>0</v>
      </c>
      <c r="BL203" s="17" t="s">
        <v>247</v>
      </c>
      <c r="BM203" s="149" t="s">
        <v>4560</v>
      </c>
    </row>
    <row r="204" spans="2:65" s="1" customFormat="1" ht="16.5" customHeight="1">
      <c r="B204" s="32"/>
      <c r="C204" s="137" t="s">
        <v>787</v>
      </c>
      <c r="D204" s="137" t="s">
        <v>243</v>
      </c>
      <c r="E204" s="138" t="s">
        <v>3119</v>
      </c>
      <c r="F204" s="139" t="s">
        <v>3120</v>
      </c>
      <c r="G204" s="140" t="s">
        <v>1608</v>
      </c>
      <c r="H204" s="141">
        <v>85</v>
      </c>
      <c r="I204" s="142"/>
      <c r="J204" s="143">
        <f t="shared" si="20"/>
        <v>0</v>
      </c>
      <c r="K204" s="144"/>
      <c r="L204" s="32"/>
      <c r="M204" s="145" t="s">
        <v>1</v>
      </c>
      <c r="N204" s="146" t="s">
        <v>39</v>
      </c>
      <c r="P204" s="147">
        <f t="shared" si="21"/>
        <v>0</v>
      </c>
      <c r="Q204" s="147">
        <v>0</v>
      </c>
      <c r="R204" s="147">
        <f t="shared" si="22"/>
        <v>0</v>
      </c>
      <c r="S204" s="147">
        <v>0</v>
      </c>
      <c r="T204" s="148">
        <f t="shared" si="23"/>
        <v>0</v>
      </c>
      <c r="AR204" s="149" t="s">
        <v>247</v>
      </c>
      <c r="AT204" s="149" t="s">
        <v>243</v>
      </c>
      <c r="AU204" s="149" t="s">
        <v>80</v>
      </c>
      <c r="AY204" s="17" t="s">
        <v>241</v>
      </c>
      <c r="BE204" s="150">
        <f t="shared" si="24"/>
        <v>0</v>
      </c>
      <c r="BF204" s="150">
        <f t="shared" si="25"/>
        <v>0</v>
      </c>
      <c r="BG204" s="150">
        <f t="shared" si="26"/>
        <v>0</v>
      </c>
      <c r="BH204" s="150">
        <f t="shared" si="27"/>
        <v>0</v>
      </c>
      <c r="BI204" s="150">
        <f t="shared" si="28"/>
        <v>0</v>
      </c>
      <c r="BJ204" s="17" t="s">
        <v>86</v>
      </c>
      <c r="BK204" s="150">
        <f t="shared" si="29"/>
        <v>0</v>
      </c>
      <c r="BL204" s="17" t="s">
        <v>247</v>
      </c>
      <c r="BM204" s="149" t="s">
        <v>4561</v>
      </c>
    </row>
    <row r="205" spans="2:65" s="1" customFormat="1" ht="21.75" customHeight="1">
      <c r="B205" s="32"/>
      <c r="C205" s="137" t="s">
        <v>795</v>
      </c>
      <c r="D205" s="137" t="s">
        <v>243</v>
      </c>
      <c r="E205" s="138" t="s">
        <v>4562</v>
      </c>
      <c r="F205" s="139" t="s">
        <v>3123</v>
      </c>
      <c r="G205" s="140" t="s">
        <v>1608</v>
      </c>
      <c r="H205" s="141">
        <v>85</v>
      </c>
      <c r="I205" s="142"/>
      <c r="J205" s="143">
        <f t="shared" si="20"/>
        <v>0</v>
      </c>
      <c r="K205" s="144"/>
      <c r="L205" s="32"/>
      <c r="M205" s="145" t="s">
        <v>1</v>
      </c>
      <c r="N205" s="146" t="s">
        <v>39</v>
      </c>
      <c r="P205" s="147">
        <f t="shared" si="21"/>
        <v>0</v>
      </c>
      <c r="Q205" s="147">
        <v>0</v>
      </c>
      <c r="R205" s="147">
        <f t="shared" si="22"/>
        <v>0</v>
      </c>
      <c r="S205" s="147">
        <v>0</v>
      </c>
      <c r="T205" s="148">
        <f t="shared" si="23"/>
        <v>0</v>
      </c>
      <c r="AR205" s="149" t="s">
        <v>247</v>
      </c>
      <c r="AT205" s="149" t="s">
        <v>243</v>
      </c>
      <c r="AU205" s="149" t="s">
        <v>80</v>
      </c>
      <c r="AY205" s="17" t="s">
        <v>241</v>
      </c>
      <c r="BE205" s="150">
        <f t="shared" si="24"/>
        <v>0</v>
      </c>
      <c r="BF205" s="150">
        <f t="shared" si="25"/>
        <v>0</v>
      </c>
      <c r="BG205" s="150">
        <f t="shared" si="26"/>
        <v>0</v>
      </c>
      <c r="BH205" s="150">
        <f t="shared" si="27"/>
        <v>0</v>
      </c>
      <c r="BI205" s="150">
        <f t="shared" si="28"/>
        <v>0</v>
      </c>
      <c r="BJ205" s="17" t="s">
        <v>86</v>
      </c>
      <c r="BK205" s="150">
        <f t="shared" si="29"/>
        <v>0</v>
      </c>
      <c r="BL205" s="17" t="s">
        <v>247</v>
      </c>
      <c r="BM205" s="149" t="s">
        <v>4563</v>
      </c>
    </row>
    <row r="206" spans="2:65" s="1" customFormat="1" ht="16.5" customHeight="1">
      <c r="B206" s="32"/>
      <c r="C206" s="137" t="s">
        <v>799</v>
      </c>
      <c r="D206" s="137" t="s">
        <v>243</v>
      </c>
      <c r="E206" s="138" t="s">
        <v>3125</v>
      </c>
      <c r="F206" s="139" t="s">
        <v>3126</v>
      </c>
      <c r="G206" s="140" t="s">
        <v>299</v>
      </c>
      <c r="H206" s="141">
        <v>144</v>
      </c>
      <c r="I206" s="142"/>
      <c r="J206" s="143">
        <f t="shared" si="20"/>
        <v>0</v>
      </c>
      <c r="K206" s="144"/>
      <c r="L206" s="32"/>
      <c r="M206" s="145" t="s">
        <v>1</v>
      </c>
      <c r="N206" s="146" t="s">
        <v>39</v>
      </c>
      <c r="P206" s="147">
        <f t="shared" si="21"/>
        <v>0</v>
      </c>
      <c r="Q206" s="147">
        <v>0</v>
      </c>
      <c r="R206" s="147">
        <f t="shared" si="22"/>
        <v>0</v>
      </c>
      <c r="S206" s="147">
        <v>0</v>
      </c>
      <c r="T206" s="148">
        <f t="shared" si="23"/>
        <v>0</v>
      </c>
      <c r="AR206" s="149" t="s">
        <v>247</v>
      </c>
      <c r="AT206" s="149" t="s">
        <v>243</v>
      </c>
      <c r="AU206" s="149" t="s">
        <v>80</v>
      </c>
      <c r="AY206" s="17" t="s">
        <v>241</v>
      </c>
      <c r="BE206" s="150">
        <f t="shared" si="24"/>
        <v>0</v>
      </c>
      <c r="BF206" s="150">
        <f t="shared" si="25"/>
        <v>0</v>
      </c>
      <c r="BG206" s="150">
        <f t="shared" si="26"/>
        <v>0</v>
      </c>
      <c r="BH206" s="150">
        <f t="shared" si="27"/>
        <v>0</v>
      </c>
      <c r="BI206" s="150">
        <f t="shared" si="28"/>
        <v>0</v>
      </c>
      <c r="BJ206" s="17" t="s">
        <v>86</v>
      </c>
      <c r="BK206" s="150">
        <f t="shared" si="29"/>
        <v>0</v>
      </c>
      <c r="BL206" s="17" t="s">
        <v>247</v>
      </c>
      <c r="BM206" s="149" t="s">
        <v>4564</v>
      </c>
    </row>
    <row r="207" spans="2:65" s="1" customFormat="1" ht="16.5" customHeight="1">
      <c r="B207" s="32"/>
      <c r="C207" s="137" t="s">
        <v>809</v>
      </c>
      <c r="D207" s="137" t="s">
        <v>243</v>
      </c>
      <c r="E207" s="138" t="s">
        <v>4565</v>
      </c>
      <c r="F207" s="139" t="s">
        <v>3129</v>
      </c>
      <c r="G207" s="140" t="s">
        <v>299</v>
      </c>
      <c r="H207" s="141">
        <v>144</v>
      </c>
      <c r="I207" s="142"/>
      <c r="J207" s="143">
        <f t="shared" si="20"/>
        <v>0</v>
      </c>
      <c r="K207" s="144"/>
      <c r="L207" s="32"/>
      <c r="M207" s="145" t="s">
        <v>1</v>
      </c>
      <c r="N207" s="146" t="s">
        <v>39</v>
      </c>
      <c r="P207" s="147">
        <f t="shared" si="21"/>
        <v>0</v>
      </c>
      <c r="Q207" s="147">
        <v>0</v>
      </c>
      <c r="R207" s="147">
        <f t="shared" si="22"/>
        <v>0</v>
      </c>
      <c r="S207" s="147">
        <v>0</v>
      </c>
      <c r="T207" s="148">
        <f t="shared" si="23"/>
        <v>0</v>
      </c>
      <c r="AR207" s="149" t="s">
        <v>247</v>
      </c>
      <c r="AT207" s="149" t="s">
        <v>243</v>
      </c>
      <c r="AU207" s="149" t="s">
        <v>80</v>
      </c>
      <c r="AY207" s="17" t="s">
        <v>241</v>
      </c>
      <c r="BE207" s="150">
        <f t="shared" si="24"/>
        <v>0</v>
      </c>
      <c r="BF207" s="150">
        <f t="shared" si="25"/>
        <v>0</v>
      </c>
      <c r="BG207" s="150">
        <f t="shared" si="26"/>
        <v>0</v>
      </c>
      <c r="BH207" s="150">
        <f t="shared" si="27"/>
        <v>0</v>
      </c>
      <c r="BI207" s="150">
        <f t="shared" si="28"/>
        <v>0</v>
      </c>
      <c r="BJ207" s="17" t="s">
        <v>86</v>
      </c>
      <c r="BK207" s="150">
        <f t="shared" si="29"/>
        <v>0</v>
      </c>
      <c r="BL207" s="17" t="s">
        <v>247</v>
      </c>
      <c r="BM207" s="149" t="s">
        <v>4566</v>
      </c>
    </row>
    <row r="208" spans="2:65" s="1" customFormat="1" ht="16.5" customHeight="1">
      <c r="B208" s="32"/>
      <c r="C208" s="137" t="s">
        <v>814</v>
      </c>
      <c r="D208" s="137" t="s">
        <v>243</v>
      </c>
      <c r="E208" s="138" t="s">
        <v>3131</v>
      </c>
      <c r="F208" s="139" t="s">
        <v>3132</v>
      </c>
      <c r="G208" s="140" t="s">
        <v>299</v>
      </c>
      <c r="H208" s="141">
        <v>24</v>
      </c>
      <c r="I208" s="142"/>
      <c r="J208" s="143">
        <f t="shared" si="20"/>
        <v>0</v>
      </c>
      <c r="K208" s="144"/>
      <c r="L208" s="32"/>
      <c r="M208" s="145" t="s">
        <v>1</v>
      </c>
      <c r="N208" s="146" t="s">
        <v>39</v>
      </c>
      <c r="P208" s="147">
        <f t="shared" si="21"/>
        <v>0</v>
      </c>
      <c r="Q208" s="147">
        <v>0</v>
      </c>
      <c r="R208" s="147">
        <f t="shared" si="22"/>
        <v>0</v>
      </c>
      <c r="S208" s="147">
        <v>0</v>
      </c>
      <c r="T208" s="148">
        <f t="shared" si="23"/>
        <v>0</v>
      </c>
      <c r="AR208" s="149" t="s">
        <v>247</v>
      </c>
      <c r="AT208" s="149" t="s">
        <v>243</v>
      </c>
      <c r="AU208" s="149" t="s">
        <v>80</v>
      </c>
      <c r="AY208" s="17" t="s">
        <v>241</v>
      </c>
      <c r="BE208" s="150">
        <f t="shared" si="24"/>
        <v>0</v>
      </c>
      <c r="BF208" s="150">
        <f t="shared" si="25"/>
        <v>0</v>
      </c>
      <c r="BG208" s="150">
        <f t="shared" si="26"/>
        <v>0</v>
      </c>
      <c r="BH208" s="150">
        <f t="shared" si="27"/>
        <v>0</v>
      </c>
      <c r="BI208" s="150">
        <f t="shared" si="28"/>
        <v>0</v>
      </c>
      <c r="BJ208" s="17" t="s">
        <v>86</v>
      </c>
      <c r="BK208" s="150">
        <f t="shared" si="29"/>
        <v>0</v>
      </c>
      <c r="BL208" s="17" t="s">
        <v>247</v>
      </c>
      <c r="BM208" s="149" t="s">
        <v>4567</v>
      </c>
    </row>
    <row r="209" spans="2:65" s="1" customFormat="1" ht="16.5" customHeight="1">
      <c r="B209" s="32"/>
      <c r="C209" s="137" t="s">
        <v>816</v>
      </c>
      <c r="D209" s="137" t="s">
        <v>243</v>
      </c>
      <c r="E209" s="138" t="s">
        <v>4568</v>
      </c>
      <c r="F209" s="139" t="s">
        <v>3135</v>
      </c>
      <c r="G209" s="140" t="s">
        <v>299</v>
      </c>
      <c r="H209" s="141">
        <v>24</v>
      </c>
      <c r="I209" s="142"/>
      <c r="J209" s="143">
        <f t="shared" si="20"/>
        <v>0</v>
      </c>
      <c r="K209" s="144"/>
      <c r="L209" s="32"/>
      <c r="M209" s="145" t="s">
        <v>1</v>
      </c>
      <c r="N209" s="146" t="s">
        <v>39</v>
      </c>
      <c r="P209" s="147">
        <f t="shared" si="21"/>
        <v>0</v>
      </c>
      <c r="Q209" s="147">
        <v>0</v>
      </c>
      <c r="R209" s="147">
        <f t="shared" si="22"/>
        <v>0</v>
      </c>
      <c r="S209" s="147">
        <v>0</v>
      </c>
      <c r="T209" s="148">
        <f t="shared" si="23"/>
        <v>0</v>
      </c>
      <c r="AR209" s="149" t="s">
        <v>247</v>
      </c>
      <c r="AT209" s="149" t="s">
        <v>243</v>
      </c>
      <c r="AU209" s="149" t="s">
        <v>80</v>
      </c>
      <c r="AY209" s="17" t="s">
        <v>241</v>
      </c>
      <c r="BE209" s="150">
        <f t="shared" si="24"/>
        <v>0</v>
      </c>
      <c r="BF209" s="150">
        <f t="shared" si="25"/>
        <v>0</v>
      </c>
      <c r="BG209" s="150">
        <f t="shared" si="26"/>
        <v>0</v>
      </c>
      <c r="BH209" s="150">
        <f t="shared" si="27"/>
        <v>0</v>
      </c>
      <c r="BI209" s="150">
        <f t="shared" si="28"/>
        <v>0</v>
      </c>
      <c r="BJ209" s="17" t="s">
        <v>86</v>
      </c>
      <c r="BK209" s="150">
        <f t="shared" si="29"/>
        <v>0</v>
      </c>
      <c r="BL209" s="17" t="s">
        <v>247</v>
      </c>
      <c r="BM209" s="149" t="s">
        <v>4569</v>
      </c>
    </row>
    <row r="210" spans="2:65" s="1" customFormat="1" ht="16.5" customHeight="1">
      <c r="B210" s="32"/>
      <c r="C210" s="137" t="s">
        <v>821</v>
      </c>
      <c r="D210" s="137" t="s">
        <v>243</v>
      </c>
      <c r="E210" s="138" t="s">
        <v>3137</v>
      </c>
      <c r="F210" s="139" t="s">
        <v>3138</v>
      </c>
      <c r="G210" s="140" t="s">
        <v>1608</v>
      </c>
      <c r="H210" s="141">
        <v>29</v>
      </c>
      <c r="I210" s="142"/>
      <c r="J210" s="143">
        <f t="shared" si="20"/>
        <v>0</v>
      </c>
      <c r="K210" s="144"/>
      <c r="L210" s="32"/>
      <c r="M210" s="145" t="s">
        <v>1</v>
      </c>
      <c r="N210" s="146" t="s">
        <v>39</v>
      </c>
      <c r="P210" s="147">
        <f t="shared" si="21"/>
        <v>0</v>
      </c>
      <c r="Q210" s="147">
        <v>0</v>
      </c>
      <c r="R210" s="147">
        <f t="shared" si="22"/>
        <v>0</v>
      </c>
      <c r="S210" s="147">
        <v>0</v>
      </c>
      <c r="T210" s="148">
        <f t="shared" si="23"/>
        <v>0</v>
      </c>
      <c r="AR210" s="149" t="s">
        <v>247</v>
      </c>
      <c r="AT210" s="149" t="s">
        <v>243</v>
      </c>
      <c r="AU210" s="149" t="s">
        <v>80</v>
      </c>
      <c r="AY210" s="17" t="s">
        <v>241</v>
      </c>
      <c r="BE210" s="150">
        <f t="shared" si="24"/>
        <v>0</v>
      </c>
      <c r="BF210" s="150">
        <f t="shared" si="25"/>
        <v>0</v>
      </c>
      <c r="BG210" s="150">
        <f t="shared" si="26"/>
        <v>0</v>
      </c>
      <c r="BH210" s="150">
        <f t="shared" si="27"/>
        <v>0</v>
      </c>
      <c r="BI210" s="150">
        <f t="shared" si="28"/>
        <v>0</v>
      </c>
      <c r="BJ210" s="17" t="s">
        <v>86</v>
      </c>
      <c r="BK210" s="150">
        <f t="shared" si="29"/>
        <v>0</v>
      </c>
      <c r="BL210" s="17" t="s">
        <v>247</v>
      </c>
      <c r="BM210" s="149" t="s">
        <v>4570</v>
      </c>
    </row>
    <row r="211" spans="2:65" s="1" customFormat="1" ht="16.5" customHeight="1">
      <c r="B211" s="32"/>
      <c r="C211" s="137" t="s">
        <v>828</v>
      </c>
      <c r="D211" s="137" t="s">
        <v>243</v>
      </c>
      <c r="E211" s="138" t="s">
        <v>4571</v>
      </c>
      <c r="F211" s="139" t="s">
        <v>3141</v>
      </c>
      <c r="G211" s="140" t="s">
        <v>1608</v>
      </c>
      <c r="H211" s="141">
        <v>29</v>
      </c>
      <c r="I211" s="142"/>
      <c r="J211" s="143">
        <f t="shared" si="20"/>
        <v>0</v>
      </c>
      <c r="K211" s="144"/>
      <c r="L211" s="32"/>
      <c r="M211" s="145" t="s">
        <v>1</v>
      </c>
      <c r="N211" s="146" t="s">
        <v>39</v>
      </c>
      <c r="P211" s="147">
        <f t="shared" si="21"/>
        <v>0</v>
      </c>
      <c r="Q211" s="147">
        <v>0</v>
      </c>
      <c r="R211" s="147">
        <f t="shared" si="22"/>
        <v>0</v>
      </c>
      <c r="S211" s="147">
        <v>0</v>
      </c>
      <c r="T211" s="148">
        <f t="shared" si="23"/>
        <v>0</v>
      </c>
      <c r="AR211" s="149" t="s">
        <v>247</v>
      </c>
      <c r="AT211" s="149" t="s">
        <v>243</v>
      </c>
      <c r="AU211" s="149" t="s">
        <v>80</v>
      </c>
      <c r="AY211" s="17" t="s">
        <v>241</v>
      </c>
      <c r="BE211" s="150">
        <f t="shared" si="24"/>
        <v>0</v>
      </c>
      <c r="BF211" s="150">
        <f t="shared" si="25"/>
        <v>0</v>
      </c>
      <c r="BG211" s="150">
        <f t="shared" si="26"/>
        <v>0</v>
      </c>
      <c r="BH211" s="150">
        <f t="shared" si="27"/>
        <v>0</v>
      </c>
      <c r="BI211" s="150">
        <f t="shared" si="28"/>
        <v>0</v>
      </c>
      <c r="BJ211" s="17" t="s">
        <v>86</v>
      </c>
      <c r="BK211" s="150">
        <f t="shared" si="29"/>
        <v>0</v>
      </c>
      <c r="BL211" s="17" t="s">
        <v>247</v>
      </c>
      <c r="BM211" s="149" t="s">
        <v>4572</v>
      </c>
    </row>
    <row r="212" spans="2:65" s="1" customFormat="1" ht="16.5" customHeight="1">
      <c r="B212" s="32"/>
      <c r="C212" s="137" t="s">
        <v>839</v>
      </c>
      <c r="D212" s="137" t="s">
        <v>243</v>
      </c>
      <c r="E212" s="138" t="s">
        <v>3143</v>
      </c>
      <c r="F212" s="139" t="s">
        <v>3144</v>
      </c>
      <c r="G212" s="140" t="s">
        <v>299</v>
      </c>
      <c r="H212" s="141">
        <v>210</v>
      </c>
      <c r="I212" s="142"/>
      <c r="J212" s="143">
        <f t="shared" si="20"/>
        <v>0</v>
      </c>
      <c r="K212" s="144"/>
      <c r="L212" s="32"/>
      <c r="M212" s="145" t="s">
        <v>1</v>
      </c>
      <c r="N212" s="146" t="s">
        <v>39</v>
      </c>
      <c r="P212" s="147">
        <f t="shared" si="21"/>
        <v>0</v>
      </c>
      <c r="Q212" s="147">
        <v>0</v>
      </c>
      <c r="R212" s="147">
        <f t="shared" si="22"/>
        <v>0</v>
      </c>
      <c r="S212" s="147">
        <v>0</v>
      </c>
      <c r="T212" s="148">
        <f t="shared" si="23"/>
        <v>0</v>
      </c>
      <c r="AR212" s="149" t="s">
        <v>247</v>
      </c>
      <c r="AT212" s="149" t="s">
        <v>243</v>
      </c>
      <c r="AU212" s="149" t="s">
        <v>80</v>
      </c>
      <c r="AY212" s="17" t="s">
        <v>241</v>
      </c>
      <c r="BE212" s="150">
        <f t="shared" si="24"/>
        <v>0</v>
      </c>
      <c r="BF212" s="150">
        <f t="shared" si="25"/>
        <v>0</v>
      </c>
      <c r="BG212" s="150">
        <f t="shared" si="26"/>
        <v>0</v>
      </c>
      <c r="BH212" s="150">
        <f t="shared" si="27"/>
        <v>0</v>
      </c>
      <c r="BI212" s="150">
        <f t="shared" si="28"/>
        <v>0</v>
      </c>
      <c r="BJ212" s="17" t="s">
        <v>86</v>
      </c>
      <c r="BK212" s="150">
        <f t="shared" si="29"/>
        <v>0</v>
      </c>
      <c r="BL212" s="17" t="s">
        <v>247</v>
      </c>
      <c r="BM212" s="149" t="s">
        <v>4573</v>
      </c>
    </row>
    <row r="213" spans="2:65" s="1" customFormat="1" ht="16.5" customHeight="1">
      <c r="B213" s="32"/>
      <c r="C213" s="137" t="s">
        <v>843</v>
      </c>
      <c r="D213" s="137" t="s">
        <v>243</v>
      </c>
      <c r="E213" s="138" t="s">
        <v>4574</v>
      </c>
      <c r="F213" s="139" t="s">
        <v>3147</v>
      </c>
      <c r="G213" s="140" t="s">
        <v>299</v>
      </c>
      <c r="H213" s="141">
        <v>174</v>
      </c>
      <c r="I213" s="142"/>
      <c r="J213" s="143">
        <f t="shared" si="20"/>
        <v>0</v>
      </c>
      <c r="K213" s="144"/>
      <c r="L213" s="32"/>
      <c r="M213" s="145" t="s">
        <v>1</v>
      </c>
      <c r="N213" s="146" t="s">
        <v>39</v>
      </c>
      <c r="P213" s="147">
        <f t="shared" si="21"/>
        <v>0</v>
      </c>
      <c r="Q213" s="147">
        <v>0</v>
      </c>
      <c r="R213" s="147">
        <f t="shared" si="22"/>
        <v>0</v>
      </c>
      <c r="S213" s="147">
        <v>0</v>
      </c>
      <c r="T213" s="148">
        <f t="shared" si="23"/>
        <v>0</v>
      </c>
      <c r="AR213" s="149" t="s">
        <v>247</v>
      </c>
      <c r="AT213" s="149" t="s">
        <v>243</v>
      </c>
      <c r="AU213" s="149" t="s">
        <v>80</v>
      </c>
      <c r="AY213" s="17" t="s">
        <v>241</v>
      </c>
      <c r="BE213" s="150">
        <f t="shared" si="24"/>
        <v>0</v>
      </c>
      <c r="BF213" s="150">
        <f t="shared" si="25"/>
        <v>0</v>
      </c>
      <c r="BG213" s="150">
        <f t="shared" si="26"/>
        <v>0</v>
      </c>
      <c r="BH213" s="150">
        <f t="shared" si="27"/>
        <v>0</v>
      </c>
      <c r="BI213" s="150">
        <f t="shared" si="28"/>
        <v>0</v>
      </c>
      <c r="BJ213" s="17" t="s">
        <v>86</v>
      </c>
      <c r="BK213" s="150">
        <f t="shared" si="29"/>
        <v>0</v>
      </c>
      <c r="BL213" s="17" t="s">
        <v>247</v>
      </c>
      <c r="BM213" s="149" t="s">
        <v>4575</v>
      </c>
    </row>
    <row r="214" spans="2:65" s="1" customFormat="1" ht="16.5" customHeight="1">
      <c r="B214" s="32"/>
      <c r="C214" s="137" t="s">
        <v>852</v>
      </c>
      <c r="D214" s="137" t="s">
        <v>243</v>
      </c>
      <c r="E214" s="138" t="s">
        <v>4576</v>
      </c>
      <c r="F214" s="139" t="s">
        <v>3150</v>
      </c>
      <c r="G214" s="140" t="s">
        <v>299</v>
      </c>
      <c r="H214" s="141">
        <v>36</v>
      </c>
      <c r="I214" s="142"/>
      <c r="J214" s="143">
        <f t="shared" si="20"/>
        <v>0</v>
      </c>
      <c r="K214" s="144"/>
      <c r="L214" s="32"/>
      <c r="M214" s="145" t="s">
        <v>1</v>
      </c>
      <c r="N214" s="146" t="s">
        <v>39</v>
      </c>
      <c r="P214" s="147">
        <f t="shared" si="21"/>
        <v>0</v>
      </c>
      <c r="Q214" s="147">
        <v>0</v>
      </c>
      <c r="R214" s="147">
        <f t="shared" si="22"/>
        <v>0</v>
      </c>
      <c r="S214" s="147">
        <v>0</v>
      </c>
      <c r="T214" s="148">
        <f t="shared" si="23"/>
        <v>0</v>
      </c>
      <c r="AR214" s="149" t="s">
        <v>247</v>
      </c>
      <c r="AT214" s="149" t="s">
        <v>243</v>
      </c>
      <c r="AU214" s="149" t="s">
        <v>80</v>
      </c>
      <c r="AY214" s="17" t="s">
        <v>241</v>
      </c>
      <c r="BE214" s="150">
        <f t="shared" si="24"/>
        <v>0</v>
      </c>
      <c r="BF214" s="150">
        <f t="shared" si="25"/>
        <v>0</v>
      </c>
      <c r="BG214" s="150">
        <f t="shared" si="26"/>
        <v>0</v>
      </c>
      <c r="BH214" s="150">
        <f t="shared" si="27"/>
        <v>0</v>
      </c>
      <c r="BI214" s="150">
        <f t="shared" si="28"/>
        <v>0</v>
      </c>
      <c r="BJ214" s="17" t="s">
        <v>86</v>
      </c>
      <c r="BK214" s="150">
        <f t="shared" si="29"/>
        <v>0</v>
      </c>
      <c r="BL214" s="17" t="s">
        <v>247</v>
      </c>
      <c r="BM214" s="149" t="s">
        <v>4577</v>
      </c>
    </row>
    <row r="215" spans="2:65" s="1" customFormat="1" ht="16.5" customHeight="1">
      <c r="B215" s="32"/>
      <c r="C215" s="137" t="s">
        <v>859</v>
      </c>
      <c r="D215" s="137" t="s">
        <v>243</v>
      </c>
      <c r="E215" s="138" t="s">
        <v>3152</v>
      </c>
      <c r="F215" s="139" t="s">
        <v>3153</v>
      </c>
      <c r="G215" s="140" t="s">
        <v>299</v>
      </c>
      <c r="H215" s="141">
        <v>36</v>
      </c>
      <c r="I215" s="142"/>
      <c r="J215" s="143">
        <f t="shared" si="20"/>
        <v>0</v>
      </c>
      <c r="K215" s="144"/>
      <c r="L215" s="32"/>
      <c r="M215" s="145" t="s">
        <v>1</v>
      </c>
      <c r="N215" s="146" t="s">
        <v>39</v>
      </c>
      <c r="P215" s="147">
        <f t="shared" si="21"/>
        <v>0</v>
      </c>
      <c r="Q215" s="147">
        <v>0</v>
      </c>
      <c r="R215" s="147">
        <f t="shared" si="22"/>
        <v>0</v>
      </c>
      <c r="S215" s="147">
        <v>0</v>
      </c>
      <c r="T215" s="148">
        <f t="shared" si="23"/>
        <v>0</v>
      </c>
      <c r="AR215" s="149" t="s">
        <v>247</v>
      </c>
      <c r="AT215" s="149" t="s">
        <v>243</v>
      </c>
      <c r="AU215" s="149" t="s">
        <v>80</v>
      </c>
      <c r="AY215" s="17" t="s">
        <v>241</v>
      </c>
      <c r="BE215" s="150">
        <f t="shared" si="24"/>
        <v>0</v>
      </c>
      <c r="BF215" s="150">
        <f t="shared" si="25"/>
        <v>0</v>
      </c>
      <c r="BG215" s="150">
        <f t="shared" si="26"/>
        <v>0</v>
      </c>
      <c r="BH215" s="150">
        <f t="shared" si="27"/>
        <v>0</v>
      </c>
      <c r="BI215" s="150">
        <f t="shared" si="28"/>
        <v>0</v>
      </c>
      <c r="BJ215" s="17" t="s">
        <v>86</v>
      </c>
      <c r="BK215" s="150">
        <f t="shared" si="29"/>
        <v>0</v>
      </c>
      <c r="BL215" s="17" t="s">
        <v>247</v>
      </c>
      <c r="BM215" s="149" t="s">
        <v>4578</v>
      </c>
    </row>
    <row r="216" spans="2:65" s="1" customFormat="1" ht="16.5" customHeight="1">
      <c r="B216" s="32"/>
      <c r="C216" s="137" t="s">
        <v>864</v>
      </c>
      <c r="D216" s="137" t="s">
        <v>243</v>
      </c>
      <c r="E216" s="138" t="s">
        <v>4579</v>
      </c>
      <c r="F216" s="139" t="s">
        <v>3156</v>
      </c>
      <c r="G216" s="140" t="s">
        <v>299</v>
      </c>
      <c r="H216" s="141">
        <v>36</v>
      </c>
      <c r="I216" s="142"/>
      <c r="J216" s="143">
        <f t="shared" si="20"/>
        <v>0</v>
      </c>
      <c r="K216" s="144"/>
      <c r="L216" s="32"/>
      <c r="M216" s="145" t="s">
        <v>1</v>
      </c>
      <c r="N216" s="146" t="s">
        <v>39</v>
      </c>
      <c r="P216" s="147">
        <f t="shared" si="21"/>
        <v>0</v>
      </c>
      <c r="Q216" s="147">
        <v>0</v>
      </c>
      <c r="R216" s="147">
        <f t="shared" si="22"/>
        <v>0</v>
      </c>
      <c r="S216" s="147">
        <v>0</v>
      </c>
      <c r="T216" s="148">
        <f t="shared" si="23"/>
        <v>0</v>
      </c>
      <c r="AR216" s="149" t="s">
        <v>247</v>
      </c>
      <c r="AT216" s="149" t="s">
        <v>243</v>
      </c>
      <c r="AU216" s="149" t="s">
        <v>80</v>
      </c>
      <c r="AY216" s="17" t="s">
        <v>241</v>
      </c>
      <c r="BE216" s="150">
        <f t="shared" si="24"/>
        <v>0</v>
      </c>
      <c r="BF216" s="150">
        <f t="shared" si="25"/>
        <v>0</v>
      </c>
      <c r="BG216" s="150">
        <f t="shared" si="26"/>
        <v>0</v>
      </c>
      <c r="BH216" s="150">
        <f t="shared" si="27"/>
        <v>0</v>
      </c>
      <c r="BI216" s="150">
        <f t="shared" si="28"/>
        <v>0</v>
      </c>
      <c r="BJ216" s="17" t="s">
        <v>86</v>
      </c>
      <c r="BK216" s="150">
        <f t="shared" si="29"/>
        <v>0</v>
      </c>
      <c r="BL216" s="17" t="s">
        <v>247</v>
      </c>
      <c r="BM216" s="149" t="s">
        <v>4580</v>
      </c>
    </row>
    <row r="217" spans="2:65" s="1" customFormat="1" ht="16.5" customHeight="1">
      <c r="B217" s="32"/>
      <c r="C217" s="137" t="s">
        <v>889</v>
      </c>
      <c r="D217" s="137" t="s">
        <v>243</v>
      </c>
      <c r="E217" s="138" t="s">
        <v>3158</v>
      </c>
      <c r="F217" s="139" t="s">
        <v>3159</v>
      </c>
      <c r="G217" s="140" t="s">
        <v>1608</v>
      </c>
      <c r="H217" s="141">
        <v>140</v>
      </c>
      <c r="I217" s="142"/>
      <c r="J217" s="143">
        <f t="shared" si="20"/>
        <v>0</v>
      </c>
      <c r="K217" s="144"/>
      <c r="L217" s="32"/>
      <c r="M217" s="145" t="s">
        <v>1</v>
      </c>
      <c r="N217" s="146" t="s">
        <v>39</v>
      </c>
      <c r="P217" s="147">
        <f t="shared" si="21"/>
        <v>0</v>
      </c>
      <c r="Q217" s="147">
        <v>0</v>
      </c>
      <c r="R217" s="147">
        <f t="shared" si="22"/>
        <v>0</v>
      </c>
      <c r="S217" s="147">
        <v>0</v>
      </c>
      <c r="T217" s="148">
        <f t="shared" si="23"/>
        <v>0</v>
      </c>
      <c r="AR217" s="149" t="s">
        <v>247</v>
      </c>
      <c r="AT217" s="149" t="s">
        <v>243</v>
      </c>
      <c r="AU217" s="149" t="s">
        <v>80</v>
      </c>
      <c r="AY217" s="17" t="s">
        <v>241</v>
      </c>
      <c r="BE217" s="150">
        <f t="shared" si="24"/>
        <v>0</v>
      </c>
      <c r="BF217" s="150">
        <f t="shared" si="25"/>
        <v>0</v>
      </c>
      <c r="BG217" s="150">
        <f t="shared" si="26"/>
        <v>0</v>
      </c>
      <c r="BH217" s="150">
        <f t="shared" si="27"/>
        <v>0</v>
      </c>
      <c r="BI217" s="150">
        <f t="shared" si="28"/>
        <v>0</v>
      </c>
      <c r="BJ217" s="17" t="s">
        <v>86</v>
      </c>
      <c r="BK217" s="150">
        <f t="shared" si="29"/>
        <v>0</v>
      </c>
      <c r="BL217" s="17" t="s">
        <v>247</v>
      </c>
      <c r="BM217" s="149" t="s">
        <v>4581</v>
      </c>
    </row>
    <row r="218" spans="2:65" s="1" customFormat="1" ht="16.5" customHeight="1">
      <c r="B218" s="32"/>
      <c r="C218" s="137" t="s">
        <v>894</v>
      </c>
      <c r="D218" s="137" t="s">
        <v>243</v>
      </c>
      <c r="E218" s="138" t="s">
        <v>4582</v>
      </c>
      <c r="F218" s="139" t="s">
        <v>3162</v>
      </c>
      <c r="G218" s="140" t="s">
        <v>1608</v>
      </c>
      <c r="H218" s="141">
        <v>6</v>
      </c>
      <c r="I218" s="142"/>
      <c r="J218" s="143">
        <f t="shared" si="20"/>
        <v>0</v>
      </c>
      <c r="K218" s="144"/>
      <c r="L218" s="32"/>
      <c r="M218" s="145" t="s">
        <v>1</v>
      </c>
      <c r="N218" s="146" t="s">
        <v>39</v>
      </c>
      <c r="P218" s="147">
        <f t="shared" si="21"/>
        <v>0</v>
      </c>
      <c r="Q218" s="147">
        <v>0</v>
      </c>
      <c r="R218" s="147">
        <f t="shared" si="22"/>
        <v>0</v>
      </c>
      <c r="S218" s="147">
        <v>0</v>
      </c>
      <c r="T218" s="148">
        <f t="shared" si="23"/>
        <v>0</v>
      </c>
      <c r="AR218" s="149" t="s">
        <v>247</v>
      </c>
      <c r="AT218" s="149" t="s">
        <v>243</v>
      </c>
      <c r="AU218" s="149" t="s">
        <v>80</v>
      </c>
      <c r="AY218" s="17" t="s">
        <v>241</v>
      </c>
      <c r="BE218" s="150">
        <f t="shared" si="24"/>
        <v>0</v>
      </c>
      <c r="BF218" s="150">
        <f t="shared" si="25"/>
        <v>0</v>
      </c>
      <c r="BG218" s="150">
        <f t="shared" si="26"/>
        <v>0</v>
      </c>
      <c r="BH218" s="150">
        <f t="shared" si="27"/>
        <v>0</v>
      </c>
      <c r="BI218" s="150">
        <f t="shared" si="28"/>
        <v>0</v>
      </c>
      <c r="BJ218" s="17" t="s">
        <v>86</v>
      </c>
      <c r="BK218" s="150">
        <f t="shared" si="29"/>
        <v>0</v>
      </c>
      <c r="BL218" s="17" t="s">
        <v>247</v>
      </c>
      <c r="BM218" s="149" t="s">
        <v>4583</v>
      </c>
    </row>
    <row r="219" spans="2:65" s="1" customFormat="1" ht="16.5" customHeight="1">
      <c r="B219" s="32"/>
      <c r="C219" s="137" t="s">
        <v>900</v>
      </c>
      <c r="D219" s="137" t="s">
        <v>243</v>
      </c>
      <c r="E219" s="138" t="s">
        <v>4584</v>
      </c>
      <c r="F219" s="139" t="s">
        <v>3165</v>
      </c>
      <c r="G219" s="140" t="s">
        <v>1608</v>
      </c>
      <c r="H219" s="141">
        <v>98</v>
      </c>
      <c r="I219" s="142"/>
      <c r="J219" s="143">
        <f t="shared" ref="J219:J242" si="30">ROUND(I219*H219,2)</f>
        <v>0</v>
      </c>
      <c r="K219" s="144"/>
      <c r="L219" s="32"/>
      <c r="M219" s="145" t="s">
        <v>1</v>
      </c>
      <c r="N219" s="146" t="s">
        <v>39</v>
      </c>
      <c r="P219" s="147">
        <f t="shared" ref="P219:P242" si="31">O219*H219</f>
        <v>0</v>
      </c>
      <c r="Q219" s="147">
        <v>0</v>
      </c>
      <c r="R219" s="147">
        <f t="shared" ref="R219:R242" si="32">Q219*H219</f>
        <v>0</v>
      </c>
      <c r="S219" s="147">
        <v>0</v>
      </c>
      <c r="T219" s="148">
        <f t="shared" ref="T219:T242" si="33">S219*H219</f>
        <v>0</v>
      </c>
      <c r="AR219" s="149" t="s">
        <v>247</v>
      </c>
      <c r="AT219" s="149" t="s">
        <v>243</v>
      </c>
      <c r="AU219" s="149" t="s">
        <v>80</v>
      </c>
      <c r="AY219" s="17" t="s">
        <v>241</v>
      </c>
      <c r="BE219" s="150">
        <f t="shared" ref="BE219:BE242" si="34">IF(N219="základní",J219,0)</f>
        <v>0</v>
      </c>
      <c r="BF219" s="150">
        <f t="shared" ref="BF219:BF242" si="35">IF(N219="snížená",J219,0)</f>
        <v>0</v>
      </c>
      <c r="BG219" s="150">
        <f t="shared" ref="BG219:BG242" si="36">IF(N219="zákl. přenesená",J219,0)</f>
        <v>0</v>
      </c>
      <c r="BH219" s="150">
        <f t="shared" ref="BH219:BH242" si="37">IF(N219="sníž. přenesená",J219,0)</f>
        <v>0</v>
      </c>
      <c r="BI219" s="150">
        <f t="shared" ref="BI219:BI242" si="38">IF(N219="nulová",J219,0)</f>
        <v>0</v>
      </c>
      <c r="BJ219" s="17" t="s">
        <v>86</v>
      </c>
      <c r="BK219" s="150">
        <f t="shared" ref="BK219:BK242" si="39">ROUND(I219*H219,2)</f>
        <v>0</v>
      </c>
      <c r="BL219" s="17" t="s">
        <v>247</v>
      </c>
      <c r="BM219" s="149" t="s">
        <v>4585</v>
      </c>
    </row>
    <row r="220" spans="2:65" s="1" customFormat="1" ht="16.5" customHeight="1">
      <c r="B220" s="32"/>
      <c r="C220" s="137" t="s">
        <v>904</v>
      </c>
      <c r="D220" s="137" t="s">
        <v>243</v>
      </c>
      <c r="E220" s="138" t="s">
        <v>4586</v>
      </c>
      <c r="F220" s="139" t="s">
        <v>3168</v>
      </c>
      <c r="G220" s="140" t="s">
        <v>1608</v>
      </c>
      <c r="H220" s="141">
        <v>6</v>
      </c>
      <c r="I220" s="142"/>
      <c r="J220" s="143">
        <f t="shared" si="30"/>
        <v>0</v>
      </c>
      <c r="K220" s="144"/>
      <c r="L220" s="32"/>
      <c r="M220" s="145" t="s">
        <v>1</v>
      </c>
      <c r="N220" s="146" t="s">
        <v>39</v>
      </c>
      <c r="P220" s="147">
        <f t="shared" si="31"/>
        <v>0</v>
      </c>
      <c r="Q220" s="147">
        <v>0</v>
      </c>
      <c r="R220" s="147">
        <f t="shared" si="32"/>
        <v>0</v>
      </c>
      <c r="S220" s="147">
        <v>0</v>
      </c>
      <c r="T220" s="148">
        <f t="shared" si="33"/>
        <v>0</v>
      </c>
      <c r="AR220" s="149" t="s">
        <v>247</v>
      </c>
      <c r="AT220" s="149" t="s">
        <v>243</v>
      </c>
      <c r="AU220" s="149" t="s">
        <v>80</v>
      </c>
      <c r="AY220" s="17" t="s">
        <v>241</v>
      </c>
      <c r="BE220" s="150">
        <f t="shared" si="34"/>
        <v>0</v>
      </c>
      <c r="BF220" s="150">
        <f t="shared" si="35"/>
        <v>0</v>
      </c>
      <c r="BG220" s="150">
        <f t="shared" si="36"/>
        <v>0</v>
      </c>
      <c r="BH220" s="150">
        <f t="shared" si="37"/>
        <v>0</v>
      </c>
      <c r="BI220" s="150">
        <f t="shared" si="38"/>
        <v>0</v>
      </c>
      <c r="BJ220" s="17" t="s">
        <v>86</v>
      </c>
      <c r="BK220" s="150">
        <f t="shared" si="39"/>
        <v>0</v>
      </c>
      <c r="BL220" s="17" t="s">
        <v>247</v>
      </c>
      <c r="BM220" s="149" t="s">
        <v>4587</v>
      </c>
    </row>
    <row r="221" spans="2:65" s="1" customFormat="1" ht="16.5" customHeight="1">
      <c r="B221" s="32"/>
      <c r="C221" s="137" t="s">
        <v>908</v>
      </c>
      <c r="D221" s="137" t="s">
        <v>243</v>
      </c>
      <c r="E221" s="138" t="s">
        <v>4588</v>
      </c>
      <c r="F221" s="139" t="s">
        <v>3171</v>
      </c>
      <c r="G221" s="140" t="s">
        <v>1608</v>
      </c>
      <c r="H221" s="141">
        <v>30</v>
      </c>
      <c r="I221" s="142"/>
      <c r="J221" s="143">
        <f t="shared" si="30"/>
        <v>0</v>
      </c>
      <c r="K221" s="144"/>
      <c r="L221" s="32"/>
      <c r="M221" s="145" t="s">
        <v>1</v>
      </c>
      <c r="N221" s="146" t="s">
        <v>39</v>
      </c>
      <c r="P221" s="147">
        <f t="shared" si="31"/>
        <v>0</v>
      </c>
      <c r="Q221" s="147">
        <v>0</v>
      </c>
      <c r="R221" s="147">
        <f t="shared" si="32"/>
        <v>0</v>
      </c>
      <c r="S221" s="147">
        <v>0</v>
      </c>
      <c r="T221" s="148">
        <f t="shared" si="33"/>
        <v>0</v>
      </c>
      <c r="AR221" s="149" t="s">
        <v>247</v>
      </c>
      <c r="AT221" s="149" t="s">
        <v>243</v>
      </c>
      <c r="AU221" s="149" t="s">
        <v>80</v>
      </c>
      <c r="AY221" s="17" t="s">
        <v>241</v>
      </c>
      <c r="BE221" s="150">
        <f t="shared" si="34"/>
        <v>0</v>
      </c>
      <c r="BF221" s="150">
        <f t="shared" si="35"/>
        <v>0</v>
      </c>
      <c r="BG221" s="150">
        <f t="shared" si="36"/>
        <v>0</v>
      </c>
      <c r="BH221" s="150">
        <f t="shared" si="37"/>
        <v>0</v>
      </c>
      <c r="BI221" s="150">
        <f t="shared" si="38"/>
        <v>0</v>
      </c>
      <c r="BJ221" s="17" t="s">
        <v>86</v>
      </c>
      <c r="BK221" s="150">
        <f t="shared" si="39"/>
        <v>0</v>
      </c>
      <c r="BL221" s="17" t="s">
        <v>247</v>
      </c>
      <c r="BM221" s="149" t="s">
        <v>4589</v>
      </c>
    </row>
    <row r="222" spans="2:65" s="1" customFormat="1" ht="16.5" customHeight="1">
      <c r="B222" s="32"/>
      <c r="C222" s="137" t="s">
        <v>912</v>
      </c>
      <c r="D222" s="137" t="s">
        <v>243</v>
      </c>
      <c r="E222" s="138" t="s">
        <v>3173</v>
      </c>
      <c r="F222" s="139" t="s">
        <v>3174</v>
      </c>
      <c r="G222" s="140" t="s">
        <v>1608</v>
      </c>
      <c r="H222" s="141">
        <v>6</v>
      </c>
      <c r="I222" s="142"/>
      <c r="J222" s="143">
        <f t="shared" si="30"/>
        <v>0</v>
      </c>
      <c r="K222" s="144"/>
      <c r="L222" s="32"/>
      <c r="M222" s="145" t="s">
        <v>1</v>
      </c>
      <c r="N222" s="146" t="s">
        <v>39</v>
      </c>
      <c r="P222" s="147">
        <f t="shared" si="31"/>
        <v>0</v>
      </c>
      <c r="Q222" s="147">
        <v>0</v>
      </c>
      <c r="R222" s="147">
        <f t="shared" si="32"/>
        <v>0</v>
      </c>
      <c r="S222" s="147">
        <v>0</v>
      </c>
      <c r="T222" s="148">
        <f t="shared" si="33"/>
        <v>0</v>
      </c>
      <c r="AR222" s="149" t="s">
        <v>247</v>
      </c>
      <c r="AT222" s="149" t="s">
        <v>243</v>
      </c>
      <c r="AU222" s="149" t="s">
        <v>80</v>
      </c>
      <c r="AY222" s="17" t="s">
        <v>241</v>
      </c>
      <c r="BE222" s="150">
        <f t="shared" si="34"/>
        <v>0</v>
      </c>
      <c r="BF222" s="150">
        <f t="shared" si="35"/>
        <v>0</v>
      </c>
      <c r="BG222" s="150">
        <f t="shared" si="36"/>
        <v>0</v>
      </c>
      <c r="BH222" s="150">
        <f t="shared" si="37"/>
        <v>0</v>
      </c>
      <c r="BI222" s="150">
        <f t="shared" si="38"/>
        <v>0</v>
      </c>
      <c r="BJ222" s="17" t="s">
        <v>86</v>
      </c>
      <c r="BK222" s="150">
        <f t="shared" si="39"/>
        <v>0</v>
      </c>
      <c r="BL222" s="17" t="s">
        <v>247</v>
      </c>
      <c r="BM222" s="149" t="s">
        <v>4590</v>
      </c>
    </row>
    <row r="223" spans="2:65" s="1" customFormat="1" ht="16.5" customHeight="1">
      <c r="B223" s="32"/>
      <c r="C223" s="137" t="s">
        <v>916</v>
      </c>
      <c r="D223" s="137" t="s">
        <v>243</v>
      </c>
      <c r="E223" s="138" t="s">
        <v>4591</v>
      </c>
      <c r="F223" s="139" t="s">
        <v>3177</v>
      </c>
      <c r="G223" s="140" t="s">
        <v>1608</v>
      </c>
      <c r="H223" s="141">
        <v>6</v>
      </c>
      <c r="I223" s="142"/>
      <c r="J223" s="143">
        <f t="shared" si="30"/>
        <v>0</v>
      </c>
      <c r="K223" s="144"/>
      <c r="L223" s="32"/>
      <c r="M223" s="145" t="s">
        <v>1</v>
      </c>
      <c r="N223" s="146" t="s">
        <v>39</v>
      </c>
      <c r="P223" s="147">
        <f t="shared" si="31"/>
        <v>0</v>
      </c>
      <c r="Q223" s="147">
        <v>0</v>
      </c>
      <c r="R223" s="147">
        <f t="shared" si="32"/>
        <v>0</v>
      </c>
      <c r="S223" s="147">
        <v>0</v>
      </c>
      <c r="T223" s="148">
        <f t="shared" si="33"/>
        <v>0</v>
      </c>
      <c r="AR223" s="149" t="s">
        <v>247</v>
      </c>
      <c r="AT223" s="149" t="s">
        <v>243</v>
      </c>
      <c r="AU223" s="149" t="s">
        <v>80</v>
      </c>
      <c r="AY223" s="17" t="s">
        <v>241</v>
      </c>
      <c r="BE223" s="150">
        <f t="shared" si="34"/>
        <v>0</v>
      </c>
      <c r="BF223" s="150">
        <f t="shared" si="35"/>
        <v>0</v>
      </c>
      <c r="BG223" s="150">
        <f t="shared" si="36"/>
        <v>0</v>
      </c>
      <c r="BH223" s="150">
        <f t="shared" si="37"/>
        <v>0</v>
      </c>
      <c r="BI223" s="150">
        <f t="shared" si="38"/>
        <v>0</v>
      </c>
      <c r="BJ223" s="17" t="s">
        <v>86</v>
      </c>
      <c r="BK223" s="150">
        <f t="shared" si="39"/>
        <v>0</v>
      </c>
      <c r="BL223" s="17" t="s">
        <v>247</v>
      </c>
      <c r="BM223" s="149" t="s">
        <v>4592</v>
      </c>
    </row>
    <row r="224" spans="2:65" s="1" customFormat="1" ht="16.5" customHeight="1">
      <c r="B224" s="32"/>
      <c r="C224" s="137" t="s">
        <v>920</v>
      </c>
      <c r="D224" s="137" t="s">
        <v>243</v>
      </c>
      <c r="E224" s="138" t="s">
        <v>3179</v>
      </c>
      <c r="F224" s="139" t="s">
        <v>3180</v>
      </c>
      <c r="G224" s="140" t="s">
        <v>1608</v>
      </c>
      <c r="H224" s="141">
        <v>2</v>
      </c>
      <c r="I224" s="142"/>
      <c r="J224" s="143">
        <f t="shared" si="30"/>
        <v>0</v>
      </c>
      <c r="K224" s="144"/>
      <c r="L224" s="32"/>
      <c r="M224" s="145" t="s">
        <v>1</v>
      </c>
      <c r="N224" s="146" t="s">
        <v>39</v>
      </c>
      <c r="P224" s="147">
        <f t="shared" si="31"/>
        <v>0</v>
      </c>
      <c r="Q224" s="147">
        <v>0</v>
      </c>
      <c r="R224" s="147">
        <f t="shared" si="32"/>
        <v>0</v>
      </c>
      <c r="S224" s="147">
        <v>0</v>
      </c>
      <c r="T224" s="148">
        <f t="shared" si="33"/>
        <v>0</v>
      </c>
      <c r="AR224" s="149" t="s">
        <v>247</v>
      </c>
      <c r="AT224" s="149" t="s">
        <v>243</v>
      </c>
      <c r="AU224" s="149" t="s">
        <v>80</v>
      </c>
      <c r="AY224" s="17" t="s">
        <v>241</v>
      </c>
      <c r="BE224" s="150">
        <f t="shared" si="34"/>
        <v>0</v>
      </c>
      <c r="BF224" s="150">
        <f t="shared" si="35"/>
        <v>0</v>
      </c>
      <c r="BG224" s="150">
        <f t="shared" si="36"/>
        <v>0</v>
      </c>
      <c r="BH224" s="150">
        <f t="shared" si="37"/>
        <v>0</v>
      </c>
      <c r="BI224" s="150">
        <f t="shared" si="38"/>
        <v>0</v>
      </c>
      <c r="BJ224" s="17" t="s">
        <v>86</v>
      </c>
      <c r="BK224" s="150">
        <f t="shared" si="39"/>
        <v>0</v>
      </c>
      <c r="BL224" s="17" t="s">
        <v>247</v>
      </c>
      <c r="BM224" s="149" t="s">
        <v>4593</v>
      </c>
    </row>
    <row r="225" spans="2:65" s="1" customFormat="1" ht="16.5" customHeight="1">
      <c r="B225" s="32"/>
      <c r="C225" s="137" t="s">
        <v>925</v>
      </c>
      <c r="D225" s="137" t="s">
        <v>243</v>
      </c>
      <c r="E225" s="138" t="s">
        <v>4594</v>
      </c>
      <c r="F225" s="139" t="s">
        <v>3183</v>
      </c>
      <c r="G225" s="140" t="s">
        <v>1608</v>
      </c>
      <c r="H225" s="141">
        <v>2</v>
      </c>
      <c r="I225" s="142"/>
      <c r="J225" s="143">
        <f t="shared" si="30"/>
        <v>0</v>
      </c>
      <c r="K225" s="144"/>
      <c r="L225" s="32"/>
      <c r="M225" s="145" t="s">
        <v>1</v>
      </c>
      <c r="N225" s="146" t="s">
        <v>39</v>
      </c>
      <c r="P225" s="147">
        <f t="shared" si="31"/>
        <v>0</v>
      </c>
      <c r="Q225" s="147">
        <v>0</v>
      </c>
      <c r="R225" s="147">
        <f t="shared" si="32"/>
        <v>0</v>
      </c>
      <c r="S225" s="147">
        <v>0</v>
      </c>
      <c r="T225" s="148">
        <f t="shared" si="33"/>
        <v>0</v>
      </c>
      <c r="AR225" s="149" t="s">
        <v>247</v>
      </c>
      <c r="AT225" s="149" t="s">
        <v>243</v>
      </c>
      <c r="AU225" s="149" t="s">
        <v>80</v>
      </c>
      <c r="AY225" s="17" t="s">
        <v>241</v>
      </c>
      <c r="BE225" s="150">
        <f t="shared" si="34"/>
        <v>0</v>
      </c>
      <c r="BF225" s="150">
        <f t="shared" si="35"/>
        <v>0</v>
      </c>
      <c r="BG225" s="150">
        <f t="shared" si="36"/>
        <v>0</v>
      </c>
      <c r="BH225" s="150">
        <f t="shared" si="37"/>
        <v>0</v>
      </c>
      <c r="BI225" s="150">
        <f t="shared" si="38"/>
        <v>0</v>
      </c>
      <c r="BJ225" s="17" t="s">
        <v>86</v>
      </c>
      <c r="BK225" s="150">
        <f t="shared" si="39"/>
        <v>0</v>
      </c>
      <c r="BL225" s="17" t="s">
        <v>247</v>
      </c>
      <c r="BM225" s="149" t="s">
        <v>4595</v>
      </c>
    </row>
    <row r="226" spans="2:65" s="1" customFormat="1" ht="16.5" customHeight="1">
      <c r="B226" s="32"/>
      <c r="C226" s="137" t="s">
        <v>930</v>
      </c>
      <c r="D226" s="137" t="s">
        <v>243</v>
      </c>
      <c r="E226" s="138" t="s">
        <v>3185</v>
      </c>
      <c r="F226" s="139" t="s">
        <v>3186</v>
      </c>
      <c r="G226" s="140" t="s">
        <v>1608</v>
      </c>
      <c r="H226" s="141">
        <v>1</v>
      </c>
      <c r="I226" s="142"/>
      <c r="J226" s="143">
        <f t="shared" si="30"/>
        <v>0</v>
      </c>
      <c r="K226" s="144"/>
      <c r="L226" s="32"/>
      <c r="M226" s="145" t="s">
        <v>1</v>
      </c>
      <c r="N226" s="146" t="s">
        <v>39</v>
      </c>
      <c r="P226" s="147">
        <f t="shared" si="31"/>
        <v>0</v>
      </c>
      <c r="Q226" s="147">
        <v>0</v>
      </c>
      <c r="R226" s="147">
        <f t="shared" si="32"/>
        <v>0</v>
      </c>
      <c r="S226" s="147">
        <v>0</v>
      </c>
      <c r="T226" s="148">
        <f t="shared" si="33"/>
        <v>0</v>
      </c>
      <c r="AR226" s="149" t="s">
        <v>247</v>
      </c>
      <c r="AT226" s="149" t="s">
        <v>243</v>
      </c>
      <c r="AU226" s="149" t="s">
        <v>80</v>
      </c>
      <c r="AY226" s="17" t="s">
        <v>241</v>
      </c>
      <c r="BE226" s="150">
        <f t="shared" si="34"/>
        <v>0</v>
      </c>
      <c r="BF226" s="150">
        <f t="shared" si="35"/>
        <v>0</v>
      </c>
      <c r="BG226" s="150">
        <f t="shared" si="36"/>
        <v>0</v>
      </c>
      <c r="BH226" s="150">
        <f t="shared" si="37"/>
        <v>0</v>
      </c>
      <c r="BI226" s="150">
        <f t="shared" si="38"/>
        <v>0</v>
      </c>
      <c r="BJ226" s="17" t="s">
        <v>86</v>
      </c>
      <c r="BK226" s="150">
        <f t="shared" si="39"/>
        <v>0</v>
      </c>
      <c r="BL226" s="17" t="s">
        <v>247</v>
      </c>
      <c r="BM226" s="149" t="s">
        <v>4596</v>
      </c>
    </row>
    <row r="227" spans="2:65" s="1" customFormat="1" ht="16.5" customHeight="1">
      <c r="B227" s="32"/>
      <c r="C227" s="137" t="s">
        <v>935</v>
      </c>
      <c r="D227" s="137" t="s">
        <v>243</v>
      </c>
      <c r="E227" s="138" t="s">
        <v>4597</v>
      </c>
      <c r="F227" s="139" t="s">
        <v>3189</v>
      </c>
      <c r="G227" s="140" t="s">
        <v>1608</v>
      </c>
      <c r="H227" s="141">
        <v>1</v>
      </c>
      <c r="I227" s="142"/>
      <c r="J227" s="143">
        <f t="shared" si="30"/>
        <v>0</v>
      </c>
      <c r="K227" s="144"/>
      <c r="L227" s="32"/>
      <c r="M227" s="145" t="s">
        <v>1</v>
      </c>
      <c r="N227" s="146" t="s">
        <v>39</v>
      </c>
      <c r="P227" s="147">
        <f t="shared" si="31"/>
        <v>0</v>
      </c>
      <c r="Q227" s="147">
        <v>0</v>
      </c>
      <c r="R227" s="147">
        <f t="shared" si="32"/>
        <v>0</v>
      </c>
      <c r="S227" s="147">
        <v>0</v>
      </c>
      <c r="T227" s="148">
        <f t="shared" si="33"/>
        <v>0</v>
      </c>
      <c r="AR227" s="149" t="s">
        <v>247</v>
      </c>
      <c r="AT227" s="149" t="s">
        <v>243</v>
      </c>
      <c r="AU227" s="149" t="s">
        <v>80</v>
      </c>
      <c r="AY227" s="17" t="s">
        <v>241</v>
      </c>
      <c r="BE227" s="150">
        <f t="shared" si="34"/>
        <v>0</v>
      </c>
      <c r="BF227" s="150">
        <f t="shared" si="35"/>
        <v>0</v>
      </c>
      <c r="BG227" s="150">
        <f t="shared" si="36"/>
        <v>0</v>
      </c>
      <c r="BH227" s="150">
        <f t="shared" si="37"/>
        <v>0</v>
      </c>
      <c r="BI227" s="150">
        <f t="shared" si="38"/>
        <v>0</v>
      </c>
      <c r="BJ227" s="17" t="s">
        <v>86</v>
      </c>
      <c r="BK227" s="150">
        <f t="shared" si="39"/>
        <v>0</v>
      </c>
      <c r="BL227" s="17" t="s">
        <v>247</v>
      </c>
      <c r="BM227" s="149" t="s">
        <v>4598</v>
      </c>
    </row>
    <row r="228" spans="2:65" s="1" customFormat="1" ht="16.5" customHeight="1">
      <c r="B228" s="32"/>
      <c r="C228" s="137" t="s">
        <v>940</v>
      </c>
      <c r="D228" s="137" t="s">
        <v>243</v>
      </c>
      <c r="E228" s="138" t="s">
        <v>3191</v>
      </c>
      <c r="F228" s="139" t="s">
        <v>3192</v>
      </c>
      <c r="G228" s="140" t="s">
        <v>1608</v>
      </c>
      <c r="H228" s="141">
        <v>3</v>
      </c>
      <c r="I228" s="142"/>
      <c r="J228" s="143">
        <f t="shared" si="30"/>
        <v>0</v>
      </c>
      <c r="K228" s="144"/>
      <c r="L228" s="32"/>
      <c r="M228" s="145" t="s">
        <v>1</v>
      </c>
      <c r="N228" s="146" t="s">
        <v>39</v>
      </c>
      <c r="P228" s="147">
        <f t="shared" si="31"/>
        <v>0</v>
      </c>
      <c r="Q228" s="147">
        <v>0</v>
      </c>
      <c r="R228" s="147">
        <f t="shared" si="32"/>
        <v>0</v>
      </c>
      <c r="S228" s="147">
        <v>0</v>
      </c>
      <c r="T228" s="148">
        <f t="shared" si="33"/>
        <v>0</v>
      </c>
      <c r="AR228" s="149" t="s">
        <v>247</v>
      </c>
      <c r="AT228" s="149" t="s">
        <v>243</v>
      </c>
      <c r="AU228" s="149" t="s">
        <v>80</v>
      </c>
      <c r="AY228" s="17" t="s">
        <v>241</v>
      </c>
      <c r="BE228" s="150">
        <f t="shared" si="34"/>
        <v>0</v>
      </c>
      <c r="BF228" s="150">
        <f t="shared" si="35"/>
        <v>0</v>
      </c>
      <c r="BG228" s="150">
        <f t="shared" si="36"/>
        <v>0</v>
      </c>
      <c r="BH228" s="150">
        <f t="shared" si="37"/>
        <v>0</v>
      </c>
      <c r="BI228" s="150">
        <f t="shared" si="38"/>
        <v>0</v>
      </c>
      <c r="BJ228" s="17" t="s">
        <v>86</v>
      </c>
      <c r="BK228" s="150">
        <f t="shared" si="39"/>
        <v>0</v>
      </c>
      <c r="BL228" s="17" t="s">
        <v>247</v>
      </c>
      <c r="BM228" s="149" t="s">
        <v>4599</v>
      </c>
    </row>
    <row r="229" spans="2:65" s="1" customFormat="1" ht="16.5" customHeight="1">
      <c r="B229" s="32"/>
      <c r="C229" s="137" t="s">
        <v>946</v>
      </c>
      <c r="D229" s="137" t="s">
        <v>243</v>
      </c>
      <c r="E229" s="138" t="s">
        <v>4600</v>
      </c>
      <c r="F229" s="139" t="s">
        <v>3195</v>
      </c>
      <c r="G229" s="140" t="s">
        <v>1608</v>
      </c>
      <c r="H229" s="141">
        <v>3</v>
      </c>
      <c r="I229" s="142"/>
      <c r="J229" s="143">
        <f t="shared" si="30"/>
        <v>0</v>
      </c>
      <c r="K229" s="144"/>
      <c r="L229" s="32"/>
      <c r="M229" s="145" t="s">
        <v>1</v>
      </c>
      <c r="N229" s="146" t="s">
        <v>39</v>
      </c>
      <c r="P229" s="147">
        <f t="shared" si="31"/>
        <v>0</v>
      </c>
      <c r="Q229" s="147">
        <v>0</v>
      </c>
      <c r="R229" s="147">
        <f t="shared" si="32"/>
        <v>0</v>
      </c>
      <c r="S229" s="147">
        <v>0</v>
      </c>
      <c r="T229" s="148">
        <f t="shared" si="33"/>
        <v>0</v>
      </c>
      <c r="AR229" s="149" t="s">
        <v>247</v>
      </c>
      <c r="AT229" s="149" t="s">
        <v>243</v>
      </c>
      <c r="AU229" s="149" t="s">
        <v>80</v>
      </c>
      <c r="AY229" s="17" t="s">
        <v>241</v>
      </c>
      <c r="BE229" s="150">
        <f t="shared" si="34"/>
        <v>0</v>
      </c>
      <c r="BF229" s="150">
        <f t="shared" si="35"/>
        <v>0</v>
      </c>
      <c r="BG229" s="150">
        <f t="shared" si="36"/>
        <v>0</v>
      </c>
      <c r="BH229" s="150">
        <f t="shared" si="37"/>
        <v>0</v>
      </c>
      <c r="BI229" s="150">
        <f t="shared" si="38"/>
        <v>0</v>
      </c>
      <c r="BJ229" s="17" t="s">
        <v>86</v>
      </c>
      <c r="BK229" s="150">
        <f t="shared" si="39"/>
        <v>0</v>
      </c>
      <c r="BL229" s="17" t="s">
        <v>247</v>
      </c>
      <c r="BM229" s="149" t="s">
        <v>4601</v>
      </c>
    </row>
    <row r="230" spans="2:65" s="1" customFormat="1" ht="16.5" customHeight="1">
      <c r="B230" s="32"/>
      <c r="C230" s="137" t="s">
        <v>952</v>
      </c>
      <c r="D230" s="137" t="s">
        <v>243</v>
      </c>
      <c r="E230" s="138" t="s">
        <v>4602</v>
      </c>
      <c r="F230" s="139" t="s">
        <v>3198</v>
      </c>
      <c r="G230" s="140" t="s">
        <v>1608</v>
      </c>
      <c r="H230" s="141">
        <v>3</v>
      </c>
      <c r="I230" s="142"/>
      <c r="J230" s="143">
        <f t="shared" si="30"/>
        <v>0</v>
      </c>
      <c r="K230" s="144"/>
      <c r="L230" s="32"/>
      <c r="M230" s="145" t="s">
        <v>1</v>
      </c>
      <c r="N230" s="146" t="s">
        <v>39</v>
      </c>
      <c r="P230" s="147">
        <f t="shared" si="31"/>
        <v>0</v>
      </c>
      <c r="Q230" s="147">
        <v>0</v>
      </c>
      <c r="R230" s="147">
        <f t="shared" si="32"/>
        <v>0</v>
      </c>
      <c r="S230" s="147">
        <v>0</v>
      </c>
      <c r="T230" s="148">
        <f t="shared" si="33"/>
        <v>0</v>
      </c>
      <c r="AR230" s="149" t="s">
        <v>247</v>
      </c>
      <c r="AT230" s="149" t="s">
        <v>243</v>
      </c>
      <c r="AU230" s="149" t="s">
        <v>80</v>
      </c>
      <c r="AY230" s="17" t="s">
        <v>241</v>
      </c>
      <c r="BE230" s="150">
        <f t="shared" si="34"/>
        <v>0</v>
      </c>
      <c r="BF230" s="150">
        <f t="shared" si="35"/>
        <v>0</v>
      </c>
      <c r="BG230" s="150">
        <f t="shared" si="36"/>
        <v>0</v>
      </c>
      <c r="BH230" s="150">
        <f t="shared" si="37"/>
        <v>0</v>
      </c>
      <c r="BI230" s="150">
        <f t="shared" si="38"/>
        <v>0</v>
      </c>
      <c r="BJ230" s="17" t="s">
        <v>86</v>
      </c>
      <c r="BK230" s="150">
        <f t="shared" si="39"/>
        <v>0</v>
      </c>
      <c r="BL230" s="17" t="s">
        <v>247</v>
      </c>
      <c r="BM230" s="149" t="s">
        <v>4603</v>
      </c>
    </row>
    <row r="231" spans="2:65" s="1" customFormat="1" ht="16.5" customHeight="1">
      <c r="B231" s="32"/>
      <c r="C231" s="137" t="s">
        <v>957</v>
      </c>
      <c r="D231" s="137" t="s">
        <v>243</v>
      </c>
      <c r="E231" s="138" t="s">
        <v>4604</v>
      </c>
      <c r="F231" s="139" t="s">
        <v>3201</v>
      </c>
      <c r="G231" s="140" t="s">
        <v>1608</v>
      </c>
      <c r="H231" s="141">
        <v>3</v>
      </c>
      <c r="I231" s="142"/>
      <c r="J231" s="143">
        <f t="shared" si="30"/>
        <v>0</v>
      </c>
      <c r="K231" s="144"/>
      <c r="L231" s="32"/>
      <c r="M231" s="145" t="s">
        <v>1</v>
      </c>
      <c r="N231" s="146" t="s">
        <v>39</v>
      </c>
      <c r="P231" s="147">
        <f t="shared" si="31"/>
        <v>0</v>
      </c>
      <c r="Q231" s="147">
        <v>0</v>
      </c>
      <c r="R231" s="147">
        <f t="shared" si="32"/>
        <v>0</v>
      </c>
      <c r="S231" s="147">
        <v>0</v>
      </c>
      <c r="T231" s="148">
        <f t="shared" si="33"/>
        <v>0</v>
      </c>
      <c r="AR231" s="149" t="s">
        <v>247</v>
      </c>
      <c r="AT231" s="149" t="s">
        <v>243</v>
      </c>
      <c r="AU231" s="149" t="s">
        <v>80</v>
      </c>
      <c r="AY231" s="17" t="s">
        <v>241</v>
      </c>
      <c r="BE231" s="150">
        <f t="shared" si="34"/>
        <v>0</v>
      </c>
      <c r="BF231" s="150">
        <f t="shared" si="35"/>
        <v>0</v>
      </c>
      <c r="BG231" s="150">
        <f t="shared" si="36"/>
        <v>0</v>
      </c>
      <c r="BH231" s="150">
        <f t="shared" si="37"/>
        <v>0</v>
      </c>
      <c r="BI231" s="150">
        <f t="shared" si="38"/>
        <v>0</v>
      </c>
      <c r="BJ231" s="17" t="s">
        <v>86</v>
      </c>
      <c r="BK231" s="150">
        <f t="shared" si="39"/>
        <v>0</v>
      </c>
      <c r="BL231" s="17" t="s">
        <v>247</v>
      </c>
      <c r="BM231" s="149" t="s">
        <v>4605</v>
      </c>
    </row>
    <row r="232" spans="2:65" s="1" customFormat="1" ht="16.5" customHeight="1">
      <c r="B232" s="32"/>
      <c r="C232" s="137" t="s">
        <v>961</v>
      </c>
      <c r="D232" s="137" t="s">
        <v>243</v>
      </c>
      <c r="E232" s="138" t="s">
        <v>3203</v>
      </c>
      <c r="F232" s="139" t="s">
        <v>3204</v>
      </c>
      <c r="G232" s="140" t="s">
        <v>1608</v>
      </c>
      <c r="H232" s="141">
        <v>145</v>
      </c>
      <c r="I232" s="142"/>
      <c r="J232" s="143">
        <f t="shared" si="30"/>
        <v>0</v>
      </c>
      <c r="K232" s="144"/>
      <c r="L232" s="32"/>
      <c r="M232" s="145" t="s">
        <v>1</v>
      </c>
      <c r="N232" s="146" t="s">
        <v>39</v>
      </c>
      <c r="P232" s="147">
        <f t="shared" si="31"/>
        <v>0</v>
      </c>
      <c r="Q232" s="147">
        <v>0</v>
      </c>
      <c r="R232" s="147">
        <f t="shared" si="32"/>
        <v>0</v>
      </c>
      <c r="S232" s="147">
        <v>0</v>
      </c>
      <c r="T232" s="148">
        <f t="shared" si="33"/>
        <v>0</v>
      </c>
      <c r="AR232" s="149" t="s">
        <v>247</v>
      </c>
      <c r="AT232" s="149" t="s">
        <v>243</v>
      </c>
      <c r="AU232" s="149" t="s">
        <v>80</v>
      </c>
      <c r="AY232" s="17" t="s">
        <v>241</v>
      </c>
      <c r="BE232" s="150">
        <f t="shared" si="34"/>
        <v>0</v>
      </c>
      <c r="BF232" s="150">
        <f t="shared" si="35"/>
        <v>0</v>
      </c>
      <c r="BG232" s="150">
        <f t="shared" si="36"/>
        <v>0</v>
      </c>
      <c r="BH232" s="150">
        <f t="shared" si="37"/>
        <v>0</v>
      </c>
      <c r="BI232" s="150">
        <f t="shared" si="38"/>
        <v>0</v>
      </c>
      <c r="BJ232" s="17" t="s">
        <v>86</v>
      </c>
      <c r="BK232" s="150">
        <f t="shared" si="39"/>
        <v>0</v>
      </c>
      <c r="BL232" s="17" t="s">
        <v>247</v>
      </c>
      <c r="BM232" s="149" t="s">
        <v>4606</v>
      </c>
    </row>
    <row r="233" spans="2:65" s="1" customFormat="1" ht="16.5" customHeight="1">
      <c r="B233" s="32"/>
      <c r="C233" s="137" t="s">
        <v>965</v>
      </c>
      <c r="D233" s="137" t="s">
        <v>243</v>
      </c>
      <c r="E233" s="138" t="s">
        <v>4607</v>
      </c>
      <c r="F233" s="139" t="s">
        <v>3207</v>
      </c>
      <c r="G233" s="140" t="s">
        <v>1608</v>
      </c>
      <c r="H233" s="141">
        <v>145</v>
      </c>
      <c r="I233" s="142"/>
      <c r="J233" s="143">
        <f t="shared" si="30"/>
        <v>0</v>
      </c>
      <c r="K233" s="144"/>
      <c r="L233" s="32"/>
      <c r="M233" s="145" t="s">
        <v>1</v>
      </c>
      <c r="N233" s="146" t="s">
        <v>39</v>
      </c>
      <c r="P233" s="147">
        <f t="shared" si="31"/>
        <v>0</v>
      </c>
      <c r="Q233" s="147">
        <v>0</v>
      </c>
      <c r="R233" s="147">
        <f t="shared" si="32"/>
        <v>0</v>
      </c>
      <c r="S233" s="147">
        <v>0</v>
      </c>
      <c r="T233" s="148">
        <f t="shared" si="33"/>
        <v>0</v>
      </c>
      <c r="AR233" s="149" t="s">
        <v>247</v>
      </c>
      <c r="AT233" s="149" t="s">
        <v>243</v>
      </c>
      <c r="AU233" s="149" t="s">
        <v>80</v>
      </c>
      <c r="AY233" s="17" t="s">
        <v>241</v>
      </c>
      <c r="BE233" s="150">
        <f t="shared" si="34"/>
        <v>0</v>
      </c>
      <c r="BF233" s="150">
        <f t="shared" si="35"/>
        <v>0</v>
      </c>
      <c r="BG233" s="150">
        <f t="shared" si="36"/>
        <v>0</v>
      </c>
      <c r="BH233" s="150">
        <f t="shared" si="37"/>
        <v>0</v>
      </c>
      <c r="BI233" s="150">
        <f t="shared" si="38"/>
        <v>0</v>
      </c>
      <c r="BJ233" s="17" t="s">
        <v>86</v>
      </c>
      <c r="BK233" s="150">
        <f t="shared" si="39"/>
        <v>0</v>
      </c>
      <c r="BL233" s="17" t="s">
        <v>247</v>
      </c>
      <c r="BM233" s="149" t="s">
        <v>4608</v>
      </c>
    </row>
    <row r="234" spans="2:65" s="1" customFormat="1" ht="16.5" customHeight="1">
      <c r="B234" s="32"/>
      <c r="C234" s="137" t="s">
        <v>969</v>
      </c>
      <c r="D234" s="137" t="s">
        <v>243</v>
      </c>
      <c r="E234" s="138" t="s">
        <v>3209</v>
      </c>
      <c r="F234" s="139" t="s">
        <v>3210</v>
      </c>
      <c r="G234" s="140" t="s">
        <v>1608</v>
      </c>
      <c r="H234" s="141">
        <v>6</v>
      </c>
      <c r="I234" s="142"/>
      <c r="J234" s="143">
        <f t="shared" si="30"/>
        <v>0</v>
      </c>
      <c r="K234" s="144"/>
      <c r="L234" s="32"/>
      <c r="M234" s="145" t="s">
        <v>1</v>
      </c>
      <c r="N234" s="146" t="s">
        <v>39</v>
      </c>
      <c r="P234" s="147">
        <f t="shared" si="31"/>
        <v>0</v>
      </c>
      <c r="Q234" s="147">
        <v>0</v>
      </c>
      <c r="R234" s="147">
        <f t="shared" si="32"/>
        <v>0</v>
      </c>
      <c r="S234" s="147">
        <v>0</v>
      </c>
      <c r="T234" s="148">
        <f t="shared" si="33"/>
        <v>0</v>
      </c>
      <c r="AR234" s="149" t="s">
        <v>247</v>
      </c>
      <c r="AT234" s="149" t="s">
        <v>243</v>
      </c>
      <c r="AU234" s="149" t="s">
        <v>80</v>
      </c>
      <c r="AY234" s="17" t="s">
        <v>241</v>
      </c>
      <c r="BE234" s="150">
        <f t="shared" si="34"/>
        <v>0</v>
      </c>
      <c r="BF234" s="150">
        <f t="shared" si="35"/>
        <v>0</v>
      </c>
      <c r="BG234" s="150">
        <f t="shared" si="36"/>
        <v>0</v>
      </c>
      <c r="BH234" s="150">
        <f t="shared" si="37"/>
        <v>0</v>
      </c>
      <c r="BI234" s="150">
        <f t="shared" si="38"/>
        <v>0</v>
      </c>
      <c r="BJ234" s="17" t="s">
        <v>86</v>
      </c>
      <c r="BK234" s="150">
        <f t="shared" si="39"/>
        <v>0</v>
      </c>
      <c r="BL234" s="17" t="s">
        <v>247</v>
      </c>
      <c r="BM234" s="149" t="s">
        <v>4609</v>
      </c>
    </row>
    <row r="235" spans="2:65" s="1" customFormat="1" ht="16.5" customHeight="1">
      <c r="B235" s="32"/>
      <c r="C235" s="137" t="s">
        <v>973</v>
      </c>
      <c r="D235" s="137" t="s">
        <v>243</v>
      </c>
      <c r="E235" s="138" t="s">
        <v>4610</v>
      </c>
      <c r="F235" s="139" t="s">
        <v>3213</v>
      </c>
      <c r="G235" s="140" t="s">
        <v>1608</v>
      </c>
      <c r="H235" s="141">
        <v>6</v>
      </c>
      <c r="I235" s="142"/>
      <c r="J235" s="143">
        <f t="shared" si="30"/>
        <v>0</v>
      </c>
      <c r="K235" s="144"/>
      <c r="L235" s="32"/>
      <c r="M235" s="145" t="s">
        <v>1</v>
      </c>
      <c r="N235" s="146" t="s">
        <v>39</v>
      </c>
      <c r="P235" s="147">
        <f t="shared" si="31"/>
        <v>0</v>
      </c>
      <c r="Q235" s="147">
        <v>0</v>
      </c>
      <c r="R235" s="147">
        <f t="shared" si="32"/>
        <v>0</v>
      </c>
      <c r="S235" s="147">
        <v>0</v>
      </c>
      <c r="T235" s="148">
        <f t="shared" si="33"/>
        <v>0</v>
      </c>
      <c r="AR235" s="149" t="s">
        <v>247</v>
      </c>
      <c r="AT235" s="149" t="s">
        <v>243</v>
      </c>
      <c r="AU235" s="149" t="s">
        <v>80</v>
      </c>
      <c r="AY235" s="17" t="s">
        <v>241</v>
      </c>
      <c r="BE235" s="150">
        <f t="shared" si="34"/>
        <v>0</v>
      </c>
      <c r="BF235" s="150">
        <f t="shared" si="35"/>
        <v>0</v>
      </c>
      <c r="BG235" s="150">
        <f t="shared" si="36"/>
        <v>0</v>
      </c>
      <c r="BH235" s="150">
        <f t="shared" si="37"/>
        <v>0</v>
      </c>
      <c r="BI235" s="150">
        <f t="shared" si="38"/>
        <v>0</v>
      </c>
      <c r="BJ235" s="17" t="s">
        <v>86</v>
      </c>
      <c r="BK235" s="150">
        <f t="shared" si="39"/>
        <v>0</v>
      </c>
      <c r="BL235" s="17" t="s">
        <v>247</v>
      </c>
      <c r="BM235" s="149" t="s">
        <v>4611</v>
      </c>
    </row>
    <row r="236" spans="2:65" s="1" customFormat="1" ht="16.5" customHeight="1">
      <c r="B236" s="32"/>
      <c r="C236" s="137" t="s">
        <v>977</v>
      </c>
      <c r="D236" s="137" t="s">
        <v>243</v>
      </c>
      <c r="E236" s="138" t="s">
        <v>4612</v>
      </c>
      <c r="F236" s="139" t="s">
        <v>3216</v>
      </c>
      <c r="G236" s="140" t="s">
        <v>390</v>
      </c>
      <c r="H236" s="141">
        <v>1</v>
      </c>
      <c r="I236" s="142"/>
      <c r="J236" s="143">
        <f t="shared" si="30"/>
        <v>0</v>
      </c>
      <c r="K236" s="144"/>
      <c r="L236" s="32"/>
      <c r="M236" s="145" t="s">
        <v>1</v>
      </c>
      <c r="N236" s="146" t="s">
        <v>39</v>
      </c>
      <c r="P236" s="147">
        <f t="shared" si="31"/>
        <v>0</v>
      </c>
      <c r="Q236" s="147">
        <v>0</v>
      </c>
      <c r="R236" s="147">
        <f t="shared" si="32"/>
        <v>0</v>
      </c>
      <c r="S236" s="147">
        <v>0</v>
      </c>
      <c r="T236" s="148">
        <f t="shared" si="33"/>
        <v>0</v>
      </c>
      <c r="AR236" s="149" t="s">
        <v>247</v>
      </c>
      <c r="AT236" s="149" t="s">
        <v>243</v>
      </c>
      <c r="AU236" s="149" t="s">
        <v>80</v>
      </c>
      <c r="AY236" s="17" t="s">
        <v>241</v>
      </c>
      <c r="BE236" s="150">
        <f t="shared" si="34"/>
        <v>0</v>
      </c>
      <c r="BF236" s="150">
        <f t="shared" si="35"/>
        <v>0</v>
      </c>
      <c r="BG236" s="150">
        <f t="shared" si="36"/>
        <v>0</v>
      </c>
      <c r="BH236" s="150">
        <f t="shared" si="37"/>
        <v>0</v>
      </c>
      <c r="BI236" s="150">
        <f t="shared" si="38"/>
        <v>0</v>
      </c>
      <c r="BJ236" s="17" t="s">
        <v>86</v>
      </c>
      <c r="BK236" s="150">
        <f t="shared" si="39"/>
        <v>0</v>
      </c>
      <c r="BL236" s="17" t="s">
        <v>247</v>
      </c>
      <c r="BM236" s="149" t="s">
        <v>4613</v>
      </c>
    </row>
    <row r="237" spans="2:65" s="1" customFormat="1" ht="16.5" customHeight="1">
      <c r="B237" s="32"/>
      <c r="C237" s="137" t="s">
        <v>982</v>
      </c>
      <c r="D237" s="137" t="s">
        <v>243</v>
      </c>
      <c r="E237" s="138" t="s">
        <v>4614</v>
      </c>
      <c r="F237" s="139" t="s">
        <v>3219</v>
      </c>
      <c r="G237" s="140" t="s">
        <v>390</v>
      </c>
      <c r="H237" s="141">
        <v>1</v>
      </c>
      <c r="I237" s="142"/>
      <c r="J237" s="143">
        <f t="shared" si="30"/>
        <v>0</v>
      </c>
      <c r="K237" s="144"/>
      <c r="L237" s="32"/>
      <c r="M237" s="145" t="s">
        <v>1</v>
      </c>
      <c r="N237" s="146" t="s">
        <v>39</v>
      </c>
      <c r="P237" s="147">
        <f t="shared" si="31"/>
        <v>0</v>
      </c>
      <c r="Q237" s="147">
        <v>0</v>
      </c>
      <c r="R237" s="147">
        <f t="shared" si="32"/>
        <v>0</v>
      </c>
      <c r="S237" s="147">
        <v>0</v>
      </c>
      <c r="T237" s="148">
        <f t="shared" si="33"/>
        <v>0</v>
      </c>
      <c r="AR237" s="149" t="s">
        <v>247</v>
      </c>
      <c r="AT237" s="149" t="s">
        <v>243</v>
      </c>
      <c r="AU237" s="149" t="s">
        <v>80</v>
      </c>
      <c r="AY237" s="17" t="s">
        <v>241</v>
      </c>
      <c r="BE237" s="150">
        <f t="shared" si="34"/>
        <v>0</v>
      </c>
      <c r="BF237" s="150">
        <f t="shared" si="35"/>
        <v>0</v>
      </c>
      <c r="BG237" s="150">
        <f t="shared" si="36"/>
        <v>0</v>
      </c>
      <c r="BH237" s="150">
        <f t="shared" si="37"/>
        <v>0</v>
      </c>
      <c r="BI237" s="150">
        <f t="shared" si="38"/>
        <v>0</v>
      </c>
      <c r="BJ237" s="17" t="s">
        <v>86</v>
      </c>
      <c r="BK237" s="150">
        <f t="shared" si="39"/>
        <v>0</v>
      </c>
      <c r="BL237" s="17" t="s">
        <v>247</v>
      </c>
      <c r="BM237" s="149" t="s">
        <v>4615</v>
      </c>
    </row>
    <row r="238" spans="2:65" s="1" customFormat="1" ht="16.5" customHeight="1">
      <c r="B238" s="32"/>
      <c r="C238" s="137" t="s">
        <v>986</v>
      </c>
      <c r="D238" s="137" t="s">
        <v>243</v>
      </c>
      <c r="E238" s="138" t="s">
        <v>3221</v>
      </c>
      <c r="F238" s="139" t="s">
        <v>3222</v>
      </c>
      <c r="G238" s="140" t="s">
        <v>1196</v>
      </c>
      <c r="H238" s="141">
        <v>140</v>
      </c>
      <c r="I238" s="142"/>
      <c r="J238" s="143">
        <f t="shared" si="30"/>
        <v>0</v>
      </c>
      <c r="K238" s="144"/>
      <c r="L238" s="32"/>
      <c r="M238" s="145" t="s">
        <v>1</v>
      </c>
      <c r="N238" s="146" t="s">
        <v>39</v>
      </c>
      <c r="P238" s="147">
        <f t="shared" si="31"/>
        <v>0</v>
      </c>
      <c r="Q238" s="147">
        <v>0</v>
      </c>
      <c r="R238" s="147">
        <f t="shared" si="32"/>
        <v>0</v>
      </c>
      <c r="S238" s="147">
        <v>0</v>
      </c>
      <c r="T238" s="148">
        <f t="shared" si="33"/>
        <v>0</v>
      </c>
      <c r="AR238" s="149" t="s">
        <v>247</v>
      </c>
      <c r="AT238" s="149" t="s">
        <v>243</v>
      </c>
      <c r="AU238" s="149" t="s">
        <v>80</v>
      </c>
      <c r="AY238" s="17" t="s">
        <v>241</v>
      </c>
      <c r="BE238" s="150">
        <f t="shared" si="34"/>
        <v>0</v>
      </c>
      <c r="BF238" s="150">
        <f t="shared" si="35"/>
        <v>0</v>
      </c>
      <c r="BG238" s="150">
        <f t="shared" si="36"/>
        <v>0</v>
      </c>
      <c r="BH238" s="150">
        <f t="shared" si="37"/>
        <v>0</v>
      </c>
      <c r="BI238" s="150">
        <f t="shared" si="38"/>
        <v>0</v>
      </c>
      <c r="BJ238" s="17" t="s">
        <v>86</v>
      </c>
      <c r="BK238" s="150">
        <f t="shared" si="39"/>
        <v>0</v>
      </c>
      <c r="BL238" s="17" t="s">
        <v>247</v>
      </c>
      <c r="BM238" s="149" t="s">
        <v>4616</v>
      </c>
    </row>
    <row r="239" spans="2:65" s="1" customFormat="1" ht="16.5" customHeight="1">
      <c r="B239" s="32"/>
      <c r="C239" s="137" t="s">
        <v>990</v>
      </c>
      <c r="D239" s="137" t="s">
        <v>243</v>
      </c>
      <c r="E239" s="138" t="s">
        <v>3224</v>
      </c>
      <c r="F239" s="139" t="s">
        <v>3225</v>
      </c>
      <c r="G239" s="140" t="s">
        <v>1196</v>
      </c>
      <c r="H239" s="141">
        <v>10</v>
      </c>
      <c r="I239" s="142"/>
      <c r="J239" s="143">
        <f t="shared" si="30"/>
        <v>0</v>
      </c>
      <c r="K239" s="144"/>
      <c r="L239" s="32"/>
      <c r="M239" s="145" t="s">
        <v>1</v>
      </c>
      <c r="N239" s="146" t="s">
        <v>39</v>
      </c>
      <c r="P239" s="147">
        <f t="shared" si="31"/>
        <v>0</v>
      </c>
      <c r="Q239" s="147">
        <v>0</v>
      </c>
      <c r="R239" s="147">
        <f t="shared" si="32"/>
        <v>0</v>
      </c>
      <c r="S239" s="147">
        <v>0</v>
      </c>
      <c r="T239" s="148">
        <f t="shared" si="33"/>
        <v>0</v>
      </c>
      <c r="AR239" s="149" t="s">
        <v>247</v>
      </c>
      <c r="AT239" s="149" t="s">
        <v>243</v>
      </c>
      <c r="AU239" s="149" t="s">
        <v>80</v>
      </c>
      <c r="AY239" s="17" t="s">
        <v>241</v>
      </c>
      <c r="BE239" s="150">
        <f t="shared" si="34"/>
        <v>0</v>
      </c>
      <c r="BF239" s="150">
        <f t="shared" si="35"/>
        <v>0</v>
      </c>
      <c r="BG239" s="150">
        <f t="shared" si="36"/>
        <v>0</v>
      </c>
      <c r="BH239" s="150">
        <f t="shared" si="37"/>
        <v>0</v>
      </c>
      <c r="BI239" s="150">
        <f t="shared" si="38"/>
        <v>0</v>
      </c>
      <c r="BJ239" s="17" t="s">
        <v>86</v>
      </c>
      <c r="BK239" s="150">
        <f t="shared" si="39"/>
        <v>0</v>
      </c>
      <c r="BL239" s="17" t="s">
        <v>247</v>
      </c>
      <c r="BM239" s="149" t="s">
        <v>4617</v>
      </c>
    </row>
    <row r="240" spans="2:65" s="1" customFormat="1" ht="16.5" customHeight="1">
      <c r="B240" s="32"/>
      <c r="C240" s="137" t="s">
        <v>994</v>
      </c>
      <c r="D240" s="137" t="s">
        <v>243</v>
      </c>
      <c r="E240" s="138" t="s">
        <v>3227</v>
      </c>
      <c r="F240" s="139" t="s">
        <v>3228</v>
      </c>
      <c r="G240" s="140" t="s">
        <v>390</v>
      </c>
      <c r="H240" s="141">
        <v>1</v>
      </c>
      <c r="I240" s="142"/>
      <c r="J240" s="143">
        <f t="shared" si="30"/>
        <v>0</v>
      </c>
      <c r="K240" s="144"/>
      <c r="L240" s="32"/>
      <c r="M240" s="145" t="s">
        <v>1</v>
      </c>
      <c r="N240" s="146" t="s">
        <v>39</v>
      </c>
      <c r="P240" s="147">
        <f t="shared" si="31"/>
        <v>0</v>
      </c>
      <c r="Q240" s="147">
        <v>0</v>
      </c>
      <c r="R240" s="147">
        <f t="shared" si="32"/>
        <v>0</v>
      </c>
      <c r="S240" s="147">
        <v>0</v>
      </c>
      <c r="T240" s="148">
        <f t="shared" si="33"/>
        <v>0</v>
      </c>
      <c r="AR240" s="149" t="s">
        <v>247</v>
      </c>
      <c r="AT240" s="149" t="s">
        <v>243</v>
      </c>
      <c r="AU240" s="149" t="s">
        <v>80</v>
      </c>
      <c r="AY240" s="17" t="s">
        <v>241</v>
      </c>
      <c r="BE240" s="150">
        <f t="shared" si="34"/>
        <v>0</v>
      </c>
      <c r="BF240" s="150">
        <f t="shared" si="35"/>
        <v>0</v>
      </c>
      <c r="BG240" s="150">
        <f t="shared" si="36"/>
        <v>0</v>
      </c>
      <c r="BH240" s="150">
        <f t="shared" si="37"/>
        <v>0</v>
      </c>
      <c r="BI240" s="150">
        <f t="shared" si="38"/>
        <v>0</v>
      </c>
      <c r="BJ240" s="17" t="s">
        <v>86</v>
      </c>
      <c r="BK240" s="150">
        <f t="shared" si="39"/>
        <v>0</v>
      </c>
      <c r="BL240" s="17" t="s">
        <v>247</v>
      </c>
      <c r="BM240" s="149" t="s">
        <v>4618</v>
      </c>
    </row>
    <row r="241" spans="2:65" s="1" customFormat="1" ht="16.5" customHeight="1">
      <c r="B241" s="32"/>
      <c r="C241" s="137" t="s">
        <v>1000</v>
      </c>
      <c r="D241" s="137" t="s">
        <v>243</v>
      </c>
      <c r="E241" s="138" t="s">
        <v>3230</v>
      </c>
      <c r="F241" s="139" t="s">
        <v>3231</v>
      </c>
      <c r="G241" s="140" t="s">
        <v>390</v>
      </c>
      <c r="H241" s="141">
        <v>1</v>
      </c>
      <c r="I241" s="142"/>
      <c r="J241" s="143">
        <f t="shared" si="30"/>
        <v>0</v>
      </c>
      <c r="K241" s="144"/>
      <c r="L241" s="32"/>
      <c r="M241" s="145" t="s">
        <v>1</v>
      </c>
      <c r="N241" s="146" t="s">
        <v>39</v>
      </c>
      <c r="P241" s="147">
        <f t="shared" si="31"/>
        <v>0</v>
      </c>
      <c r="Q241" s="147">
        <v>0</v>
      </c>
      <c r="R241" s="147">
        <f t="shared" si="32"/>
        <v>0</v>
      </c>
      <c r="S241" s="147">
        <v>0</v>
      </c>
      <c r="T241" s="148">
        <f t="shared" si="33"/>
        <v>0</v>
      </c>
      <c r="AR241" s="149" t="s">
        <v>247</v>
      </c>
      <c r="AT241" s="149" t="s">
        <v>243</v>
      </c>
      <c r="AU241" s="149" t="s">
        <v>80</v>
      </c>
      <c r="AY241" s="17" t="s">
        <v>241</v>
      </c>
      <c r="BE241" s="150">
        <f t="shared" si="34"/>
        <v>0</v>
      </c>
      <c r="BF241" s="150">
        <f t="shared" si="35"/>
        <v>0</v>
      </c>
      <c r="BG241" s="150">
        <f t="shared" si="36"/>
        <v>0</v>
      </c>
      <c r="BH241" s="150">
        <f t="shared" si="37"/>
        <v>0</v>
      </c>
      <c r="BI241" s="150">
        <f t="shared" si="38"/>
        <v>0</v>
      </c>
      <c r="BJ241" s="17" t="s">
        <v>86</v>
      </c>
      <c r="BK241" s="150">
        <f t="shared" si="39"/>
        <v>0</v>
      </c>
      <c r="BL241" s="17" t="s">
        <v>247</v>
      </c>
      <c r="BM241" s="149" t="s">
        <v>4619</v>
      </c>
    </row>
    <row r="242" spans="2:65" s="1" customFormat="1" ht="16.5" customHeight="1">
      <c r="B242" s="32"/>
      <c r="C242" s="137" t="s">
        <v>1008</v>
      </c>
      <c r="D242" s="137" t="s">
        <v>243</v>
      </c>
      <c r="E242" s="138" t="s">
        <v>3233</v>
      </c>
      <c r="F242" s="139" t="s">
        <v>3234</v>
      </c>
      <c r="G242" s="140" t="s">
        <v>390</v>
      </c>
      <c r="H242" s="141">
        <v>1</v>
      </c>
      <c r="I242" s="142"/>
      <c r="J242" s="143">
        <f t="shared" si="30"/>
        <v>0</v>
      </c>
      <c r="K242" s="144"/>
      <c r="L242" s="32"/>
      <c r="M242" s="190" t="s">
        <v>1</v>
      </c>
      <c r="N242" s="191" t="s">
        <v>39</v>
      </c>
      <c r="O242" s="192"/>
      <c r="P242" s="193">
        <f t="shared" si="31"/>
        <v>0</v>
      </c>
      <c r="Q242" s="193">
        <v>0</v>
      </c>
      <c r="R242" s="193">
        <f t="shared" si="32"/>
        <v>0</v>
      </c>
      <c r="S242" s="193">
        <v>0</v>
      </c>
      <c r="T242" s="194">
        <f t="shared" si="33"/>
        <v>0</v>
      </c>
      <c r="AR242" s="149" t="s">
        <v>247</v>
      </c>
      <c r="AT242" s="149" t="s">
        <v>243</v>
      </c>
      <c r="AU242" s="149" t="s">
        <v>80</v>
      </c>
      <c r="AY242" s="17" t="s">
        <v>241</v>
      </c>
      <c r="BE242" s="150">
        <f t="shared" si="34"/>
        <v>0</v>
      </c>
      <c r="BF242" s="150">
        <f t="shared" si="35"/>
        <v>0</v>
      </c>
      <c r="BG242" s="150">
        <f t="shared" si="36"/>
        <v>0</v>
      </c>
      <c r="BH242" s="150">
        <f t="shared" si="37"/>
        <v>0</v>
      </c>
      <c r="BI242" s="150">
        <f t="shared" si="38"/>
        <v>0</v>
      </c>
      <c r="BJ242" s="17" t="s">
        <v>86</v>
      </c>
      <c r="BK242" s="150">
        <f t="shared" si="39"/>
        <v>0</v>
      </c>
      <c r="BL242" s="17" t="s">
        <v>247</v>
      </c>
      <c r="BM242" s="149" t="s">
        <v>4620</v>
      </c>
    </row>
    <row r="243" spans="2:65" s="1" customFormat="1" ht="7" customHeight="1">
      <c r="B243" s="44"/>
      <c r="C243" s="45"/>
      <c r="D243" s="45"/>
      <c r="E243" s="45"/>
      <c r="F243" s="45"/>
      <c r="G243" s="45"/>
      <c r="H243" s="45"/>
      <c r="I243" s="45"/>
      <c r="J243" s="45"/>
      <c r="K243" s="45"/>
      <c r="L243" s="32"/>
    </row>
  </sheetData>
  <sheetProtection algorithmName="SHA-512" hashValue="vRWIvXmFyoWoc1JbGt0e4Gfb0C4yL4QGngRnezsX32JGb5z6ixjf1EPW4VXJt4CFiSRb2EEq2u+ts9P55f13sQ==" saltValue="nWw7MCBAD6uw/PPNoqbQGzNLxZHsHFuKdcjckcV5b41YMd1Fxv5Yi1VBWNPibixVuYMysldrMg+9rUtoXhPFhA==" spinCount="100000" sheet="1" objects="1" scenarios="1" formatColumns="0" formatRows="0" autoFilter="0"/>
  <autoFilter ref="C120:K242" xr:uid="{00000000-0009-0000-0000-00000F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38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132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4621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ROUND(J121,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ROUND((SUM(BE121:BE137)),  2)</f>
        <v>0</v>
      </c>
      <c r="I35" s="96">
        <v>0.21</v>
      </c>
      <c r="J35" s="86">
        <f>ROUND(((SUM(BE121:BE137))*I35),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ROUND((SUM(BF121:BF137)),  2)</f>
        <v>0</v>
      </c>
      <c r="I36" s="96">
        <v>0.12</v>
      </c>
      <c r="J36" s="86">
        <f>ROUND(((SUM(BF121:BF137))*I36),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ROUND((SUM(BG121:BG137)),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ROUND((SUM(BH121:BH137)),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ROUND((SUM(BI121:BI137)),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Slaboproud 1 - SO02 - společná TV anténa, příjem DBV/T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J121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3237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7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" customHeight="1">
      <c r="B106" s="32"/>
      <c r="C106" s="21" t="s">
        <v>226</v>
      </c>
      <c r="L106" s="32"/>
    </row>
    <row r="107" spans="2:47" s="1" customFormat="1" ht="7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Rozšíření kom.soc. služeb CSS Stod</v>
      </c>
      <c r="F109" s="242"/>
      <c r="G109" s="242"/>
      <c r="H109" s="242"/>
      <c r="L109" s="32"/>
    </row>
    <row r="110" spans="2:47" ht="12" customHeight="1">
      <c r="B110" s="20"/>
      <c r="C110" s="27" t="s">
        <v>175</v>
      </c>
      <c r="L110" s="20"/>
    </row>
    <row r="111" spans="2:47" s="1" customFormat="1" ht="16.5" customHeight="1">
      <c r="B111" s="32"/>
      <c r="E111" s="241" t="s">
        <v>176</v>
      </c>
      <c r="F111" s="240"/>
      <c r="G111" s="240"/>
      <c r="H111" s="240"/>
      <c r="L111" s="32"/>
    </row>
    <row r="112" spans="2:47" s="1" customFormat="1" ht="12" customHeight="1">
      <c r="B112" s="32"/>
      <c r="C112" s="27" t="s">
        <v>177</v>
      </c>
      <c r="L112" s="32"/>
    </row>
    <row r="113" spans="2:65" s="1" customFormat="1" ht="16.5" customHeight="1">
      <c r="B113" s="32"/>
      <c r="E113" s="205" t="str">
        <f>E11</f>
        <v>Slaboproud 1 - SO02 - společná TV anténa, příjem DBV/T</v>
      </c>
      <c r="F113" s="240"/>
      <c r="G113" s="240"/>
      <c r="H113" s="240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</v>
      </c>
      <c r="I115" s="27" t="s">
        <v>22</v>
      </c>
      <c r="J115" s="52" t="str">
        <f>IF(J14="","",J14)</f>
        <v>27. 10. 2024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E17</f>
        <v xml:space="preserve"> </v>
      </c>
      <c r="I117" s="27" t="s">
        <v>29</v>
      </c>
      <c r="J117" s="30" t="str">
        <f>E23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IF(E20="","",E20)</f>
        <v>Vyplň údaj</v>
      </c>
      <c r="I118" s="27" t="s">
        <v>31</v>
      </c>
      <c r="J118" s="30" t="str">
        <f>E26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6"/>
      <c r="C120" s="117" t="s">
        <v>227</v>
      </c>
      <c r="D120" s="118" t="s">
        <v>58</v>
      </c>
      <c r="E120" s="118" t="s">
        <v>54</v>
      </c>
      <c r="F120" s="118" t="s">
        <v>55</v>
      </c>
      <c r="G120" s="118" t="s">
        <v>228</v>
      </c>
      <c r="H120" s="118" t="s">
        <v>229</v>
      </c>
      <c r="I120" s="118" t="s">
        <v>230</v>
      </c>
      <c r="J120" s="119" t="s">
        <v>181</v>
      </c>
      <c r="K120" s="120" t="s">
        <v>231</v>
      </c>
      <c r="L120" s="116"/>
      <c r="M120" s="59" t="s">
        <v>1</v>
      </c>
      <c r="N120" s="60" t="s">
        <v>37</v>
      </c>
      <c r="O120" s="60" t="s">
        <v>232</v>
      </c>
      <c r="P120" s="60" t="s">
        <v>233</v>
      </c>
      <c r="Q120" s="60" t="s">
        <v>234</v>
      </c>
      <c r="R120" s="60" t="s">
        <v>235</v>
      </c>
      <c r="S120" s="60" t="s">
        <v>236</v>
      </c>
      <c r="T120" s="61" t="s">
        <v>237</v>
      </c>
    </row>
    <row r="121" spans="2:65" s="1" customFormat="1" ht="22.75" customHeight="1">
      <c r="B121" s="32"/>
      <c r="C121" s="64" t="s">
        <v>238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72</v>
      </c>
      <c r="AU121" s="17" t="s">
        <v>183</v>
      </c>
      <c r="BK121" s="124">
        <f>BK122</f>
        <v>0</v>
      </c>
    </row>
    <row r="122" spans="2:65" s="11" customFormat="1" ht="26" customHeight="1">
      <c r="B122" s="125"/>
      <c r="D122" s="126" t="s">
        <v>72</v>
      </c>
      <c r="E122" s="127" t="s">
        <v>2880</v>
      </c>
      <c r="F122" s="127" t="s">
        <v>3238</v>
      </c>
      <c r="I122" s="128"/>
      <c r="J122" s="129">
        <f>BK122</f>
        <v>0</v>
      </c>
      <c r="L122" s="125"/>
      <c r="M122" s="130"/>
      <c r="P122" s="131">
        <f>SUM(P123:P137)</f>
        <v>0</v>
      </c>
      <c r="R122" s="131">
        <f>SUM(R123:R137)</f>
        <v>0</v>
      </c>
      <c r="T122" s="132">
        <f>SUM(T123:T137)</f>
        <v>0</v>
      </c>
      <c r="AR122" s="126" t="s">
        <v>80</v>
      </c>
      <c r="AT122" s="133" t="s">
        <v>72</v>
      </c>
      <c r="AU122" s="133" t="s">
        <v>73</v>
      </c>
      <c r="AY122" s="126" t="s">
        <v>241</v>
      </c>
      <c r="BK122" s="134">
        <f>SUM(BK123:BK137)</f>
        <v>0</v>
      </c>
    </row>
    <row r="123" spans="2:65" s="1" customFormat="1" ht="16.5" customHeight="1">
      <c r="B123" s="32"/>
      <c r="C123" s="137" t="s">
        <v>80</v>
      </c>
      <c r="D123" s="137" t="s">
        <v>243</v>
      </c>
      <c r="E123" s="138" t="s">
        <v>3239</v>
      </c>
      <c r="F123" s="139" t="s">
        <v>3240</v>
      </c>
      <c r="G123" s="140" t="s">
        <v>1608</v>
      </c>
      <c r="H123" s="141">
        <v>1</v>
      </c>
      <c r="I123" s="142"/>
      <c r="J123" s="143">
        <f t="shared" ref="J123:J137" si="0">ROUND(I123*H123,2)</f>
        <v>0</v>
      </c>
      <c r="K123" s="144"/>
      <c r="L123" s="32"/>
      <c r="M123" s="145" t="s">
        <v>1</v>
      </c>
      <c r="N123" s="146" t="s">
        <v>39</v>
      </c>
      <c r="P123" s="147">
        <f t="shared" ref="P123:P137" si="1">O123*H123</f>
        <v>0</v>
      </c>
      <c r="Q123" s="147">
        <v>0</v>
      </c>
      <c r="R123" s="147">
        <f t="shared" ref="R123:R137" si="2">Q123*H123</f>
        <v>0</v>
      </c>
      <c r="S123" s="147">
        <v>0</v>
      </c>
      <c r="T123" s="148">
        <f t="shared" ref="T123:T137" si="3">S123*H123</f>
        <v>0</v>
      </c>
      <c r="AR123" s="149" t="s">
        <v>247</v>
      </c>
      <c r="AT123" s="149" t="s">
        <v>243</v>
      </c>
      <c r="AU123" s="149" t="s">
        <v>80</v>
      </c>
      <c r="AY123" s="17" t="s">
        <v>241</v>
      </c>
      <c r="BE123" s="150">
        <f t="shared" ref="BE123:BE137" si="4">IF(N123="základní",J123,0)</f>
        <v>0</v>
      </c>
      <c r="BF123" s="150">
        <f t="shared" ref="BF123:BF137" si="5">IF(N123="snížená",J123,0)</f>
        <v>0</v>
      </c>
      <c r="BG123" s="150">
        <f t="shared" ref="BG123:BG137" si="6">IF(N123="zákl. přenesená",J123,0)</f>
        <v>0</v>
      </c>
      <c r="BH123" s="150">
        <f t="shared" ref="BH123:BH137" si="7">IF(N123="sníž. přenesená",J123,0)</f>
        <v>0</v>
      </c>
      <c r="BI123" s="150">
        <f t="shared" ref="BI123:BI137" si="8">IF(N123="nulová",J123,0)</f>
        <v>0</v>
      </c>
      <c r="BJ123" s="17" t="s">
        <v>86</v>
      </c>
      <c r="BK123" s="150">
        <f t="shared" ref="BK123:BK137" si="9">ROUND(I123*H123,2)</f>
        <v>0</v>
      </c>
      <c r="BL123" s="17" t="s">
        <v>247</v>
      </c>
      <c r="BM123" s="149" t="s">
        <v>4622</v>
      </c>
    </row>
    <row r="124" spans="2:65" s="1" customFormat="1" ht="16.5" customHeight="1">
      <c r="B124" s="32"/>
      <c r="C124" s="137" t="s">
        <v>86</v>
      </c>
      <c r="D124" s="137" t="s">
        <v>243</v>
      </c>
      <c r="E124" s="138" t="s">
        <v>3242</v>
      </c>
      <c r="F124" s="139" t="s">
        <v>3243</v>
      </c>
      <c r="G124" s="140" t="s">
        <v>1608</v>
      </c>
      <c r="H124" s="141">
        <v>1</v>
      </c>
      <c r="I124" s="142"/>
      <c r="J124" s="143">
        <f t="shared" si="0"/>
        <v>0</v>
      </c>
      <c r="K124" s="144"/>
      <c r="L124" s="32"/>
      <c r="M124" s="145" t="s">
        <v>1</v>
      </c>
      <c r="N124" s="146" t="s">
        <v>39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247</v>
      </c>
      <c r="AT124" s="149" t="s">
        <v>243</v>
      </c>
      <c r="AU124" s="149" t="s">
        <v>80</v>
      </c>
      <c r="AY124" s="17" t="s">
        <v>241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86</v>
      </c>
      <c r="BK124" s="150">
        <f t="shared" si="9"/>
        <v>0</v>
      </c>
      <c r="BL124" s="17" t="s">
        <v>247</v>
      </c>
      <c r="BM124" s="149" t="s">
        <v>4623</v>
      </c>
    </row>
    <row r="125" spans="2:65" s="1" customFormat="1" ht="16.5" customHeight="1">
      <c r="B125" s="32"/>
      <c r="C125" s="137" t="s">
        <v>258</v>
      </c>
      <c r="D125" s="137" t="s">
        <v>243</v>
      </c>
      <c r="E125" s="138" t="s">
        <v>3245</v>
      </c>
      <c r="F125" s="139" t="s">
        <v>3246</v>
      </c>
      <c r="G125" s="140" t="s">
        <v>1608</v>
      </c>
      <c r="H125" s="141">
        <v>1</v>
      </c>
      <c r="I125" s="142"/>
      <c r="J125" s="143">
        <f t="shared" si="0"/>
        <v>0</v>
      </c>
      <c r="K125" s="144"/>
      <c r="L125" s="32"/>
      <c r="M125" s="145" t="s">
        <v>1</v>
      </c>
      <c r="N125" s="146" t="s">
        <v>39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247</v>
      </c>
      <c r="AT125" s="149" t="s">
        <v>243</v>
      </c>
      <c r="AU125" s="149" t="s">
        <v>80</v>
      </c>
      <c r="AY125" s="17" t="s">
        <v>241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86</v>
      </c>
      <c r="BK125" s="150">
        <f t="shared" si="9"/>
        <v>0</v>
      </c>
      <c r="BL125" s="17" t="s">
        <v>247</v>
      </c>
      <c r="BM125" s="149" t="s">
        <v>4624</v>
      </c>
    </row>
    <row r="126" spans="2:65" s="1" customFormat="1" ht="16.5" customHeight="1">
      <c r="B126" s="32"/>
      <c r="C126" s="137" t="s">
        <v>247</v>
      </c>
      <c r="D126" s="137" t="s">
        <v>243</v>
      </c>
      <c r="E126" s="138" t="s">
        <v>3248</v>
      </c>
      <c r="F126" s="139" t="s">
        <v>3249</v>
      </c>
      <c r="G126" s="140" t="s">
        <v>1608</v>
      </c>
      <c r="H126" s="141">
        <v>1</v>
      </c>
      <c r="I126" s="142"/>
      <c r="J126" s="143">
        <f t="shared" si="0"/>
        <v>0</v>
      </c>
      <c r="K126" s="144"/>
      <c r="L126" s="32"/>
      <c r="M126" s="145" t="s">
        <v>1</v>
      </c>
      <c r="N126" s="146" t="s">
        <v>39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247</v>
      </c>
      <c r="AT126" s="149" t="s">
        <v>243</v>
      </c>
      <c r="AU126" s="149" t="s">
        <v>80</v>
      </c>
      <c r="AY126" s="17" t="s">
        <v>241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86</v>
      </c>
      <c r="BK126" s="150">
        <f t="shared" si="9"/>
        <v>0</v>
      </c>
      <c r="BL126" s="17" t="s">
        <v>247</v>
      </c>
      <c r="BM126" s="149" t="s">
        <v>4625</v>
      </c>
    </row>
    <row r="127" spans="2:65" s="1" customFormat="1" ht="16.5" customHeight="1">
      <c r="B127" s="32"/>
      <c r="C127" s="137" t="s">
        <v>269</v>
      </c>
      <c r="D127" s="137" t="s">
        <v>243</v>
      </c>
      <c r="E127" s="138" t="s">
        <v>3251</v>
      </c>
      <c r="F127" s="139" t="s">
        <v>3252</v>
      </c>
      <c r="G127" s="140" t="s">
        <v>1608</v>
      </c>
      <c r="H127" s="141">
        <v>1</v>
      </c>
      <c r="I127" s="142"/>
      <c r="J127" s="143">
        <f t="shared" si="0"/>
        <v>0</v>
      </c>
      <c r="K127" s="144"/>
      <c r="L127" s="32"/>
      <c r="M127" s="145" t="s">
        <v>1</v>
      </c>
      <c r="N127" s="146" t="s">
        <v>39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247</v>
      </c>
      <c r="AT127" s="149" t="s">
        <v>243</v>
      </c>
      <c r="AU127" s="149" t="s">
        <v>80</v>
      </c>
      <c r="AY127" s="17" t="s">
        <v>241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86</v>
      </c>
      <c r="BK127" s="150">
        <f t="shared" si="9"/>
        <v>0</v>
      </c>
      <c r="BL127" s="17" t="s">
        <v>247</v>
      </c>
      <c r="BM127" s="149" t="s">
        <v>4626</v>
      </c>
    </row>
    <row r="128" spans="2:65" s="1" customFormat="1" ht="16.5" customHeight="1">
      <c r="B128" s="32"/>
      <c r="C128" s="137" t="s">
        <v>274</v>
      </c>
      <c r="D128" s="137" t="s">
        <v>243</v>
      </c>
      <c r="E128" s="138" t="s">
        <v>3254</v>
      </c>
      <c r="F128" s="139" t="s">
        <v>3255</v>
      </c>
      <c r="G128" s="140" t="s">
        <v>1608</v>
      </c>
      <c r="H128" s="141">
        <v>1</v>
      </c>
      <c r="I128" s="142"/>
      <c r="J128" s="143">
        <f t="shared" si="0"/>
        <v>0</v>
      </c>
      <c r="K128" s="144"/>
      <c r="L128" s="32"/>
      <c r="M128" s="145" t="s">
        <v>1</v>
      </c>
      <c r="N128" s="146" t="s">
        <v>39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247</v>
      </c>
      <c r="AT128" s="149" t="s">
        <v>243</v>
      </c>
      <c r="AU128" s="149" t="s">
        <v>80</v>
      </c>
      <c r="AY128" s="17" t="s">
        <v>241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86</v>
      </c>
      <c r="BK128" s="150">
        <f t="shared" si="9"/>
        <v>0</v>
      </c>
      <c r="BL128" s="17" t="s">
        <v>247</v>
      </c>
      <c r="BM128" s="149" t="s">
        <v>4627</v>
      </c>
    </row>
    <row r="129" spans="2:65" s="1" customFormat="1" ht="16.5" customHeight="1">
      <c r="B129" s="32"/>
      <c r="C129" s="137" t="s">
        <v>279</v>
      </c>
      <c r="D129" s="137" t="s">
        <v>243</v>
      </c>
      <c r="E129" s="138" t="s">
        <v>3257</v>
      </c>
      <c r="F129" s="139" t="s">
        <v>3258</v>
      </c>
      <c r="G129" s="140" t="s">
        <v>1608</v>
      </c>
      <c r="H129" s="141">
        <v>1</v>
      </c>
      <c r="I129" s="142"/>
      <c r="J129" s="143">
        <f t="shared" si="0"/>
        <v>0</v>
      </c>
      <c r="K129" s="144"/>
      <c r="L129" s="32"/>
      <c r="M129" s="145" t="s">
        <v>1</v>
      </c>
      <c r="N129" s="146" t="s">
        <v>39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247</v>
      </c>
      <c r="AT129" s="149" t="s">
        <v>243</v>
      </c>
      <c r="AU129" s="149" t="s">
        <v>80</v>
      </c>
      <c r="AY129" s="17" t="s">
        <v>241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86</v>
      </c>
      <c r="BK129" s="150">
        <f t="shared" si="9"/>
        <v>0</v>
      </c>
      <c r="BL129" s="17" t="s">
        <v>247</v>
      </c>
      <c r="BM129" s="149" t="s">
        <v>4628</v>
      </c>
    </row>
    <row r="130" spans="2:65" s="1" customFormat="1" ht="16.5" customHeight="1">
      <c r="B130" s="32"/>
      <c r="C130" s="137" t="s">
        <v>285</v>
      </c>
      <c r="D130" s="137" t="s">
        <v>243</v>
      </c>
      <c r="E130" s="138" t="s">
        <v>3260</v>
      </c>
      <c r="F130" s="139" t="s">
        <v>3261</v>
      </c>
      <c r="G130" s="140" t="s">
        <v>1608</v>
      </c>
      <c r="H130" s="141">
        <v>1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39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247</v>
      </c>
      <c r="AT130" s="149" t="s">
        <v>243</v>
      </c>
      <c r="AU130" s="149" t="s">
        <v>80</v>
      </c>
      <c r="AY130" s="17" t="s">
        <v>241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86</v>
      </c>
      <c r="BK130" s="150">
        <f t="shared" si="9"/>
        <v>0</v>
      </c>
      <c r="BL130" s="17" t="s">
        <v>247</v>
      </c>
      <c r="BM130" s="149" t="s">
        <v>4629</v>
      </c>
    </row>
    <row r="131" spans="2:65" s="1" customFormat="1" ht="16.5" customHeight="1">
      <c r="B131" s="32"/>
      <c r="C131" s="137" t="s">
        <v>290</v>
      </c>
      <c r="D131" s="137" t="s">
        <v>243</v>
      </c>
      <c r="E131" s="138" t="s">
        <v>3263</v>
      </c>
      <c r="F131" s="139" t="s">
        <v>3264</v>
      </c>
      <c r="G131" s="140" t="s">
        <v>1608</v>
      </c>
      <c r="H131" s="141">
        <v>7</v>
      </c>
      <c r="I131" s="142"/>
      <c r="J131" s="143">
        <f t="shared" si="0"/>
        <v>0</v>
      </c>
      <c r="K131" s="144"/>
      <c r="L131" s="32"/>
      <c r="M131" s="145" t="s">
        <v>1</v>
      </c>
      <c r="N131" s="146" t="s">
        <v>39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247</v>
      </c>
      <c r="AT131" s="149" t="s">
        <v>243</v>
      </c>
      <c r="AU131" s="149" t="s">
        <v>80</v>
      </c>
      <c r="AY131" s="17" t="s">
        <v>241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86</v>
      </c>
      <c r="BK131" s="150">
        <f t="shared" si="9"/>
        <v>0</v>
      </c>
      <c r="BL131" s="17" t="s">
        <v>247</v>
      </c>
      <c r="BM131" s="149" t="s">
        <v>4630</v>
      </c>
    </row>
    <row r="132" spans="2:65" s="1" customFormat="1" ht="16.5" customHeight="1">
      <c r="B132" s="32"/>
      <c r="C132" s="137" t="s">
        <v>296</v>
      </c>
      <c r="D132" s="137" t="s">
        <v>243</v>
      </c>
      <c r="E132" s="138" t="s">
        <v>3266</v>
      </c>
      <c r="F132" s="139" t="s">
        <v>3267</v>
      </c>
      <c r="G132" s="140" t="s">
        <v>299</v>
      </c>
      <c r="H132" s="141">
        <v>269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39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247</v>
      </c>
      <c r="AT132" s="149" t="s">
        <v>243</v>
      </c>
      <c r="AU132" s="149" t="s">
        <v>80</v>
      </c>
      <c r="AY132" s="17" t="s">
        <v>241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86</v>
      </c>
      <c r="BK132" s="150">
        <f t="shared" si="9"/>
        <v>0</v>
      </c>
      <c r="BL132" s="17" t="s">
        <v>247</v>
      </c>
      <c r="BM132" s="149" t="s">
        <v>4631</v>
      </c>
    </row>
    <row r="133" spans="2:65" s="1" customFormat="1" ht="16.5" customHeight="1">
      <c r="B133" s="32"/>
      <c r="C133" s="137" t="s">
        <v>304</v>
      </c>
      <c r="D133" s="137" t="s">
        <v>243</v>
      </c>
      <c r="E133" s="138" t="s">
        <v>3269</v>
      </c>
      <c r="F133" s="139" t="s">
        <v>3270</v>
      </c>
      <c r="G133" s="140" t="s">
        <v>299</v>
      </c>
      <c r="H133" s="141">
        <v>216</v>
      </c>
      <c r="I133" s="142"/>
      <c r="J133" s="143">
        <f t="shared" si="0"/>
        <v>0</v>
      </c>
      <c r="K133" s="144"/>
      <c r="L133" s="32"/>
      <c r="M133" s="145" t="s">
        <v>1</v>
      </c>
      <c r="N133" s="146" t="s">
        <v>39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247</v>
      </c>
      <c r="AT133" s="149" t="s">
        <v>243</v>
      </c>
      <c r="AU133" s="149" t="s">
        <v>80</v>
      </c>
      <c r="AY133" s="17" t="s">
        <v>241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86</v>
      </c>
      <c r="BK133" s="150">
        <f t="shared" si="9"/>
        <v>0</v>
      </c>
      <c r="BL133" s="17" t="s">
        <v>247</v>
      </c>
      <c r="BM133" s="149" t="s">
        <v>4632</v>
      </c>
    </row>
    <row r="134" spans="2:65" s="1" customFormat="1" ht="16.5" customHeight="1">
      <c r="B134" s="32"/>
      <c r="C134" s="137" t="s">
        <v>8</v>
      </c>
      <c r="D134" s="137" t="s">
        <v>243</v>
      </c>
      <c r="E134" s="138" t="s">
        <v>3272</v>
      </c>
      <c r="F134" s="139" t="s">
        <v>3273</v>
      </c>
      <c r="G134" s="140" t="s">
        <v>390</v>
      </c>
      <c r="H134" s="141">
        <v>1</v>
      </c>
      <c r="I134" s="142"/>
      <c r="J134" s="143">
        <f t="shared" si="0"/>
        <v>0</v>
      </c>
      <c r="K134" s="144"/>
      <c r="L134" s="32"/>
      <c r="M134" s="145" t="s">
        <v>1</v>
      </c>
      <c r="N134" s="146" t="s">
        <v>39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247</v>
      </c>
      <c r="AT134" s="149" t="s">
        <v>243</v>
      </c>
      <c r="AU134" s="149" t="s">
        <v>80</v>
      </c>
      <c r="AY134" s="17" t="s">
        <v>241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86</v>
      </c>
      <c r="BK134" s="150">
        <f t="shared" si="9"/>
        <v>0</v>
      </c>
      <c r="BL134" s="17" t="s">
        <v>247</v>
      </c>
      <c r="BM134" s="149" t="s">
        <v>4633</v>
      </c>
    </row>
    <row r="135" spans="2:65" s="1" customFormat="1" ht="16.5" customHeight="1">
      <c r="B135" s="32"/>
      <c r="C135" s="137" t="s">
        <v>318</v>
      </c>
      <c r="D135" s="137" t="s">
        <v>243</v>
      </c>
      <c r="E135" s="138" t="s">
        <v>3275</v>
      </c>
      <c r="F135" s="139" t="s">
        <v>3276</v>
      </c>
      <c r="G135" s="140" t="s">
        <v>390</v>
      </c>
      <c r="H135" s="141">
        <v>1</v>
      </c>
      <c r="I135" s="142"/>
      <c r="J135" s="143">
        <f t="shared" si="0"/>
        <v>0</v>
      </c>
      <c r="K135" s="144"/>
      <c r="L135" s="32"/>
      <c r="M135" s="145" t="s">
        <v>1</v>
      </c>
      <c r="N135" s="146" t="s">
        <v>39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247</v>
      </c>
      <c r="AT135" s="149" t="s">
        <v>243</v>
      </c>
      <c r="AU135" s="149" t="s">
        <v>80</v>
      </c>
      <c r="AY135" s="17" t="s">
        <v>241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86</v>
      </c>
      <c r="BK135" s="150">
        <f t="shared" si="9"/>
        <v>0</v>
      </c>
      <c r="BL135" s="17" t="s">
        <v>247</v>
      </c>
      <c r="BM135" s="149" t="s">
        <v>4634</v>
      </c>
    </row>
    <row r="136" spans="2:65" s="1" customFormat="1" ht="16.5" customHeight="1">
      <c r="B136" s="32"/>
      <c r="C136" s="137" t="s">
        <v>324</v>
      </c>
      <c r="D136" s="137" t="s">
        <v>243</v>
      </c>
      <c r="E136" s="138" t="s">
        <v>3278</v>
      </c>
      <c r="F136" s="139" t="s">
        <v>3279</v>
      </c>
      <c r="G136" s="140" t="s">
        <v>390</v>
      </c>
      <c r="H136" s="141">
        <v>1</v>
      </c>
      <c r="I136" s="142"/>
      <c r="J136" s="143">
        <f t="shared" si="0"/>
        <v>0</v>
      </c>
      <c r="K136" s="144"/>
      <c r="L136" s="32"/>
      <c r="M136" s="145" t="s">
        <v>1</v>
      </c>
      <c r="N136" s="146" t="s">
        <v>39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247</v>
      </c>
      <c r="AT136" s="149" t="s">
        <v>243</v>
      </c>
      <c r="AU136" s="149" t="s">
        <v>80</v>
      </c>
      <c r="AY136" s="17" t="s">
        <v>241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86</v>
      </c>
      <c r="BK136" s="150">
        <f t="shared" si="9"/>
        <v>0</v>
      </c>
      <c r="BL136" s="17" t="s">
        <v>247</v>
      </c>
      <c r="BM136" s="149" t="s">
        <v>4635</v>
      </c>
    </row>
    <row r="137" spans="2:65" s="1" customFormat="1" ht="16.5" customHeight="1">
      <c r="B137" s="32"/>
      <c r="C137" s="137" t="s">
        <v>330</v>
      </c>
      <c r="D137" s="137" t="s">
        <v>243</v>
      </c>
      <c r="E137" s="138" t="s">
        <v>3281</v>
      </c>
      <c r="F137" s="139" t="s">
        <v>3282</v>
      </c>
      <c r="G137" s="140" t="s">
        <v>390</v>
      </c>
      <c r="H137" s="141">
        <v>1</v>
      </c>
      <c r="I137" s="142"/>
      <c r="J137" s="143">
        <f t="shared" si="0"/>
        <v>0</v>
      </c>
      <c r="K137" s="144"/>
      <c r="L137" s="32"/>
      <c r="M137" s="190" t="s">
        <v>1</v>
      </c>
      <c r="N137" s="191" t="s">
        <v>39</v>
      </c>
      <c r="O137" s="192"/>
      <c r="P137" s="193">
        <f t="shared" si="1"/>
        <v>0</v>
      </c>
      <c r="Q137" s="193">
        <v>0</v>
      </c>
      <c r="R137" s="193">
        <f t="shared" si="2"/>
        <v>0</v>
      </c>
      <c r="S137" s="193">
        <v>0</v>
      </c>
      <c r="T137" s="194">
        <f t="shared" si="3"/>
        <v>0</v>
      </c>
      <c r="AR137" s="149" t="s">
        <v>247</v>
      </c>
      <c r="AT137" s="149" t="s">
        <v>243</v>
      </c>
      <c r="AU137" s="149" t="s">
        <v>80</v>
      </c>
      <c r="AY137" s="17" t="s">
        <v>241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86</v>
      </c>
      <c r="BK137" s="150">
        <f t="shared" si="9"/>
        <v>0</v>
      </c>
      <c r="BL137" s="17" t="s">
        <v>247</v>
      </c>
      <c r="BM137" s="149" t="s">
        <v>4636</v>
      </c>
    </row>
    <row r="138" spans="2:65" s="1" customFormat="1" ht="7" customHeight="1"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2"/>
    </row>
  </sheetData>
  <sheetProtection algorithmName="SHA-512" hashValue="uBE7ifx1lQVfErk8uq482AFfzdexTRopIcxVfbQ5pM/aKZDRsbrJN9dUEszX2nuCzkWo4bfLjq5N6mUOtSlT1A==" saltValue="Mre8MHSsxg/RW1wPd0R4ccA6I9BKzE4emZ4X40jYjfDcxw6P0Sqq4ZP03Fj7hjnGU3zvKvddTP6Cu5V+mGMvmg==" spinCount="100000" sheet="1" objects="1" scenarios="1" formatColumns="0" formatRows="0" autoFilter="0"/>
  <autoFilter ref="C120:K137" xr:uid="{00000000-0009-0000-0000-000010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34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135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4637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ROUND(J121,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ROUND((SUM(BE121:BE133)),  2)</f>
        <v>0</v>
      </c>
      <c r="I35" s="96">
        <v>0.21</v>
      </c>
      <c r="J35" s="86">
        <f>ROUND(((SUM(BE121:BE133))*I35),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ROUND((SUM(BF121:BF133)),  2)</f>
        <v>0</v>
      </c>
      <c r="I36" s="96">
        <v>0.12</v>
      </c>
      <c r="J36" s="86">
        <f>ROUND(((SUM(BF121:BF133))*I36),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ROUND((SUM(BG121:BG133)),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ROUND((SUM(BH121:BH133)),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ROUND((SUM(BI121:BI133)),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Slaboproud 2 - SO 02 - LAN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J121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3285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7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" customHeight="1">
      <c r="B106" s="32"/>
      <c r="C106" s="21" t="s">
        <v>226</v>
      </c>
      <c r="L106" s="32"/>
    </row>
    <row r="107" spans="2:47" s="1" customFormat="1" ht="7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Rozšíření kom.soc. služeb CSS Stod</v>
      </c>
      <c r="F109" s="242"/>
      <c r="G109" s="242"/>
      <c r="H109" s="242"/>
      <c r="L109" s="32"/>
    </row>
    <row r="110" spans="2:47" ht="12" customHeight="1">
      <c r="B110" s="20"/>
      <c r="C110" s="27" t="s">
        <v>175</v>
      </c>
      <c r="L110" s="20"/>
    </row>
    <row r="111" spans="2:47" s="1" customFormat="1" ht="16.5" customHeight="1">
      <c r="B111" s="32"/>
      <c r="E111" s="241" t="s">
        <v>176</v>
      </c>
      <c r="F111" s="240"/>
      <c r="G111" s="240"/>
      <c r="H111" s="240"/>
      <c r="L111" s="32"/>
    </row>
    <row r="112" spans="2:47" s="1" customFormat="1" ht="12" customHeight="1">
      <c r="B112" s="32"/>
      <c r="C112" s="27" t="s">
        <v>177</v>
      </c>
      <c r="L112" s="32"/>
    </row>
    <row r="113" spans="2:65" s="1" customFormat="1" ht="16.5" customHeight="1">
      <c r="B113" s="32"/>
      <c r="E113" s="205" t="str">
        <f>E11</f>
        <v>Slaboproud 2 - SO 02 - LAN</v>
      </c>
      <c r="F113" s="240"/>
      <c r="G113" s="240"/>
      <c r="H113" s="240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</v>
      </c>
      <c r="I115" s="27" t="s">
        <v>22</v>
      </c>
      <c r="J115" s="52" t="str">
        <f>IF(J14="","",J14)</f>
        <v>27. 10. 2024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E17</f>
        <v xml:space="preserve"> </v>
      </c>
      <c r="I117" s="27" t="s">
        <v>29</v>
      </c>
      <c r="J117" s="30" t="str">
        <f>E23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IF(E20="","",E20)</f>
        <v>Vyplň údaj</v>
      </c>
      <c r="I118" s="27" t="s">
        <v>31</v>
      </c>
      <c r="J118" s="30" t="str">
        <f>E26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6"/>
      <c r="C120" s="117" t="s">
        <v>227</v>
      </c>
      <c r="D120" s="118" t="s">
        <v>58</v>
      </c>
      <c r="E120" s="118" t="s">
        <v>54</v>
      </c>
      <c r="F120" s="118" t="s">
        <v>55</v>
      </c>
      <c r="G120" s="118" t="s">
        <v>228</v>
      </c>
      <c r="H120" s="118" t="s">
        <v>229</v>
      </c>
      <c r="I120" s="118" t="s">
        <v>230</v>
      </c>
      <c r="J120" s="119" t="s">
        <v>181</v>
      </c>
      <c r="K120" s="120" t="s">
        <v>231</v>
      </c>
      <c r="L120" s="116"/>
      <c r="M120" s="59" t="s">
        <v>1</v>
      </c>
      <c r="N120" s="60" t="s">
        <v>37</v>
      </c>
      <c r="O120" s="60" t="s">
        <v>232</v>
      </c>
      <c r="P120" s="60" t="s">
        <v>233</v>
      </c>
      <c r="Q120" s="60" t="s">
        <v>234</v>
      </c>
      <c r="R120" s="60" t="s">
        <v>235</v>
      </c>
      <c r="S120" s="60" t="s">
        <v>236</v>
      </c>
      <c r="T120" s="61" t="s">
        <v>237</v>
      </c>
    </row>
    <row r="121" spans="2:65" s="1" customFormat="1" ht="22.75" customHeight="1">
      <c r="B121" s="32"/>
      <c r="C121" s="64" t="s">
        <v>238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72</v>
      </c>
      <c r="AU121" s="17" t="s">
        <v>183</v>
      </c>
      <c r="BK121" s="124">
        <f>BK122</f>
        <v>0</v>
      </c>
    </row>
    <row r="122" spans="2:65" s="11" customFormat="1" ht="26" customHeight="1">
      <c r="B122" s="125"/>
      <c r="D122" s="126" t="s">
        <v>72</v>
      </c>
      <c r="E122" s="127" t="s">
        <v>2880</v>
      </c>
      <c r="F122" s="127" t="s">
        <v>3286</v>
      </c>
      <c r="I122" s="128"/>
      <c r="J122" s="129">
        <f>BK122</f>
        <v>0</v>
      </c>
      <c r="L122" s="125"/>
      <c r="M122" s="130"/>
      <c r="P122" s="131">
        <f>SUM(P123:P133)</f>
        <v>0</v>
      </c>
      <c r="R122" s="131">
        <f>SUM(R123:R133)</f>
        <v>0</v>
      </c>
      <c r="T122" s="132">
        <f>SUM(T123:T133)</f>
        <v>0</v>
      </c>
      <c r="AR122" s="126" t="s">
        <v>80</v>
      </c>
      <c r="AT122" s="133" t="s">
        <v>72</v>
      </c>
      <c r="AU122" s="133" t="s">
        <v>73</v>
      </c>
      <c r="AY122" s="126" t="s">
        <v>241</v>
      </c>
      <c r="BK122" s="134">
        <f>SUM(BK123:BK133)</f>
        <v>0</v>
      </c>
    </row>
    <row r="123" spans="2:65" s="1" customFormat="1" ht="16.5" customHeight="1">
      <c r="B123" s="32"/>
      <c r="C123" s="137" t="s">
        <v>80</v>
      </c>
      <c r="D123" s="137" t="s">
        <v>243</v>
      </c>
      <c r="E123" s="138" t="s">
        <v>3287</v>
      </c>
      <c r="F123" s="139" t="s">
        <v>3288</v>
      </c>
      <c r="G123" s="140" t="s">
        <v>1608</v>
      </c>
      <c r="H123" s="141">
        <v>1</v>
      </c>
      <c r="I123" s="142"/>
      <c r="J123" s="143">
        <f t="shared" ref="J123:J133" si="0">ROUND(I123*H123,2)</f>
        <v>0</v>
      </c>
      <c r="K123" s="144"/>
      <c r="L123" s="32"/>
      <c r="M123" s="145" t="s">
        <v>1</v>
      </c>
      <c r="N123" s="146" t="s">
        <v>39</v>
      </c>
      <c r="P123" s="147">
        <f t="shared" ref="P123:P133" si="1">O123*H123</f>
        <v>0</v>
      </c>
      <c r="Q123" s="147">
        <v>0</v>
      </c>
      <c r="R123" s="147">
        <f t="shared" ref="R123:R133" si="2">Q123*H123</f>
        <v>0</v>
      </c>
      <c r="S123" s="147">
        <v>0</v>
      </c>
      <c r="T123" s="148">
        <f t="shared" ref="T123:T133" si="3">S123*H123</f>
        <v>0</v>
      </c>
      <c r="AR123" s="149" t="s">
        <v>247</v>
      </c>
      <c r="AT123" s="149" t="s">
        <v>243</v>
      </c>
      <c r="AU123" s="149" t="s">
        <v>80</v>
      </c>
      <c r="AY123" s="17" t="s">
        <v>241</v>
      </c>
      <c r="BE123" s="150">
        <f t="shared" ref="BE123:BE133" si="4">IF(N123="základní",J123,0)</f>
        <v>0</v>
      </c>
      <c r="BF123" s="150">
        <f t="shared" ref="BF123:BF133" si="5">IF(N123="snížená",J123,0)</f>
        <v>0</v>
      </c>
      <c r="BG123" s="150">
        <f t="shared" ref="BG123:BG133" si="6">IF(N123="zákl. přenesená",J123,0)</f>
        <v>0</v>
      </c>
      <c r="BH123" s="150">
        <f t="shared" ref="BH123:BH133" si="7">IF(N123="sníž. přenesená",J123,0)</f>
        <v>0</v>
      </c>
      <c r="BI123" s="150">
        <f t="shared" ref="BI123:BI133" si="8">IF(N123="nulová",J123,0)</f>
        <v>0</v>
      </c>
      <c r="BJ123" s="17" t="s">
        <v>86</v>
      </c>
      <c r="BK123" s="150">
        <f t="shared" ref="BK123:BK133" si="9">ROUND(I123*H123,2)</f>
        <v>0</v>
      </c>
      <c r="BL123" s="17" t="s">
        <v>247</v>
      </c>
      <c r="BM123" s="149" t="s">
        <v>4638</v>
      </c>
    </row>
    <row r="124" spans="2:65" s="1" customFormat="1" ht="16.5" customHeight="1">
      <c r="B124" s="32"/>
      <c r="C124" s="137" t="s">
        <v>86</v>
      </c>
      <c r="D124" s="137" t="s">
        <v>243</v>
      </c>
      <c r="E124" s="138" t="s">
        <v>3290</v>
      </c>
      <c r="F124" s="139" t="s">
        <v>3243</v>
      </c>
      <c r="G124" s="140" t="s">
        <v>1608</v>
      </c>
      <c r="H124" s="141">
        <v>1</v>
      </c>
      <c r="I124" s="142"/>
      <c r="J124" s="143">
        <f t="shared" si="0"/>
        <v>0</v>
      </c>
      <c r="K124" s="144"/>
      <c r="L124" s="32"/>
      <c r="M124" s="145" t="s">
        <v>1</v>
      </c>
      <c r="N124" s="146" t="s">
        <v>39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247</v>
      </c>
      <c r="AT124" s="149" t="s">
        <v>243</v>
      </c>
      <c r="AU124" s="149" t="s">
        <v>80</v>
      </c>
      <c r="AY124" s="17" t="s">
        <v>241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86</v>
      </c>
      <c r="BK124" s="150">
        <f t="shared" si="9"/>
        <v>0</v>
      </c>
      <c r="BL124" s="17" t="s">
        <v>247</v>
      </c>
      <c r="BM124" s="149" t="s">
        <v>4639</v>
      </c>
    </row>
    <row r="125" spans="2:65" s="1" customFormat="1" ht="16.5" customHeight="1">
      <c r="B125" s="32"/>
      <c r="C125" s="137" t="s">
        <v>258</v>
      </c>
      <c r="D125" s="137" t="s">
        <v>243</v>
      </c>
      <c r="E125" s="138" t="s">
        <v>3292</v>
      </c>
      <c r="F125" s="139" t="s">
        <v>3293</v>
      </c>
      <c r="G125" s="140" t="s">
        <v>1608</v>
      </c>
      <c r="H125" s="141">
        <v>2</v>
      </c>
      <c r="I125" s="142"/>
      <c r="J125" s="143">
        <f t="shared" si="0"/>
        <v>0</v>
      </c>
      <c r="K125" s="144"/>
      <c r="L125" s="32"/>
      <c r="M125" s="145" t="s">
        <v>1</v>
      </c>
      <c r="N125" s="146" t="s">
        <v>39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247</v>
      </c>
      <c r="AT125" s="149" t="s">
        <v>243</v>
      </c>
      <c r="AU125" s="149" t="s">
        <v>80</v>
      </c>
      <c r="AY125" s="17" t="s">
        <v>241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86</v>
      </c>
      <c r="BK125" s="150">
        <f t="shared" si="9"/>
        <v>0</v>
      </c>
      <c r="BL125" s="17" t="s">
        <v>247</v>
      </c>
      <c r="BM125" s="149" t="s">
        <v>4640</v>
      </c>
    </row>
    <row r="126" spans="2:65" s="1" customFormat="1" ht="16.5" customHeight="1">
      <c r="B126" s="32"/>
      <c r="C126" s="137" t="s">
        <v>247</v>
      </c>
      <c r="D126" s="137" t="s">
        <v>243</v>
      </c>
      <c r="E126" s="138" t="s">
        <v>3295</v>
      </c>
      <c r="F126" s="139" t="s">
        <v>3296</v>
      </c>
      <c r="G126" s="140" t="s">
        <v>1608</v>
      </c>
      <c r="H126" s="141">
        <v>14</v>
      </c>
      <c r="I126" s="142"/>
      <c r="J126" s="143">
        <f t="shared" si="0"/>
        <v>0</v>
      </c>
      <c r="K126" s="144"/>
      <c r="L126" s="32"/>
      <c r="M126" s="145" t="s">
        <v>1</v>
      </c>
      <c r="N126" s="146" t="s">
        <v>39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247</v>
      </c>
      <c r="AT126" s="149" t="s">
        <v>243</v>
      </c>
      <c r="AU126" s="149" t="s">
        <v>80</v>
      </c>
      <c r="AY126" s="17" t="s">
        <v>241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86</v>
      </c>
      <c r="BK126" s="150">
        <f t="shared" si="9"/>
        <v>0</v>
      </c>
      <c r="BL126" s="17" t="s">
        <v>247</v>
      </c>
      <c r="BM126" s="149" t="s">
        <v>4641</v>
      </c>
    </row>
    <row r="127" spans="2:65" s="1" customFormat="1" ht="16.5" customHeight="1">
      <c r="B127" s="32"/>
      <c r="C127" s="137" t="s">
        <v>269</v>
      </c>
      <c r="D127" s="137" t="s">
        <v>243</v>
      </c>
      <c r="E127" s="138" t="s">
        <v>3298</v>
      </c>
      <c r="F127" s="139" t="s">
        <v>3299</v>
      </c>
      <c r="G127" s="140" t="s">
        <v>299</v>
      </c>
      <c r="H127" s="141">
        <v>1440</v>
      </c>
      <c r="I127" s="142"/>
      <c r="J127" s="143">
        <f t="shared" si="0"/>
        <v>0</v>
      </c>
      <c r="K127" s="144"/>
      <c r="L127" s="32"/>
      <c r="M127" s="145" t="s">
        <v>1</v>
      </c>
      <c r="N127" s="146" t="s">
        <v>39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247</v>
      </c>
      <c r="AT127" s="149" t="s">
        <v>243</v>
      </c>
      <c r="AU127" s="149" t="s">
        <v>80</v>
      </c>
      <c r="AY127" s="17" t="s">
        <v>241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86</v>
      </c>
      <c r="BK127" s="150">
        <f t="shared" si="9"/>
        <v>0</v>
      </c>
      <c r="BL127" s="17" t="s">
        <v>247</v>
      </c>
      <c r="BM127" s="149" t="s">
        <v>4642</v>
      </c>
    </row>
    <row r="128" spans="2:65" s="1" customFormat="1" ht="16.5" customHeight="1">
      <c r="B128" s="32"/>
      <c r="C128" s="137" t="s">
        <v>274</v>
      </c>
      <c r="D128" s="137" t="s">
        <v>243</v>
      </c>
      <c r="E128" s="138" t="s">
        <v>3301</v>
      </c>
      <c r="F128" s="139" t="s">
        <v>3302</v>
      </c>
      <c r="G128" s="140" t="s">
        <v>299</v>
      </c>
      <c r="H128" s="141">
        <v>36</v>
      </c>
      <c r="I128" s="142"/>
      <c r="J128" s="143">
        <f t="shared" si="0"/>
        <v>0</v>
      </c>
      <c r="K128" s="144"/>
      <c r="L128" s="32"/>
      <c r="M128" s="145" t="s">
        <v>1</v>
      </c>
      <c r="N128" s="146" t="s">
        <v>39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247</v>
      </c>
      <c r="AT128" s="149" t="s">
        <v>243</v>
      </c>
      <c r="AU128" s="149" t="s">
        <v>80</v>
      </c>
      <c r="AY128" s="17" t="s">
        <v>241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86</v>
      </c>
      <c r="BK128" s="150">
        <f t="shared" si="9"/>
        <v>0</v>
      </c>
      <c r="BL128" s="17" t="s">
        <v>247</v>
      </c>
      <c r="BM128" s="149" t="s">
        <v>4643</v>
      </c>
    </row>
    <row r="129" spans="2:65" s="1" customFormat="1" ht="16.5" customHeight="1">
      <c r="B129" s="32"/>
      <c r="C129" s="137" t="s">
        <v>279</v>
      </c>
      <c r="D129" s="137" t="s">
        <v>243</v>
      </c>
      <c r="E129" s="138" t="s">
        <v>3304</v>
      </c>
      <c r="F129" s="139" t="s">
        <v>3273</v>
      </c>
      <c r="G129" s="140" t="s">
        <v>1608</v>
      </c>
      <c r="H129" s="141">
        <v>1</v>
      </c>
      <c r="I129" s="142"/>
      <c r="J129" s="143">
        <f t="shared" si="0"/>
        <v>0</v>
      </c>
      <c r="K129" s="144"/>
      <c r="L129" s="32"/>
      <c r="M129" s="145" t="s">
        <v>1</v>
      </c>
      <c r="N129" s="146" t="s">
        <v>39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247</v>
      </c>
      <c r="AT129" s="149" t="s">
        <v>243</v>
      </c>
      <c r="AU129" s="149" t="s">
        <v>80</v>
      </c>
      <c r="AY129" s="17" t="s">
        <v>241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86</v>
      </c>
      <c r="BK129" s="150">
        <f t="shared" si="9"/>
        <v>0</v>
      </c>
      <c r="BL129" s="17" t="s">
        <v>247</v>
      </c>
      <c r="BM129" s="149" t="s">
        <v>4644</v>
      </c>
    </row>
    <row r="130" spans="2:65" s="1" customFormat="1" ht="16.5" customHeight="1">
      <c r="B130" s="32"/>
      <c r="C130" s="137" t="s">
        <v>285</v>
      </c>
      <c r="D130" s="137" t="s">
        <v>243</v>
      </c>
      <c r="E130" s="138" t="s">
        <v>3306</v>
      </c>
      <c r="F130" s="139" t="s">
        <v>3276</v>
      </c>
      <c r="G130" s="140" t="s">
        <v>390</v>
      </c>
      <c r="H130" s="141">
        <v>1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39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247</v>
      </c>
      <c r="AT130" s="149" t="s">
        <v>243</v>
      </c>
      <c r="AU130" s="149" t="s">
        <v>80</v>
      </c>
      <c r="AY130" s="17" t="s">
        <v>241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86</v>
      </c>
      <c r="BK130" s="150">
        <f t="shared" si="9"/>
        <v>0</v>
      </c>
      <c r="BL130" s="17" t="s">
        <v>247</v>
      </c>
      <c r="BM130" s="149" t="s">
        <v>4645</v>
      </c>
    </row>
    <row r="131" spans="2:65" s="1" customFormat="1" ht="16.5" customHeight="1">
      <c r="B131" s="32"/>
      <c r="C131" s="137" t="s">
        <v>290</v>
      </c>
      <c r="D131" s="137" t="s">
        <v>243</v>
      </c>
      <c r="E131" s="138" t="s">
        <v>3308</v>
      </c>
      <c r="F131" s="139" t="s">
        <v>3309</v>
      </c>
      <c r="G131" s="140" t="s">
        <v>390</v>
      </c>
      <c r="H131" s="141">
        <v>1</v>
      </c>
      <c r="I131" s="142"/>
      <c r="J131" s="143">
        <f t="shared" si="0"/>
        <v>0</v>
      </c>
      <c r="K131" s="144"/>
      <c r="L131" s="32"/>
      <c r="M131" s="145" t="s">
        <v>1</v>
      </c>
      <c r="N131" s="146" t="s">
        <v>39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247</v>
      </c>
      <c r="AT131" s="149" t="s">
        <v>243</v>
      </c>
      <c r="AU131" s="149" t="s">
        <v>80</v>
      </c>
      <c r="AY131" s="17" t="s">
        <v>241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86</v>
      </c>
      <c r="BK131" s="150">
        <f t="shared" si="9"/>
        <v>0</v>
      </c>
      <c r="BL131" s="17" t="s">
        <v>247</v>
      </c>
      <c r="BM131" s="149" t="s">
        <v>4646</v>
      </c>
    </row>
    <row r="132" spans="2:65" s="1" customFormat="1" ht="16.5" customHeight="1">
      <c r="B132" s="32"/>
      <c r="C132" s="137" t="s">
        <v>296</v>
      </c>
      <c r="D132" s="137" t="s">
        <v>243</v>
      </c>
      <c r="E132" s="138" t="s">
        <v>3311</v>
      </c>
      <c r="F132" s="139" t="s">
        <v>3312</v>
      </c>
      <c r="G132" s="140" t="s">
        <v>390</v>
      </c>
      <c r="H132" s="141">
        <v>1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39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247</v>
      </c>
      <c r="AT132" s="149" t="s">
        <v>243</v>
      </c>
      <c r="AU132" s="149" t="s">
        <v>80</v>
      </c>
      <c r="AY132" s="17" t="s">
        <v>241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86</v>
      </c>
      <c r="BK132" s="150">
        <f t="shared" si="9"/>
        <v>0</v>
      </c>
      <c r="BL132" s="17" t="s">
        <v>247</v>
      </c>
      <c r="BM132" s="149" t="s">
        <v>4647</v>
      </c>
    </row>
    <row r="133" spans="2:65" s="1" customFormat="1" ht="16.5" customHeight="1">
      <c r="B133" s="32"/>
      <c r="C133" s="137" t="s">
        <v>304</v>
      </c>
      <c r="D133" s="137" t="s">
        <v>243</v>
      </c>
      <c r="E133" s="138" t="s">
        <v>3314</v>
      </c>
      <c r="F133" s="139" t="s">
        <v>3282</v>
      </c>
      <c r="G133" s="140" t="s">
        <v>390</v>
      </c>
      <c r="H133" s="141">
        <v>1</v>
      </c>
      <c r="I133" s="142"/>
      <c r="J133" s="143">
        <f t="shared" si="0"/>
        <v>0</v>
      </c>
      <c r="K133" s="144"/>
      <c r="L133" s="32"/>
      <c r="M133" s="190" t="s">
        <v>1</v>
      </c>
      <c r="N133" s="191" t="s">
        <v>39</v>
      </c>
      <c r="O133" s="192"/>
      <c r="P133" s="193">
        <f t="shared" si="1"/>
        <v>0</v>
      </c>
      <c r="Q133" s="193">
        <v>0</v>
      </c>
      <c r="R133" s="193">
        <f t="shared" si="2"/>
        <v>0</v>
      </c>
      <c r="S133" s="193">
        <v>0</v>
      </c>
      <c r="T133" s="194">
        <f t="shared" si="3"/>
        <v>0</v>
      </c>
      <c r="AR133" s="149" t="s">
        <v>247</v>
      </c>
      <c r="AT133" s="149" t="s">
        <v>243</v>
      </c>
      <c r="AU133" s="149" t="s">
        <v>80</v>
      </c>
      <c r="AY133" s="17" t="s">
        <v>241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86</v>
      </c>
      <c r="BK133" s="150">
        <f t="shared" si="9"/>
        <v>0</v>
      </c>
      <c r="BL133" s="17" t="s">
        <v>247</v>
      </c>
      <c r="BM133" s="149" t="s">
        <v>4648</v>
      </c>
    </row>
    <row r="134" spans="2:65" s="1" customFormat="1" ht="7" customHeight="1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2"/>
    </row>
  </sheetData>
  <sheetProtection algorithmName="SHA-512" hashValue="AGKnk4lhQCArHe/WbLBwwlED98E+SJEOHWB4PTcgZg7BJSGuQb9gM8yNZ+OeByHBkS622fLcfmojYtSvBECWMw==" saltValue="PupfBTu5NsYHN5r+5w7w1cH0WCjvOlw5SlOHpvuxygT+vbByLPj0cp1gOdPATvmNor1kyk+C4qS813X4XTSVpw==" spinCount="100000" sheet="1" objects="1" scenarios="1" formatColumns="0" formatRows="0" autoFilter="0"/>
  <autoFilter ref="C120:K133" xr:uid="{00000000-0009-0000-0000-000011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35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138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4649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ROUND(J121,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ROUND((SUM(BE121:BE134)),  2)</f>
        <v>0</v>
      </c>
      <c r="I35" s="96">
        <v>0.21</v>
      </c>
      <c r="J35" s="86">
        <f>ROUND(((SUM(BE121:BE134))*I35),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ROUND((SUM(BF121:BF134)),  2)</f>
        <v>0</v>
      </c>
      <c r="I36" s="96">
        <v>0.12</v>
      </c>
      <c r="J36" s="86">
        <f>ROUND(((SUM(BF121:BF134))*I36),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ROUND((SUM(BG121:BG134)),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ROUND((SUM(BH121:BH134)),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ROUND((SUM(BI121:BI134)),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Slaboproud 3 - SO 02 - kamerový systém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J121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3317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7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" customHeight="1">
      <c r="B106" s="32"/>
      <c r="C106" s="21" t="s">
        <v>226</v>
      </c>
      <c r="L106" s="32"/>
    </row>
    <row r="107" spans="2:47" s="1" customFormat="1" ht="7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Rozšíření kom.soc. služeb CSS Stod</v>
      </c>
      <c r="F109" s="242"/>
      <c r="G109" s="242"/>
      <c r="H109" s="242"/>
      <c r="L109" s="32"/>
    </row>
    <row r="110" spans="2:47" ht="12" customHeight="1">
      <c r="B110" s="20"/>
      <c r="C110" s="27" t="s">
        <v>175</v>
      </c>
      <c r="L110" s="20"/>
    </row>
    <row r="111" spans="2:47" s="1" customFormat="1" ht="16.5" customHeight="1">
      <c r="B111" s="32"/>
      <c r="E111" s="241" t="s">
        <v>176</v>
      </c>
      <c r="F111" s="240"/>
      <c r="G111" s="240"/>
      <c r="H111" s="240"/>
      <c r="L111" s="32"/>
    </row>
    <row r="112" spans="2:47" s="1" customFormat="1" ht="12" customHeight="1">
      <c r="B112" s="32"/>
      <c r="C112" s="27" t="s">
        <v>177</v>
      </c>
      <c r="L112" s="32"/>
    </row>
    <row r="113" spans="2:65" s="1" customFormat="1" ht="16.5" customHeight="1">
      <c r="B113" s="32"/>
      <c r="E113" s="205" t="str">
        <f>E11</f>
        <v>Slaboproud 3 - SO 02 - kamerový systém</v>
      </c>
      <c r="F113" s="240"/>
      <c r="G113" s="240"/>
      <c r="H113" s="240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</v>
      </c>
      <c r="I115" s="27" t="s">
        <v>22</v>
      </c>
      <c r="J115" s="52" t="str">
        <f>IF(J14="","",J14)</f>
        <v>27. 10. 2024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E17</f>
        <v xml:space="preserve"> </v>
      </c>
      <c r="I117" s="27" t="s">
        <v>29</v>
      </c>
      <c r="J117" s="30" t="str">
        <f>E23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IF(E20="","",E20)</f>
        <v>Vyplň údaj</v>
      </c>
      <c r="I118" s="27" t="s">
        <v>31</v>
      </c>
      <c r="J118" s="30" t="str">
        <f>E26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6"/>
      <c r="C120" s="117" t="s">
        <v>227</v>
      </c>
      <c r="D120" s="118" t="s">
        <v>58</v>
      </c>
      <c r="E120" s="118" t="s">
        <v>54</v>
      </c>
      <c r="F120" s="118" t="s">
        <v>55</v>
      </c>
      <c r="G120" s="118" t="s">
        <v>228</v>
      </c>
      <c r="H120" s="118" t="s">
        <v>229</v>
      </c>
      <c r="I120" s="118" t="s">
        <v>230</v>
      </c>
      <c r="J120" s="119" t="s">
        <v>181</v>
      </c>
      <c r="K120" s="120" t="s">
        <v>231</v>
      </c>
      <c r="L120" s="116"/>
      <c r="M120" s="59" t="s">
        <v>1</v>
      </c>
      <c r="N120" s="60" t="s">
        <v>37</v>
      </c>
      <c r="O120" s="60" t="s">
        <v>232</v>
      </c>
      <c r="P120" s="60" t="s">
        <v>233</v>
      </c>
      <c r="Q120" s="60" t="s">
        <v>234</v>
      </c>
      <c r="R120" s="60" t="s">
        <v>235</v>
      </c>
      <c r="S120" s="60" t="s">
        <v>236</v>
      </c>
      <c r="T120" s="61" t="s">
        <v>237</v>
      </c>
    </row>
    <row r="121" spans="2:65" s="1" customFormat="1" ht="22.75" customHeight="1">
      <c r="B121" s="32"/>
      <c r="C121" s="64" t="s">
        <v>238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72</v>
      </c>
      <c r="AU121" s="17" t="s">
        <v>183</v>
      </c>
      <c r="BK121" s="124">
        <f>BK122</f>
        <v>0</v>
      </c>
    </row>
    <row r="122" spans="2:65" s="11" customFormat="1" ht="26" customHeight="1">
      <c r="B122" s="125"/>
      <c r="D122" s="126" t="s">
        <v>72</v>
      </c>
      <c r="E122" s="127" t="s">
        <v>2880</v>
      </c>
      <c r="F122" s="127" t="s">
        <v>3318</v>
      </c>
      <c r="I122" s="128"/>
      <c r="J122" s="129">
        <f>BK122</f>
        <v>0</v>
      </c>
      <c r="L122" s="125"/>
      <c r="M122" s="130"/>
      <c r="P122" s="131">
        <f>SUM(P123:P134)</f>
        <v>0</v>
      </c>
      <c r="R122" s="131">
        <f>SUM(R123:R134)</f>
        <v>0</v>
      </c>
      <c r="T122" s="132">
        <f>SUM(T123:T134)</f>
        <v>0</v>
      </c>
      <c r="AR122" s="126" t="s">
        <v>80</v>
      </c>
      <c r="AT122" s="133" t="s">
        <v>72</v>
      </c>
      <c r="AU122" s="133" t="s">
        <v>73</v>
      </c>
      <c r="AY122" s="126" t="s">
        <v>241</v>
      </c>
      <c r="BK122" s="134">
        <f>SUM(BK123:BK134)</f>
        <v>0</v>
      </c>
    </row>
    <row r="123" spans="2:65" s="1" customFormat="1" ht="16.5" customHeight="1">
      <c r="B123" s="32"/>
      <c r="C123" s="137" t="s">
        <v>80</v>
      </c>
      <c r="D123" s="137" t="s">
        <v>243</v>
      </c>
      <c r="E123" s="138" t="s">
        <v>3319</v>
      </c>
      <c r="F123" s="139" t="s">
        <v>3320</v>
      </c>
      <c r="G123" s="140" t="s">
        <v>1608</v>
      </c>
      <c r="H123" s="141">
        <v>4</v>
      </c>
      <c r="I123" s="142"/>
      <c r="J123" s="143">
        <f t="shared" ref="J123:J134" si="0">ROUND(I123*H123,2)</f>
        <v>0</v>
      </c>
      <c r="K123" s="144"/>
      <c r="L123" s="32"/>
      <c r="M123" s="145" t="s">
        <v>1</v>
      </c>
      <c r="N123" s="146" t="s">
        <v>39</v>
      </c>
      <c r="P123" s="147">
        <f t="shared" ref="P123:P134" si="1">O123*H123</f>
        <v>0</v>
      </c>
      <c r="Q123" s="147">
        <v>0</v>
      </c>
      <c r="R123" s="147">
        <f t="shared" ref="R123:R134" si="2">Q123*H123</f>
        <v>0</v>
      </c>
      <c r="S123" s="147">
        <v>0</v>
      </c>
      <c r="T123" s="148">
        <f t="shared" ref="T123:T134" si="3">S123*H123</f>
        <v>0</v>
      </c>
      <c r="AR123" s="149" t="s">
        <v>247</v>
      </c>
      <c r="AT123" s="149" t="s">
        <v>243</v>
      </c>
      <c r="AU123" s="149" t="s">
        <v>80</v>
      </c>
      <c r="AY123" s="17" t="s">
        <v>241</v>
      </c>
      <c r="BE123" s="150">
        <f t="shared" ref="BE123:BE134" si="4">IF(N123="základní",J123,0)</f>
        <v>0</v>
      </c>
      <c r="BF123" s="150">
        <f t="shared" ref="BF123:BF134" si="5">IF(N123="snížená",J123,0)</f>
        <v>0</v>
      </c>
      <c r="BG123" s="150">
        <f t="shared" ref="BG123:BG134" si="6">IF(N123="zákl. přenesená",J123,0)</f>
        <v>0</v>
      </c>
      <c r="BH123" s="150">
        <f t="shared" ref="BH123:BH134" si="7">IF(N123="sníž. přenesená",J123,0)</f>
        <v>0</v>
      </c>
      <c r="BI123" s="150">
        <f t="shared" ref="BI123:BI134" si="8">IF(N123="nulová",J123,0)</f>
        <v>0</v>
      </c>
      <c r="BJ123" s="17" t="s">
        <v>86</v>
      </c>
      <c r="BK123" s="150">
        <f t="shared" ref="BK123:BK134" si="9">ROUND(I123*H123,2)</f>
        <v>0</v>
      </c>
      <c r="BL123" s="17" t="s">
        <v>247</v>
      </c>
      <c r="BM123" s="149" t="s">
        <v>4650</v>
      </c>
    </row>
    <row r="124" spans="2:65" s="1" customFormat="1" ht="16.5" customHeight="1">
      <c r="B124" s="32"/>
      <c r="C124" s="137" t="s">
        <v>86</v>
      </c>
      <c r="D124" s="137" t="s">
        <v>243</v>
      </c>
      <c r="E124" s="138" t="s">
        <v>3322</v>
      </c>
      <c r="F124" s="139" t="s">
        <v>3323</v>
      </c>
      <c r="G124" s="140" t="s">
        <v>1608</v>
      </c>
      <c r="H124" s="141">
        <v>4</v>
      </c>
      <c r="I124" s="142"/>
      <c r="J124" s="143">
        <f t="shared" si="0"/>
        <v>0</v>
      </c>
      <c r="K124" s="144"/>
      <c r="L124" s="32"/>
      <c r="M124" s="145" t="s">
        <v>1</v>
      </c>
      <c r="N124" s="146" t="s">
        <v>39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247</v>
      </c>
      <c r="AT124" s="149" t="s">
        <v>243</v>
      </c>
      <c r="AU124" s="149" t="s">
        <v>80</v>
      </c>
      <c r="AY124" s="17" t="s">
        <v>241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86</v>
      </c>
      <c r="BK124" s="150">
        <f t="shared" si="9"/>
        <v>0</v>
      </c>
      <c r="BL124" s="17" t="s">
        <v>247</v>
      </c>
      <c r="BM124" s="149" t="s">
        <v>4651</v>
      </c>
    </row>
    <row r="125" spans="2:65" s="1" customFormat="1" ht="16.5" customHeight="1">
      <c r="B125" s="32"/>
      <c r="C125" s="137" t="s">
        <v>258</v>
      </c>
      <c r="D125" s="137" t="s">
        <v>243</v>
      </c>
      <c r="E125" s="138" t="s">
        <v>3325</v>
      </c>
      <c r="F125" s="139" t="s">
        <v>3326</v>
      </c>
      <c r="G125" s="140" t="s">
        <v>1608</v>
      </c>
      <c r="H125" s="141">
        <v>1</v>
      </c>
      <c r="I125" s="142"/>
      <c r="J125" s="143">
        <f t="shared" si="0"/>
        <v>0</v>
      </c>
      <c r="K125" s="144"/>
      <c r="L125" s="32"/>
      <c r="M125" s="145" t="s">
        <v>1</v>
      </c>
      <c r="N125" s="146" t="s">
        <v>39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247</v>
      </c>
      <c r="AT125" s="149" t="s">
        <v>243</v>
      </c>
      <c r="AU125" s="149" t="s">
        <v>80</v>
      </c>
      <c r="AY125" s="17" t="s">
        <v>241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86</v>
      </c>
      <c r="BK125" s="150">
        <f t="shared" si="9"/>
        <v>0</v>
      </c>
      <c r="BL125" s="17" t="s">
        <v>247</v>
      </c>
      <c r="BM125" s="149" t="s">
        <v>4652</v>
      </c>
    </row>
    <row r="126" spans="2:65" s="1" customFormat="1" ht="16.5" customHeight="1">
      <c r="B126" s="32"/>
      <c r="C126" s="137" t="s">
        <v>247</v>
      </c>
      <c r="D126" s="137" t="s">
        <v>243</v>
      </c>
      <c r="E126" s="138" t="s">
        <v>3328</v>
      </c>
      <c r="F126" s="139" t="s">
        <v>3329</v>
      </c>
      <c r="G126" s="140" t="s">
        <v>1608</v>
      </c>
      <c r="H126" s="141">
        <v>1</v>
      </c>
      <c r="I126" s="142"/>
      <c r="J126" s="143">
        <f t="shared" si="0"/>
        <v>0</v>
      </c>
      <c r="K126" s="144"/>
      <c r="L126" s="32"/>
      <c r="M126" s="145" t="s">
        <v>1</v>
      </c>
      <c r="N126" s="146" t="s">
        <v>39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247</v>
      </c>
      <c r="AT126" s="149" t="s">
        <v>243</v>
      </c>
      <c r="AU126" s="149" t="s">
        <v>80</v>
      </c>
      <c r="AY126" s="17" t="s">
        <v>241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86</v>
      </c>
      <c r="BK126" s="150">
        <f t="shared" si="9"/>
        <v>0</v>
      </c>
      <c r="BL126" s="17" t="s">
        <v>247</v>
      </c>
      <c r="BM126" s="149" t="s">
        <v>4653</v>
      </c>
    </row>
    <row r="127" spans="2:65" s="1" customFormat="1" ht="16.5" customHeight="1">
      <c r="B127" s="32"/>
      <c r="C127" s="137" t="s">
        <v>269</v>
      </c>
      <c r="D127" s="137" t="s">
        <v>243</v>
      </c>
      <c r="E127" s="138" t="s">
        <v>3331</v>
      </c>
      <c r="F127" s="139" t="s">
        <v>3332</v>
      </c>
      <c r="G127" s="140" t="s">
        <v>1608</v>
      </c>
      <c r="H127" s="141">
        <v>4</v>
      </c>
      <c r="I127" s="142"/>
      <c r="J127" s="143">
        <f t="shared" si="0"/>
        <v>0</v>
      </c>
      <c r="K127" s="144"/>
      <c r="L127" s="32"/>
      <c r="M127" s="145" t="s">
        <v>1</v>
      </c>
      <c r="N127" s="146" t="s">
        <v>39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247</v>
      </c>
      <c r="AT127" s="149" t="s">
        <v>243</v>
      </c>
      <c r="AU127" s="149" t="s">
        <v>80</v>
      </c>
      <c r="AY127" s="17" t="s">
        <v>241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86</v>
      </c>
      <c r="BK127" s="150">
        <f t="shared" si="9"/>
        <v>0</v>
      </c>
      <c r="BL127" s="17" t="s">
        <v>247</v>
      </c>
      <c r="BM127" s="149" t="s">
        <v>4654</v>
      </c>
    </row>
    <row r="128" spans="2:65" s="1" customFormat="1" ht="16.5" customHeight="1">
      <c r="B128" s="32"/>
      <c r="C128" s="137" t="s">
        <v>274</v>
      </c>
      <c r="D128" s="137" t="s">
        <v>243</v>
      </c>
      <c r="E128" s="138" t="s">
        <v>3298</v>
      </c>
      <c r="F128" s="139" t="s">
        <v>3299</v>
      </c>
      <c r="G128" s="140" t="s">
        <v>299</v>
      </c>
      <c r="H128" s="141">
        <v>192</v>
      </c>
      <c r="I128" s="142"/>
      <c r="J128" s="143">
        <f t="shared" si="0"/>
        <v>0</v>
      </c>
      <c r="K128" s="144"/>
      <c r="L128" s="32"/>
      <c r="M128" s="145" t="s">
        <v>1</v>
      </c>
      <c r="N128" s="146" t="s">
        <v>39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247</v>
      </c>
      <c r="AT128" s="149" t="s">
        <v>243</v>
      </c>
      <c r="AU128" s="149" t="s">
        <v>80</v>
      </c>
      <c r="AY128" s="17" t="s">
        <v>241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86</v>
      </c>
      <c r="BK128" s="150">
        <f t="shared" si="9"/>
        <v>0</v>
      </c>
      <c r="BL128" s="17" t="s">
        <v>247</v>
      </c>
      <c r="BM128" s="149" t="s">
        <v>4655</v>
      </c>
    </row>
    <row r="129" spans="2:65" s="1" customFormat="1" ht="16.5" customHeight="1">
      <c r="B129" s="32"/>
      <c r="C129" s="137" t="s">
        <v>279</v>
      </c>
      <c r="D129" s="137" t="s">
        <v>243</v>
      </c>
      <c r="E129" s="138" t="s">
        <v>3335</v>
      </c>
      <c r="F129" s="139" t="s">
        <v>3273</v>
      </c>
      <c r="G129" s="140" t="s">
        <v>1608</v>
      </c>
      <c r="H129" s="141">
        <v>1</v>
      </c>
      <c r="I129" s="142"/>
      <c r="J129" s="143">
        <f t="shared" si="0"/>
        <v>0</v>
      </c>
      <c r="K129" s="144"/>
      <c r="L129" s="32"/>
      <c r="M129" s="145" t="s">
        <v>1</v>
      </c>
      <c r="N129" s="146" t="s">
        <v>39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247</v>
      </c>
      <c r="AT129" s="149" t="s">
        <v>243</v>
      </c>
      <c r="AU129" s="149" t="s">
        <v>80</v>
      </c>
      <c r="AY129" s="17" t="s">
        <v>241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86</v>
      </c>
      <c r="BK129" s="150">
        <f t="shared" si="9"/>
        <v>0</v>
      </c>
      <c r="BL129" s="17" t="s">
        <v>247</v>
      </c>
      <c r="BM129" s="149" t="s">
        <v>4656</v>
      </c>
    </row>
    <row r="130" spans="2:65" s="1" customFormat="1" ht="16.5" customHeight="1">
      <c r="B130" s="32"/>
      <c r="C130" s="137" t="s">
        <v>285</v>
      </c>
      <c r="D130" s="137" t="s">
        <v>243</v>
      </c>
      <c r="E130" s="138" t="s">
        <v>3337</v>
      </c>
      <c r="F130" s="139" t="s">
        <v>3276</v>
      </c>
      <c r="G130" s="140" t="s">
        <v>390</v>
      </c>
      <c r="H130" s="141">
        <v>1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39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247</v>
      </c>
      <c r="AT130" s="149" t="s">
        <v>243</v>
      </c>
      <c r="AU130" s="149" t="s">
        <v>80</v>
      </c>
      <c r="AY130" s="17" t="s">
        <v>241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86</v>
      </c>
      <c r="BK130" s="150">
        <f t="shared" si="9"/>
        <v>0</v>
      </c>
      <c r="BL130" s="17" t="s">
        <v>247</v>
      </c>
      <c r="BM130" s="149" t="s">
        <v>4657</v>
      </c>
    </row>
    <row r="131" spans="2:65" s="1" customFormat="1" ht="16.5" customHeight="1">
      <c r="B131" s="32"/>
      <c r="C131" s="137" t="s">
        <v>290</v>
      </c>
      <c r="D131" s="137" t="s">
        <v>243</v>
      </c>
      <c r="E131" s="138" t="s">
        <v>3339</v>
      </c>
      <c r="F131" s="139" t="s">
        <v>3309</v>
      </c>
      <c r="G131" s="140" t="s">
        <v>390</v>
      </c>
      <c r="H131" s="141">
        <v>1</v>
      </c>
      <c r="I131" s="142"/>
      <c r="J131" s="143">
        <f t="shared" si="0"/>
        <v>0</v>
      </c>
      <c r="K131" s="144"/>
      <c r="L131" s="32"/>
      <c r="M131" s="145" t="s">
        <v>1</v>
      </c>
      <c r="N131" s="146" t="s">
        <v>39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247</v>
      </c>
      <c r="AT131" s="149" t="s">
        <v>243</v>
      </c>
      <c r="AU131" s="149" t="s">
        <v>80</v>
      </c>
      <c r="AY131" s="17" t="s">
        <v>241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86</v>
      </c>
      <c r="BK131" s="150">
        <f t="shared" si="9"/>
        <v>0</v>
      </c>
      <c r="BL131" s="17" t="s">
        <v>247</v>
      </c>
      <c r="BM131" s="149" t="s">
        <v>4658</v>
      </c>
    </row>
    <row r="132" spans="2:65" s="1" customFormat="1" ht="16.5" customHeight="1">
      <c r="B132" s="32"/>
      <c r="C132" s="137" t="s">
        <v>296</v>
      </c>
      <c r="D132" s="137" t="s">
        <v>243</v>
      </c>
      <c r="E132" s="138" t="s">
        <v>3341</v>
      </c>
      <c r="F132" s="139" t="s">
        <v>3342</v>
      </c>
      <c r="G132" s="140" t="s">
        <v>390</v>
      </c>
      <c r="H132" s="141">
        <v>1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39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247</v>
      </c>
      <c r="AT132" s="149" t="s">
        <v>243</v>
      </c>
      <c r="AU132" s="149" t="s">
        <v>80</v>
      </c>
      <c r="AY132" s="17" t="s">
        <v>241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86</v>
      </c>
      <c r="BK132" s="150">
        <f t="shared" si="9"/>
        <v>0</v>
      </c>
      <c r="BL132" s="17" t="s">
        <v>247</v>
      </c>
      <c r="BM132" s="149" t="s">
        <v>4659</v>
      </c>
    </row>
    <row r="133" spans="2:65" s="1" customFormat="1" ht="16.5" customHeight="1">
      <c r="B133" s="32"/>
      <c r="C133" s="137" t="s">
        <v>304</v>
      </c>
      <c r="D133" s="137" t="s">
        <v>243</v>
      </c>
      <c r="E133" s="138" t="s">
        <v>3344</v>
      </c>
      <c r="F133" s="139" t="s">
        <v>3312</v>
      </c>
      <c r="G133" s="140" t="s">
        <v>390</v>
      </c>
      <c r="H133" s="141">
        <v>1</v>
      </c>
      <c r="I133" s="142"/>
      <c r="J133" s="143">
        <f t="shared" si="0"/>
        <v>0</v>
      </c>
      <c r="K133" s="144"/>
      <c r="L133" s="32"/>
      <c r="M133" s="145" t="s">
        <v>1</v>
      </c>
      <c r="N133" s="146" t="s">
        <v>39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247</v>
      </c>
      <c r="AT133" s="149" t="s">
        <v>243</v>
      </c>
      <c r="AU133" s="149" t="s">
        <v>80</v>
      </c>
      <c r="AY133" s="17" t="s">
        <v>241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86</v>
      </c>
      <c r="BK133" s="150">
        <f t="shared" si="9"/>
        <v>0</v>
      </c>
      <c r="BL133" s="17" t="s">
        <v>247</v>
      </c>
      <c r="BM133" s="149" t="s">
        <v>4660</v>
      </c>
    </row>
    <row r="134" spans="2:65" s="1" customFormat="1" ht="16.5" customHeight="1">
      <c r="B134" s="32"/>
      <c r="C134" s="137" t="s">
        <v>8</v>
      </c>
      <c r="D134" s="137" t="s">
        <v>243</v>
      </c>
      <c r="E134" s="138" t="s">
        <v>3346</v>
      </c>
      <c r="F134" s="139" t="s">
        <v>3282</v>
      </c>
      <c r="G134" s="140" t="s">
        <v>390</v>
      </c>
      <c r="H134" s="141">
        <v>1</v>
      </c>
      <c r="I134" s="142"/>
      <c r="J134" s="143">
        <f t="shared" si="0"/>
        <v>0</v>
      </c>
      <c r="K134" s="144"/>
      <c r="L134" s="32"/>
      <c r="M134" s="190" t="s">
        <v>1</v>
      </c>
      <c r="N134" s="191" t="s">
        <v>39</v>
      </c>
      <c r="O134" s="192"/>
      <c r="P134" s="193">
        <f t="shared" si="1"/>
        <v>0</v>
      </c>
      <c r="Q134" s="193">
        <v>0</v>
      </c>
      <c r="R134" s="193">
        <f t="shared" si="2"/>
        <v>0</v>
      </c>
      <c r="S134" s="193">
        <v>0</v>
      </c>
      <c r="T134" s="194">
        <f t="shared" si="3"/>
        <v>0</v>
      </c>
      <c r="AR134" s="149" t="s">
        <v>247</v>
      </c>
      <c r="AT134" s="149" t="s">
        <v>243</v>
      </c>
      <c r="AU134" s="149" t="s">
        <v>80</v>
      </c>
      <c r="AY134" s="17" t="s">
        <v>241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86</v>
      </c>
      <c r="BK134" s="150">
        <f t="shared" si="9"/>
        <v>0</v>
      </c>
      <c r="BL134" s="17" t="s">
        <v>247</v>
      </c>
      <c r="BM134" s="149" t="s">
        <v>4661</v>
      </c>
    </row>
    <row r="135" spans="2:65" s="1" customFormat="1" ht="7" customHeight="1"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32"/>
    </row>
  </sheetData>
  <sheetProtection algorithmName="SHA-512" hashValue="WK2KYBR+ybg0wplilQOaDp1x+n+PtMqZdco1c1ijR5nwRKIUX2VjnR5Pe/Pxu7CHJSdq6B/FYJQ9RY5ddgWI1A==" saltValue="BgI7cvkr26b5ULhiuvSSWdBMxXEDcExbO5G3bMzWdlMKjHYTKPpsqQVXAUKzIggu6Cjdm3wdWEQhxbR2IAeeIg==" spinCount="100000" sheet="1" objects="1" scenarios="1" formatColumns="0" formatRows="0" autoFilter="0"/>
  <autoFilter ref="C120:K134" xr:uid="{00000000-0009-0000-0000-000012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35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141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4662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ROUND(J121,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ROUND((SUM(BE121:BE134)),  2)</f>
        <v>0</v>
      </c>
      <c r="I35" s="96">
        <v>0.21</v>
      </c>
      <c r="J35" s="86">
        <f>ROUND(((SUM(BE121:BE134))*I35),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ROUND((SUM(BF121:BF134)),  2)</f>
        <v>0</v>
      </c>
      <c r="I36" s="96">
        <v>0.12</v>
      </c>
      <c r="J36" s="86">
        <f>ROUND(((SUM(BF121:BF134))*I36),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ROUND((SUM(BG121:BG134)),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ROUND((SUM(BH121:BH134)),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ROUND((SUM(BI121:BI134)),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Slaboproud 4 - SO 02 - PZTS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J121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3349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7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" customHeight="1">
      <c r="B106" s="32"/>
      <c r="C106" s="21" t="s">
        <v>226</v>
      </c>
      <c r="L106" s="32"/>
    </row>
    <row r="107" spans="2:47" s="1" customFormat="1" ht="7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Rozšíření kom.soc. služeb CSS Stod</v>
      </c>
      <c r="F109" s="242"/>
      <c r="G109" s="242"/>
      <c r="H109" s="242"/>
      <c r="L109" s="32"/>
    </row>
    <row r="110" spans="2:47" ht="12" customHeight="1">
      <c r="B110" s="20"/>
      <c r="C110" s="27" t="s">
        <v>175</v>
      </c>
      <c r="L110" s="20"/>
    </row>
    <row r="111" spans="2:47" s="1" customFormat="1" ht="16.5" customHeight="1">
      <c r="B111" s="32"/>
      <c r="E111" s="241" t="s">
        <v>176</v>
      </c>
      <c r="F111" s="240"/>
      <c r="G111" s="240"/>
      <c r="H111" s="240"/>
      <c r="L111" s="32"/>
    </row>
    <row r="112" spans="2:47" s="1" customFormat="1" ht="12" customHeight="1">
      <c r="B112" s="32"/>
      <c r="C112" s="27" t="s">
        <v>177</v>
      </c>
      <c r="L112" s="32"/>
    </row>
    <row r="113" spans="2:65" s="1" customFormat="1" ht="16.5" customHeight="1">
      <c r="B113" s="32"/>
      <c r="E113" s="205" t="str">
        <f>E11</f>
        <v>Slaboproud 4 - SO 02 - PZTS</v>
      </c>
      <c r="F113" s="240"/>
      <c r="G113" s="240"/>
      <c r="H113" s="240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</v>
      </c>
      <c r="I115" s="27" t="s">
        <v>22</v>
      </c>
      <c r="J115" s="52" t="str">
        <f>IF(J14="","",J14)</f>
        <v>27. 10. 2024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E17</f>
        <v xml:space="preserve"> </v>
      </c>
      <c r="I117" s="27" t="s">
        <v>29</v>
      </c>
      <c r="J117" s="30" t="str">
        <f>E23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IF(E20="","",E20)</f>
        <v>Vyplň údaj</v>
      </c>
      <c r="I118" s="27" t="s">
        <v>31</v>
      </c>
      <c r="J118" s="30" t="str">
        <f>E26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6"/>
      <c r="C120" s="117" t="s">
        <v>227</v>
      </c>
      <c r="D120" s="118" t="s">
        <v>58</v>
      </c>
      <c r="E120" s="118" t="s">
        <v>54</v>
      </c>
      <c r="F120" s="118" t="s">
        <v>55</v>
      </c>
      <c r="G120" s="118" t="s">
        <v>228</v>
      </c>
      <c r="H120" s="118" t="s">
        <v>229</v>
      </c>
      <c r="I120" s="118" t="s">
        <v>230</v>
      </c>
      <c r="J120" s="119" t="s">
        <v>181</v>
      </c>
      <c r="K120" s="120" t="s">
        <v>231</v>
      </c>
      <c r="L120" s="116"/>
      <c r="M120" s="59" t="s">
        <v>1</v>
      </c>
      <c r="N120" s="60" t="s">
        <v>37</v>
      </c>
      <c r="O120" s="60" t="s">
        <v>232</v>
      </c>
      <c r="P120" s="60" t="s">
        <v>233</v>
      </c>
      <c r="Q120" s="60" t="s">
        <v>234</v>
      </c>
      <c r="R120" s="60" t="s">
        <v>235</v>
      </c>
      <c r="S120" s="60" t="s">
        <v>236</v>
      </c>
      <c r="T120" s="61" t="s">
        <v>237</v>
      </c>
    </row>
    <row r="121" spans="2:65" s="1" customFormat="1" ht="22.75" customHeight="1">
      <c r="B121" s="32"/>
      <c r="C121" s="64" t="s">
        <v>238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72</v>
      </c>
      <c r="AU121" s="17" t="s">
        <v>183</v>
      </c>
      <c r="BK121" s="124">
        <f>BK122</f>
        <v>0</v>
      </c>
    </row>
    <row r="122" spans="2:65" s="11" customFormat="1" ht="26" customHeight="1">
      <c r="B122" s="125"/>
      <c r="D122" s="126" t="s">
        <v>72</v>
      </c>
      <c r="E122" s="127" t="s">
        <v>2880</v>
      </c>
      <c r="F122" s="127" t="s">
        <v>3350</v>
      </c>
      <c r="I122" s="128"/>
      <c r="J122" s="129">
        <f>BK122</f>
        <v>0</v>
      </c>
      <c r="L122" s="125"/>
      <c r="M122" s="130"/>
      <c r="P122" s="131">
        <f>SUM(P123:P134)</f>
        <v>0</v>
      </c>
      <c r="R122" s="131">
        <f>SUM(R123:R134)</f>
        <v>0</v>
      </c>
      <c r="T122" s="132">
        <f>SUM(T123:T134)</f>
        <v>0</v>
      </c>
      <c r="AR122" s="126" t="s">
        <v>80</v>
      </c>
      <c r="AT122" s="133" t="s">
        <v>72</v>
      </c>
      <c r="AU122" s="133" t="s">
        <v>73</v>
      </c>
      <c r="AY122" s="126" t="s">
        <v>241</v>
      </c>
      <c r="BK122" s="134">
        <f>SUM(BK123:BK134)</f>
        <v>0</v>
      </c>
    </row>
    <row r="123" spans="2:65" s="1" customFormat="1" ht="16.5" customHeight="1">
      <c r="B123" s="32"/>
      <c r="C123" s="137" t="s">
        <v>80</v>
      </c>
      <c r="D123" s="137" t="s">
        <v>243</v>
      </c>
      <c r="E123" s="138" t="s">
        <v>3351</v>
      </c>
      <c r="F123" s="139" t="s">
        <v>3352</v>
      </c>
      <c r="G123" s="140" t="s">
        <v>1608</v>
      </c>
      <c r="H123" s="141">
        <v>1</v>
      </c>
      <c r="I123" s="142"/>
      <c r="J123" s="143">
        <f t="shared" ref="J123:J134" si="0">ROUND(I123*H123,2)</f>
        <v>0</v>
      </c>
      <c r="K123" s="144"/>
      <c r="L123" s="32"/>
      <c r="M123" s="145" t="s">
        <v>1</v>
      </c>
      <c r="N123" s="146" t="s">
        <v>39</v>
      </c>
      <c r="P123" s="147">
        <f t="shared" ref="P123:P134" si="1">O123*H123</f>
        <v>0</v>
      </c>
      <c r="Q123" s="147">
        <v>0</v>
      </c>
      <c r="R123" s="147">
        <f t="shared" ref="R123:R134" si="2">Q123*H123</f>
        <v>0</v>
      </c>
      <c r="S123" s="147">
        <v>0</v>
      </c>
      <c r="T123" s="148">
        <f t="shared" ref="T123:T134" si="3">S123*H123</f>
        <v>0</v>
      </c>
      <c r="AR123" s="149" t="s">
        <v>247</v>
      </c>
      <c r="AT123" s="149" t="s">
        <v>243</v>
      </c>
      <c r="AU123" s="149" t="s">
        <v>80</v>
      </c>
      <c r="AY123" s="17" t="s">
        <v>241</v>
      </c>
      <c r="BE123" s="150">
        <f t="shared" ref="BE123:BE134" si="4">IF(N123="základní",J123,0)</f>
        <v>0</v>
      </c>
      <c r="BF123" s="150">
        <f t="shared" ref="BF123:BF134" si="5">IF(N123="snížená",J123,0)</f>
        <v>0</v>
      </c>
      <c r="BG123" s="150">
        <f t="shared" ref="BG123:BG134" si="6">IF(N123="zákl. přenesená",J123,0)</f>
        <v>0</v>
      </c>
      <c r="BH123" s="150">
        <f t="shared" ref="BH123:BH134" si="7">IF(N123="sníž. přenesená",J123,0)</f>
        <v>0</v>
      </c>
      <c r="BI123" s="150">
        <f t="shared" ref="BI123:BI134" si="8">IF(N123="nulová",J123,0)</f>
        <v>0</v>
      </c>
      <c r="BJ123" s="17" t="s">
        <v>86</v>
      </c>
      <c r="BK123" s="150">
        <f t="shared" ref="BK123:BK134" si="9">ROUND(I123*H123,2)</f>
        <v>0</v>
      </c>
      <c r="BL123" s="17" t="s">
        <v>247</v>
      </c>
      <c r="BM123" s="149" t="s">
        <v>4663</v>
      </c>
    </row>
    <row r="124" spans="2:65" s="1" customFormat="1" ht="16.5" customHeight="1">
      <c r="B124" s="32"/>
      <c r="C124" s="137" t="s">
        <v>86</v>
      </c>
      <c r="D124" s="137" t="s">
        <v>243</v>
      </c>
      <c r="E124" s="138" t="s">
        <v>3354</v>
      </c>
      <c r="F124" s="139" t="s">
        <v>3355</v>
      </c>
      <c r="G124" s="140" t="s">
        <v>1608</v>
      </c>
      <c r="H124" s="141">
        <v>2</v>
      </c>
      <c r="I124" s="142"/>
      <c r="J124" s="143">
        <f t="shared" si="0"/>
        <v>0</v>
      </c>
      <c r="K124" s="144"/>
      <c r="L124" s="32"/>
      <c r="M124" s="145" t="s">
        <v>1</v>
      </c>
      <c r="N124" s="146" t="s">
        <v>39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247</v>
      </c>
      <c r="AT124" s="149" t="s">
        <v>243</v>
      </c>
      <c r="AU124" s="149" t="s">
        <v>80</v>
      </c>
      <c r="AY124" s="17" t="s">
        <v>241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86</v>
      </c>
      <c r="BK124" s="150">
        <f t="shared" si="9"/>
        <v>0</v>
      </c>
      <c r="BL124" s="17" t="s">
        <v>247</v>
      </c>
      <c r="BM124" s="149" t="s">
        <v>4664</v>
      </c>
    </row>
    <row r="125" spans="2:65" s="1" customFormat="1" ht="16.5" customHeight="1">
      <c r="B125" s="32"/>
      <c r="C125" s="137" t="s">
        <v>258</v>
      </c>
      <c r="D125" s="137" t="s">
        <v>243</v>
      </c>
      <c r="E125" s="138" t="s">
        <v>3357</v>
      </c>
      <c r="F125" s="139" t="s">
        <v>3358</v>
      </c>
      <c r="G125" s="140" t="s">
        <v>1608</v>
      </c>
      <c r="H125" s="141">
        <v>12</v>
      </c>
      <c r="I125" s="142"/>
      <c r="J125" s="143">
        <f t="shared" si="0"/>
        <v>0</v>
      </c>
      <c r="K125" s="144"/>
      <c r="L125" s="32"/>
      <c r="M125" s="145" t="s">
        <v>1</v>
      </c>
      <c r="N125" s="146" t="s">
        <v>39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247</v>
      </c>
      <c r="AT125" s="149" t="s">
        <v>243</v>
      </c>
      <c r="AU125" s="149" t="s">
        <v>80</v>
      </c>
      <c r="AY125" s="17" t="s">
        <v>241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86</v>
      </c>
      <c r="BK125" s="150">
        <f t="shared" si="9"/>
        <v>0</v>
      </c>
      <c r="BL125" s="17" t="s">
        <v>247</v>
      </c>
      <c r="BM125" s="149" t="s">
        <v>4665</v>
      </c>
    </row>
    <row r="126" spans="2:65" s="1" customFormat="1" ht="16.5" customHeight="1">
      <c r="B126" s="32"/>
      <c r="C126" s="137" t="s">
        <v>247</v>
      </c>
      <c r="D126" s="137" t="s">
        <v>243</v>
      </c>
      <c r="E126" s="138" t="s">
        <v>3360</v>
      </c>
      <c r="F126" s="139" t="s">
        <v>3361</v>
      </c>
      <c r="G126" s="140" t="s">
        <v>1608</v>
      </c>
      <c r="H126" s="141">
        <v>12</v>
      </c>
      <c r="I126" s="142"/>
      <c r="J126" s="143">
        <f t="shared" si="0"/>
        <v>0</v>
      </c>
      <c r="K126" s="144"/>
      <c r="L126" s="32"/>
      <c r="M126" s="145" t="s">
        <v>1</v>
      </c>
      <c r="N126" s="146" t="s">
        <v>39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247</v>
      </c>
      <c r="AT126" s="149" t="s">
        <v>243</v>
      </c>
      <c r="AU126" s="149" t="s">
        <v>80</v>
      </c>
      <c r="AY126" s="17" t="s">
        <v>241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86</v>
      </c>
      <c r="BK126" s="150">
        <f t="shared" si="9"/>
        <v>0</v>
      </c>
      <c r="BL126" s="17" t="s">
        <v>247</v>
      </c>
      <c r="BM126" s="149" t="s">
        <v>4666</v>
      </c>
    </row>
    <row r="127" spans="2:65" s="1" customFormat="1" ht="16.5" customHeight="1">
      <c r="B127" s="32"/>
      <c r="C127" s="137" t="s">
        <v>269</v>
      </c>
      <c r="D127" s="137" t="s">
        <v>243</v>
      </c>
      <c r="E127" s="138" t="s">
        <v>3363</v>
      </c>
      <c r="F127" s="139" t="s">
        <v>3364</v>
      </c>
      <c r="G127" s="140" t="s">
        <v>1608</v>
      </c>
      <c r="H127" s="141">
        <v>4</v>
      </c>
      <c r="I127" s="142"/>
      <c r="J127" s="143">
        <f t="shared" si="0"/>
        <v>0</v>
      </c>
      <c r="K127" s="144"/>
      <c r="L127" s="32"/>
      <c r="M127" s="145" t="s">
        <v>1</v>
      </c>
      <c r="N127" s="146" t="s">
        <v>39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247</v>
      </c>
      <c r="AT127" s="149" t="s">
        <v>243</v>
      </c>
      <c r="AU127" s="149" t="s">
        <v>80</v>
      </c>
      <c r="AY127" s="17" t="s">
        <v>241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86</v>
      </c>
      <c r="BK127" s="150">
        <f t="shared" si="9"/>
        <v>0</v>
      </c>
      <c r="BL127" s="17" t="s">
        <v>247</v>
      </c>
      <c r="BM127" s="149" t="s">
        <v>4667</v>
      </c>
    </row>
    <row r="128" spans="2:65" s="1" customFormat="1" ht="16.5" customHeight="1">
      <c r="B128" s="32"/>
      <c r="C128" s="137" t="s">
        <v>274</v>
      </c>
      <c r="D128" s="137" t="s">
        <v>243</v>
      </c>
      <c r="E128" s="138" t="s">
        <v>3366</v>
      </c>
      <c r="F128" s="139" t="s">
        <v>3367</v>
      </c>
      <c r="G128" s="140" t="s">
        <v>1608</v>
      </c>
      <c r="H128" s="141">
        <v>12</v>
      </c>
      <c r="I128" s="142"/>
      <c r="J128" s="143">
        <f t="shared" si="0"/>
        <v>0</v>
      </c>
      <c r="K128" s="144"/>
      <c r="L128" s="32"/>
      <c r="M128" s="145" t="s">
        <v>1</v>
      </c>
      <c r="N128" s="146" t="s">
        <v>39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247</v>
      </c>
      <c r="AT128" s="149" t="s">
        <v>243</v>
      </c>
      <c r="AU128" s="149" t="s">
        <v>80</v>
      </c>
      <c r="AY128" s="17" t="s">
        <v>241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86</v>
      </c>
      <c r="BK128" s="150">
        <f t="shared" si="9"/>
        <v>0</v>
      </c>
      <c r="BL128" s="17" t="s">
        <v>247</v>
      </c>
      <c r="BM128" s="149" t="s">
        <v>4668</v>
      </c>
    </row>
    <row r="129" spans="2:65" s="1" customFormat="1" ht="16.5" customHeight="1">
      <c r="B129" s="32"/>
      <c r="C129" s="137" t="s">
        <v>279</v>
      </c>
      <c r="D129" s="137" t="s">
        <v>243</v>
      </c>
      <c r="E129" s="138" t="s">
        <v>3369</v>
      </c>
      <c r="F129" s="139" t="s">
        <v>3370</v>
      </c>
      <c r="G129" s="140" t="s">
        <v>299</v>
      </c>
      <c r="H129" s="141">
        <v>720</v>
      </c>
      <c r="I129" s="142"/>
      <c r="J129" s="143">
        <f t="shared" si="0"/>
        <v>0</v>
      </c>
      <c r="K129" s="144"/>
      <c r="L129" s="32"/>
      <c r="M129" s="145" t="s">
        <v>1</v>
      </c>
      <c r="N129" s="146" t="s">
        <v>39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247</v>
      </c>
      <c r="AT129" s="149" t="s">
        <v>243</v>
      </c>
      <c r="AU129" s="149" t="s">
        <v>80</v>
      </c>
      <c r="AY129" s="17" t="s">
        <v>241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86</v>
      </c>
      <c r="BK129" s="150">
        <f t="shared" si="9"/>
        <v>0</v>
      </c>
      <c r="BL129" s="17" t="s">
        <v>247</v>
      </c>
      <c r="BM129" s="149" t="s">
        <v>4669</v>
      </c>
    </row>
    <row r="130" spans="2:65" s="1" customFormat="1" ht="16.5" customHeight="1">
      <c r="B130" s="32"/>
      <c r="C130" s="137" t="s">
        <v>285</v>
      </c>
      <c r="D130" s="137" t="s">
        <v>243</v>
      </c>
      <c r="E130" s="138" t="s">
        <v>3372</v>
      </c>
      <c r="F130" s="139" t="s">
        <v>3273</v>
      </c>
      <c r="G130" s="140" t="s">
        <v>390</v>
      </c>
      <c r="H130" s="141">
        <v>1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39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247</v>
      </c>
      <c r="AT130" s="149" t="s">
        <v>243</v>
      </c>
      <c r="AU130" s="149" t="s">
        <v>80</v>
      </c>
      <c r="AY130" s="17" t="s">
        <v>241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86</v>
      </c>
      <c r="BK130" s="150">
        <f t="shared" si="9"/>
        <v>0</v>
      </c>
      <c r="BL130" s="17" t="s">
        <v>247</v>
      </c>
      <c r="BM130" s="149" t="s">
        <v>4670</v>
      </c>
    </row>
    <row r="131" spans="2:65" s="1" customFormat="1" ht="16.5" customHeight="1">
      <c r="B131" s="32"/>
      <c r="C131" s="137" t="s">
        <v>290</v>
      </c>
      <c r="D131" s="137" t="s">
        <v>243</v>
      </c>
      <c r="E131" s="138" t="s">
        <v>3374</v>
      </c>
      <c r="F131" s="139" t="s">
        <v>3276</v>
      </c>
      <c r="G131" s="140" t="s">
        <v>390</v>
      </c>
      <c r="H131" s="141">
        <v>1</v>
      </c>
      <c r="I131" s="142"/>
      <c r="J131" s="143">
        <f t="shared" si="0"/>
        <v>0</v>
      </c>
      <c r="K131" s="144"/>
      <c r="L131" s="32"/>
      <c r="M131" s="145" t="s">
        <v>1</v>
      </c>
      <c r="N131" s="146" t="s">
        <v>39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247</v>
      </c>
      <c r="AT131" s="149" t="s">
        <v>243</v>
      </c>
      <c r="AU131" s="149" t="s">
        <v>80</v>
      </c>
      <c r="AY131" s="17" t="s">
        <v>241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86</v>
      </c>
      <c r="BK131" s="150">
        <f t="shared" si="9"/>
        <v>0</v>
      </c>
      <c r="BL131" s="17" t="s">
        <v>247</v>
      </c>
      <c r="BM131" s="149" t="s">
        <v>4671</v>
      </c>
    </row>
    <row r="132" spans="2:65" s="1" customFormat="1" ht="16.5" customHeight="1">
      <c r="B132" s="32"/>
      <c r="C132" s="137" t="s">
        <v>296</v>
      </c>
      <c r="D132" s="137" t="s">
        <v>243</v>
      </c>
      <c r="E132" s="138" t="s">
        <v>3341</v>
      </c>
      <c r="F132" s="139" t="s">
        <v>3342</v>
      </c>
      <c r="G132" s="140" t="s">
        <v>390</v>
      </c>
      <c r="H132" s="141">
        <v>1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39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247</v>
      </c>
      <c r="AT132" s="149" t="s">
        <v>243</v>
      </c>
      <c r="AU132" s="149" t="s">
        <v>80</v>
      </c>
      <c r="AY132" s="17" t="s">
        <v>241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86</v>
      </c>
      <c r="BK132" s="150">
        <f t="shared" si="9"/>
        <v>0</v>
      </c>
      <c r="BL132" s="17" t="s">
        <v>247</v>
      </c>
      <c r="BM132" s="149" t="s">
        <v>4672</v>
      </c>
    </row>
    <row r="133" spans="2:65" s="1" customFormat="1" ht="16.5" customHeight="1">
      <c r="B133" s="32"/>
      <c r="C133" s="137" t="s">
        <v>304</v>
      </c>
      <c r="D133" s="137" t="s">
        <v>243</v>
      </c>
      <c r="E133" s="138" t="s">
        <v>3377</v>
      </c>
      <c r="F133" s="139" t="s">
        <v>3312</v>
      </c>
      <c r="G133" s="140" t="s">
        <v>390</v>
      </c>
      <c r="H133" s="141">
        <v>1</v>
      </c>
      <c r="I133" s="142"/>
      <c r="J133" s="143">
        <f t="shared" si="0"/>
        <v>0</v>
      </c>
      <c r="K133" s="144"/>
      <c r="L133" s="32"/>
      <c r="M133" s="145" t="s">
        <v>1</v>
      </c>
      <c r="N133" s="146" t="s">
        <v>39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247</v>
      </c>
      <c r="AT133" s="149" t="s">
        <v>243</v>
      </c>
      <c r="AU133" s="149" t="s">
        <v>80</v>
      </c>
      <c r="AY133" s="17" t="s">
        <v>241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86</v>
      </c>
      <c r="BK133" s="150">
        <f t="shared" si="9"/>
        <v>0</v>
      </c>
      <c r="BL133" s="17" t="s">
        <v>247</v>
      </c>
      <c r="BM133" s="149" t="s">
        <v>4673</v>
      </c>
    </row>
    <row r="134" spans="2:65" s="1" customFormat="1" ht="16.5" customHeight="1">
      <c r="B134" s="32"/>
      <c r="C134" s="137" t="s">
        <v>8</v>
      </c>
      <c r="D134" s="137" t="s">
        <v>243</v>
      </c>
      <c r="E134" s="138" t="s">
        <v>3379</v>
      </c>
      <c r="F134" s="139" t="s">
        <v>3282</v>
      </c>
      <c r="G134" s="140" t="s">
        <v>390</v>
      </c>
      <c r="H134" s="141">
        <v>1</v>
      </c>
      <c r="I134" s="142"/>
      <c r="J134" s="143">
        <f t="shared" si="0"/>
        <v>0</v>
      </c>
      <c r="K134" s="144"/>
      <c r="L134" s="32"/>
      <c r="M134" s="190" t="s">
        <v>1</v>
      </c>
      <c r="N134" s="191" t="s">
        <v>39</v>
      </c>
      <c r="O134" s="192"/>
      <c r="P134" s="193">
        <f t="shared" si="1"/>
        <v>0</v>
      </c>
      <c r="Q134" s="193">
        <v>0</v>
      </c>
      <c r="R134" s="193">
        <f t="shared" si="2"/>
        <v>0</v>
      </c>
      <c r="S134" s="193">
        <v>0</v>
      </c>
      <c r="T134" s="194">
        <f t="shared" si="3"/>
        <v>0</v>
      </c>
      <c r="AR134" s="149" t="s">
        <v>247</v>
      </c>
      <c r="AT134" s="149" t="s">
        <v>243</v>
      </c>
      <c r="AU134" s="149" t="s">
        <v>80</v>
      </c>
      <c r="AY134" s="17" t="s">
        <v>241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86</v>
      </c>
      <c r="BK134" s="150">
        <f t="shared" si="9"/>
        <v>0</v>
      </c>
      <c r="BL134" s="17" t="s">
        <v>247</v>
      </c>
      <c r="BM134" s="149" t="s">
        <v>4674</v>
      </c>
    </row>
    <row r="135" spans="2:65" s="1" customFormat="1" ht="7" customHeight="1"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32"/>
    </row>
  </sheetData>
  <sheetProtection algorithmName="SHA-512" hashValue="lTBhAEjEsnBFHbymYYEpkaVoWM3VjJBtfThZplCWx6ZNCAlLHCIzKEtKLPhm0vXkV6dRewSgiGFwGH2K9uP5uQ==" saltValue="DLAZ4BVm5ovOGCuhOx9eizDIRvjjc2PhtesFGUlbRHbnIz8kd73hAnpTjpeydzgyNeuSg+i/OQlfB1fWjLv6Lg==" spinCount="100000" sheet="1" objects="1" scenarios="1" formatColumns="0" formatRows="0" autoFilter="0"/>
  <autoFilter ref="C120:K134" xr:uid="{00000000-0009-0000-0000-000013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28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144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4675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ROUND(J121,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ROUND((SUM(BE121:BE127)),  2)</f>
        <v>0</v>
      </c>
      <c r="I35" s="96">
        <v>0.21</v>
      </c>
      <c r="J35" s="86">
        <f>ROUND(((SUM(BE121:BE127))*I35),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ROUND((SUM(BF121:BF127)),  2)</f>
        <v>0</v>
      </c>
      <c r="I36" s="96">
        <v>0.12</v>
      </c>
      <c r="J36" s="86">
        <f>ROUND(((SUM(BF121:BF127))*I36),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ROUND((SUM(BG121:BG127)),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ROUND((SUM(BH121:BH127)),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ROUND((SUM(BI121:BI127)),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Slaboproud 5 - SO 02 - domácí telefon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J121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3382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7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" customHeight="1">
      <c r="B106" s="32"/>
      <c r="C106" s="21" t="s">
        <v>226</v>
      </c>
      <c r="L106" s="32"/>
    </row>
    <row r="107" spans="2:47" s="1" customFormat="1" ht="7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Rozšíření kom.soc. služeb CSS Stod</v>
      </c>
      <c r="F109" s="242"/>
      <c r="G109" s="242"/>
      <c r="H109" s="242"/>
      <c r="L109" s="32"/>
    </row>
    <row r="110" spans="2:47" ht="12" customHeight="1">
      <c r="B110" s="20"/>
      <c r="C110" s="27" t="s">
        <v>175</v>
      </c>
      <c r="L110" s="20"/>
    </row>
    <row r="111" spans="2:47" s="1" customFormat="1" ht="16.5" customHeight="1">
      <c r="B111" s="32"/>
      <c r="E111" s="241" t="s">
        <v>176</v>
      </c>
      <c r="F111" s="240"/>
      <c r="G111" s="240"/>
      <c r="H111" s="240"/>
      <c r="L111" s="32"/>
    </row>
    <row r="112" spans="2:47" s="1" customFormat="1" ht="12" customHeight="1">
      <c r="B112" s="32"/>
      <c r="C112" s="27" t="s">
        <v>177</v>
      </c>
      <c r="L112" s="32"/>
    </row>
    <row r="113" spans="2:65" s="1" customFormat="1" ht="16.5" customHeight="1">
      <c r="B113" s="32"/>
      <c r="E113" s="205" t="str">
        <f>E11</f>
        <v>Slaboproud 5 - SO 02 - domácí telefon</v>
      </c>
      <c r="F113" s="240"/>
      <c r="G113" s="240"/>
      <c r="H113" s="240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</v>
      </c>
      <c r="I115" s="27" t="s">
        <v>22</v>
      </c>
      <c r="J115" s="52" t="str">
        <f>IF(J14="","",J14)</f>
        <v>27. 10. 2024</v>
      </c>
      <c r="L115" s="32"/>
    </row>
    <row r="116" spans="2:65" s="1" customFormat="1" ht="7" customHeight="1">
      <c r="B116" s="32"/>
      <c r="L116" s="32"/>
    </row>
    <row r="117" spans="2:65" s="1" customFormat="1" ht="15.25" customHeight="1">
      <c r="B117" s="32"/>
      <c r="C117" s="27" t="s">
        <v>24</v>
      </c>
      <c r="F117" s="25" t="str">
        <f>E17</f>
        <v xml:space="preserve"> </v>
      </c>
      <c r="I117" s="27" t="s">
        <v>29</v>
      </c>
      <c r="J117" s="30" t="str">
        <f>E23</f>
        <v xml:space="preserve"> </v>
      </c>
      <c r="L117" s="32"/>
    </row>
    <row r="118" spans="2:65" s="1" customFormat="1" ht="15.25" customHeight="1">
      <c r="B118" s="32"/>
      <c r="C118" s="27" t="s">
        <v>27</v>
      </c>
      <c r="F118" s="25" t="str">
        <f>IF(E20="","",E20)</f>
        <v>Vyplň údaj</v>
      </c>
      <c r="I118" s="27" t="s">
        <v>31</v>
      </c>
      <c r="J118" s="30" t="str">
        <f>E26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6"/>
      <c r="C120" s="117" t="s">
        <v>227</v>
      </c>
      <c r="D120" s="118" t="s">
        <v>58</v>
      </c>
      <c r="E120" s="118" t="s">
        <v>54</v>
      </c>
      <c r="F120" s="118" t="s">
        <v>55</v>
      </c>
      <c r="G120" s="118" t="s">
        <v>228</v>
      </c>
      <c r="H120" s="118" t="s">
        <v>229</v>
      </c>
      <c r="I120" s="118" t="s">
        <v>230</v>
      </c>
      <c r="J120" s="119" t="s">
        <v>181</v>
      </c>
      <c r="K120" s="120" t="s">
        <v>231</v>
      </c>
      <c r="L120" s="116"/>
      <c r="M120" s="59" t="s">
        <v>1</v>
      </c>
      <c r="N120" s="60" t="s">
        <v>37</v>
      </c>
      <c r="O120" s="60" t="s">
        <v>232</v>
      </c>
      <c r="P120" s="60" t="s">
        <v>233</v>
      </c>
      <c r="Q120" s="60" t="s">
        <v>234</v>
      </c>
      <c r="R120" s="60" t="s">
        <v>235</v>
      </c>
      <c r="S120" s="60" t="s">
        <v>236</v>
      </c>
      <c r="T120" s="61" t="s">
        <v>237</v>
      </c>
    </row>
    <row r="121" spans="2:65" s="1" customFormat="1" ht="22.75" customHeight="1">
      <c r="B121" s="32"/>
      <c r="C121" s="64" t="s">
        <v>238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72</v>
      </c>
      <c r="AU121" s="17" t="s">
        <v>183</v>
      </c>
      <c r="BK121" s="124">
        <f>BK122</f>
        <v>0</v>
      </c>
    </row>
    <row r="122" spans="2:65" s="11" customFormat="1" ht="26" customHeight="1">
      <c r="B122" s="125"/>
      <c r="D122" s="126" t="s">
        <v>72</v>
      </c>
      <c r="E122" s="127" t="s">
        <v>2880</v>
      </c>
      <c r="F122" s="127" t="s">
        <v>3383</v>
      </c>
      <c r="I122" s="128"/>
      <c r="J122" s="129">
        <f>BK122</f>
        <v>0</v>
      </c>
      <c r="L122" s="125"/>
      <c r="M122" s="130"/>
      <c r="P122" s="131">
        <f>SUM(P123:P127)</f>
        <v>0</v>
      </c>
      <c r="R122" s="131">
        <f>SUM(R123:R127)</f>
        <v>0</v>
      </c>
      <c r="T122" s="132">
        <f>SUM(T123:T127)</f>
        <v>0</v>
      </c>
      <c r="AR122" s="126" t="s">
        <v>80</v>
      </c>
      <c r="AT122" s="133" t="s">
        <v>72</v>
      </c>
      <c r="AU122" s="133" t="s">
        <v>73</v>
      </c>
      <c r="AY122" s="126" t="s">
        <v>241</v>
      </c>
      <c r="BK122" s="134">
        <f>SUM(BK123:BK127)</f>
        <v>0</v>
      </c>
    </row>
    <row r="123" spans="2:65" s="1" customFormat="1" ht="16.5" customHeight="1">
      <c r="B123" s="32"/>
      <c r="C123" s="137" t="s">
        <v>80</v>
      </c>
      <c r="D123" s="137" t="s">
        <v>243</v>
      </c>
      <c r="E123" s="138" t="s">
        <v>3384</v>
      </c>
      <c r="F123" s="139" t="s">
        <v>3385</v>
      </c>
      <c r="G123" s="140" t="s">
        <v>1608</v>
      </c>
      <c r="H123" s="141">
        <v>1</v>
      </c>
      <c r="I123" s="142"/>
      <c r="J123" s="143">
        <f>ROUND(I123*H123,2)</f>
        <v>0</v>
      </c>
      <c r="K123" s="144"/>
      <c r="L123" s="32"/>
      <c r="M123" s="145" t="s">
        <v>1</v>
      </c>
      <c r="N123" s="146" t="s">
        <v>39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247</v>
      </c>
      <c r="AT123" s="149" t="s">
        <v>243</v>
      </c>
      <c r="AU123" s="149" t="s">
        <v>80</v>
      </c>
      <c r="AY123" s="17" t="s">
        <v>241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86</v>
      </c>
      <c r="BK123" s="150">
        <f>ROUND(I123*H123,2)</f>
        <v>0</v>
      </c>
      <c r="BL123" s="17" t="s">
        <v>247</v>
      </c>
      <c r="BM123" s="149" t="s">
        <v>4676</v>
      </c>
    </row>
    <row r="124" spans="2:65" s="1" customFormat="1" ht="16.5" customHeight="1">
      <c r="B124" s="32"/>
      <c r="C124" s="137" t="s">
        <v>86</v>
      </c>
      <c r="D124" s="137" t="s">
        <v>243</v>
      </c>
      <c r="E124" s="138" t="s">
        <v>3387</v>
      </c>
      <c r="F124" s="139" t="s">
        <v>3388</v>
      </c>
      <c r="G124" s="140" t="s">
        <v>1608</v>
      </c>
      <c r="H124" s="141">
        <v>1</v>
      </c>
      <c r="I124" s="142"/>
      <c r="J124" s="143">
        <f>ROUND(I124*H124,2)</f>
        <v>0</v>
      </c>
      <c r="K124" s="144"/>
      <c r="L124" s="32"/>
      <c r="M124" s="145" t="s">
        <v>1</v>
      </c>
      <c r="N124" s="146" t="s">
        <v>39</v>
      </c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49" t="s">
        <v>247</v>
      </c>
      <c r="AT124" s="149" t="s">
        <v>243</v>
      </c>
      <c r="AU124" s="149" t="s">
        <v>80</v>
      </c>
      <c r="AY124" s="17" t="s">
        <v>241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7" t="s">
        <v>86</v>
      </c>
      <c r="BK124" s="150">
        <f>ROUND(I124*H124,2)</f>
        <v>0</v>
      </c>
      <c r="BL124" s="17" t="s">
        <v>247</v>
      </c>
      <c r="BM124" s="149" t="s">
        <v>4677</v>
      </c>
    </row>
    <row r="125" spans="2:65" s="1" customFormat="1" ht="16.5" customHeight="1">
      <c r="B125" s="32"/>
      <c r="C125" s="137" t="s">
        <v>258</v>
      </c>
      <c r="D125" s="137" t="s">
        <v>243</v>
      </c>
      <c r="E125" s="138" t="s">
        <v>3390</v>
      </c>
      <c r="F125" s="139" t="s">
        <v>3391</v>
      </c>
      <c r="G125" s="140" t="s">
        <v>299</v>
      </c>
      <c r="H125" s="141">
        <v>72</v>
      </c>
      <c r="I125" s="142"/>
      <c r="J125" s="143">
        <f>ROUND(I125*H125,2)</f>
        <v>0</v>
      </c>
      <c r="K125" s="144"/>
      <c r="L125" s="32"/>
      <c r="M125" s="145" t="s">
        <v>1</v>
      </c>
      <c r="N125" s="146" t="s">
        <v>39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247</v>
      </c>
      <c r="AT125" s="149" t="s">
        <v>243</v>
      </c>
      <c r="AU125" s="149" t="s">
        <v>80</v>
      </c>
      <c r="AY125" s="17" t="s">
        <v>241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86</v>
      </c>
      <c r="BK125" s="150">
        <f>ROUND(I125*H125,2)</f>
        <v>0</v>
      </c>
      <c r="BL125" s="17" t="s">
        <v>247</v>
      </c>
      <c r="BM125" s="149" t="s">
        <v>4678</v>
      </c>
    </row>
    <row r="126" spans="2:65" s="1" customFormat="1" ht="16.5" customHeight="1">
      <c r="B126" s="32"/>
      <c r="C126" s="137" t="s">
        <v>247</v>
      </c>
      <c r="D126" s="137" t="s">
        <v>243</v>
      </c>
      <c r="E126" s="138" t="s">
        <v>3393</v>
      </c>
      <c r="F126" s="139" t="s">
        <v>3394</v>
      </c>
      <c r="G126" s="140" t="s">
        <v>299</v>
      </c>
      <c r="H126" s="141">
        <v>72</v>
      </c>
      <c r="I126" s="142"/>
      <c r="J126" s="143">
        <f>ROUND(I126*H126,2)</f>
        <v>0</v>
      </c>
      <c r="K126" s="144"/>
      <c r="L126" s="32"/>
      <c r="M126" s="145" t="s">
        <v>1</v>
      </c>
      <c r="N126" s="146" t="s">
        <v>39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247</v>
      </c>
      <c r="AT126" s="149" t="s">
        <v>243</v>
      </c>
      <c r="AU126" s="149" t="s">
        <v>80</v>
      </c>
      <c r="AY126" s="17" t="s">
        <v>241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86</v>
      </c>
      <c r="BK126" s="150">
        <f>ROUND(I126*H126,2)</f>
        <v>0</v>
      </c>
      <c r="BL126" s="17" t="s">
        <v>247</v>
      </c>
      <c r="BM126" s="149" t="s">
        <v>4679</v>
      </c>
    </row>
    <row r="127" spans="2:65" s="1" customFormat="1" ht="16.5" customHeight="1">
      <c r="B127" s="32"/>
      <c r="C127" s="137" t="s">
        <v>269</v>
      </c>
      <c r="D127" s="137" t="s">
        <v>243</v>
      </c>
      <c r="E127" s="138" t="s">
        <v>3396</v>
      </c>
      <c r="F127" s="139" t="s">
        <v>3397</v>
      </c>
      <c r="G127" s="140" t="s">
        <v>390</v>
      </c>
      <c r="H127" s="141">
        <v>1</v>
      </c>
      <c r="I127" s="142"/>
      <c r="J127" s="143">
        <f>ROUND(I127*H127,2)</f>
        <v>0</v>
      </c>
      <c r="K127" s="144"/>
      <c r="L127" s="32"/>
      <c r="M127" s="190" t="s">
        <v>1</v>
      </c>
      <c r="N127" s="191" t="s">
        <v>39</v>
      </c>
      <c r="O127" s="192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AR127" s="149" t="s">
        <v>247</v>
      </c>
      <c r="AT127" s="149" t="s">
        <v>243</v>
      </c>
      <c r="AU127" s="149" t="s">
        <v>80</v>
      </c>
      <c r="AY127" s="17" t="s">
        <v>241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86</v>
      </c>
      <c r="BK127" s="150">
        <f>ROUND(I127*H127,2)</f>
        <v>0</v>
      </c>
      <c r="BL127" s="17" t="s">
        <v>247</v>
      </c>
      <c r="BM127" s="149" t="s">
        <v>4680</v>
      </c>
    </row>
    <row r="128" spans="2:65" s="1" customFormat="1" ht="7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</sheetData>
  <sheetProtection algorithmName="SHA-512" hashValue="PfokXaejpQbhP4phIMIzuvsDmzk3kfmDUV2kYkEGsw61I0SN9lLELFjiTfhB8GkflBtqWt6uabir83D8L23jPA==" saltValue="9jszpp5Pfe7us2ONyin8Pt+Qf5DKN6qDCqk2yldDMuivk/cT/YoKFT7kMASHlhWdDhkn977RSWGj2r+Hjxycfg==" spinCount="100000" sheet="1" objects="1" scenarios="1" formatColumns="0" formatRows="0" autoFilter="0"/>
  <autoFilter ref="C120:K127" xr:uid="{00000000-0009-0000-0000-000014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62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147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4681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ROUND(J127,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ROUND((SUM(BE127:BE161)),  2)</f>
        <v>0</v>
      </c>
      <c r="I35" s="96">
        <v>0.21</v>
      </c>
      <c r="J35" s="86">
        <f>ROUND(((SUM(BE127:BE161))*I35),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ROUND((SUM(BF127:BF161)),  2)</f>
        <v>0</v>
      </c>
      <c r="I36" s="96">
        <v>0.12</v>
      </c>
      <c r="J36" s="86">
        <f>ROUND(((SUM(BF127:BF161))*I36),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ROUND((SUM(BG127:BG161)),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ROUND((SUM(BH127:BH161)),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ROUND((SUM(BI127:BI161)),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FVE SO02 - SO 02_FVE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J127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3400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20" customHeight="1">
      <c r="B100" s="112"/>
      <c r="D100" s="113" t="s">
        <v>3401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20" customHeight="1">
      <c r="B101" s="112"/>
      <c r="D101" s="113" t="s">
        <v>3402</v>
      </c>
      <c r="E101" s="114"/>
      <c r="F101" s="114"/>
      <c r="G101" s="114"/>
      <c r="H101" s="114"/>
      <c r="I101" s="114"/>
      <c r="J101" s="115">
        <f>J136</f>
        <v>0</v>
      </c>
      <c r="L101" s="112"/>
    </row>
    <row r="102" spans="2:47" s="9" customFormat="1" ht="20" customHeight="1">
      <c r="B102" s="112"/>
      <c r="D102" s="113" t="s">
        <v>3403</v>
      </c>
      <c r="E102" s="114"/>
      <c r="F102" s="114"/>
      <c r="G102" s="114"/>
      <c r="H102" s="114"/>
      <c r="I102" s="114"/>
      <c r="J102" s="115">
        <f>J141</f>
        <v>0</v>
      </c>
      <c r="L102" s="112"/>
    </row>
    <row r="103" spans="2:47" s="9" customFormat="1" ht="20" customHeight="1">
      <c r="B103" s="112"/>
      <c r="D103" s="113" t="s">
        <v>3404</v>
      </c>
      <c r="E103" s="114"/>
      <c r="F103" s="114"/>
      <c r="G103" s="114"/>
      <c r="H103" s="114"/>
      <c r="I103" s="114"/>
      <c r="J103" s="115">
        <f>J147</f>
        <v>0</v>
      </c>
      <c r="L103" s="112"/>
    </row>
    <row r="104" spans="2:47" s="9" customFormat="1" ht="20" customHeight="1">
      <c r="B104" s="112"/>
      <c r="D104" s="113" t="s">
        <v>3405</v>
      </c>
      <c r="E104" s="114"/>
      <c r="F104" s="114"/>
      <c r="G104" s="114"/>
      <c r="H104" s="114"/>
      <c r="I104" s="114"/>
      <c r="J104" s="115">
        <f>J154</f>
        <v>0</v>
      </c>
      <c r="L104" s="112"/>
    </row>
    <row r="105" spans="2:47" s="9" customFormat="1" ht="20" customHeight="1">
      <c r="B105" s="112"/>
      <c r="D105" s="113" t="s">
        <v>3406</v>
      </c>
      <c r="E105" s="114"/>
      <c r="F105" s="114"/>
      <c r="G105" s="114"/>
      <c r="H105" s="114"/>
      <c r="I105" s="114"/>
      <c r="J105" s="115">
        <f>J158</f>
        <v>0</v>
      </c>
      <c r="L105" s="112"/>
    </row>
    <row r="106" spans="2:47" s="1" customFormat="1" ht="21.75" customHeight="1">
      <c r="B106" s="32"/>
      <c r="L106" s="32"/>
    </row>
    <row r="107" spans="2:47" s="1" customFormat="1" ht="7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" customHeight="1">
      <c r="B112" s="32"/>
      <c r="C112" s="21" t="s">
        <v>226</v>
      </c>
      <c r="L112" s="32"/>
    </row>
    <row r="113" spans="2:63" s="1" customFormat="1" ht="7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1" t="str">
        <f>E7</f>
        <v>Rozšíření kom.soc. služeb CSS Stod</v>
      </c>
      <c r="F115" s="242"/>
      <c r="G115" s="242"/>
      <c r="H115" s="242"/>
      <c r="L115" s="32"/>
    </row>
    <row r="116" spans="2:63" ht="12" customHeight="1">
      <c r="B116" s="20"/>
      <c r="C116" s="27" t="s">
        <v>175</v>
      </c>
      <c r="L116" s="20"/>
    </row>
    <row r="117" spans="2:63" s="1" customFormat="1" ht="16.5" customHeight="1">
      <c r="B117" s="32"/>
      <c r="E117" s="241" t="s">
        <v>176</v>
      </c>
      <c r="F117" s="240"/>
      <c r="G117" s="240"/>
      <c r="H117" s="240"/>
      <c r="L117" s="32"/>
    </row>
    <row r="118" spans="2:63" s="1" customFormat="1" ht="12" customHeight="1">
      <c r="B118" s="32"/>
      <c r="C118" s="27" t="s">
        <v>177</v>
      </c>
      <c r="L118" s="32"/>
    </row>
    <row r="119" spans="2:63" s="1" customFormat="1" ht="16.5" customHeight="1">
      <c r="B119" s="32"/>
      <c r="E119" s="205" t="str">
        <f>E11</f>
        <v>FVE SO02 - SO 02_FVE</v>
      </c>
      <c r="F119" s="240"/>
      <c r="G119" s="240"/>
      <c r="H119" s="240"/>
      <c r="L119" s="32"/>
    </row>
    <row r="120" spans="2:63" s="1" customFormat="1" ht="7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 xml:space="preserve"> </v>
      </c>
      <c r="I121" s="27" t="s">
        <v>22</v>
      </c>
      <c r="J121" s="52" t="str">
        <f>IF(J14="","",J14)</f>
        <v>27. 10. 2024</v>
      </c>
      <c r="L121" s="32"/>
    </row>
    <row r="122" spans="2:63" s="1" customFormat="1" ht="7" customHeight="1">
      <c r="B122" s="32"/>
      <c r="L122" s="32"/>
    </row>
    <row r="123" spans="2:63" s="1" customFormat="1" ht="15.25" customHeight="1">
      <c r="B123" s="32"/>
      <c r="C123" s="27" t="s">
        <v>24</v>
      </c>
      <c r="F123" s="25" t="str">
        <f>E17</f>
        <v xml:space="preserve"> </v>
      </c>
      <c r="I123" s="27" t="s">
        <v>29</v>
      </c>
      <c r="J123" s="30" t="str">
        <f>E23</f>
        <v xml:space="preserve"> </v>
      </c>
      <c r="L123" s="32"/>
    </row>
    <row r="124" spans="2:63" s="1" customFormat="1" ht="15.25" customHeight="1">
      <c r="B124" s="32"/>
      <c r="C124" s="27" t="s">
        <v>27</v>
      </c>
      <c r="F124" s="25" t="str">
        <f>IF(E20="","",E20)</f>
        <v>Vyplň údaj</v>
      </c>
      <c r="I124" s="27" t="s">
        <v>31</v>
      </c>
      <c r="J124" s="30" t="str">
        <f>E26</f>
        <v xml:space="preserve"> </v>
      </c>
      <c r="L124" s="32"/>
    </row>
    <row r="125" spans="2:63" s="1" customFormat="1" ht="10.25" customHeight="1">
      <c r="B125" s="32"/>
      <c r="L125" s="32"/>
    </row>
    <row r="126" spans="2:63" s="10" customFormat="1" ht="29.25" customHeight="1">
      <c r="B126" s="116"/>
      <c r="C126" s="117" t="s">
        <v>227</v>
      </c>
      <c r="D126" s="118" t="s">
        <v>58</v>
      </c>
      <c r="E126" s="118" t="s">
        <v>54</v>
      </c>
      <c r="F126" s="118" t="s">
        <v>55</v>
      </c>
      <c r="G126" s="118" t="s">
        <v>228</v>
      </c>
      <c r="H126" s="118" t="s">
        <v>229</v>
      </c>
      <c r="I126" s="118" t="s">
        <v>230</v>
      </c>
      <c r="J126" s="119" t="s">
        <v>181</v>
      </c>
      <c r="K126" s="120" t="s">
        <v>231</v>
      </c>
      <c r="L126" s="116"/>
      <c r="M126" s="59" t="s">
        <v>1</v>
      </c>
      <c r="N126" s="60" t="s">
        <v>37</v>
      </c>
      <c r="O126" s="60" t="s">
        <v>232</v>
      </c>
      <c r="P126" s="60" t="s">
        <v>233</v>
      </c>
      <c r="Q126" s="60" t="s">
        <v>234</v>
      </c>
      <c r="R126" s="60" t="s">
        <v>235</v>
      </c>
      <c r="S126" s="60" t="s">
        <v>236</v>
      </c>
      <c r="T126" s="61" t="s">
        <v>237</v>
      </c>
    </row>
    <row r="127" spans="2:63" s="1" customFormat="1" ht="22.75" customHeight="1">
      <c r="B127" s="32"/>
      <c r="C127" s="64" t="s">
        <v>238</v>
      </c>
      <c r="J127" s="121">
        <f>BK127</f>
        <v>0</v>
      </c>
      <c r="L127" s="32"/>
      <c r="M127" s="62"/>
      <c r="N127" s="53"/>
      <c r="O127" s="53"/>
      <c r="P127" s="122">
        <f>P128</f>
        <v>0</v>
      </c>
      <c r="Q127" s="53"/>
      <c r="R127" s="122">
        <f>R128</f>
        <v>0</v>
      </c>
      <c r="S127" s="53"/>
      <c r="T127" s="123">
        <f>T128</f>
        <v>0</v>
      </c>
      <c r="AT127" s="17" t="s">
        <v>72</v>
      </c>
      <c r="AU127" s="17" t="s">
        <v>183</v>
      </c>
      <c r="BK127" s="124">
        <f>BK128</f>
        <v>0</v>
      </c>
    </row>
    <row r="128" spans="2:63" s="11" customFormat="1" ht="26" customHeight="1">
      <c r="B128" s="125"/>
      <c r="D128" s="126" t="s">
        <v>72</v>
      </c>
      <c r="E128" s="127" t="s">
        <v>1004</v>
      </c>
      <c r="F128" s="127" t="s">
        <v>3407</v>
      </c>
      <c r="I128" s="128"/>
      <c r="J128" s="129">
        <f>BK128</f>
        <v>0</v>
      </c>
      <c r="L128" s="125"/>
      <c r="M128" s="130"/>
      <c r="P128" s="131">
        <f>P129+P136+P141+P147+P154+P158</f>
        <v>0</v>
      </c>
      <c r="R128" s="131">
        <f>R129+R136+R141+R147+R154+R158</f>
        <v>0</v>
      </c>
      <c r="T128" s="132">
        <f>T129+T136+T141+T147+T154+T158</f>
        <v>0</v>
      </c>
      <c r="AR128" s="126" t="s">
        <v>86</v>
      </c>
      <c r="AT128" s="133" t="s">
        <v>72</v>
      </c>
      <c r="AU128" s="133" t="s">
        <v>73</v>
      </c>
      <c r="AY128" s="126" t="s">
        <v>241</v>
      </c>
      <c r="BK128" s="134">
        <f>BK129+BK136+BK141+BK147+BK154+BK158</f>
        <v>0</v>
      </c>
    </row>
    <row r="129" spans="2:65" s="11" customFormat="1" ht="22.75" customHeight="1">
      <c r="B129" s="125"/>
      <c r="D129" s="126" t="s">
        <v>72</v>
      </c>
      <c r="E129" s="135" t="s">
        <v>2880</v>
      </c>
      <c r="F129" s="135" t="s">
        <v>3408</v>
      </c>
      <c r="I129" s="128"/>
      <c r="J129" s="136">
        <f>BK129</f>
        <v>0</v>
      </c>
      <c r="L129" s="125"/>
      <c r="M129" s="130"/>
      <c r="P129" s="131">
        <f>SUM(P130:P135)</f>
        <v>0</v>
      </c>
      <c r="R129" s="131">
        <f>SUM(R130:R135)</f>
        <v>0</v>
      </c>
      <c r="T129" s="132">
        <f>SUM(T130:T135)</f>
        <v>0</v>
      </c>
      <c r="AR129" s="126" t="s">
        <v>80</v>
      </c>
      <c r="AT129" s="133" t="s">
        <v>72</v>
      </c>
      <c r="AU129" s="133" t="s">
        <v>80</v>
      </c>
      <c r="AY129" s="126" t="s">
        <v>241</v>
      </c>
      <c r="BK129" s="134">
        <f>SUM(BK130:BK135)</f>
        <v>0</v>
      </c>
    </row>
    <row r="130" spans="2:65" s="1" customFormat="1" ht="16.5" customHeight="1">
      <c r="B130" s="32"/>
      <c r="C130" s="137" t="s">
        <v>80</v>
      </c>
      <c r="D130" s="137" t="s">
        <v>243</v>
      </c>
      <c r="E130" s="138" t="s">
        <v>3409</v>
      </c>
      <c r="F130" s="139" t="s">
        <v>3410</v>
      </c>
      <c r="G130" s="140" t="s">
        <v>1608</v>
      </c>
      <c r="H130" s="141">
        <v>22</v>
      </c>
      <c r="I130" s="142"/>
      <c r="J130" s="143">
        <f t="shared" ref="J130:J135" si="0">ROUND(I130*H130,2)</f>
        <v>0</v>
      </c>
      <c r="K130" s="144"/>
      <c r="L130" s="32"/>
      <c r="M130" s="145" t="s">
        <v>1</v>
      </c>
      <c r="N130" s="146" t="s">
        <v>39</v>
      </c>
      <c r="P130" s="147">
        <f t="shared" ref="P130:P135" si="1">O130*H130</f>
        <v>0</v>
      </c>
      <c r="Q130" s="147">
        <v>0</v>
      </c>
      <c r="R130" s="147">
        <f t="shared" ref="R130:R135" si="2">Q130*H130</f>
        <v>0</v>
      </c>
      <c r="S130" s="147">
        <v>0</v>
      </c>
      <c r="T130" s="148">
        <f t="shared" ref="T130:T135" si="3">S130*H130</f>
        <v>0</v>
      </c>
      <c r="AR130" s="149" t="s">
        <v>247</v>
      </c>
      <c r="AT130" s="149" t="s">
        <v>243</v>
      </c>
      <c r="AU130" s="149" t="s">
        <v>86</v>
      </c>
      <c r="AY130" s="17" t="s">
        <v>241</v>
      </c>
      <c r="BE130" s="150">
        <f t="shared" ref="BE130:BE135" si="4">IF(N130="základní",J130,0)</f>
        <v>0</v>
      </c>
      <c r="BF130" s="150">
        <f t="shared" ref="BF130:BF135" si="5">IF(N130="snížená",J130,0)</f>
        <v>0</v>
      </c>
      <c r="BG130" s="150">
        <f t="shared" ref="BG130:BG135" si="6">IF(N130="zákl. přenesená",J130,0)</f>
        <v>0</v>
      </c>
      <c r="BH130" s="150">
        <f t="shared" ref="BH130:BH135" si="7">IF(N130="sníž. přenesená",J130,0)</f>
        <v>0</v>
      </c>
      <c r="BI130" s="150">
        <f t="shared" ref="BI130:BI135" si="8">IF(N130="nulová",J130,0)</f>
        <v>0</v>
      </c>
      <c r="BJ130" s="17" t="s">
        <v>86</v>
      </c>
      <c r="BK130" s="150">
        <f t="shared" ref="BK130:BK135" si="9">ROUND(I130*H130,2)</f>
        <v>0</v>
      </c>
      <c r="BL130" s="17" t="s">
        <v>247</v>
      </c>
      <c r="BM130" s="149" t="s">
        <v>4682</v>
      </c>
    </row>
    <row r="131" spans="2:65" s="1" customFormat="1" ht="16.5" customHeight="1">
      <c r="B131" s="32"/>
      <c r="C131" s="137" t="s">
        <v>86</v>
      </c>
      <c r="D131" s="137" t="s">
        <v>243</v>
      </c>
      <c r="E131" s="138" t="s">
        <v>3412</v>
      </c>
      <c r="F131" s="139" t="s">
        <v>3413</v>
      </c>
      <c r="G131" s="140" t="s">
        <v>1608</v>
      </c>
      <c r="H131" s="141">
        <v>22</v>
      </c>
      <c r="I131" s="142"/>
      <c r="J131" s="143">
        <f t="shared" si="0"/>
        <v>0</v>
      </c>
      <c r="K131" s="144"/>
      <c r="L131" s="32"/>
      <c r="M131" s="145" t="s">
        <v>1</v>
      </c>
      <c r="N131" s="146" t="s">
        <v>39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247</v>
      </c>
      <c r="AT131" s="149" t="s">
        <v>243</v>
      </c>
      <c r="AU131" s="149" t="s">
        <v>86</v>
      </c>
      <c r="AY131" s="17" t="s">
        <v>241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86</v>
      </c>
      <c r="BK131" s="150">
        <f t="shared" si="9"/>
        <v>0</v>
      </c>
      <c r="BL131" s="17" t="s">
        <v>247</v>
      </c>
      <c r="BM131" s="149" t="s">
        <v>4683</v>
      </c>
    </row>
    <row r="132" spans="2:65" s="1" customFormat="1" ht="16.5" customHeight="1">
      <c r="B132" s="32"/>
      <c r="C132" s="137" t="s">
        <v>258</v>
      </c>
      <c r="D132" s="137" t="s">
        <v>243</v>
      </c>
      <c r="E132" s="138" t="s">
        <v>3415</v>
      </c>
      <c r="F132" s="139" t="s">
        <v>3416</v>
      </c>
      <c r="G132" s="140" t="s">
        <v>390</v>
      </c>
      <c r="H132" s="141">
        <v>1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39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247</v>
      </c>
      <c r="AT132" s="149" t="s">
        <v>243</v>
      </c>
      <c r="AU132" s="149" t="s">
        <v>86</v>
      </c>
      <c r="AY132" s="17" t="s">
        <v>241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86</v>
      </c>
      <c r="BK132" s="150">
        <f t="shared" si="9"/>
        <v>0</v>
      </c>
      <c r="BL132" s="17" t="s">
        <v>247</v>
      </c>
      <c r="BM132" s="149" t="s">
        <v>4684</v>
      </c>
    </row>
    <row r="133" spans="2:65" s="1" customFormat="1" ht="16.5" customHeight="1">
      <c r="B133" s="32"/>
      <c r="C133" s="137" t="s">
        <v>247</v>
      </c>
      <c r="D133" s="137" t="s">
        <v>243</v>
      </c>
      <c r="E133" s="138" t="s">
        <v>3418</v>
      </c>
      <c r="F133" s="139" t="s">
        <v>3419</v>
      </c>
      <c r="G133" s="140" t="s">
        <v>390</v>
      </c>
      <c r="H133" s="141">
        <v>1</v>
      </c>
      <c r="I133" s="142"/>
      <c r="J133" s="143">
        <f t="shared" si="0"/>
        <v>0</v>
      </c>
      <c r="K133" s="144"/>
      <c r="L133" s="32"/>
      <c r="M133" s="145" t="s">
        <v>1</v>
      </c>
      <c r="N133" s="146" t="s">
        <v>39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247</v>
      </c>
      <c r="AT133" s="149" t="s">
        <v>243</v>
      </c>
      <c r="AU133" s="149" t="s">
        <v>86</v>
      </c>
      <c r="AY133" s="17" t="s">
        <v>241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86</v>
      </c>
      <c r="BK133" s="150">
        <f t="shared" si="9"/>
        <v>0</v>
      </c>
      <c r="BL133" s="17" t="s">
        <v>247</v>
      </c>
      <c r="BM133" s="149" t="s">
        <v>4685</v>
      </c>
    </row>
    <row r="134" spans="2:65" s="1" customFormat="1" ht="16.5" customHeight="1">
      <c r="B134" s="32"/>
      <c r="C134" s="137" t="s">
        <v>269</v>
      </c>
      <c r="D134" s="137" t="s">
        <v>243</v>
      </c>
      <c r="E134" s="138" t="s">
        <v>3421</v>
      </c>
      <c r="F134" s="139" t="s">
        <v>3422</v>
      </c>
      <c r="G134" s="140" t="s">
        <v>390</v>
      </c>
      <c r="H134" s="141">
        <v>1</v>
      </c>
      <c r="I134" s="142"/>
      <c r="J134" s="143">
        <f t="shared" si="0"/>
        <v>0</v>
      </c>
      <c r="K134" s="144"/>
      <c r="L134" s="32"/>
      <c r="M134" s="145" t="s">
        <v>1</v>
      </c>
      <c r="N134" s="146" t="s">
        <v>39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247</v>
      </c>
      <c r="AT134" s="149" t="s">
        <v>243</v>
      </c>
      <c r="AU134" s="149" t="s">
        <v>86</v>
      </c>
      <c r="AY134" s="17" t="s">
        <v>241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86</v>
      </c>
      <c r="BK134" s="150">
        <f t="shared" si="9"/>
        <v>0</v>
      </c>
      <c r="BL134" s="17" t="s">
        <v>247</v>
      </c>
      <c r="BM134" s="149" t="s">
        <v>4686</v>
      </c>
    </row>
    <row r="135" spans="2:65" s="1" customFormat="1" ht="16.5" customHeight="1">
      <c r="B135" s="32"/>
      <c r="C135" s="137" t="s">
        <v>274</v>
      </c>
      <c r="D135" s="137" t="s">
        <v>243</v>
      </c>
      <c r="E135" s="138" t="s">
        <v>3424</v>
      </c>
      <c r="F135" s="139" t="s">
        <v>3425</v>
      </c>
      <c r="G135" s="140" t="s">
        <v>390</v>
      </c>
      <c r="H135" s="141">
        <v>1</v>
      </c>
      <c r="I135" s="142"/>
      <c r="J135" s="143">
        <f t="shared" si="0"/>
        <v>0</v>
      </c>
      <c r="K135" s="144"/>
      <c r="L135" s="32"/>
      <c r="M135" s="145" t="s">
        <v>1</v>
      </c>
      <c r="N135" s="146" t="s">
        <v>39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247</v>
      </c>
      <c r="AT135" s="149" t="s">
        <v>243</v>
      </c>
      <c r="AU135" s="149" t="s">
        <v>86</v>
      </c>
      <c r="AY135" s="17" t="s">
        <v>241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86</v>
      </c>
      <c r="BK135" s="150">
        <f t="shared" si="9"/>
        <v>0</v>
      </c>
      <c r="BL135" s="17" t="s">
        <v>247</v>
      </c>
      <c r="BM135" s="149" t="s">
        <v>4687</v>
      </c>
    </row>
    <row r="136" spans="2:65" s="11" customFormat="1" ht="22.75" customHeight="1">
      <c r="B136" s="125"/>
      <c r="D136" s="126" t="s">
        <v>72</v>
      </c>
      <c r="E136" s="135" t="s">
        <v>3427</v>
      </c>
      <c r="F136" s="135" t="s">
        <v>3428</v>
      </c>
      <c r="I136" s="128"/>
      <c r="J136" s="136">
        <f>BK136</f>
        <v>0</v>
      </c>
      <c r="L136" s="125"/>
      <c r="M136" s="130"/>
      <c r="P136" s="131">
        <f>SUM(P137:P140)</f>
        <v>0</v>
      </c>
      <c r="R136" s="131">
        <f>SUM(R137:R140)</f>
        <v>0</v>
      </c>
      <c r="T136" s="132">
        <f>SUM(T137:T140)</f>
        <v>0</v>
      </c>
      <c r="AR136" s="126" t="s">
        <v>80</v>
      </c>
      <c r="AT136" s="133" t="s">
        <v>72</v>
      </c>
      <c r="AU136" s="133" t="s">
        <v>80</v>
      </c>
      <c r="AY136" s="126" t="s">
        <v>241</v>
      </c>
      <c r="BK136" s="134">
        <f>SUM(BK137:BK140)</f>
        <v>0</v>
      </c>
    </row>
    <row r="137" spans="2:65" s="1" customFormat="1" ht="16.5" customHeight="1">
      <c r="B137" s="32"/>
      <c r="C137" s="137" t="s">
        <v>279</v>
      </c>
      <c r="D137" s="137" t="s">
        <v>243</v>
      </c>
      <c r="E137" s="138" t="s">
        <v>3429</v>
      </c>
      <c r="F137" s="139" t="s">
        <v>3430</v>
      </c>
      <c r="G137" s="140" t="s">
        <v>1608</v>
      </c>
      <c r="H137" s="141">
        <v>1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247</v>
      </c>
      <c r="AT137" s="149" t="s">
        <v>243</v>
      </c>
      <c r="AU137" s="149" t="s">
        <v>86</v>
      </c>
      <c r="AY137" s="17" t="s">
        <v>241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247</v>
      </c>
      <c r="BM137" s="149" t="s">
        <v>4688</v>
      </c>
    </row>
    <row r="138" spans="2:65" s="1" customFormat="1" ht="16.5" customHeight="1">
      <c r="B138" s="32"/>
      <c r="C138" s="137" t="s">
        <v>285</v>
      </c>
      <c r="D138" s="137" t="s">
        <v>243</v>
      </c>
      <c r="E138" s="138" t="s">
        <v>3432</v>
      </c>
      <c r="F138" s="139" t="s">
        <v>3433</v>
      </c>
      <c r="G138" s="140" t="s">
        <v>1608</v>
      </c>
      <c r="H138" s="141">
        <v>1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39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247</v>
      </c>
      <c r="AT138" s="149" t="s">
        <v>243</v>
      </c>
      <c r="AU138" s="149" t="s">
        <v>86</v>
      </c>
      <c r="AY138" s="17" t="s">
        <v>241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86</v>
      </c>
      <c r="BK138" s="150">
        <f>ROUND(I138*H138,2)</f>
        <v>0</v>
      </c>
      <c r="BL138" s="17" t="s">
        <v>247</v>
      </c>
      <c r="BM138" s="149" t="s">
        <v>4689</v>
      </c>
    </row>
    <row r="139" spans="2:65" s="1" customFormat="1" ht="16.5" customHeight="1">
      <c r="B139" s="32"/>
      <c r="C139" s="137" t="s">
        <v>290</v>
      </c>
      <c r="D139" s="137" t="s">
        <v>243</v>
      </c>
      <c r="E139" s="138" t="s">
        <v>3435</v>
      </c>
      <c r="F139" s="139" t="s">
        <v>3436</v>
      </c>
      <c r="G139" s="140" t="s">
        <v>1608</v>
      </c>
      <c r="H139" s="141">
        <v>1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39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247</v>
      </c>
      <c r="AT139" s="149" t="s">
        <v>243</v>
      </c>
      <c r="AU139" s="149" t="s">
        <v>86</v>
      </c>
      <c r="AY139" s="17" t="s">
        <v>241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86</v>
      </c>
      <c r="BK139" s="150">
        <f>ROUND(I139*H139,2)</f>
        <v>0</v>
      </c>
      <c r="BL139" s="17" t="s">
        <v>247</v>
      </c>
      <c r="BM139" s="149" t="s">
        <v>4690</v>
      </c>
    </row>
    <row r="140" spans="2:65" s="1" customFormat="1" ht="16.5" customHeight="1">
      <c r="B140" s="32"/>
      <c r="C140" s="137" t="s">
        <v>296</v>
      </c>
      <c r="D140" s="137" t="s">
        <v>243</v>
      </c>
      <c r="E140" s="138" t="s">
        <v>3438</v>
      </c>
      <c r="F140" s="139" t="s">
        <v>3439</v>
      </c>
      <c r="G140" s="140" t="s">
        <v>1608</v>
      </c>
      <c r="H140" s="141">
        <v>1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247</v>
      </c>
      <c r="AT140" s="149" t="s">
        <v>243</v>
      </c>
      <c r="AU140" s="149" t="s">
        <v>86</v>
      </c>
      <c r="AY140" s="17" t="s">
        <v>241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247</v>
      </c>
      <c r="BM140" s="149" t="s">
        <v>4691</v>
      </c>
    </row>
    <row r="141" spans="2:65" s="11" customFormat="1" ht="22.75" customHeight="1">
      <c r="B141" s="125"/>
      <c r="D141" s="126" t="s">
        <v>72</v>
      </c>
      <c r="E141" s="135" t="s">
        <v>3441</v>
      </c>
      <c r="F141" s="135" t="s">
        <v>3442</v>
      </c>
      <c r="I141" s="128"/>
      <c r="J141" s="136">
        <f>BK141</f>
        <v>0</v>
      </c>
      <c r="L141" s="125"/>
      <c r="M141" s="130"/>
      <c r="P141" s="131">
        <f>SUM(P142:P146)</f>
        <v>0</v>
      </c>
      <c r="R141" s="131">
        <f>SUM(R142:R146)</f>
        <v>0</v>
      </c>
      <c r="T141" s="132">
        <f>SUM(T142:T146)</f>
        <v>0</v>
      </c>
      <c r="AR141" s="126" t="s">
        <v>80</v>
      </c>
      <c r="AT141" s="133" t="s">
        <v>72</v>
      </c>
      <c r="AU141" s="133" t="s">
        <v>80</v>
      </c>
      <c r="AY141" s="126" t="s">
        <v>241</v>
      </c>
      <c r="BK141" s="134">
        <f>SUM(BK142:BK146)</f>
        <v>0</v>
      </c>
    </row>
    <row r="142" spans="2:65" s="1" customFormat="1" ht="16.5" customHeight="1">
      <c r="B142" s="32"/>
      <c r="C142" s="137" t="s">
        <v>304</v>
      </c>
      <c r="D142" s="137" t="s">
        <v>243</v>
      </c>
      <c r="E142" s="138" t="s">
        <v>3443</v>
      </c>
      <c r="F142" s="139" t="s">
        <v>3444</v>
      </c>
      <c r="G142" s="140" t="s">
        <v>299</v>
      </c>
      <c r="H142" s="141">
        <v>100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39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247</v>
      </c>
      <c r="AT142" s="149" t="s">
        <v>243</v>
      </c>
      <c r="AU142" s="149" t="s">
        <v>86</v>
      </c>
      <c r="AY142" s="17" t="s">
        <v>241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86</v>
      </c>
      <c r="BK142" s="150">
        <f>ROUND(I142*H142,2)</f>
        <v>0</v>
      </c>
      <c r="BL142" s="17" t="s">
        <v>247</v>
      </c>
      <c r="BM142" s="149" t="s">
        <v>4692</v>
      </c>
    </row>
    <row r="143" spans="2:65" s="1" customFormat="1" ht="16.5" customHeight="1">
      <c r="B143" s="32"/>
      <c r="C143" s="137" t="s">
        <v>8</v>
      </c>
      <c r="D143" s="137" t="s">
        <v>243</v>
      </c>
      <c r="E143" s="138" t="s">
        <v>3446</v>
      </c>
      <c r="F143" s="139" t="s">
        <v>3447</v>
      </c>
      <c r="G143" s="140" t="s">
        <v>299</v>
      </c>
      <c r="H143" s="141">
        <v>15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39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247</v>
      </c>
      <c r="AT143" s="149" t="s">
        <v>243</v>
      </c>
      <c r="AU143" s="149" t="s">
        <v>86</v>
      </c>
      <c r="AY143" s="17" t="s">
        <v>241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247</v>
      </c>
      <c r="BM143" s="149" t="s">
        <v>4693</v>
      </c>
    </row>
    <row r="144" spans="2:65" s="1" customFormat="1" ht="16.5" customHeight="1">
      <c r="B144" s="32"/>
      <c r="C144" s="137" t="s">
        <v>318</v>
      </c>
      <c r="D144" s="137" t="s">
        <v>243</v>
      </c>
      <c r="E144" s="138" t="s">
        <v>3449</v>
      </c>
      <c r="F144" s="139" t="s">
        <v>3450</v>
      </c>
      <c r="G144" s="140" t="s">
        <v>299</v>
      </c>
      <c r="H144" s="141">
        <v>5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39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247</v>
      </c>
      <c r="AT144" s="149" t="s">
        <v>243</v>
      </c>
      <c r="AU144" s="149" t="s">
        <v>86</v>
      </c>
      <c r="AY144" s="17" t="s">
        <v>241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86</v>
      </c>
      <c r="BK144" s="150">
        <f>ROUND(I144*H144,2)</f>
        <v>0</v>
      </c>
      <c r="BL144" s="17" t="s">
        <v>247</v>
      </c>
      <c r="BM144" s="149" t="s">
        <v>4694</v>
      </c>
    </row>
    <row r="145" spans="2:65" s="1" customFormat="1" ht="16.5" customHeight="1">
      <c r="B145" s="32"/>
      <c r="C145" s="137" t="s">
        <v>324</v>
      </c>
      <c r="D145" s="137" t="s">
        <v>243</v>
      </c>
      <c r="E145" s="138" t="s">
        <v>3452</v>
      </c>
      <c r="F145" s="139" t="s">
        <v>3453</v>
      </c>
      <c r="G145" s="140" t="s">
        <v>299</v>
      </c>
      <c r="H145" s="141">
        <v>22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39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247</v>
      </c>
      <c r="AT145" s="149" t="s">
        <v>243</v>
      </c>
      <c r="AU145" s="149" t="s">
        <v>86</v>
      </c>
      <c r="AY145" s="17" t="s">
        <v>241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86</v>
      </c>
      <c r="BK145" s="150">
        <f>ROUND(I145*H145,2)</f>
        <v>0</v>
      </c>
      <c r="BL145" s="17" t="s">
        <v>247</v>
      </c>
      <c r="BM145" s="149" t="s">
        <v>4695</v>
      </c>
    </row>
    <row r="146" spans="2:65" s="1" customFormat="1" ht="16.5" customHeight="1">
      <c r="B146" s="32"/>
      <c r="C146" s="137" t="s">
        <v>330</v>
      </c>
      <c r="D146" s="137" t="s">
        <v>243</v>
      </c>
      <c r="E146" s="138" t="s">
        <v>3455</v>
      </c>
      <c r="F146" s="139" t="s">
        <v>3456</v>
      </c>
      <c r="G146" s="140" t="s">
        <v>390</v>
      </c>
      <c r="H146" s="141">
        <v>1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247</v>
      </c>
      <c r="AT146" s="149" t="s">
        <v>243</v>
      </c>
      <c r="AU146" s="149" t="s">
        <v>86</v>
      </c>
      <c r="AY146" s="17" t="s">
        <v>241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247</v>
      </c>
      <c r="BM146" s="149" t="s">
        <v>4696</v>
      </c>
    </row>
    <row r="147" spans="2:65" s="11" customFormat="1" ht="22.75" customHeight="1">
      <c r="B147" s="125"/>
      <c r="D147" s="126" t="s">
        <v>72</v>
      </c>
      <c r="E147" s="135" t="s">
        <v>3458</v>
      </c>
      <c r="F147" s="135" t="s">
        <v>3459</v>
      </c>
      <c r="I147" s="128"/>
      <c r="J147" s="136">
        <f>BK147</f>
        <v>0</v>
      </c>
      <c r="L147" s="125"/>
      <c r="M147" s="130"/>
      <c r="P147" s="131">
        <f>SUM(P148:P153)</f>
        <v>0</v>
      </c>
      <c r="R147" s="131">
        <f>SUM(R148:R153)</f>
        <v>0</v>
      </c>
      <c r="T147" s="132">
        <f>SUM(T148:T153)</f>
        <v>0</v>
      </c>
      <c r="AR147" s="126" t="s">
        <v>80</v>
      </c>
      <c r="AT147" s="133" t="s">
        <v>72</v>
      </c>
      <c r="AU147" s="133" t="s">
        <v>80</v>
      </c>
      <c r="AY147" s="126" t="s">
        <v>241</v>
      </c>
      <c r="BK147" s="134">
        <f>SUM(BK148:BK153)</f>
        <v>0</v>
      </c>
    </row>
    <row r="148" spans="2:65" s="1" customFormat="1" ht="16.5" customHeight="1">
      <c r="B148" s="32"/>
      <c r="C148" s="137" t="s">
        <v>334</v>
      </c>
      <c r="D148" s="137" t="s">
        <v>243</v>
      </c>
      <c r="E148" s="138" t="s">
        <v>3460</v>
      </c>
      <c r="F148" s="139" t="s">
        <v>3461</v>
      </c>
      <c r="G148" s="140" t="s">
        <v>390</v>
      </c>
      <c r="H148" s="141">
        <v>1</v>
      </c>
      <c r="I148" s="142"/>
      <c r="J148" s="143">
        <f t="shared" ref="J148:J153" si="10">ROUND(I148*H148,2)</f>
        <v>0</v>
      </c>
      <c r="K148" s="144"/>
      <c r="L148" s="32"/>
      <c r="M148" s="145" t="s">
        <v>1</v>
      </c>
      <c r="N148" s="146" t="s">
        <v>39</v>
      </c>
      <c r="P148" s="147">
        <f t="shared" ref="P148:P153" si="11">O148*H148</f>
        <v>0</v>
      </c>
      <c r="Q148" s="147">
        <v>0</v>
      </c>
      <c r="R148" s="147">
        <f t="shared" ref="R148:R153" si="12">Q148*H148</f>
        <v>0</v>
      </c>
      <c r="S148" s="147">
        <v>0</v>
      </c>
      <c r="T148" s="148">
        <f t="shared" ref="T148:T153" si="13">S148*H148</f>
        <v>0</v>
      </c>
      <c r="AR148" s="149" t="s">
        <v>247</v>
      </c>
      <c r="AT148" s="149" t="s">
        <v>243</v>
      </c>
      <c r="AU148" s="149" t="s">
        <v>86</v>
      </c>
      <c r="AY148" s="17" t="s">
        <v>241</v>
      </c>
      <c r="BE148" s="150">
        <f t="shared" ref="BE148:BE153" si="14">IF(N148="základní",J148,0)</f>
        <v>0</v>
      </c>
      <c r="BF148" s="150">
        <f t="shared" ref="BF148:BF153" si="15">IF(N148="snížená",J148,0)</f>
        <v>0</v>
      </c>
      <c r="BG148" s="150">
        <f t="shared" ref="BG148:BG153" si="16">IF(N148="zákl. přenesená",J148,0)</f>
        <v>0</v>
      </c>
      <c r="BH148" s="150">
        <f t="shared" ref="BH148:BH153" si="17">IF(N148="sníž. přenesená",J148,0)</f>
        <v>0</v>
      </c>
      <c r="BI148" s="150">
        <f t="shared" ref="BI148:BI153" si="18">IF(N148="nulová",J148,0)</f>
        <v>0</v>
      </c>
      <c r="BJ148" s="17" t="s">
        <v>86</v>
      </c>
      <c r="BK148" s="150">
        <f t="shared" ref="BK148:BK153" si="19">ROUND(I148*H148,2)</f>
        <v>0</v>
      </c>
      <c r="BL148" s="17" t="s">
        <v>247</v>
      </c>
      <c r="BM148" s="149" t="s">
        <v>4697</v>
      </c>
    </row>
    <row r="149" spans="2:65" s="1" customFormat="1" ht="16.5" customHeight="1">
      <c r="B149" s="32"/>
      <c r="C149" s="137" t="s">
        <v>338</v>
      </c>
      <c r="D149" s="137" t="s">
        <v>243</v>
      </c>
      <c r="E149" s="138" t="s">
        <v>3463</v>
      </c>
      <c r="F149" s="139" t="s">
        <v>3464</v>
      </c>
      <c r="G149" s="140" t="s">
        <v>390</v>
      </c>
      <c r="H149" s="141">
        <v>1</v>
      </c>
      <c r="I149" s="142"/>
      <c r="J149" s="143">
        <f t="shared" si="10"/>
        <v>0</v>
      </c>
      <c r="K149" s="144"/>
      <c r="L149" s="32"/>
      <c r="M149" s="145" t="s">
        <v>1</v>
      </c>
      <c r="N149" s="146" t="s">
        <v>39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247</v>
      </c>
      <c r="AT149" s="149" t="s">
        <v>243</v>
      </c>
      <c r="AU149" s="149" t="s">
        <v>86</v>
      </c>
      <c r="AY149" s="17" t="s">
        <v>241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86</v>
      </c>
      <c r="BK149" s="150">
        <f t="shared" si="19"/>
        <v>0</v>
      </c>
      <c r="BL149" s="17" t="s">
        <v>247</v>
      </c>
      <c r="BM149" s="149" t="s">
        <v>4698</v>
      </c>
    </row>
    <row r="150" spans="2:65" s="1" customFormat="1" ht="16.5" customHeight="1">
      <c r="B150" s="32"/>
      <c r="C150" s="137" t="s">
        <v>343</v>
      </c>
      <c r="D150" s="137" t="s">
        <v>243</v>
      </c>
      <c r="E150" s="138" t="s">
        <v>3466</v>
      </c>
      <c r="F150" s="139" t="s">
        <v>3467</v>
      </c>
      <c r="G150" s="140" t="s">
        <v>390</v>
      </c>
      <c r="H150" s="141">
        <v>1</v>
      </c>
      <c r="I150" s="142"/>
      <c r="J150" s="143">
        <f t="shared" si="10"/>
        <v>0</v>
      </c>
      <c r="K150" s="144"/>
      <c r="L150" s="32"/>
      <c r="M150" s="145" t="s">
        <v>1</v>
      </c>
      <c r="N150" s="146" t="s">
        <v>39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247</v>
      </c>
      <c r="AT150" s="149" t="s">
        <v>243</v>
      </c>
      <c r="AU150" s="149" t="s">
        <v>86</v>
      </c>
      <c r="AY150" s="17" t="s">
        <v>241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86</v>
      </c>
      <c r="BK150" s="150">
        <f t="shared" si="19"/>
        <v>0</v>
      </c>
      <c r="BL150" s="17" t="s">
        <v>247</v>
      </c>
      <c r="BM150" s="149" t="s">
        <v>4699</v>
      </c>
    </row>
    <row r="151" spans="2:65" s="1" customFormat="1" ht="16.5" customHeight="1">
      <c r="B151" s="32"/>
      <c r="C151" s="137" t="s">
        <v>349</v>
      </c>
      <c r="D151" s="137" t="s">
        <v>243</v>
      </c>
      <c r="E151" s="138" t="s">
        <v>3469</v>
      </c>
      <c r="F151" s="139" t="s">
        <v>3470</v>
      </c>
      <c r="G151" s="140" t="s">
        <v>390</v>
      </c>
      <c r="H151" s="141">
        <v>1</v>
      </c>
      <c r="I151" s="142"/>
      <c r="J151" s="143">
        <f t="shared" si="10"/>
        <v>0</v>
      </c>
      <c r="K151" s="144"/>
      <c r="L151" s="32"/>
      <c r="M151" s="145" t="s">
        <v>1</v>
      </c>
      <c r="N151" s="146" t="s">
        <v>39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247</v>
      </c>
      <c r="AT151" s="149" t="s">
        <v>243</v>
      </c>
      <c r="AU151" s="149" t="s">
        <v>86</v>
      </c>
      <c r="AY151" s="17" t="s">
        <v>241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86</v>
      </c>
      <c r="BK151" s="150">
        <f t="shared" si="19"/>
        <v>0</v>
      </c>
      <c r="BL151" s="17" t="s">
        <v>247</v>
      </c>
      <c r="BM151" s="149" t="s">
        <v>4700</v>
      </c>
    </row>
    <row r="152" spans="2:65" s="1" customFormat="1" ht="16.5" customHeight="1">
      <c r="B152" s="32"/>
      <c r="C152" s="137" t="s">
        <v>355</v>
      </c>
      <c r="D152" s="137" t="s">
        <v>243</v>
      </c>
      <c r="E152" s="138" t="s">
        <v>3472</v>
      </c>
      <c r="F152" s="139" t="s">
        <v>3473</v>
      </c>
      <c r="G152" s="140" t="s">
        <v>390</v>
      </c>
      <c r="H152" s="141">
        <v>1</v>
      </c>
      <c r="I152" s="142"/>
      <c r="J152" s="143">
        <f t="shared" si="10"/>
        <v>0</v>
      </c>
      <c r="K152" s="144"/>
      <c r="L152" s="32"/>
      <c r="M152" s="145" t="s">
        <v>1</v>
      </c>
      <c r="N152" s="146" t="s">
        <v>39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247</v>
      </c>
      <c r="AT152" s="149" t="s">
        <v>243</v>
      </c>
      <c r="AU152" s="149" t="s">
        <v>86</v>
      </c>
      <c r="AY152" s="17" t="s">
        <v>241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86</v>
      </c>
      <c r="BK152" s="150">
        <f t="shared" si="19"/>
        <v>0</v>
      </c>
      <c r="BL152" s="17" t="s">
        <v>247</v>
      </c>
      <c r="BM152" s="149" t="s">
        <v>4701</v>
      </c>
    </row>
    <row r="153" spans="2:65" s="1" customFormat="1" ht="16.5" customHeight="1">
      <c r="B153" s="32"/>
      <c r="C153" s="137" t="s">
        <v>7</v>
      </c>
      <c r="D153" s="137" t="s">
        <v>243</v>
      </c>
      <c r="E153" s="138" t="s">
        <v>3475</v>
      </c>
      <c r="F153" s="139" t="s">
        <v>3476</v>
      </c>
      <c r="G153" s="140" t="s">
        <v>390</v>
      </c>
      <c r="H153" s="141">
        <v>1</v>
      </c>
      <c r="I153" s="142"/>
      <c r="J153" s="143">
        <f t="shared" si="10"/>
        <v>0</v>
      </c>
      <c r="K153" s="144"/>
      <c r="L153" s="32"/>
      <c r="M153" s="145" t="s">
        <v>1</v>
      </c>
      <c r="N153" s="146" t="s">
        <v>39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247</v>
      </c>
      <c r="AT153" s="149" t="s">
        <v>243</v>
      </c>
      <c r="AU153" s="149" t="s">
        <v>86</v>
      </c>
      <c r="AY153" s="17" t="s">
        <v>241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86</v>
      </c>
      <c r="BK153" s="150">
        <f t="shared" si="19"/>
        <v>0</v>
      </c>
      <c r="BL153" s="17" t="s">
        <v>247</v>
      </c>
      <c r="BM153" s="149" t="s">
        <v>4702</v>
      </c>
    </row>
    <row r="154" spans="2:65" s="11" customFormat="1" ht="22.75" customHeight="1">
      <c r="B154" s="125"/>
      <c r="D154" s="126" t="s">
        <v>72</v>
      </c>
      <c r="E154" s="135" t="s">
        <v>3478</v>
      </c>
      <c r="F154" s="135" t="s">
        <v>1838</v>
      </c>
      <c r="I154" s="128"/>
      <c r="J154" s="136">
        <f>BK154</f>
        <v>0</v>
      </c>
      <c r="L154" s="125"/>
      <c r="M154" s="130"/>
      <c r="P154" s="131">
        <f>SUM(P155:P157)</f>
        <v>0</v>
      </c>
      <c r="R154" s="131">
        <f>SUM(R155:R157)</f>
        <v>0</v>
      </c>
      <c r="T154" s="132">
        <f>SUM(T155:T157)</f>
        <v>0</v>
      </c>
      <c r="AR154" s="126" t="s">
        <v>80</v>
      </c>
      <c r="AT154" s="133" t="s">
        <v>72</v>
      </c>
      <c r="AU154" s="133" t="s">
        <v>80</v>
      </c>
      <c r="AY154" s="126" t="s">
        <v>241</v>
      </c>
      <c r="BK154" s="134">
        <f>SUM(BK155:BK157)</f>
        <v>0</v>
      </c>
    </row>
    <row r="155" spans="2:65" s="1" customFormat="1" ht="16.5" customHeight="1">
      <c r="B155" s="32"/>
      <c r="C155" s="137" t="s">
        <v>365</v>
      </c>
      <c r="D155" s="137" t="s">
        <v>243</v>
      </c>
      <c r="E155" s="138" t="s">
        <v>3479</v>
      </c>
      <c r="F155" s="139" t="s">
        <v>3480</v>
      </c>
      <c r="G155" s="140" t="s">
        <v>390</v>
      </c>
      <c r="H155" s="141">
        <v>1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39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247</v>
      </c>
      <c r="AT155" s="149" t="s">
        <v>243</v>
      </c>
      <c r="AU155" s="149" t="s">
        <v>86</v>
      </c>
      <c r="AY155" s="17" t="s">
        <v>241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86</v>
      </c>
      <c r="BK155" s="150">
        <f>ROUND(I155*H155,2)</f>
        <v>0</v>
      </c>
      <c r="BL155" s="17" t="s">
        <v>247</v>
      </c>
      <c r="BM155" s="149" t="s">
        <v>4703</v>
      </c>
    </row>
    <row r="156" spans="2:65" s="1" customFormat="1" ht="16.5" customHeight="1">
      <c r="B156" s="32"/>
      <c r="C156" s="137" t="s">
        <v>370</v>
      </c>
      <c r="D156" s="137" t="s">
        <v>243</v>
      </c>
      <c r="E156" s="138" t="s">
        <v>3482</v>
      </c>
      <c r="F156" s="139" t="s">
        <v>3483</v>
      </c>
      <c r="G156" s="140" t="s">
        <v>390</v>
      </c>
      <c r="H156" s="141">
        <v>1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39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247</v>
      </c>
      <c r="AT156" s="149" t="s">
        <v>243</v>
      </c>
      <c r="AU156" s="149" t="s">
        <v>86</v>
      </c>
      <c r="AY156" s="17" t="s">
        <v>241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86</v>
      </c>
      <c r="BK156" s="150">
        <f>ROUND(I156*H156,2)</f>
        <v>0</v>
      </c>
      <c r="BL156" s="17" t="s">
        <v>247</v>
      </c>
      <c r="BM156" s="149" t="s">
        <v>4704</v>
      </c>
    </row>
    <row r="157" spans="2:65" s="1" customFormat="1" ht="16.5" customHeight="1">
      <c r="B157" s="32"/>
      <c r="C157" s="137" t="s">
        <v>376</v>
      </c>
      <c r="D157" s="137" t="s">
        <v>243</v>
      </c>
      <c r="E157" s="138" t="s">
        <v>3485</v>
      </c>
      <c r="F157" s="139" t="s">
        <v>3486</v>
      </c>
      <c r="G157" s="140" t="s">
        <v>390</v>
      </c>
      <c r="H157" s="141">
        <v>1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39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247</v>
      </c>
      <c r="AT157" s="149" t="s">
        <v>243</v>
      </c>
      <c r="AU157" s="149" t="s">
        <v>86</v>
      </c>
      <c r="AY157" s="17" t="s">
        <v>241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86</v>
      </c>
      <c r="BK157" s="150">
        <f>ROUND(I157*H157,2)</f>
        <v>0</v>
      </c>
      <c r="BL157" s="17" t="s">
        <v>247</v>
      </c>
      <c r="BM157" s="149" t="s">
        <v>4705</v>
      </c>
    </row>
    <row r="158" spans="2:65" s="11" customFormat="1" ht="22.75" customHeight="1">
      <c r="B158" s="125"/>
      <c r="D158" s="126" t="s">
        <v>72</v>
      </c>
      <c r="E158" s="135" t="s">
        <v>3488</v>
      </c>
      <c r="F158" s="135" t="s">
        <v>3489</v>
      </c>
      <c r="I158" s="128"/>
      <c r="J158" s="136">
        <f>BK158</f>
        <v>0</v>
      </c>
      <c r="L158" s="125"/>
      <c r="M158" s="130"/>
      <c r="P158" s="131">
        <f>SUM(P159:P161)</f>
        <v>0</v>
      </c>
      <c r="R158" s="131">
        <f>SUM(R159:R161)</f>
        <v>0</v>
      </c>
      <c r="T158" s="132">
        <f>SUM(T159:T161)</f>
        <v>0</v>
      </c>
      <c r="AR158" s="126" t="s">
        <v>80</v>
      </c>
      <c r="AT158" s="133" t="s">
        <v>72</v>
      </c>
      <c r="AU158" s="133" t="s">
        <v>80</v>
      </c>
      <c r="AY158" s="126" t="s">
        <v>241</v>
      </c>
      <c r="BK158" s="134">
        <f>SUM(BK159:BK161)</f>
        <v>0</v>
      </c>
    </row>
    <row r="159" spans="2:65" s="1" customFormat="1" ht="16.5" customHeight="1">
      <c r="B159" s="32"/>
      <c r="C159" s="137" t="s">
        <v>381</v>
      </c>
      <c r="D159" s="137" t="s">
        <v>243</v>
      </c>
      <c r="E159" s="138" t="s">
        <v>3490</v>
      </c>
      <c r="F159" s="139" t="s">
        <v>3491</v>
      </c>
      <c r="G159" s="140" t="s">
        <v>390</v>
      </c>
      <c r="H159" s="141">
        <v>1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39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247</v>
      </c>
      <c r="AT159" s="149" t="s">
        <v>243</v>
      </c>
      <c r="AU159" s="149" t="s">
        <v>86</v>
      </c>
      <c r="AY159" s="17" t="s">
        <v>241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86</v>
      </c>
      <c r="BK159" s="150">
        <f>ROUND(I159*H159,2)</f>
        <v>0</v>
      </c>
      <c r="BL159" s="17" t="s">
        <v>247</v>
      </c>
      <c r="BM159" s="149" t="s">
        <v>4706</v>
      </c>
    </row>
    <row r="160" spans="2:65" s="1" customFormat="1" ht="16.5" customHeight="1">
      <c r="B160" s="32"/>
      <c r="C160" s="137" t="s">
        <v>387</v>
      </c>
      <c r="D160" s="137" t="s">
        <v>243</v>
      </c>
      <c r="E160" s="138" t="s">
        <v>3493</v>
      </c>
      <c r="F160" s="139" t="s">
        <v>3494</v>
      </c>
      <c r="G160" s="140" t="s">
        <v>390</v>
      </c>
      <c r="H160" s="141">
        <v>1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39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247</v>
      </c>
      <c r="AT160" s="149" t="s">
        <v>243</v>
      </c>
      <c r="AU160" s="149" t="s">
        <v>86</v>
      </c>
      <c r="AY160" s="17" t="s">
        <v>241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247</v>
      </c>
      <c r="BM160" s="149" t="s">
        <v>4707</v>
      </c>
    </row>
    <row r="161" spans="2:65" s="1" customFormat="1" ht="16.5" customHeight="1">
      <c r="B161" s="32"/>
      <c r="C161" s="137" t="s">
        <v>392</v>
      </c>
      <c r="D161" s="137" t="s">
        <v>243</v>
      </c>
      <c r="E161" s="138" t="s">
        <v>3496</v>
      </c>
      <c r="F161" s="139" t="s">
        <v>3497</v>
      </c>
      <c r="G161" s="140" t="s">
        <v>390</v>
      </c>
      <c r="H161" s="141">
        <v>1</v>
      </c>
      <c r="I161" s="142"/>
      <c r="J161" s="143">
        <f>ROUND(I161*H161,2)</f>
        <v>0</v>
      </c>
      <c r="K161" s="144"/>
      <c r="L161" s="32"/>
      <c r="M161" s="190" t="s">
        <v>1</v>
      </c>
      <c r="N161" s="191" t="s">
        <v>39</v>
      </c>
      <c r="O161" s="192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AR161" s="149" t="s">
        <v>247</v>
      </c>
      <c r="AT161" s="149" t="s">
        <v>243</v>
      </c>
      <c r="AU161" s="149" t="s">
        <v>86</v>
      </c>
      <c r="AY161" s="17" t="s">
        <v>241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86</v>
      </c>
      <c r="BK161" s="150">
        <f>ROUND(I161*H161,2)</f>
        <v>0</v>
      </c>
      <c r="BL161" s="17" t="s">
        <v>247</v>
      </c>
      <c r="BM161" s="149" t="s">
        <v>4708</v>
      </c>
    </row>
    <row r="162" spans="2:65" s="1" customFormat="1" ht="7" customHeight="1"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2"/>
    </row>
  </sheetData>
  <sheetProtection algorithmName="SHA-512" hashValue="gwhDtS2bxXDoBmlvnrQkpQjshzfjiue5UegGVV6phINA/qmYxgYAVFFSYZk+iajIoLWCASK4kZKmzsdP3YlXdA==" saltValue="7byLrBuIKkAkGEuciAN7hJYPbyN7zZ+e3jocer6NYly1TodMJjtCahRUGlimvSqwhuIKFhJVszbWxa1be2O4Vg==" spinCount="100000" sheet="1" objects="1" scenarios="1" formatColumns="0" formatRows="0" autoFilter="0"/>
  <autoFilter ref="C126:K161" xr:uid="{00000000-0009-0000-0000-000015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16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149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4709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ROUND(J125,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ROUND((SUM(BE125:BE215)),  2)</f>
        <v>0</v>
      </c>
      <c r="I35" s="96">
        <v>0.21</v>
      </c>
      <c r="J35" s="86">
        <f>ROUND(((SUM(BE125:BE215))*I35),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ROUND((SUM(BF125:BF215)),  2)</f>
        <v>0</v>
      </c>
      <c r="I36" s="96">
        <v>0.12</v>
      </c>
      <c r="J36" s="86">
        <f>ROUND(((SUM(BF125:BF215))*I36),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ROUND((SUM(BG125:BG215)),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ROUND((SUM(BH125:BH215)),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ROUND((SUM(BI125:BI215)),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Přípojka vody SO02 - Přípojka vody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J125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184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20" customHeight="1">
      <c r="B100" s="112"/>
      <c r="D100" s="113" t="s">
        <v>185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20" customHeight="1">
      <c r="B101" s="112"/>
      <c r="D101" s="113" t="s">
        <v>191</v>
      </c>
      <c r="E101" s="114"/>
      <c r="F101" s="114"/>
      <c r="G101" s="114"/>
      <c r="H101" s="114"/>
      <c r="I101" s="114"/>
      <c r="J101" s="115">
        <f>J186</f>
        <v>0</v>
      </c>
      <c r="L101" s="112"/>
    </row>
    <row r="102" spans="2:47" s="9" customFormat="1" ht="20" customHeight="1">
      <c r="B102" s="112"/>
      <c r="D102" s="113" t="s">
        <v>193</v>
      </c>
      <c r="E102" s="114"/>
      <c r="F102" s="114"/>
      <c r="G102" s="114"/>
      <c r="H102" s="114"/>
      <c r="I102" s="114"/>
      <c r="J102" s="115">
        <f>J210</f>
        <v>0</v>
      </c>
      <c r="L102" s="112"/>
    </row>
    <row r="103" spans="2:47" s="8" customFormat="1" ht="25" customHeight="1">
      <c r="B103" s="108"/>
      <c r="D103" s="109" t="s">
        <v>3500</v>
      </c>
      <c r="E103" s="110"/>
      <c r="F103" s="110"/>
      <c r="G103" s="110"/>
      <c r="H103" s="110"/>
      <c r="I103" s="110"/>
      <c r="J103" s="111">
        <f>J212</f>
        <v>0</v>
      </c>
      <c r="L103" s="108"/>
    </row>
    <row r="104" spans="2:47" s="1" customFormat="1" ht="21.75" customHeight="1">
      <c r="B104" s="32"/>
      <c r="L104" s="32"/>
    </row>
    <row r="105" spans="2:47" s="1" customFormat="1" ht="7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" customHeight="1">
      <c r="B110" s="32"/>
      <c r="C110" s="21" t="s">
        <v>226</v>
      </c>
      <c r="L110" s="32"/>
    </row>
    <row r="111" spans="2:47" s="1" customFormat="1" ht="7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1" t="str">
        <f>E7</f>
        <v>Rozšíření kom.soc. služeb CSS Stod</v>
      </c>
      <c r="F113" s="242"/>
      <c r="G113" s="242"/>
      <c r="H113" s="242"/>
      <c r="L113" s="32"/>
    </row>
    <row r="114" spans="2:65" ht="12" customHeight="1">
      <c r="B114" s="20"/>
      <c r="C114" s="27" t="s">
        <v>175</v>
      </c>
      <c r="L114" s="20"/>
    </row>
    <row r="115" spans="2:65" s="1" customFormat="1" ht="16.5" customHeight="1">
      <c r="B115" s="32"/>
      <c r="E115" s="241" t="s">
        <v>176</v>
      </c>
      <c r="F115" s="240"/>
      <c r="G115" s="240"/>
      <c r="H115" s="240"/>
      <c r="L115" s="32"/>
    </row>
    <row r="116" spans="2:65" s="1" customFormat="1" ht="12" customHeight="1">
      <c r="B116" s="32"/>
      <c r="C116" s="27" t="s">
        <v>177</v>
      </c>
      <c r="L116" s="32"/>
    </row>
    <row r="117" spans="2:65" s="1" customFormat="1" ht="16.5" customHeight="1">
      <c r="B117" s="32"/>
      <c r="E117" s="205" t="str">
        <f>E11</f>
        <v>Přípojka vody SO02 - Přípojka vody</v>
      </c>
      <c r="F117" s="240"/>
      <c r="G117" s="240"/>
      <c r="H117" s="240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 xml:space="preserve"> </v>
      </c>
      <c r="I119" s="27" t="s">
        <v>22</v>
      </c>
      <c r="J119" s="52" t="str">
        <f>IF(J14="","",J14)</f>
        <v>27. 10. 2024</v>
      </c>
      <c r="L119" s="32"/>
    </row>
    <row r="120" spans="2:65" s="1" customFormat="1" ht="7" customHeight="1">
      <c r="B120" s="32"/>
      <c r="L120" s="32"/>
    </row>
    <row r="121" spans="2:65" s="1" customFormat="1" ht="15.25" customHeight="1">
      <c r="B121" s="32"/>
      <c r="C121" s="27" t="s">
        <v>24</v>
      </c>
      <c r="F121" s="25" t="str">
        <f>E17</f>
        <v xml:space="preserve"> </v>
      </c>
      <c r="I121" s="27" t="s">
        <v>29</v>
      </c>
      <c r="J121" s="30" t="str">
        <f>E23</f>
        <v xml:space="preserve"> </v>
      </c>
      <c r="L121" s="32"/>
    </row>
    <row r="122" spans="2:65" s="1" customFormat="1" ht="15.25" customHeight="1">
      <c r="B122" s="32"/>
      <c r="C122" s="27" t="s">
        <v>27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227</v>
      </c>
      <c r="D124" s="118" t="s">
        <v>58</v>
      </c>
      <c r="E124" s="118" t="s">
        <v>54</v>
      </c>
      <c r="F124" s="118" t="s">
        <v>55</v>
      </c>
      <c r="G124" s="118" t="s">
        <v>228</v>
      </c>
      <c r="H124" s="118" t="s">
        <v>229</v>
      </c>
      <c r="I124" s="118" t="s">
        <v>230</v>
      </c>
      <c r="J124" s="119" t="s">
        <v>181</v>
      </c>
      <c r="K124" s="120" t="s">
        <v>231</v>
      </c>
      <c r="L124" s="116"/>
      <c r="M124" s="59" t="s">
        <v>1</v>
      </c>
      <c r="N124" s="60" t="s">
        <v>37</v>
      </c>
      <c r="O124" s="60" t="s">
        <v>232</v>
      </c>
      <c r="P124" s="60" t="s">
        <v>233</v>
      </c>
      <c r="Q124" s="60" t="s">
        <v>234</v>
      </c>
      <c r="R124" s="60" t="s">
        <v>235</v>
      </c>
      <c r="S124" s="60" t="s">
        <v>236</v>
      </c>
      <c r="T124" s="61" t="s">
        <v>237</v>
      </c>
    </row>
    <row r="125" spans="2:65" s="1" customFormat="1" ht="22.75" customHeight="1">
      <c r="B125" s="32"/>
      <c r="C125" s="64" t="s">
        <v>238</v>
      </c>
      <c r="J125" s="121">
        <f>BK125</f>
        <v>0</v>
      </c>
      <c r="L125" s="32"/>
      <c r="M125" s="62"/>
      <c r="N125" s="53"/>
      <c r="O125" s="53"/>
      <c r="P125" s="122">
        <f>P126+P212</f>
        <v>0</v>
      </c>
      <c r="Q125" s="53"/>
      <c r="R125" s="122">
        <f>R126+R212</f>
        <v>23.435867990000002</v>
      </c>
      <c r="S125" s="53"/>
      <c r="T125" s="123">
        <f>T126+T212</f>
        <v>0</v>
      </c>
      <c r="AT125" s="17" t="s">
        <v>72</v>
      </c>
      <c r="AU125" s="17" t="s">
        <v>183</v>
      </c>
      <c r="BK125" s="124">
        <f>BK126+BK212</f>
        <v>0</v>
      </c>
    </row>
    <row r="126" spans="2:65" s="11" customFormat="1" ht="26" customHeight="1">
      <c r="B126" s="125"/>
      <c r="D126" s="126" t="s">
        <v>72</v>
      </c>
      <c r="E126" s="127" t="s">
        <v>239</v>
      </c>
      <c r="F126" s="127" t="s">
        <v>240</v>
      </c>
      <c r="I126" s="128"/>
      <c r="J126" s="129">
        <f>BK126</f>
        <v>0</v>
      </c>
      <c r="L126" s="125"/>
      <c r="M126" s="130"/>
      <c r="P126" s="131">
        <f>P127+P186+P210</f>
        <v>0</v>
      </c>
      <c r="R126" s="131">
        <f>R127+R186+R210</f>
        <v>23.435867990000002</v>
      </c>
      <c r="T126" s="132">
        <f>T127+T186+T210</f>
        <v>0</v>
      </c>
      <c r="AR126" s="126" t="s">
        <v>80</v>
      </c>
      <c r="AT126" s="133" t="s">
        <v>72</v>
      </c>
      <c r="AU126" s="133" t="s">
        <v>73</v>
      </c>
      <c r="AY126" s="126" t="s">
        <v>241</v>
      </c>
      <c r="BK126" s="134">
        <f>BK127+BK186+BK210</f>
        <v>0</v>
      </c>
    </row>
    <row r="127" spans="2:65" s="11" customFormat="1" ht="22.75" customHeight="1">
      <c r="B127" s="125"/>
      <c r="D127" s="126" t="s">
        <v>72</v>
      </c>
      <c r="E127" s="135" t="s">
        <v>80</v>
      </c>
      <c r="F127" s="135" t="s">
        <v>242</v>
      </c>
      <c r="I127" s="128"/>
      <c r="J127" s="136">
        <f>BK127</f>
        <v>0</v>
      </c>
      <c r="L127" s="125"/>
      <c r="M127" s="130"/>
      <c r="P127" s="131">
        <f>SUM(P128:P185)</f>
        <v>0</v>
      </c>
      <c r="R127" s="131">
        <f>SUM(R128:R185)</f>
        <v>22.899290180000001</v>
      </c>
      <c r="T127" s="132">
        <f>SUM(T128:T185)</f>
        <v>0</v>
      </c>
      <c r="AR127" s="126" t="s">
        <v>80</v>
      </c>
      <c r="AT127" s="133" t="s">
        <v>72</v>
      </c>
      <c r="AU127" s="133" t="s">
        <v>80</v>
      </c>
      <c r="AY127" s="126" t="s">
        <v>241</v>
      </c>
      <c r="BK127" s="134">
        <f>SUM(BK128:BK185)</f>
        <v>0</v>
      </c>
    </row>
    <row r="128" spans="2:65" s="1" customFormat="1" ht="33" customHeight="1">
      <c r="B128" s="32"/>
      <c r="C128" s="137" t="s">
        <v>80</v>
      </c>
      <c r="D128" s="137" t="s">
        <v>243</v>
      </c>
      <c r="E128" s="138" t="s">
        <v>3501</v>
      </c>
      <c r="F128" s="139" t="s">
        <v>3502</v>
      </c>
      <c r="G128" s="140" t="s">
        <v>254</v>
      </c>
      <c r="H128" s="141">
        <v>57.792000000000002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39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247</v>
      </c>
      <c r="AT128" s="149" t="s">
        <v>243</v>
      </c>
      <c r="AU128" s="149" t="s">
        <v>86</v>
      </c>
      <c r="AY128" s="17" t="s">
        <v>241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247</v>
      </c>
      <c r="BM128" s="149" t="s">
        <v>4710</v>
      </c>
    </row>
    <row r="129" spans="2:65" s="12" customFormat="1" ht="12">
      <c r="B129" s="151"/>
      <c r="D129" s="152" t="s">
        <v>249</v>
      </c>
      <c r="E129" s="153" t="s">
        <v>1</v>
      </c>
      <c r="F129" s="154" t="s">
        <v>4711</v>
      </c>
      <c r="H129" s="155">
        <v>52.8</v>
      </c>
      <c r="I129" s="156"/>
      <c r="L129" s="151"/>
      <c r="M129" s="157"/>
      <c r="T129" s="158"/>
      <c r="AT129" s="153" t="s">
        <v>249</v>
      </c>
      <c r="AU129" s="153" t="s">
        <v>86</v>
      </c>
      <c r="AV129" s="12" t="s">
        <v>86</v>
      </c>
      <c r="AW129" s="12" t="s">
        <v>30</v>
      </c>
      <c r="AX129" s="12" t="s">
        <v>73</v>
      </c>
      <c r="AY129" s="153" t="s">
        <v>241</v>
      </c>
    </row>
    <row r="130" spans="2:65" s="14" customFormat="1" ht="12">
      <c r="B130" s="166"/>
      <c r="D130" s="152" t="s">
        <v>249</v>
      </c>
      <c r="E130" s="167" t="s">
        <v>1</v>
      </c>
      <c r="F130" s="168" t="s">
        <v>4712</v>
      </c>
      <c r="H130" s="169">
        <v>52.8</v>
      </c>
      <c r="I130" s="170"/>
      <c r="L130" s="166"/>
      <c r="M130" s="171"/>
      <c r="T130" s="172"/>
      <c r="AT130" s="167" t="s">
        <v>249</v>
      </c>
      <c r="AU130" s="167" t="s">
        <v>86</v>
      </c>
      <c r="AV130" s="14" t="s">
        <v>258</v>
      </c>
      <c r="AW130" s="14" t="s">
        <v>30</v>
      </c>
      <c r="AX130" s="14" t="s">
        <v>73</v>
      </c>
      <c r="AY130" s="167" t="s">
        <v>241</v>
      </c>
    </row>
    <row r="131" spans="2:65" s="12" customFormat="1" ht="12">
      <c r="B131" s="151"/>
      <c r="D131" s="152" t="s">
        <v>249</v>
      </c>
      <c r="E131" s="153" t="s">
        <v>1</v>
      </c>
      <c r="F131" s="154" t="s">
        <v>4713</v>
      </c>
      <c r="H131" s="155">
        <v>4.992</v>
      </c>
      <c r="I131" s="156"/>
      <c r="L131" s="151"/>
      <c r="M131" s="157"/>
      <c r="T131" s="158"/>
      <c r="AT131" s="153" t="s">
        <v>249</v>
      </c>
      <c r="AU131" s="153" t="s">
        <v>86</v>
      </c>
      <c r="AV131" s="12" t="s">
        <v>86</v>
      </c>
      <c r="AW131" s="12" t="s">
        <v>30</v>
      </c>
      <c r="AX131" s="12" t="s">
        <v>73</v>
      </c>
      <c r="AY131" s="153" t="s">
        <v>241</v>
      </c>
    </row>
    <row r="132" spans="2:65" s="14" customFormat="1" ht="12">
      <c r="B132" s="166"/>
      <c r="D132" s="152" t="s">
        <v>249</v>
      </c>
      <c r="E132" s="167" t="s">
        <v>1</v>
      </c>
      <c r="F132" s="168" t="s">
        <v>4714</v>
      </c>
      <c r="H132" s="169">
        <v>4.992</v>
      </c>
      <c r="I132" s="170"/>
      <c r="L132" s="166"/>
      <c r="M132" s="171"/>
      <c r="T132" s="172"/>
      <c r="AT132" s="167" t="s">
        <v>249</v>
      </c>
      <c r="AU132" s="167" t="s">
        <v>86</v>
      </c>
      <c r="AV132" s="14" t="s">
        <v>258</v>
      </c>
      <c r="AW132" s="14" t="s">
        <v>30</v>
      </c>
      <c r="AX132" s="14" t="s">
        <v>73</v>
      </c>
      <c r="AY132" s="167" t="s">
        <v>241</v>
      </c>
    </row>
    <row r="133" spans="2:65" s="13" customFormat="1" ht="12">
      <c r="B133" s="159"/>
      <c r="D133" s="152" t="s">
        <v>249</v>
      </c>
      <c r="E133" s="160" t="s">
        <v>1</v>
      </c>
      <c r="F133" s="161" t="s">
        <v>251</v>
      </c>
      <c r="H133" s="162">
        <v>57.791999999999994</v>
      </c>
      <c r="I133" s="163"/>
      <c r="L133" s="159"/>
      <c r="M133" s="164"/>
      <c r="T133" s="165"/>
      <c r="AT133" s="160" t="s">
        <v>249</v>
      </c>
      <c r="AU133" s="160" t="s">
        <v>86</v>
      </c>
      <c r="AV133" s="13" t="s">
        <v>247</v>
      </c>
      <c r="AW133" s="13" t="s">
        <v>30</v>
      </c>
      <c r="AX133" s="13" t="s">
        <v>80</v>
      </c>
      <c r="AY133" s="160" t="s">
        <v>241</v>
      </c>
    </row>
    <row r="134" spans="2:65" s="1" customFormat="1" ht="24.25" customHeight="1">
      <c r="B134" s="32"/>
      <c r="C134" s="137" t="s">
        <v>86</v>
      </c>
      <c r="D134" s="137" t="s">
        <v>243</v>
      </c>
      <c r="E134" s="138" t="s">
        <v>3505</v>
      </c>
      <c r="F134" s="139" t="s">
        <v>3506</v>
      </c>
      <c r="G134" s="140" t="s">
        <v>254</v>
      </c>
      <c r="H134" s="141">
        <v>6.6879999999999997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247</v>
      </c>
      <c r="AT134" s="149" t="s">
        <v>243</v>
      </c>
      <c r="AU134" s="149" t="s">
        <v>86</v>
      </c>
      <c r="AY134" s="17" t="s">
        <v>241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247</v>
      </c>
      <c r="BM134" s="149" t="s">
        <v>4715</v>
      </c>
    </row>
    <row r="135" spans="2:65" s="12" customFormat="1" ht="12">
      <c r="B135" s="151"/>
      <c r="D135" s="152" t="s">
        <v>249</v>
      </c>
      <c r="E135" s="153" t="s">
        <v>1</v>
      </c>
      <c r="F135" s="154" t="s">
        <v>3508</v>
      </c>
      <c r="H135" s="155">
        <v>6.6879999999999997</v>
      </c>
      <c r="I135" s="156"/>
      <c r="L135" s="151"/>
      <c r="M135" s="157"/>
      <c r="T135" s="158"/>
      <c r="AT135" s="153" t="s">
        <v>249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241</v>
      </c>
    </row>
    <row r="136" spans="2:65" s="13" customFormat="1" ht="12">
      <c r="B136" s="159"/>
      <c r="D136" s="152" t="s">
        <v>249</v>
      </c>
      <c r="E136" s="160" t="s">
        <v>1</v>
      </c>
      <c r="F136" s="161" t="s">
        <v>3509</v>
      </c>
      <c r="H136" s="162">
        <v>6.6879999999999997</v>
      </c>
      <c r="I136" s="163"/>
      <c r="L136" s="159"/>
      <c r="M136" s="164"/>
      <c r="T136" s="165"/>
      <c r="AT136" s="160" t="s">
        <v>249</v>
      </c>
      <c r="AU136" s="160" t="s">
        <v>86</v>
      </c>
      <c r="AV136" s="13" t="s">
        <v>247</v>
      </c>
      <c r="AW136" s="13" t="s">
        <v>30</v>
      </c>
      <c r="AX136" s="13" t="s">
        <v>80</v>
      </c>
      <c r="AY136" s="160" t="s">
        <v>241</v>
      </c>
    </row>
    <row r="137" spans="2:65" s="1" customFormat="1" ht="24.25" customHeight="1">
      <c r="B137" s="32"/>
      <c r="C137" s="137" t="s">
        <v>258</v>
      </c>
      <c r="D137" s="137" t="s">
        <v>243</v>
      </c>
      <c r="E137" s="138" t="s">
        <v>264</v>
      </c>
      <c r="F137" s="139" t="s">
        <v>265</v>
      </c>
      <c r="G137" s="140" t="s">
        <v>254</v>
      </c>
      <c r="H137" s="141">
        <v>113.544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247</v>
      </c>
      <c r="AT137" s="149" t="s">
        <v>243</v>
      </c>
      <c r="AU137" s="149" t="s">
        <v>86</v>
      </c>
      <c r="AY137" s="17" t="s">
        <v>241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247</v>
      </c>
      <c r="BM137" s="149" t="s">
        <v>4716</v>
      </c>
    </row>
    <row r="138" spans="2:65" s="12" customFormat="1" ht="12">
      <c r="B138" s="151"/>
      <c r="D138" s="152" t="s">
        <v>249</v>
      </c>
      <c r="E138" s="153" t="s">
        <v>1</v>
      </c>
      <c r="F138" s="154" t="s">
        <v>4717</v>
      </c>
      <c r="H138" s="155">
        <v>64.48</v>
      </c>
      <c r="I138" s="156"/>
      <c r="L138" s="151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241</v>
      </c>
    </row>
    <row r="139" spans="2:65" s="14" customFormat="1" ht="12">
      <c r="B139" s="166"/>
      <c r="D139" s="152" t="s">
        <v>249</v>
      </c>
      <c r="E139" s="167" t="s">
        <v>1</v>
      </c>
      <c r="F139" s="168" t="s">
        <v>3512</v>
      </c>
      <c r="H139" s="169">
        <v>64.48</v>
      </c>
      <c r="I139" s="170"/>
      <c r="L139" s="166"/>
      <c r="M139" s="171"/>
      <c r="T139" s="172"/>
      <c r="AT139" s="167" t="s">
        <v>249</v>
      </c>
      <c r="AU139" s="167" t="s">
        <v>86</v>
      </c>
      <c r="AV139" s="14" t="s">
        <v>258</v>
      </c>
      <c r="AW139" s="14" t="s">
        <v>30</v>
      </c>
      <c r="AX139" s="14" t="s">
        <v>73</v>
      </c>
      <c r="AY139" s="167" t="s">
        <v>241</v>
      </c>
    </row>
    <row r="140" spans="2:65" s="12" customFormat="1" ht="12">
      <c r="B140" s="151"/>
      <c r="D140" s="152" t="s">
        <v>249</v>
      </c>
      <c r="E140" s="153" t="s">
        <v>1</v>
      </c>
      <c r="F140" s="154" t="s">
        <v>4718</v>
      </c>
      <c r="H140" s="155">
        <v>49.064</v>
      </c>
      <c r="I140" s="156"/>
      <c r="L140" s="151"/>
      <c r="M140" s="157"/>
      <c r="T140" s="158"/>
      <c r="AT140" s="153" t="s">
        <v>249</v>
      </c>
      <c r="AU140" s="153" t="s">
        <v>86</v>
      </c>
      <c r="AV140" s="12" t="s">
        <v>86</v>
      </c>
      <c r="AW140" s="12" t="s">
        <v>30</v>
      </c>
      <c r="AX140" s="12" t="s">
        <v>73</v>
      </c>
      <c r="AY140" s="153" t="s">
        <v>241</v>
      </c>
    </row>
    <row r="141" spans="2:65" s="14" customFormat="1" ht="12">
      <c r="B141" s="166"/>
      <c r="D141" s="152" t="s">
        <v>249</v>
      </c>
      <c r="E141" s="167" t="s">
        <v>1</v>
      </c>
      <c r="F141" s="168" t="s">
        <v>3514</v>
      </c>
      <c r="H141" s="169">
        <v>49.064</v>
      </c>
      <c r="I141" s="170"/>
      <c r="L141" s="166"/>
      <c r="M141" s="171"/>
      <c r="T141" s="172"/>
      <c r="AT141" s="167" t="s">
        <v>249</v>
      </c>
      <c r="AU141" s="167" t="s">
        <v>86</v>
      </c>
      <c r="AV141" s="14" t="s">
        <v>258</v>
      </c>
      <c r="AW141" s="14" t="s">
        <v>30</v>
      </c>
      <c r="AX141" s="14" t="s">
        <v>73</v>
      </c>
      <c r="AY141" s="167" t="s">
        <v>241</v>
      </c>
    </row>
    <row r="142" spans="2:65" s="13" customFormat="1" ht="12">
      <c r="B142" s="159"/>
      <c r="D142" s="152" t="s">
        <v>249</v>
      </c>
      <c r="E142" s="160" t="s">
        <v>1</v>
      </c>
      <c r="F142" s="161" t="s">
        <v>251</v>
      </c>
      <c r="H142" s="162">
        <v>113.54400000000001</v>
      </c>
      <c r="I142" s="163"/>
      <c r="L142" s="159"/>
      <c r="M142" s="164"/>
      <c r="T142" s="165"/>
      <c r="AT142" s="160" t="s">
        <v>249</v>
      </c>
      <c r="AU142" s="160" t="s">
        <v>86</v>
      </c>
      <c r="AV142" s="13" t="s">
        <v>247</v>
      </c>
      <c r="AW142" s="13" t="s">
        <v>30</v>
      </c>
      <c r="AX142" s="13" t="s">
        <v>80</v>
      </c>
      <c r="AY142" s="160" t="s">
        <v>241</v>
      </c>
    </row>
    <row r="143" spans="2:65" s="1" customFormat="1" ht="33" customHeight="1">
      <c r="B143" s="32"/>
      <c r="C143" s="137" t="s">
        <v>247</v>
      </c>
      <c r="D143" s="137" t="s">
        <v>243</v>
      </c>
      <c r="E143" s="138" t="s">
        <v>270</v>
      </c>
      <c r="F143" s="139" t="s">
        <v>271</v>
      </c>
      <c r="G143" s="140" t="s">
        <v>254</v>
      </c>
      <c r="H143" s="141">
        <v>15.416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39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247</v>
      </c>
      <c r="AT143" s="149" t="s">
        <v>243</v>
      </c>
      <c r="AU143" s="149" t="s">
        <v>86</v>
      </c>
      <c r="AY143" s="17" t="s">
        <v>241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247</v>
      </c>
      <c r="BM143" s="149" t="s">
        <v>4719</v>
      </c>
    </row>
    <row r="144" spans="2:65" s="12" customFormat="1" ht="12">
      <c r="B144" s="151"/>
      <c r="D144" s="152" t="s">
        <v>249</v>
      </c>
      <c r="E144" s="153" t="s">
        <v>1</v>
      </c>
      <c r="F144" s="154" t="s">
        <v>4720</v>
      </c>
      <c r="H144" s="155">
        <v>15.416</v>
      </c>
      <c r="I144" s="156"/>
      <c r="L144" s="151"/>
      <c r="M144" s="157"/>
      <c r="T144" s="158"/>
      <c r="AT144" s="153" t="s">
        <v>249</v>
      </c>
      <c r="AU144" s="153" t="s">
        <v>86</v>
      </c>
      <c r="AV144" s="12" t="s">
        <v>86</v>
      </c>
      <c r="AW144" s="12" t="s">
        <v>30</v>
      </c>
      <c r="AX144" s="12" t="s">
        <v>73</v>
      </c>
      <c r="AY144" s="153" t="s">
        <v>241</v>
      </c>
    </row>
    <row r="145" spans="2:65" s="13" customFormat="1" ht="12">
      <c r="B145" s="159"/>
      <c r="D145" s="152" t="s">
        <v>249</v>
      </c>
      <c r="E145" s="160" t="s">
        <v>1</v>
      </c>
      <c r="F145" s="161" t="s">
        <v>3517</v>
      </c>
      <c r="H145" s="162">
        <v>15.416</v>
      </c>
      <c r="I145" s="163"/>
      <c r="L145" s="159"/>
      <c r="M145" s="164"/>
      <c r="T145" s="165"/>
      <c r="AT145" s="160" t="s">
        <v>249</v>
      </c>
      <c r="AU145" s="160" t="s">
        <v>86</v>
      </c>
      <c r="AV145" s="13" t="s">
        <v>247</v>
      </c>
      <c r="AW145" s="13" t="s">
        <v>30</v>
      </c>
      <c r="AX145" s="13" t="s">
        <v>80</v>
      </c>
      <c r="AY145" s="160" t="s">
        <v>241</v>
      </c>
    </row>
    <row r="146" spans="2:65" s="1" customFormat="1" ht="37.75" customHeight="1">
      <c r="B146" s="32"/>
      <c r="C146" s="137" t="s">
        <v>269</v>
      </c>
      <c r="D146" s="137" t="s">
        <v>243</v>
      </c>
      <c r="E146" s="138" t="s">
        <v>275</v>
      </c>
      <c r="F146" s="139" t="s">
        <v>276</v>
      </c>
      <c r="G146" s="140" t="s">
        <v>254</v>
      </c>
      <c r="H146" s="141">
        <v>231.24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247</v>
      </c>
      <c r="AT146" s="149" t="s">
        <v>243</v>
      </c>
      <c r="AU146" s="149" t="s">
        <v>86</v>
      </c>
      <c r="AY146" s="17" t="s">
        <v>241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247</v>
      </c>
      <c r="BM146" s="149" t="s">
        <v>4721</v>
      </c>
    </row>
    <row r="147" spans="2:65" s="12" customFormat="1" ht="12">
      <c r="B147" s="151"/>
      <c r="D147" s="152" t="s">
        <v>249</v>
      </c>
      <c r="E147" s="153" t="s">
        <v>1</v>
      </c>
      <c r="F147" s="154" t="s">
        <v>4722</v>
      </c>
      <c r="H147" s="155">
        <v>231.24</v>
      </c>
      <c r="I147" s="156"/>
      <c r="L147" s="151"/>
      <c r="M147" s="157"/>
      <c r="T147" s="158"/>
      <c r="AT147" s="153" t="s">
        <v>249</v>
      </c>
      <c r="AU147" s="153" t="s">
        <v>86</v>
      </c>
      <c r="AV147" s="12" t="s">
        <v>86</v>
      </c>
      <c r="AW147" s="12" t="s">
        <v>30</v>
      </c>
      <c r="AX147" s="12" t="s">
        <v>73</v>
      </c>
      <c r="AY147" s="153" t="s">
        <v>241</v>
      </c>
    </row>
    <row r="148" spans="2:65" s="13" customFormat="1" ht="12">
      <c r="B148" s="159"/>
      <c r="D148" s="152" t="s">
        <v>249</v>
      </c>
      <c r="E148" s="160" t="s">
        <v>1</v>
      </c>
      <c r="F148" s="161" t="s">
        <v>251</v>
      </c>
      <c r="H148" s="162">
        <v>231.24</v>
      </c>
      <c r="I148" s="163"/>
      <c r="L148" s="159"/>
      <c r="M148" s="164"/>
      <c r="T148" s="165"/>
      <c r="AT148" s="160" t="s">
        <v>249</v>
      </c>
      <c r="AU148" s="160" t="s">
        <v>86</v>
      </c>
      <c r="AV148" s="13" t="s">
        <v>247</v>
      </c>
      <c r="AW148" s="13" t="s">
        <v>30</v>
      </c>
      <c r="AX148" s="13" t="s">
        <v>80</v>
      </c>
      <c r="AY148" s="160" t="s">
        <v>241</v>
      </c>
    </row>
    <row r="149" spans="2:65" s="1" customFormat="1" ht="33" customHeight="1">
      <c r="B149" s="32"/>
      <c r="C149" s="137" t="s">
        <v>274</v>
      </c>
      <c r="D149" s="137" t="s">
        <v>243</v>
      </c>
      <c r="E149" s="138" t="s">
        <v>280</v>
      </c>
      <c r="F149" s="139" t="s">
        <v>281</v>
      </c>
      <c r="G149" s="140" t="s">
        <v>282</v>
      </c>
      <c r="H149" s="141">
        <v>27.748999999999999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39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247</v>
      </c>
      <c r="AT149" s="149" t="s">
        <v>243</v>
      </c>
      <c r="AU149" s="149" t="s">
        <v>86</v>
      </c>
      <c r="AY149" s="17" t="s">
        <v>241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247</v>
      </c>
      <c r="BM149" s="149" t="s">
        <v>4723</v>
      </c>
    </row>
    <row r="150" spans="2:65" s="12" customFormat="1" ht="12">
      <c r="B150" s="151"/>
      <c r="D150" s="152" t="s">
        <v>249</v>
      </c>
      <c r="E150" s="153" t="s">
        <v>1</v>
      </c>
      <c r="F150" s="154" t="s">
        <v>4724</v>
      </c>
      <c r="H150" s="155">
        <v>27.748999999999999</v>
      </c>
      <c r="I150" s="156"/>
      <c r="L150" s="151"/>
      <c r="M150" s="157"/>
      <c r="T150" s="158"/>
      <c r="AT150" s="153" t="s">
        <v>249</v>
      </c>
      <c r="AU150" s="153" t="s">
        <v>86</v>
      </c>
      <c r="AV150" s="12" t="s">
        <v>86</v>
      </c>
      <c r="AW150" s="12" t="s">
        <v>30</v>
      </c>
      <c r="AX150" s="12" t="s">
        <v>73</v>
      </c>
      <c r="AY150" s="153" t="s">
        <v>241</v>
      </c>
    </row>
    <row r="151" spans="2:65" s="13" customFormat="1" ht="12">
      <c r="B151" s="159"/>
      <c r="D151" s="152" t="s">
        <v>249</v>
      </c>
      <c r="E151" s="160" t="s">
        <v>1</v>
      </c>
      <c r="F151" s="161" t="s">
        <v>251</v>
      </c>
      <c r="H151" s="162">
        <v>27.748999999999999</v>
      </c>
      <c r="I151" s="163"/>
      <c r="L151" s="159"/>
      <c r="M151" s="164"/>
      <c r="T151" s="165"/>
      <c r="AT151" s="160" t="s">
        <v>249</v>
      </c>
      <c r="AU151" s="160" t="s">
        <v>86</v>
      </c>
      <c r="AV151" s="13" t="s">
        <v>247</v>
      </c>
      <c r="AW151" s="13" t="s">
        <v>30</v>
      </c>
      <c r="AX151" s="13" t="s">
        <v>80</v>
      </c>
      <c r="AY151" s="160" t="s">
        <v>241</v>
      </c>
    </row>
    <row r="152" spans="2:65" s="1" customFormat="1" ht="24.25" customHeight="1">
      <c r="B152" s="32"/>
      <c r="C152" s="137" t="s">
        <v>279</v>
      </c>
      <c r="D152" s="137" t="s">
        <v>243</v>
      </c>
      <c r="E152" s="138" t="s">
        <v>286</v>
      </c>
      <c r="F152" s="139" t="s">
        <v>287</v>
      </c>
      <c r="G152" s="140" t="s">
        <v>254</v>
      </c>
      <c r="H152" s="141">
        <v>49.064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39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247</v>
      </c>
      <c r="AT152" s="149" t="s">
        <v>243</v>
      </c>
      <c r="AU152" s="149" t="s">
        <v>86</v>
      </c>
      <c r="AY152" s="17" t="s">
        <v>241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86</v>
      </c>
      <c r="BK152" s="150">
        <f>ROUND(I152*H152,2)</f>
        <v>0</v>
      </c>
      <c r="BL152" s="17" t="s">
        <v>247</v>
      </c>
      <c r="BM152" s="149" t="s">
        <v>4725</v>
      </c>
    </row>
    <row r="153" spans="2:65" s="12" customFormat="1" ht="12">
      <c r="B153" s="151"/>
      <c r="D153" s="152" t="s">
        <v>249</v>
      </c>
      <c r="E153" s="153" t="s">
        <v>1</v>
      </c>
      <c r="F153" s="154" t="s">
        <v>4726</v>
      </c>
      <c r="H153" s="155">
        <v>41.8</v>
      </c>
      <c r="I153" s="156"/>
      <c r="L153" s="151"/>
      <c r="M153" s="157"/>
      <c r="T153" s="158"/>
      <c r="AT153" s="153" t="s">
        <v>249</v>
      </c>
      <c r="AU153" s="153" t="s">
        <v>86</v>
      </c>
      <c r="AV153" s="12" t="s">
        <v>86</v>
      </c>
      <c r="AW153" s="12" t="s">
        <v>30</v>
      </c>
      <c r="AX153" s="12" t="s">
        <v>73</v>
      </c>
      <c r="AY153" s="153" t="s">
        <v>241</v>
      </c>
    </row>
    <row r="154" spans="2:65" s="12" customFormat="1" ht="12">
      <c r="B154" s="151"/>
      <c r="D154" s="152" t="s">
        <v>249</v>
      </c>
      <c r="E154" s="153" t="s">
        <v>1</v>
      </c>
      <c r="F154" s="154" t="s">
        <v>4727</v>
      </c>
      <c r="H154" s="155">
        <v>-4.3999999999999997E-2</v>
      </c>
      <c r="I154" s="156"/>
      <c r="L154" s="151"/>
      <c r="M154" s="157"/>
      <c r="T154" s="158"/>
      <c r="AT154" s="153" t="s">
        <v>249</v>
      </c>
      <c r="AU154" s="153" t="s">
        <v>86</v>
      </c>
      <c r="AV154" s="12" t="s">
        <v>86</v>
      </c>
      <c r="AW154" s="12" t="s">
        <v>30</v>
      </c>
      <c r="AX154" s="12" t="s">
        <v>73</v>
      </c>
      <c r="AY154" s="153" t="s">
        <v>241</v>
      </c>
    </row>
    <row r="155" spans="2:65" s="14" customFormat="1" ht="12">
      <c r="B155" s="166"/>
      <c r="D155" s="152" t="s">
        <v>249</v>
      </c>
      <c r="E155" s="167" t="s">
        <v>1</v>
      </c>
      <c r="F155" s="168" t="s">
        <v>3525</v>
      </c>
      <c r="H155" s="169">
        <v>41.756</v>
      </c>
      <c r="I155" s="170"/>
      <c r="L155" s="166"/>
      <c r="M155" s="171"/>
      <c r="T155" s="172"/>
      <c r="AT155" s="167" t="s">
        <v>249</v>
      </c>
      <c r="AU155" s="167" t="s">
        <v>86</v>
      </c>
      <c r="AV155" s="14" t="s">
        <v>258</v>
      </c>
      <c r="AW155" s="14" t="s">
        <v>30</v>
      </c>
      <c r="AX155" s="14" t="s">
        <v>73</v>
      </c>
      <c r="AY155" s="167" t="s">
        <v>241</v>
      </c>
    </row>
    <row r="156" spans="2:65" s="12" customFormat="1" ht="12">
      <c r="B156" s="151"/>
      <c r="D156" s="152" t="s">
        <v>249</v>
      </c>
      <c r="E156" s="153" t="s">
        <v>1</v>
      </c>
      <c r="F156" s="154" t="s">
        <v>4728</v>
      </c>
      <c r="H156" s="155">
        <v>3.952</v>
      </c>
      <c r="I156" s="156"/>
      <c r="L156" s="151"/>
      <c r="M156" s="157"/>
      <c r="T156" s="158"/>
      <c r="AT156" s="153" t="s">
        <v>249</v>
      </c>
      <c r="AU156" s="153" t="s">
        <v>86</v>
      </c>
      <c r="AV156" s="12" t="s">
        <v>86</v>
      </c>
      <c r="AW156" s="12" t="s">
        <v>30</v>
      </c>
      <c r="AX156" s="12" t="s">
        <v>73</v>
      </c>
      <c r="AY156" s="153" t="s">
        <v>241</v>
      </c>
    </row>
    <row r="157" spans="2:65" s="12" customFormat="1" ht="12">
      <c r="B157" s="151"/>
      <c r="D157" s="152" t="s">
        <v>249</v>
      </c>
      <c r="E157" s="153" t="s">
        <v>1</v>
      </c>
      <c r="F157" s="154" t="s">
        <v>4729</v>
      </c>
      <c r="H157" s="155">
        <v>-4.0000000000000001E-3</v>
      </c>
      <c r="I157" s="156"/>
      <c r="L157" s="151"/>
      <c r="M157" s="157"/>
      <c r="T157" s="158"/>
      <c r="AT157" s="153" t="s">
        <v>249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241</v>
      </c>
    </row>
    <row r="158" spans="2:65" s="14" customFormat="1" ht="12">
      <c r="B158" s="166"/>
      <c r="D158" s="152" t="s">
        <v>249</v>
      </c>
      <c r="E158" s="167" t="s">
        <v>1</v>
      </c>
      <c r="F158" s="168" t="s">
        <v>4730</v>
      </c>
      <c r="H158" s="169">
        <v>3.948</v>
      </c>
      <c r="I158" s="170"/>
      <c r="L158" s="166"/>
      <c r="M158" s="171"/>
      <c r="T158" s="172"/>
      <c r="AT158" s="167" t="s">
        <v>249</v>
      </c>
      <c r="AU158" s="167" t="s">
        <v>86</v>
      </c>
      <c r="AV158" s="14" t="s">
        <v>258</v>
      </c>
      <c r="AW158" s="14" t="s">
        <v>30</v>
      </c>
      <c r="AX158" s="14" t="s">
        <v>73</v>
      </c>
      <c r="AY158" s="167" t="s">
        <v>241</v>
      </c>
    </row>
    <row r="159" spans="2:65" s="12" customFormat="1" ht="12">
      <c r="B159" s="151"/>
      <c r="D159" s="152" t="s">
        <v>249</v>
      </c>
      <c r="E159" s="153" t="s">
        <v>1</v>
      </c>
      <c r="F159" s="154" t="s">
        <v>3526</v>
      </c>
      <c r="H159" s="155">
        <v>3.36</v>
      </c>
      <c r="I159" s="156"/>
      <c r="L159" s="151"/>
      <c r="M159" s="157"/>
      <c r="T159" s="158"/>
      <c r="AT159" s="153" t="s">
        <v>249</v>
      </c>
      <c r="AU159" s="153" t="s">
        <v>86</v>
      </c>
      <c r="AV159" s="12" t="s">
        <v>86</v>
      </c>
      <c r="AW159" s="12" t="s">
        <v>30</v>
      </c>
      <c r="AX159" s="12" t="s">
        <v>73</v>
      </c>
      <c r="AY159" s="153" t="s">
        <v>241</v>
      </c>
    </row>
    <row r="160" spans="2:65" s="14" customFormat="1" ht="12">
      <c r="B160" s="166"/>
      <c r="D160" s="152" t="s">
        <v>249</v>
      </c>
      <c r="E160" s="167" t="s">
        <v>1</v>
      </c>
      <c r="F160" s="168" t="s">
        <v>3527</v>
      </c>
      <c r="H160" s="169">
        <v>3.36</v>
      </c>
      <c r="I160" s="170"/>
      <c r="L160" s="166"/>
      <c r="M160" s="171"/>
      <c r="T160" s="172"/>
      <c r="AT160" s="167" t="s">
        <v>249</v>
      </c>
      <c r="AU160" s="167" t="s">
        <v>86</v>
      </c>
      <c r="AV160" s="14" t="s">
        <v>258</v>
      </c>
      <c r="AW160" s="14" t="s">
        <v>30</v>
      </c>
      <c r="AX160" s="14" t="s">
        <v>73</v>
      </c>
      <c r="AY160" s="167" t="s">
        <v>241</v>
      </c>
    </row>
    <row r="161" spans="2:65" s="13" customFormat="1" ht="12">
      <c r="B161" s="159"/>
      <c r="D161" s="152" t="s">
        <v>249</v>
      </c>
      <c r="E161" s="160" t="s">
        <v>1</v>
      </c>
      <c r="F161" s="161" t="s">
        <v>251</v>
      </c>
      <c r="H161" s="162">
        <v>49.064</v>
      </c>
      <c r="I161" s="163"/>
      <c r="L161" s="159"/>
      <c r="M161" s="164"/>
      <c r="T161" s="165"/>
      <c r="AT161" s="160" t="s">
        <v>249</v>
      </c>
      <c r="AU161" s="160" t="s">
        <v>86</v>
      </c>
      <c r="AV161" s="13" t="s">
        <v>247</v>
      </c>
      <c r="AW161" s="13" t="s">
        <v>30</v>
      </c>
      <c r="AX161" s="13" t="s">
        <v>80</v>
      </c>
      <c r="AY161" s="160" t="s">
        <v>241</v>
      </c>
    </row>
    <row r="162" spans="2:65" s="1" customFormat="1" ht="24.25" customHeight="1">
      <c r="B162" s="32"/>
      <c r="C162" s="137" t="s">
        <v>285</v>
      </c>
      <c r="D162" s="137" t="s">
        <v>243</v>
      </c>
      <c r="E162" s="138" t="s">
        <v>3528</v>
      </c>
      <c r="F162" s="139" t="s">
        <v>3529</v>
      </c>
      <c r="G162" s="140" t="s">
        <v>254</v>
      </c>
      <c r="H162" s="141">
        <v>7.2240000000000002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39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247</v>
      </c>
      <c r="AT162" s="149" t="s">
        <v>243</v>
      </c>
      <c r="AU162" s="149" t="s">
        <v>86</v>
      </c>
      <c r="AY162" s="17" t="s">
        <v>241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86</v>
      </c>
      <c r="BK162" s="150">
        <f>ROUND(I162*H162,2)</f>
        <v>0</v>
      </c>
      <c r="BL162" s="17" t="s">
        <v>247</v>
      </c>
      <c r="BM162" s="149" t="s">
        <v>4731</v>
      </c>
    </row>
    <row r="163" spans="2:65" s="12" customFormat="1" ht="12">
      <c r="B163" s="151"/>
      <c r="D163" s="152" t="s">
        <v>249</v>
      </c>
      <c r="E163" s="153" t="s">
        <v>1</v>
      </c>
      <c r="F163" s="154" t="s">
        <v>4732</v>
      </c>
      <c r="H163" s="155">
        <v>6.6</v>
      </c>
      <c r="I163" s="156"/>
      <c r="L163" s="151"/>
      <c r="M163" s="157"/>
      <c r="T163" s="158"/>
      <c r="AT163" s="153" t="s">
        <v>249</v>
      </c>
      <c r="AU163" s="153" t="s">
        <v>86</v>
      </c>
      <c r="AV163" s="12" t="s">
        <v>86</v>
      </c>
      <c r="AW163" s="12" t="s">
        <v>30</v>
      </c>
      <c r="AX163" s="12" t="s">
        <v>73</v>
      </c>
      <c r="AY163" s="153" t="s">
        <v>241</v>
      </c>
    </row>
    <row r="164" spans="2:65" s="14" customFormat="1" ht="12">
      <c r="B164" s="166"/>
      <c r="D164" s="152" t="s">
        <v>249</v>
      </c>
      <c r="E164" s="167" t="s">
        <v>1</v>
      </c>
      <c r="F164" s="168" t="s">
        <v>3525</v>
      </c>
      <c r="H164" s="169">
        <v>6.6</v>
      </c>
      <c r="I164" s="170"/>
      <c r="L164" s="166"/>
      <c r="M164" s="171"/>
      <c r="T164" s="172"/>
      <c r="AT164" s="167" t="s">
        <v>249</v>
      </c>
      <c r="AU164" s="167" t="s">
        <v>86</v>
      </c>
      <c r="AV164" s="14" t="s">
        <v>258</v>
      </c>
      <c r="AW164" s="14" t="s">
        <v>30</v>
      </c>
      <c r="AX164" s="14" t="s">
        <v>73</v>
      </c>
      <c r="AY164" s="167" t="s">
        <v>241</v>
      </c>
    </row>
    <row r="165" spans="2:65" s="12" customFormat="1" ht="12">
      <c r="B165" s="151"/>
      <c r="D165" s="152" t="s">
        <v>249</v>
      </c>
      <c r="E165" s="153" t="s">
        <v>1</v>
      </c>
      <c r="F165" s="154" t="s">
        <v>4733</v>
      </c>
      <c r="H165" s="155">
        <v>0.624</v>
      </c>
      <c r="I165" s="156"/>
      <c r="L165" s="151"/>
      <c r="M165" s="157"/>
      <c r="T165" s="158"/>
      <c r="AT165" s="153" t="s">
        <v>249</v>
      </c>
      <c r="AU165" s="153" t="s">
        <v>86</v>
      </c>
      <c r="AV165" s="12" t="s">
        <v>86</v>
      </c>
      <c r="AW165" s="12" t="s">
        <v>30</v>
      </c>
      <c r="AX165" s="12" t="s">
        <v>73</v>
      </c>
      <c r="AY165" s="153" t="s">
        <v>241</v>
      </c>
    </row>
    <row r="166" spans="2:65" s="14" customFormat="1" ht="12">
      <c r="B166" s="166"/>
      <c r="D166" s="152" t="s">
        <v>249</v>
      </c>
      <c r="E166" s="167" t="s">
        <v>1</v>
      </c>
      <c r="F166" s="168" t="s">
        <v>4730</v>
      </c>
      <c r="H166" s="169">
        <v>0.624</v>
      </c>
      <c r="I166" s="170"/>
      <c r="L166" s="166"/>
      <c r="M166" s="171"/>
      <c r="T166" s="172"/>
      <c r="AT166" s="167" t="s">
        <v>249</v>
      </c>
      <c r="AU166" s="167" t="s">
        <v>86</v>
      </c>
      <c r="AV166" s="14" t="s">
        <v>258</v>
      </c>
      <c r="AW166" s="14" t="s">
        <v>30</v>
      </c>
      <c r="AX166" s="14" t="s">
        <v>73</v>
      </c>
      <c r="AY166" s="167" t="s">
        <v>241</v>
      </c>
    </row>
    <row r="167" spans="2:65" s="13" customFormat="1" ht="12">
      <c r="B167" s="159"/>
      <c r="D167" s="152" t="s">
        <v>249</v>
      </c>
      <c r="E167" s="160" t="s">
        <v>1</v>
      </c>
      <c r="F167" s="161" t="s">
        <v>251</v>
      </c>
      <c r="H167" s="162">
        <v>7.2239999999999993</v>
      </c>
      <c r="I167" s="163"/>
      <c r="L167" s="159"/>
      <c r="M167" s="164"/>
      <c r="T167" s="165"/>
      <c r="AT167" s="160" t="s">
        <v>249</v>
      </c>
      <c r="AU167" s="160" t="s">
        <v>86</v>
      </c>
      <c r="AV167" s="13" t="s">
        <v>247</v>
      </c>
      <c r="AW167" s="13" t="s">
        <v>30</v>
      </c>
      <c r="AX167" s="13" t="s">
        <v>80</v>
      </c>
      <c r="AY167" s="160" t="s">
        <v>241</v>
      </c>
    </row>
    <row r="168" spans="2:65" s="1" customFormat="1" ht="16.5" customHeight="1">
      <c r="B168" s="32"/>
      <c r="C168" s="173" t="s">
        <v>290</v>
      </c>
      <c r="D168" s="173" t="s">
        <v>319</v>
      </c>
      <c r="E168" s="174" t="s">
        <v>3532</v>
      </c>
      <c r="F168" s="175" t="s">
        <v>3533</v>
      </c>
      <c r="G168" s="176" t="s">
        <v>282</v>
      </c>
      <c r="H168" s="177">
        <v>13.003</v>
      </c>
      <c r="I168" s="178"/>
      <c r="J168" s="179">
        <f>ROUND(I168*H168,2)</f>
        <v>0</v>
      </c>
      <c r="K168" s="180"/>
      <c r="L168" s="181"/>
      <c r="M168" s="182" t="s">
        <v>1</v>
      </c>
      <c r="N168" s="183" t="s">
        <v>39</v>
      </c>
      <c r="P168" s="147">
        <f>O168*H168</f>
        <v>0</v>
      </c>
      <c r="Q168" s="147">
        <v>1</v>
      </c>
      <c r="R168" s="147">
        <f>Q168*H168</f>
        <v>13.003</v>
      </c>
      <c r="S168" s="147">
        <v>0</v>
      </c>
      <c r="T168" s="148">
        <f>S168*H168</f>
        <v>0</v>
      </c>
      <c r="AR168" s="149" t="s">
        <v>285</v>
      </c>
      <c r="AT168" s="149" t="s">
        <v>319</v>
      </c>
      <c r="AU168" s="149" t="s">
        <v>86</v>
      </c>
      <c r="AY168" s="17" t="s">
        <v>241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86</v>
      </c>
      <c r="BK168" s="150">
        <f>ROUND(I168*H168,2)</f>
        <v>0</v>
      </c>
      <c r="BL168" s="17" t="s">
        <v>247</v>
      </c>
      <c r="BM168" s="149" t="s">
        <v>4734</v>
      </c>
    </row>
    <row r="169" spans="2:65" s="12" customFormat="1" ht="12">
      <c r="B169" s="151"/>
      <c r="D169" s="152" t="s">
        <v>249</v>
      </c>
      <c r="E169" s="153" t="s">
        <v>1</v>
      </c>
      <c r="F169" s="154" t="s">
        <v>4735</v>
      </c>
      <c r="H169" s="155">
        <v>13.003</v>
      </c>
      <c r="I169" s="156"/>
      <c r="L169" s="151"/>
      <c r="M169" s="157"/>
      <c r="T169" s="158"/>
      <c r="AT169" s="153" t="s">
        <v>249</v>
      </c>
      <c r="AU169" s="153" t="s">
        <v>86</v>
      </c>
      <c r="AV169" s="12" t="s">
        <v>86</v>
      </c>
      <c r="AW169" s="12" t="s">
        <v>30</v>
      </c>
      <c r="AX169" s="12" t="s">
        <v>80</v>
      </c>
      <c r="AY169" s="153" t="s">
        <v>241</v>
      </c>
    </row>
    <row r="170" spans="2:65" s="1" customFormat="1" ht="24.25" customHeight="1">
      <c r="B170" s="32"/>
      <c r="C170" s="137" t="s">
        <v>296</v>
      </c>
      <c r="D170" s="137" t="s">
        <v>243</v>
      </c>
      <c r="E170" s="138" t="s">
        <v>3535</v>
      </c>
      <c r="F170" s="139" t="s">
        <v>3536</v>
      </c>
      <c r="G170" s="140" t="s">
        <v>254</v>
      </c>
      <c r="H170" s="141">
        <v>5.234</v>
      </c>
      <c r="I170" s="142"/>
      <c r="J170" s="143">
        <f>ROUND(I170*H170,2)</f>
        <v>0</v>
      </c>
      <c r="K170" s="144"/>
      <c r="L170" s="32"/>
      <c r="M170" s="145" t="s">
        <v>1</v>
      </c>
      <c r="N170" s="146" t="s">
        <v>39</v>
      </c>
      <c r="P170" s="147">
        <f>O170*H170</f>
        <v>0</v>
      </c>
      <c r="Q170" s="147">
        <v>1.8907700000000001</v>
      </c>
      <c r="R170" s="147">
        <f>Q170*H170</f>
        <v>9.8962901800000012</v>
      </c>
      <c r="S170" s="147">
        <v>0</v>
      </c>
      <c r="T170" s="148">
        <f>S170*H170</f>
        <v>0</v>
      </c>
      <c r="AR170" s="149" t="s">
        <v>247</v>
      </c>
      <c r="AT170" s="149" t="s">
        <v>243</v>
      </c>
      <c r="AU170" s="149" t="s">
        <v>86</v>
      </c>
      <c r="AY170" s="17" t="s">
        <v>241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86</v>
      </c>
      <c r="BK170" s="150">
        <f>ROUND(I170*H170,2)</f>
        <v>0</v>
      </c>
      <c r="BL170" s="17" t="s">
        <v>247</v>
      </c>
      <c r="BM170" s="149" t="s">
        <v>4736</v>
      </c>
    </row>
    <row r="171" spans="2:65" s="12" customFormat="1" ht="12">
      <c r="B171" s="151"/>
      <c r="D171" s="152" t="s">
        <v>249</v>
      </c>
      <c r="E171" s="153" t="s">
        <v>1</v>
      </c>
      <c r="F171" s="154" t="s">
        <v>4737</v>
      </c>
      <c r="H171" s="155">
        <v>4.4000000000000004</v>
      </c>
      <c r="I171" s="156"/>
      <c r="L171" s="151"/>
      <c r="M171" s="157"/>
      <c r="T171" s="158"/>
      <c r="AT171" s="153" t="s">
        <v>249</v>
      </c>
      <c r="AU171" s="153" t="s">
        <v>86</v>
      </c>
      <c r="AV171" s="12" t="s">
        <v>86</v>
      </c>
      <c r="AW171" s="12" t="s">
        <v>30</v>
      </c>
      <c r="AX171" s="12" t="s">
        <v>73</v>
      </c>
      <c r="AY171" s="153" t="s">
        <v>241</v>
      </c>
    </row>
    <row r="172" spans="2:65" s="14" customFormat="1" ht="12">
      <c r="B172" s="166"/>
      <c r="D172" s="152" t="s">
        <v>249</v>
      </c>
      <c r="E172" s="167" t="s">
        <v>1</v>
      </c>
      <c r="F172" s="168" t="s">
        <v>3525</v>
      </c>
      <c r="H172" s="169">
        <v>4.4000000000000004</v>
      </c>
      <c r="I172" s="170"/>
      <c r="L172" s="166"/>
      <c r="M172" s="171"/>
      <c r="T172" s="172"/>
      <c r="AT172" s="167" t="s">
        <v>249</v>
      </c>
      <c r="AU172" s="167" t="s">
        <v>86</v>
      </c>
      <c r="AV172" s="14" t="s">
        <v>258</v>
      </c>
      <c r="AW172" s="14" t="s">
        <v>30</v>
      </c>
      <c r="AX172" s="14" t="s">
        <v>73</v>
      </c>
      <c r="AY172" s="167" t="s">
        <v>241</v>
      </c>
    </row>
    <row r="173" spans="2:65" s="12" customFormat="1" ht="12">
      <c r="B173" s="151"/>
      <c r="D173" s="152" t="s">
        <v>249</v>
      </c>
      <c r="E173" s="153" t="s">
        <v>1</v>
      </c>
      <c r="F173" s="154" t="s">
        <v>4738</v>
      </c>
      <c r="H173" s="155">
        <v>0.41599999999999998</v>
      </c>
      <c r="I173" s="156"/>
      <c r="L173" s="151"/>
      <c r="M173" s="157"/>
      <c r="T173" s="158"/>
      <c r="AT173" s="153" t="s">
        <v>249</v>
      </c>
      <c r="AU173" s="153" t="s">
        <v>86</v>
      </c>
      <c r="AV173" s="12" t="s">
        <v>86</v>
      </c>
      <c r="AW173" s="12" t="s">
        <v>30</v>
      </c>
      <c r="AX173" s="12" t="s">
        <v>73</v>
      </c>
      <c r="AY173" s="153" t="s">
        <v>241</v>
      </c>
    </row>
    <row r="174" spans="2:65" s="14" customFormat="1" ht="12">
      <c r="B174" s="166"/>
      <c r="D174" s="152" t="s">
        <v>249</v>
      </c>
      <c r="E174" s="167" t="s">
        <v>1</v>
      </c>
      <c r="F174" s="168" t="s">
        <v>4730</v>
      </c>
      <c r="H174" s="169">
        <v>0.41599999999999998</v>
      </c>
      <c r="I174" s="170"/>
      <c r="L174" s="166"/>
      <c r="M174" s="171"/>
      <c r="T174" s="172"/>
      <c r="AT174" s="167" t="s">
        <v>249</v>
      </c>
      <c r="AU174" s="167" t="s">
        <v>86</v>
      </c>
      <c r="AV174" s="14" t="s">
        <v>258</v>
      </c>
      <c r="AW174" s="14" t="s">
        <v>30</v>
      </c>
      <c r="AX174" s="14" t="s">
        <v>73</v>
      </c>
      <c r="AY174" s="167" t="s">
        <v>241</v>
      </c>
    </row>
    <row r="175" spans="2:65" s="12" customFormat="1" ht="12">
      <c r="B175" s="151"/>
      <c r="D175" s="152" t="s">
        <v>249</v>
      </c>
      <c r="E175" s="153" t="s">
        <v>1</v>
      </c>
      <c r="F175" s="154" t="s">
        <v>3539</v>
      </c>
      <c r="H175" s="155">
        <v>0.41799999999999998</v>
      </c>
      <c r="I175" s="156"/>
      <c r="L175" s="151"/>
      <c r="M175" s="157"/>
      <c r="T175" s="158"/>
      <c r="AT175" s="153" t="s">
        <v>249</v>
      </c>
      <c r="AU175" s="153" t="s">
        <v>86</v>
      </c>
      <c r="AV175" s="12" t="s">
        <v>86</v>
      </c>
      <c r="AW175" s="12" t="s">
        <v>30</v>
      </c>
      <c r="AX175" s="12" t="s">
        <v>73</v>
      </c>
      <c r="AY175" s="153" t="s">
        <v>241</v>
      </c>
    </row>
    <row r="176" spans="2:65" s="14" customFormat="1" ht="12">
      <c r="B176" s="166"/>
      <c r="D176" s="152" t="s">
        <v>249</v>
      </c>
      <c r="E176" s="167" t="s">
        <v>1</v>
      </c>
      <c r="F176" s="168" t="s">
        <v>3527</v>
      </c>
      <c r="H176" s="169">
        <v>0.41799999999999998</v>
      </c>
      <c r="I176" s="170"/>
      <c r="L176" s="166"/>
      <c r="M176" s="171"/>
      <c r="T176" s="172"/>
      <c r="AT176" s="167" t="s">
        <v>249</v>
      </c>
      <c r="AU176" s="167" t="s">
        <v>86</v>
      </c>
      <c r="AV176" s="14" t="s">
        <v>258</v>
      </c>
      <c r="AW176" s="14" t="s">
        <v>30</v>
      </c>
      <c r="AX176" s="14" t="s">
        <v>73</v>
      </c>
      <c r="AY176" s="167" t="s">
        <v>241</v>
      </c>
    </row>
    <row r="177" spans="2:65" s="13" customFormat="1" ht="12">
      <c r="B177" s="159"/>
      <c r="D177" s="152" t="s">
        <v>249</v>
      </c>
      <c r="E177" s="160" t="s">
        <v>1</v>
      </c>
      <c r="F177" s="161" t="s">
        <v>251</v>
      </c>
      <c r="H177" s="162">
        <v>5.2340000000000009</v>
      </c>
      <c r="I177" s="163"/>
      <c r="L177" s="159"/>
      <c r="M177" s="164"/>
      <c r="T177" s="165"/>
      <c r="AT177" s="160" t="s">
        <v>249</v>
      </c>
      <c r="AU177" s="160" t="s">
        <v>86</v>
      </c>
      <c r="AV177" s="13" t="s">
        <v>247</v>
      </c>
      <c r="AW177" s="13" t="s">
        <v>30</v>
      </c>
      <c r="AX177" s="13" t="s">
        <v>80</v>
      </c>
      <c r="AY177" s="160" t="s">
        <v>241</v>
      </c>
    </row>
    <row r="178" spans="2:65" s="1" customFormat="1" ht="16.5" customHeight="1">
      <c r="B178" s="32"/>
      <c r="C178" s="137" t="s">
        <v>304</v>
      </c>
      <c r="D178" s="137" t="s">
        <v>243</v>
      </c>
      <c r="E178" s="138" t="s">
        <v>3540</v>
      </c>
      <c r="F178" s="139" t="s">
        <v>3541</v>
      </c>
      <c r="G178" s="140" t="s">
        <v>246</v>
      </c>
      <c r="H178" s="141">
        <v>52.34</v>
      </c>
      <c r="I178" s="142"/>
      <c r="J178" s="143">
        <f>ROUND(I178*H178,2)</f>
        <v>0</v>
      </c>
      <c r="K178" s="144"/>
      <c r="L178" s="32"/>
      <c r="M178" s="145" t="s">
        <v>1</v>
      </c>
      <c r="N178" s="146" t="s">
        <v>39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247</v>
      </c>
      <c r="AT178" s="149" t="s">
        <v>243</v>
      </c>
      <c r="AU178" s="149" t="s">
        <v>86</v>
      </c>
      <c r="AY178" s="17" t="s">
        <v>241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86</v>
      </c>
      <c r="BK178" s="150">
        <f>ROUND(I178*H178,2)</f>
        <v>0</v>
      </c>
      <c r="BL178" s="17" t="s">
        <v>247</v>
      </c>
      <c r="BM178" s="149" t="s">
        <v>4739</v>
      </c>
    </row>
    <row r="179" spans="2:65" s="12" customFormat="1" ht="12">
      <c r="B179" s="151"/>
      <c r="D179" s="152" t="s">
        <v>249</v>
      </c>
      <c r="E179" s="153" t="s">
        <v>1</v>
      </c>
      <c r="F179" s="154" t="s">
        <v>4740</v>
      </c>
      <c r="H179" s="155">
        <v>44</v>
      </c>
      <c r="I179" s="156"/>
      <c r="L179" s="151"/>
      <c r="M179" s="157"/>
      <c r="T179" s="158"/>
      <c r="AT179" s="153" t="s">
        <v>249</v>
      </c>
      <c r="AU179" s="153" t="s">
        <v>86</v>
      </c>
      <c r="AV179" s="12" t="s">
        <v>86</v>
      </c>
      <c r="AW179" s="12" t="s">
        <v>30</v>
      </c>
      <c r="AX179" s="12" t="s">
        <v>73</v>
      </c>
      <c r="AY179" s="153" t="s">
        <v>241</v>
      </c>
    </row>
    <row r="180" spans="2:65" s="14" customFormat="1" ht="12">
      <c r="B180" s="166"/>
      <c r="D180" s="152" t="s">
        <v>249</v>
      </c>
      <c r="E180" s="167" t="s">
        <v>1</v>
      </c>
      <c r="F180" s="168" t="s">
        <v>3544</v>
      </c>
      <c r="H180" s="169">
        <v>44</v>
      </c>
      <c r="I180" s="170"/>
      <c r="L180" s="166"/>
      <c r="M180" s="171"/>
      <c r="T180" s="172"/>
      <c r="AT180" s="167" t="s">
        <v>249</v>
      </c>
      <c r="AU180" s="167" t="s">
        <v>86</v>
      </c>
      <c r="AV180" s="14" t="s">
        <v>258</v>
      </c>
      <c r="AW180" s="14" t="s">
        <v>30</v>
      </c>
      <c r="AX180" s="14" t="s">
        <v>73</v>
      </c>
      <c r="AY180" s="167" t="s">
        <v>241</v>
      </c>
    </row>
    <row r="181" spans="2:65" s="12" customFormat="1" ht="12">
      <c r="B181" s="151"/>
      <c r="D181" s="152" t="s">
        <v>249</v>
      </c>
      <c r="E181" s="153" t="s">
        <v>1</v>
      </c>
      <c r="F181" s="154" t="s">
        <v>4741</v>
      </c>
      <c r="H181" s="155">
        <v>4.16</v>
      </c>
      <c r="I181" s="156"/>
      <c r="L181" s="151"/>
      <c r="M181" s="157"/>
      <c r="T181" s="158"/>
      <c r="AT181" s="153" t="s">
        <v>249</v>
      </c>
      <c r="AU181" s="153" t="s">
        <v>86</v>
      </c>
      <c r="AV181" s="12" t="s">
        <v>86</v>
      </c>
      <c r="AW181" s="12" t="s">
        <v>30</v>
      </c>
      <c r="AX181" s="12" t="s">
        <v>73</v>
      </c>
      <c r="AY181" s="153" t="s">
        <v>241</v>
      </c>
    </row>
    <row r="182" spans="2:65" s="14" customFormat="1" ht="12">
      <c r="B182" s="166"/>
      <c r="D182" s="152" t="s">
        <v>249</v>
      </c>
      <c r="E182" s="167" t="s">
        <v>1</v>
      </c>
      <c r="F182" s="168" t="s">
        <v>4730</v>
      </c>
      <c r="H182" s="169">
        <v>4.16</v>
      </c>
      <c r="I182" s="170"/>
      <c r="L182" s="166"/>
      <c r="M182" s="171"/>
      <c r="T182" s="172"/>
      <c r="AT182" s="167" t="s">
        <v>249</v>
      </c>
      <c r="AU182" s="167" t="s">
        <v>86</v>
      </c>
      <c r="AV182" s="14" t="s">
        <v>258</v>
      </c>
      <c r="AW182" s="14" t="s">
        <v>30</v>
      </c>
      <c r="AX182" s="14" t="s">
        <v>73</v>
      </c>
      <c r="AY182" s="167" t="s">
        <v>241</v>
      </c>
    </row>
    <row r="183" spans="2:65" s="12" customFormat="1" ht="12">
      <c r="B183" s="151"/>
      <c r="D183" s="152" t="s">
        <v>249</v>
      </c>
      <c r="E183" s="153" t="s">
        <v>1</v>
      </c>
      <c r="F183" s="154" t="s">
        <v>3545</v>
      </c>
      <c r="H183" s="155">
        <v>4.18</v>
      </c>
      <c r="I183" s="156"/>
      <c r="L183" s="151"/>
      <c r="M183" s="157"/>
      <c r="T183" s="158"/>
      <c r="AT183" s="153" t="s">
        <v>249</v>
      </c>
      <c r="AU183" s="153" t="s">
        <v>86</v>
      </c>
      <c r="AV183" s="12" t="s">
        <v>86</v>
      </c>
      <c r="AW183" s="12" t="s">
        <v>30</v>
      </c>
      <c r="AX183" s="12" t="s">
        <v>73</v>
      </c>
      <c r="AY183" s="153" t="s">
        <v>241</v>
      </c>
    </row>
    <row r="184" spans="2:65" s="14" customFormat="1" ht="12">
      <c r="B184" s="166"/>
      <c r="D184" s="152" t="s">
        <v>249</v>
      </c>
      <c r="E184" s="167" t="s">
        <v>1</v>
      </c>
      <c r="F184" s="168" t="s">
        <v>3527</v>
      </c>
      <c r="H184" s="169">
        <v>4.18</v>
      </c>
      <c r="I184" s="170"/>
      <c r="L184" s="166"/>
      <c r="M184" s="171"/>
      <c r="T184" s="172"/>
      <c r="AT184" s="167" t="s">
        <v>249</v>
      </c>
      <c r="AU184" s="167" t="s">
        <v>86</v>
      </c>
      <c r="AV184" s="14" t="s">
        <v>258</v>
      </c>
      <c r="AW184" s="14" t="s">
        <v>30</v>
      </c>
      <c r="AX184" s="14" t="s">
        <v>73</v>
      </c>
      <c r="AY184" s="167" t="s">
        <v>241</v>
      </c>
    </row>
    <row r="185" spans="2:65" s="13" customFormat="1" ht="12">
      <c r="B185" s="159"/>
      <c r="D185" s="152" t="s">
        <v>249</v>
      </c>
      <c r="E185" s="160" t="s">
        <v>1</v>
      </c>
      <c r="F185" s="161" t="s">
        <v>251</v>
      </c>
      <c r="H185" s="162">
        <v>52.339999999999996</v>
      </c>
      <c r="I185" s="163"/>
      <c r="L185" s="159"/>
      <c r="M185" s="164"/>
      <c r="T185" s="165"/>
      <c r="AT185" s="160" t="s">
        <v>249</v>
      </c>
      <c r="AU185" s="160" t="s">
        <v>86</v>
      </c>
      <c r="AV185" s="13" t="s">
        <v>247</v>
      </c>
      <c r="AW185" s="13" t="s">
        <v>30</v>
      </c>
      <c r="AX185" s="13" t="s">
        <v>80</v>
      </c>
      <c r="AY185" s="160" t="s">
        <v>241</v>
      </c>
    </row>
    <row r="186" spans="2:65" s="11" customFormat="1" ht="22.75" customHeight="1">
      <c r="B186" s="125"/>
      <c r="D186" s="126" t="s">
        <v>72</v>
      </c>
      <c r="E186" s="135" t="s">
        <v>285</v>
      </c>
      <c r="F186" s="135" t="s">
        <v>929</v>
      </c>
      <c r="I186" s="128"/>
      <c r="J186" s="136">
        <f>BK186</f>
        <v>0</v>
      </c>
      <c r="L186" s="125"/>
      <c r="M186" s="130"/>
      <c r="P186" s="131">
        <f>SUM(P187:P209)</f>
        <v>0</v>
      </c>
      <c r="R186" s="131">
        <f>SUM(R187:R209)</f>
        <v>0.53657780999999993</v>
      </c>
      <c r="T186" s="132">
        <f>SUM(T187:T209)</f>
        <v>0</v>
      </c>
      <c r="AR186" s="126" t="s">
        <v>80</v>
      </c>
      <c r="AT186" s="133" t="s">
        <v>72</v>
      </c>
      <c r="AU186" s="133" t="s">
        <v>80</v>
      </c>
      <c r="AY186" s="126" t="s">
        <v>241</v>
      </c>
      <c r="BK186" s="134">
        <f>SUM(BK187:BK209)</f>
        <v>0</v>
      </c>
    </row>
    <row r="187" spans="2:65" s="1" customFormat="1" ht="24.25" customHeight="1">
      <c r="B187" s="32"/>
      <c r="C187" s="137" t="s">
        <v>8</v>
      </c>
      <c r="D187" s="137" t="s">
        <v>243</v>
      </c>
      <c r="E187" s="138" t="s">
        <v>3546</v>
      </c>
      <c r="F187" s="139" t="s">
        <v>3547</v>
      </c>
      <c r="G187" s="140" t="s">
        <v>299</v>
      </c>
      <c r="H187" s="141">
        <v>60.2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39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247</v>
      </c>
      <c r="AT187" s="149" t="s">
        <v>243</v>
      </c>
      <c r="AU187" s="149" t="s">
        <v>86</v>
      </c>
      <c r="AY187" s="17" t="s">
        <v>241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86</v>
      </c>
      <c r="BK187" s="150">
        <f>ROUND(I187*H187,2)</f>
        <v>0</v>
      </c>
      <c r="BL187" s="17" t="s">
        <v>247</v>
      </c>
      <c r="BM187" s="149" t="s">
        <v>4742</v>
      </c>
    </row>
    <row r="188" spans="2:65" s="12" customFormat="1" ht="12">
      <c r="B188" s="151"/>
      <c r="D188" s="152" t="s">
        <v>249</v>
      </c>
      <c r="E188" s="153" t="s">
        <v>1</v>
      </c>
      <c r="F188" s="154" t="s">
        <v>4743</v>
      </c>
      <c r="H188" s="155">
        <v>55</v>
      </c>
      <c r="I188" s="156"/>
      <c r="L188" s="151"/>
      <c r="M188" s="157"/>
      <c r="T188" s="158"/>
      <c r="AT188" s="153" t="s">
        <v>249</v>
      </c>
      <c r="AU188" s="153" t="s">
        <v>86</v>
      </c>
      <c r="AV188" s="12" t="s">
        <v>86</v>
      </c>
      <c r="AW188" s="12" t="s">
        <v>30</v>
      </c>
      <c r="AX188" s="12" t="s">
        <v>73</v>
      </c>
      <c r="AY188" s="153" t="s">
        <v>241</v>
      </c>
    </row>
    <row r="189" spans="2:65" s="14" customFormat="1" ht="24">
      <c r="B189" s="166"/>
      <c r="D189" s="152" t="s">
        <v>249</v>
      </c>
      <c r="E189" s="167" t="s">
        <v>1</v>
      </c>
      <c r="F189" s="168" t="s">
        <v>4744</v>
      </c>
      <c r="H189" s="169">
        <v>55</v>
      </c>
      <c r="I189" s="170"/>
      <c r="L189" s="166"/>
      <c r="M189" s="171"/>
      <c r="T189" s="172"/>
      <c r="AT189" s="167" t="s">
        <v>249</v>
      </c>
      <c r="AU189" s="167" t="s">
        <v>86</v>
      </c>
      <c r="AV189" s="14" t="s">
        <v>258</v>
      </c>
      <c r="AW189" s="14" t="s">
        <v>30</v>
      </c>
      <c r="AX189" s="14" t="s">
        <v>73</v>
      </c>
      <c r="AY189" s="167" t="s">
        <v>241</v>
      </c>
    </row>
    <row r="190" spans="2:65" s="12" customFormat="1" ht="12">
      <c r="B190" s="151"/>
      <c r="D190" s="152" t="s">
        <v>249</v>
      </c>
      <c r="E190" s="153" t="s">
        <v>1</v>
      </c>
      <c r="F190" s="154" t="s">
        <v>4745</v>
      </c>
      <c r="H190" s="155">
        <v>5.2</v>
      </c>
      <c r="I190" s="156"/>
      <c r="L190" s="151"/>
      <c r="M190" s="157"/>
      <c r="T190" s="158"/>
      <c r="AT190" s="153" t="s">
        <v>249</v>
      </c>
      <c r="AU190" s="153" t="s">
        <v>86</v>
      </c>
      <c r="AV190" s="12" t="s">
        <v>86</v>
      </c>
      <c r="AW190" s="12" t="s">
        <v>30</v>
      </c>
      <c r="AX190" s="12" t="s">
        <v>73</v>
      </c>
      <c r="AY190" s="153" t="s">
        <v>241</v>
      </c>
    </row>
    <row r="191" spans="2:65" s="14" customFormat="1" ht="12">
      <c r="B191" s="166"/>
      <c r="D191" s="152" t="s">
        <v>249</v>
      </c>
      <c r="E191" s="167" t="s">
        <v>1</v>
      </c>
      <c r="F191" s="168" t="s">
        <v>4746</v>
      </c>
      <c r="H191" s="169">
        <v>5.2</v>
      </c>
      <c r="I191" s="170"/>
      <c r="L191" s="166"/>
      <c r="M191" s="171"/>
      <c r="T191" s="172"/>
      <c r="AT191" s="167" t="s">
        <v>249</v>
      </c>
      <c r="AU191" s="167" t="s">
        <v>86</v>
      </c>
      <c r="AV191" s="14" t="s">
        <v>258</v>
      </c>
      <c r="AW191" s="14" t="s">
        <v>30</v>
      </c>
      <c r="AX191" s="14" t="s">
        <v>73</v>
      </c>
      <c r="AY191" s="167" t="s">
        <v>241</v>
      </c>
    </row>
    <row r="192" spans="2:65" s="13" customFormat="1" ht="12">
      <c r="B192" s="159"/>
      <c r="D192" s="152" t="s">
        <v>249</v>
      </c>
      <c r="E192" s="160" t="s">
        <v>1</v>
      </c>
      <c r="F192" s="161" t="s">
        <v>251</v>
      </c>
      <c r="H192" s="162">
        <v>60.2</v>
      </c>
      <c r="I192" s="163"/>
      <c r="L192" s="159"/>
      <c r="M192" s="164"/>
      <c r="T192" s="165"/>
      <c r="AT192" s="160" t="s">
        <v>249</v>
      </c>
      <c r="AU192" s="160" t="s">
        <v>86</v>
      </c>
      <c r="AV192" s="13" t="s">
        <v>247</v>
      </c>
      <c r="AW192" s="13" t="s">
        <v>30</v>
      </c>
      <c r="AX192" s="13" t="s">
        <v>80</v>
      </c>
      <c r="AY192" s="160" t="s">
        <v>241</v>
      </c>
    </row>
    <row r="193" spans="2:65" s="1" customFormat="1" ht="24.25" customHeight="1">
      <c r="B193" s="32"/>
      <c r="C193" s="173" t="s">
        <v>318</v>
      </c>
      <c r="D193" s="173" t="s">
        <v>319</v>
      </c>
      <c r="E193" s="174" t="s">
        <v>3550</v>
      </c>
      <c r="F193" s="175" t="s">
        <v>3551</v>
      </c>
      <c r="G193" s="176" t="s">
        <v>299</v>
      </c>
      <c r="H193" s="177">
        <v>55.825000000000003</v>
      </c>
      <c r="I193" s="178"/>
      <c r="J193" s="179">
        <f>ROUND(I193*H193,2)</f>
        <v>0</v>
      </c>
      <c r="K193" s="180"/>
      <c r="L193" s="181"/>
      <c r="M193" s="182" t="s">
        <v>1</v>
      </c>
      <c r="N193" s="183" t="s">
        <v>39</v>
      </c>
      <c r="P193" s="147">
        <f>O193*H193</f>
        <v>0</v>
      </c>
      <c r="Q193" s="147">
        <v>2.7E-4</v>
      </c>
      <c r="R193" s="147">
        <f>Q193*H193</f>
        <v>1.5072750000000001E-2</v>
      </c>
      <c r="S193" s="147">
        <v>0</v>
      </c>
      <c r="T193" s="148">
        <f>S193*H193</f>
        <v>0</v>
      </c>
      <c r="AR193" s="149" t="s">
        <v>285</v>
      </c>
      <c r="AT193" s="149" t="s">
        <v>319</v>
      </c>
      <c r="AU193" s="149" t="s">
        <v>86</v>
      </c>
      <c r="AY193" s="17" t="s">
        <v>241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86</v>
      </c>
      <c r="BK193" s="150">
        <f>ROUND(I193*H193,2)</f>
        <v>0</v>
      </c>
      <c r="BL193" s="17" t="s">
        <v>247</v>
      </c>
      <c r="BM193" s="149" t="s">
        <v>4747</v>
      </c>
    </row>
    <row r="194" spans="2:65" s="12" customFormat="1" ht="12">
      <c r="B194" s="151"/>
      <c r="D194" s="152" t="s">
        <v>249</v>
      </c>
      <c r="E194" s="153" t="s">
        <v>1</v>
      </c>
      <c r="F194" s="154" t="s">
        <v>4748</v>
      </c>
      <c r="H194" s="155">
        <v>55.825000000000003</v>
      </c>
      <c r="I194" s="156"/>
      <c r="L194" s="151"/>
      <c r="M194" s="157"/>
      <c r="T194" s="158"/>
      <c r="AT194" s="153" t="s">
        <v>249</v>
      </c>
      <c r="AU194" s="153" t="s">
        <v>86</v>
      </c>
      <c r="AV194" s="12" t="s">
        <v>86</v>
      </c>
      <c r="AW194" s="12" t="s">
        <v>30</v>
      </c>
      <c r="AX194" s="12" t="s">
        <v>80</v>
      </c>
      <c r="AY194" s="153" t="s">
        <v>241</v>
      </c>
    </row>
    <row r="195" spans="2:65" s="1" customFormat="1" ht="24.25" customHeight="1">
      <c r="B195" s="32"/>
      <c r="C195" s="173" t="s">
        <v>324</v>
      </c>
      <c r="D195" s="173" t="s">
        <v>319</v>
      </c>
      <c r="E195" s="174" t="s">
        <v>4749</v>
      </c>
      <c r="F195" s="175" t="s">
        <v>4750</v>
      </c>
      <c r="G195" s="176" t="s">
        <v>299</v>
      </c>
      <c r="H195" s="177">
        <v>5.2779999999999996</v>
      </c>
      <c r="I195" s="178"/>
      <c r="J195" s="179">
        <f>ROUND(I195*H195,2)</f>
        <v>0</v>
      </c>
      <c r="K195" s="180"/>
      <c r="L195" s="181"/>
      <c r="M195" s="182" t="s">
        <v>1</v>
      </c>
      <c r="N195" s="183" t="s">
        <v>39</v>
      </c>
      <c r="P195" s="147">
        <f>O195*H195</f>
        <v>0</v>
      </c>
      <c r="Q195" s="147">
        <v>2.7E-4</v>
      </c>
      <c r="R195" s="147">
        <f>Q195*H195</f>
        <v>1.4250599999999999E-3</v>
      </c>
      <c r="S195" s="147">
        <v>0</v>
      </c>
      <c r="T195" s="148">
        <f>S195*H195</f>
        <v>0</v>
      </c>
      <c r="AR195" s="149" t="s">
        <v>285</v>
      </c>
      <c r="AT195" s="149" t="s">
        <v>319</v>
      </c>
      <c r="AU195" s="149" t="s">
        <v>86</v>
      </c>
      <c r="AY195" s="17" t="s">
        <v>241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86</v>
      </c>
      <c r="BK195" s="150">
        <f>ROUND(I195*H195,2)</f>
        <v>0</v>
      </c>
      <c r="BL195" s="17" t="s">
        <v>247</v>
      </c>
      <c r="BM195" s="149" t="s">
        <v>4751</v>
      </c>
    </row>
    <row r="196" spans="2:65" s="12" customFormat="1" ht="12">
      <c r="B196" s="151"/>
      <c r="D196" s="152" t="s">
        <v>249</v>
      </c>
      <c r="E196" s="153" t="s">
        <v>1</v>
      </c>
      <c r="F196" s="154" t="s">
        <v>4752</v>
      </c>
      <c r="H196" s="155">
        <v>5.2779999999999996</v>
      </c>
      <c r="I196" s="156"/>
      <c r="L196" s="151"/>
      <c r="M196" s="157"/>
      <c r="T196" s="158"/>
      <c r="AT196" s="153" t="s">
        <v>249</v>
      </c>
      <c r="AU196" s="153" t="s">
        <v>86</v>
      </c>
      <c r="AV196" s="12" t="s">
        <v>86</v>
      </c>
      <c r="AW196" s="12" t="s">
        <v>30</v>
      </c>
      <c r="AX196" s="12" t="s">
        <v>80</v>
      </c>
      <c r="AY196" s="153" t="s">
        <v>241</v>
      </c>
    </row>
    <row r="197" spans="2:65" s="1" customFormat="1" ht="24.25" customHeight="1">
      <c r="B197" s="32"/>
      <c r="C197" s="137" t="s">
        <v>330</v>
      </c>
      <c r="D197" s="137" t="s">
        <v>243</v>
      </c>
      <c r="E197" s="138" t="s">
        <v>4753</v>
      </c>
      <c r="F197" s="139" t="s">
        <v>4754</v>
      </c>
      <c r="G197" s="140" t="s">
        <v>327</v>
      </c>
      <c r="H197" s="141">
        <v>1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39</v>
      </c>
      <c r="P197" s="147">
        <f>O197*H197</f>
        <v>0</v>
      </c>
      <c r="Q197" s="147">
        <v>2.0100000000000001E-3</v>
      </c>
      <c r="R197" s="147">
        <f>Q197*H197</f>
        <v>2.0100000000000001E-3</v>
      </c>
      <c r="S197" s="147">
        <v>0</v>
      </c>
      <c r="T197" s="148">
        <f>S197*H197</f>
        <v>0</v>
      </c>
      <c r="AR197" s="149" t="s">
        <v>334</v>
      </c>
      <c r="AT197" s="149" t="s">
        <v>243</v>
      </c>
      <c r="AU197" s="149" t="s">
        <v>86</v>
      </c>
      <c r="AY197" s="17" t="s">
        <v>241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86</v>
      </c>
      <c r="BK197" s="150">
        <f>ROUND(I197*H197,2)</f>
        <v>0</v>
      </c>
      <c r="BL197" s="17" t="s">
        <v>334</v>
      </c>
      <c r="BM197" s="149" t="s">
        <v>4755</v>
      </c>
    </row>
    <row r="198" spans="2:65" s="1" customFormat="1" ht="24.25" customHeight="1">
      <c r="B198" s="32"/>
      <c r="C198" s="137" t="s">
        <v>334</v>
      </c>
      <c r="D198" s="137" t="s">
        <v>243</v>
      </c>
      <c r="E198" s="138" t="s">
        <v>4756</v>
      </c>
      <c r="F198" s="139" t="s">
        <v>4757</v>
      </c>
      <c r="G198" s="140" t="s">
        <v>1247</v>
      </c>
      <c r="H198" s="141">
        <v>1</v>
      </c>
      <c r="I198" s="142"/>
      <c r="J198" s="143">
        <f>ROUND(I198*H198,2)</f>
        <v>0</v>
      </c>
      <c r="K198" s="144"/>
      <c r="L198" s="32"/>
      <c r="M198" s="145" t="s">
        <v>1</v>
      </c>
      <c r="N198" s="146" t="s">
        <v>39</v>
      </c>
      <c r="P198" s="147">
        <f>O198*H198</f>
        <v>0</v>
      </c>
      <c r="Q198" s="147">
        <v>3.0630000000000001E-2</v>
      </c>
      <c r="R198" s="147">
        <f>Q198*H198</f>
        <v>3.0630000000000001E-2</v>
      </c>
      <c r="S198" s="147">
        <v>0</v>
      </c>
      <c r="T198" s="148">
        <f>S198*H198</f>
        <v>0</v>
      </c>
      <c r="AR198" s="149" t="s">
        <v>334</v>
      </c>
      <c r="AT198" s="149" t="s">
        <v>243</v>
      </c>
      <c r="AU198" s="149" t="s">
        <v>86</v>
      </c>
      <c r="AY198" s="17" t="s">
        <v>241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86</v>
      </c>
      <c r="BK198" s="150">
        <f>ROUND(I198*H198,2)</f>
        <v>0</v>
      </c>
      <c r="BL198" s="17" t="s">
        <v>334</v>
      </c>
      <c r="BM198" s="149" t="s">
        <v>4758</v>
      </c>
    </row>
    <row r="199" spans="2:65" s="12" customFormat="1" ht="12">
      <c r="B199" s="151"/>
      <c r="D199" s="152" t="s">
        <v>249</v>
      </c>
      <c r="E199" s="153" t="s">
        <v>1</v>
      </c>
      <c r="F199" s="154" t="s">
        <v>1253</v>
      </c>
      <c r="H199" s="155">
        <v>1</v>
      </c>
      <c r="I199" s="156"/>
      <c r="L199" s="151"/>
      <c r="M199" s="157"/>
      <c r="T199" s="158"/>
      <c r="AT199" s="153" t="s">
        <v>249</v>
      </c>
      <c r="AU199" s="153" t="s">
        <v>86</v>
      </c>
      <c r="AV199" s="12" t="s">
        <v>86</v>
      </c>
      <c r="AW199" s="12" t="s">
        <v>30</v>
      </c>
      <c r="AX199" s="12" t="s">
        <v>73</v>
      </c>
      <c r="AY199" s="153" t="s">
        <v>241</v>
      </c>
    </row>
    <row r="200" spans="2:65" s="13" customFormat="1" ht="12">
      <c r="B200" s="159"/>
      <c r="D200" s="152" t="s">
        <v>249</v>
      </c>
      <c r="E200" s="160" t="s">
        <v>1</v>
      </c>
      <c r="F200" s="161" t="s">
        <v>4759</v>
      </c>
      <c r="H200" s="162">
        <v>1</v>
      </c>
      <c r="I200" s="163"/>
      <c r="L200" s="159"/>
      <c r="M200" s="164"/>
      <c r="T200" s="165"/>
      <c r="AT200" s="160" t="s">
        <v>249</v>
      </c>
      <c r="AU200" s="160" t="s">
        <v>86</v>
      </c>
      <c r="AV200" s="13" t="s">
        <v>247</v>
      </c>
      <c r="AW200" s="13" t="s">
        <v>30</v>
      </c>
      <c r="AX200" s="13" t="s">
        <v>80</v>
      </c>
      <c r="AY200" s="160" t="s">
        <v>241</v>
      </c>
    </row>
    <row r="201" spans="2:65" s="1" customFormat="1" ht="16.5" customHeight="1">
      <c r="B201" s="32"/>
      <c r="C201" s="137" t="s">
        <v>338</v>
      </c>
      <c r="D201" s="137" t="s">
        <v>243</v>
      </c>
      <c r="E201" s="138" t="s">
        <v>3554</v>
      </c>
      <c r="F201" s="139" t="s">
        <v>3555</v>
      </c>
      <c r="G201" s="140" t="s">
        <v>1247</v>
      </c>
      <c r="H201" s="141">
        <v>1</v>
      </c>
      <c r="I201" s="142"/>
      <c r="J201" s="143">
        <f>ROUND(I201*H201,2)</f>
        <v>0</v>
      </c>
      <c r="K201" s="144"/>
      <c r="L201" s="32"/>
      <c r="M201" s="145" t="s">
        <v>1</v>
      </c>
      <c r="N201" s="146" t="s">
        <v>39</v>
      </c>
      <c r="P201" s="147">
        <f>O201*H201</f>
        <v>0</v>
      </c>
      <c r="Q201" s="147">
        <v>6.7799999999999996E-3</v>
      </c>
      <c r="R201" s="147">
        <f>Q201*H201</f>
        <v>6.7799999999999996E-3</v>
      </c>
      <c r="S201" s="147">
        <v>0</v>
      </c>
      <c r="T201" s="148">
        <f>S201*H201</f>
        <v>0</v>
      </c>
      <c r="AR201" s="149" t="s">
        <v>334</v>
      </c>
      <c r="AT201" s="149" t="s">
        <v>243</v>
      </c>
      <c r="AU201" s="149" t="s">
        <v>86</v>
      </c>
      <c r="AY201" s="17" t="s">
        <v>241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86</v>
      </c>
      <c r="BK201" s="150">
        <f>ROUND(I201*H201,2)</f>
        <v>0</v>
      </c>
      <c r="BL201" s="17" t="s">
        <v>334</v>
      </c>
      <c r="BM201" s="149" t="s">
        <v>4760</v>
      </c>
    </row>
    <row r="202" spans="2:65" s="1" customFormat="1" ht="33" customHeight="1">
      <c r="B202" s="32"/>
      <c r="C202" s="137" t="s">
        <v>343</v>
      </c>
      <c r="D202" s="137" t="s">
        <v>243</v>
      </c>
      <c r="E202" s="138" t="s">
        <v>3560</v>
      </c>
      <c r="F202" s="139" t="s">
        <v>3561</v>
      </c>
      <c r="G202" s="140" t="s">
        <v>327</v>
      </c>
      <c r="H202" s="141">
        <v>1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39</v>
      </c>
      <c r="P202" s="147">
        <f>O202*H202</f>
        <v>0</v>
      </c>
      <c r="Q202" s="147">
        <v>0.36191000000000001</v>
      </c>
      <c r="R202" s="147">
        <f>Q202*H202</f>
        <v>0.36191000000000001</v>
      </c>
      <c r="S202" s="147">
        <v>0</v>
      </c>
      <c r="T202" s="148">
        <f>S202*H202</f>
        <v>0</v>
      </c>
      <c r="AR202" s="149" t="s">
        <v>247</v>
      </c>
      <c r="AT202" s="149" t="s">
        <v>243</v>
      </c>
      <c r="AU202" s="149" t="s">
        <v>86</v>
      </c>
      <c r="AY202" s="17" t="s">
        <v>241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86</v>
      </c>
      <c r="BK202" s="150">
        <f>ROUND(I202*H202,2)</f>
        <v>0</v>
      </c>
      <c r="BL202" s="17" t="s">
        <v>247</v>
      </c>
      <c r="BM202" s="149" t="s">
        <v>4761</v>
      </c>
    </row>
    <row r="203" spans="2:65" s="1" customFormat="1" ht="24.25" customHeight="1">
      <c r="B203" s="32"/>
      <c r="C203" s="173" t="s">
        <v>349</v>
      </c>
      <c r="D203" s="173" t="s">
        <v>319</v>
      </c>
      <c r="E203" s="174" t="s">
        <v>3563</v>
      </c>
      <c r="F203" s="175" t="s">
        <v>3564</v>
      </c>
      <c r="G203" s="176" t="s">
        <v>327</v>
      </c>
      <c r="H203" s="177">
        <v>1</v>
      </c>
      <c r="I203" s="178"/>
      <c r="J203" s="179">
        <f>ROUND(I203*H203,2)</f>
        <v>0</v>
      </c>
      <c r="K203" s="180"/>
      <c r="L203" s="181"/>
      <c r="M203" s="182" t="s">
        <v>1</v>
      </c>
      <c r="N203" s="183" t="s">
        <v>39</v>
      </c>
      <c r="P203" s="147">
        <f>O203*H203</f>
        <v>0</v>
      </c>
      <c r="Q203" s="147">
        <v>0.105</v>
      </c>
      <c r="R203" s="147">
        <f>Q203*H203</f>
        <v>0.105</v>
      </c>
      <c r="S203" s="147">
        <v>0</v>
      </c>
      <c r="T203" s="148">
        <f>S203*H203</f>
        <v>0</v>
      </c>
      <c r="AR203" s="149" t="s">
        <v>285</v>
      </c>
      <c r="AT203" s="149" t="s">
        <v>319</v>
      </c>
      <c r="AU203" s="149" t="s">
        <v>86</v>
      </c>
      <c r="AY203" s="17" t="s">
        <v>241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86</v>
      </c>
      <c r="BK203" s="150">
        <f>ROUND(I203*H203,2)</f>
        <v>0</v>
      </c>
      <c r="BL203" s="17" t="s">
        <v>247</v>
      </c>
      <c r="BM203" s="149" t="s">
        <v>4762</v>
      </c>
    </row>
    <row r="204" spans="2:65" s="1" customFormat="1" ht="16.5" customHeight="1">
      <c r="B204" s="32"/>
      <c r="C204" s="137" t="s">
        <v>355</v>
      </c>
      <c r="D204" s="137" t="s">
        <v>243</v>
      </c>
      <c r="E204" s="138" t="s">
        <v>3566</v>
      </c>
      <c r="F204" s="139" t="s">
        <v>3567</v>
      </c>
      <c r="G204" s="140" t="s">
        <v>299</v>
      </c>
      <c r="H204" s="141">
        <v>55</v>
      </c>
      <c r="I204" s="142"/>
      <c r="J204" s="143">
        <f>ROUND(I204*H204,2)</f>
        <v>0</v>
      </c>
      <c r="K204" s="144"/>
      <c r="L204" s="32"/>
      <c r="M204" s="145" t="s">
        <v>1</v>
      </c>
      <c r="N204" s="146" t="s">
        <v>39</v>
      </c>
      <c r="P204" s="147">
        <f>O204*H204</f>
        <v>0</v>
      </c>
      <c r="Q204" s="147">
        <v>1.9000000000000001E-4</v>
      </c>
      <c r="R204" s="147">
        <f>Q204*H204</f>
        <v>1.0450000000000001E-2</v>
      </c>
      <c r="S204" s="147">
        <v>0</v>
      </c>
      <c r="T204" s="148">
        <f>S204*H204</f>
        <v>0</v>
      </c>
      <c r="AR204" s="149" t="s">
        <v>247</v>
      </c>
      <c r="AT204" s="149" t="s">
        <v>243</v>
      </c>
      <c r="AU204" s="149" t="s">
        <v>86</v>
      </c>
      <c r="AY204" s="17" t="s">
        <v>241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86</v>
      </c>
      <c r="BK204" s="150">
        <f>ROUND(I204*H204,2)</f>
        <v>0</v>
      </c>
      <c r="BL204" s="17" t="s">
        <v>247</v>
      </c>
      <c r="BM204" s="149" t="s">
        <v>4763</v>
      </c>
    </row>
    <row r="205" spans="2:65" s="12" customFormat="1" ht="12">
      <c r="B205" s="151"/>
      <c r="D205" s="152" t="s">
        <v>249</v>
      </c>
      <c r="E205" s="153" t="s">
        <v>1</v>
      </c>
      <c r="F205" s="154" t="s">
        <v>4743</v>
      </c>
      <c r="H205" s="155">
        <v>55</v>
      </c>
      <c r="I205" s="156"/>
      <c r="L205" s="151"/>
      <c r="M205" s="157"/>
      <c r="T205" s="158"/>
      <c r="AT205" s="153" t="s">
        <v>249</v>
      </c>
      <c r="AU205" s="153" t="s">
        <v>86</v>
      </c>
      <c r="AV205" s="12" t="s">
        <v>86</v>
      </c>
      <c r="AW205" s="12" t="s">
        <v>30</v>
      </c>
      <c r="AX205" s="12" t="s">
        <v>73</v>
      </c>
      <c r="AY205" s="153" t="s">
        <v>241</v>
      </c>
    </row>
    <row r="206" spans="2:65" s="13" customFormat="1" ht="12">
      <c r="B206" s="159"/>
      <c r="D206" s="152" t="s">
        <v>249</v>
      </c>
      <c r="E206" s="160" t="s">
        <v>1</v>
      </c>
      <c r="F206" s="161" t="s">
        <v>251</v>
      </c>
      <c r="H206" s="162">
        <v>55</v>
      </c>
      <c r="I206" s="163"/>
      <c r="L206" s="159"/>
      <c r="M206" s="164"/>
      <c r="T206" s="165"/>
      <c r="AT206" s="160" t="s">
        <v>249</v>
      </c>
      <c r="AU206" s="160" t="s">
        <v>86</v>
      </c>
      <c r="AV206" s="13" t="s">
        <v>247</v>
      </c>
      <c r="AW206" s="13" t="s">
        <v>30</v>
      </c>
      <c r="AX206" s="13" t="s">
        <v>80</v>
      </c>
      <c r="AY206" s="160" t="s">
        <v>241</v>
      </c>
    </row>
    <row r="207" spans="2:65" s="1" customFormat="1" ht="21.75" customHeight="1">
      <c r="B207" s="32"/>
      <c r="C207" s="137" t="s">
        <v>7</v>
      </c>
      <c r="D207" s="137" t="s">
        <v>243</v>
      </c>
      <c r="E207" s="138" t="s">
        <v>3570</v>
      </c>
      <c r="F207" s="139" t="s">
        <v>3571</v>
      </c>
      <c r="G207" s="140" t="s">
        <v>299</v>
      </c>
      <c r="H207" s="141">
        <v>55</v>
      </c>
      <c r="I207" s="142"/>
      <c r="J207" s="143">
        <f>ROUND(I207*H207,2)</f>
        <v>0</v>
      </c>
      <c r="K207" s="144"/>
      <c r="L207" s="32"/>
      <c r="M207" s="145" t="s">
        <v>1</v>
      </c>
      <c r="N207" s="146" t="s">
        <v>39</v>
      </c>
      <c r="P207" s="147">
        <f>O207*H207</f>
        <v>0</v>
      </c>
      <c r="Q207" s="147">
        <v>6.0000000000000002E-5</v>
      </c>
      <c r="R207" s="147">
        <f>Q207*H207</f>
        <v>3.3E-3</v>
      </c>
      <c r="S207" s="147">
        <v>0</v>
      </c>
      <c r="T207" s="148">
        <f>S207*H207</f>
        <v>0</v>
      </c>
      <c r="AR207" s="149" t="s">
        <v>247</v>
      </c>
      <c r="AT207" s="149" t="s">
        <v>243</v>
      </c>
      <c r="AU207" s="149" t="s">
        <v>86</v>
      </c>
      <c r="AY207" s="17" t="s">
        <v>241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86</v>
      </c>
      <c r="BK207" s="150">
        <f>ROUND(I207*H207,2)</f>
        <v>0</v>
      </c>
      <c r="BL207" s="17" t="s">
        <v>247</v>
      </c>
      <c r="BM207" s="149" t="s">
        <v>4764</v>
      </c>
    </row>
    <row r="208" spans="2:65" s="12" customFormat="1" ht="12">
      <c r="B208" s="151"/>
      <c r="D208" s="152" t="s">
        <v>249</v>
      </c>
      <c r="E208" s="153" t="s">
        <v>1</v>
      </c>
      <c r="F208" s="154" t="s">
        <v>4743</v>
      </c>
      <c r="H208" s="155">
        <v>55</v>
      </c>
      <c r="I208" s="156"/>
      <c r="L208" s="151"/>
      <c r="M208" s="157"/>
      <c r="T208" s="158"/>
      <c r="AT208" s="153" t="s">
        <v>249</v>
      </c>
      <c r="AU208" s="153" t="s">
        <v>86</v>
      </c>
      <c r="AV208" s="12" t="s">
        <v>86</v>
      </c>
      <c r="AW208" s="12" t="s">
        <v>30</v>
      </c>
      <c r="AX208" s="12" t="s">
        <v>73</v>
      </c>
      <c r="AY208" s="153" t="s">
        <v>241</v>
      </c>
    </row>
    <row r="209" spans="2:65" s="13" customFormat="1" ht="12">
      <c r="B209" s="159"/>
      <c r="D209" s="152" t="s">
        <v>249</v>
      </c>
      <c r="E209" s="160" t="s">
        <v>1</v>
      </c>
      <c r="F209" s="161" t="s">
        <v>251</v>
      </c>
      <c r="H209" s="162">
        <v>55</v>
      </c>
      <c r="I209" s="163"/>
      <c r="L209" s="159"/>
      <c r="M209" s="164"/>
      <c r="T209" s="165"/>
      <c r="AT209" s="160" t="s">
        <v>249</v>
      </c>
      <c r="AU209" s="160" t="s">
        <v>86</v>
      </c>
      <c r="AV209" s="13" t="s">
        <v>247</v>
      </c>
      <c r="AW209" s="13" t="s">
        <v>30</v>
      </c>
      <c r="AX209" s="13" t="s">
        <v>80</v>
      </c>
      <c r="AY209" s="160" t="s">
        <v>241</v>
      </c>
    </row>
    <row r="210" spans="2:65" s="11" customFormat="1" ht="22.75" customHeight="1">
      <c r="B210" s="125"/>
      <c r="D210" s="126" t="s">
        <v>72</v>
      </c>
      <c r="E210" s="135" t="s">
        <v>998</v>
      </c>
      <c r="F210" s="135" t="s">
        <v>999</v>
      </c>
      <c r="I210" s="128"/>
      <c r="J210" s="136">
        <f>BK210</f>
        <v>0</v>
      </c>
      <c r="L210" s="125"/>
      <c r="M210" s="130"/>
      <c r="P210" s="131">
        <f>P211</f>
        <v>0</v>
      </c>
      <c r="R210" s="131">
        <f>R211</f>
        <v>0</v>
      </c>
      <c r="T210" s="132">
        <f>T211</f>
        <v>0</v>
      </c>
      <c r="AR210" s="126" t="s">
        <v>80</v>
      </c>
      <c r="AT210" s="133" t="s">
        <v>72</v>
      </c>
      <c r="AU210" s="133" t="s">
        <v>80</v>
      </c>
      <c r="AY210" s="126" t="s">
        <v>241</v>
      </c>
      <c r="BK210" s="134">
        <f>BK211</f>
        <v>0</v>
      </c>
    </row>
    <row r="211" spans="2:65" s="1" customFormat="1" ht="24.25" customHeight="1">
      <c r="B211" s="32"/>
      <c r="C211" s="137" t="s">
        <v>365</v>
      </c>
      <c r="D211" s="137" t="s">
        <v>243</v>
      </c>
      <c r="E211" s="138" t="s">
        <v>3573</v>
      </c>
      <c r="F211" s="139" t="s">
        <v>3574</v>
      </c>
      <c r="G211" s="140" t="s">
        <v>282</v>
      </c>
      <c r="H211" s="141">
        <v>16.213000000000001</v>
      </c>
      <c r="I211" s="142"/>
      <c r="J211" s="143">
        <f>ROUND(I211*H211,2)</f>
        <v>0</v>
      </c>
      <c r="K211" s="144"/>
      <c r="L211" s="32"/>
      <c r="M211" s="145" t="s">
        <v>1</v>
      </c>
      <c r="N211" s="146" t="s">
        <v>39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247</v>
      </c>
      <c r="AT211" s="149" t="s">
        <v>243</v>
      </c>
      <c r="AU211" s="149" t="s">
        <v>86</v>
      </c>
      <c r="AY211" s="17" t="s">
        <v>241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86</v>
      </c>
      <c r="BK211" s="150">
        <f>ROUND(I211*H211,2)</f>
        <v>0</v>
      </c>
      <c r="BL211" s="17" t="s">
        <v>247</v>
      </c>
      <c r="BM211" s="149" t="s">
        <v>4765</v>
      </c>
    </row>
    <row r="212" spans="2:65" s="11" customFormat="1" ht="26" customHeight="1">
      <c r="B212" s="125"/>
      <c r="D212" s="126" t="s">
        <v>72</v>
      </c>
      <c r="E212" s="127" t="s">
        <v>3576</v>
      </c>
      <c r="F212" s="127" t="s">
        <v>3577</v>
      </c>
      <c r="I212" s="128"/>
      <c r="J212" s="129">
        <f>BK212</f>
        <v>0</v>
      </c>
      <c r="L212" s="125"/>
      <c r="M212" s="130"/>
      <c r="P212" s="131">
        <f>SUM(P213:P215)</f>
        <v>0</v>
      </c>
      <c r="R212" s="131">
        <f>SUM(R213:R215)</f>
        <v>0</v>
      </c>
      <c r="T212" s="132">
        <f>SUM(T213:T215)</f>
        <v>0</v>
      </c>
      <c r="AR212" s="126" t="s">
        <v>247</v>
      </c>
      <c r="AT212" s="133" t="s">
        <v>72</v>
      </c>
      <c r="AU212" s="133" t="s">
        <v>73</v>
      </c>
      <c r="AY212" s="126" t="s">
        <v>241</v>
      </c>
      <c r="BK212" s="134">
        <f>SUM(BK213:BK215)</f>
        <v>0</v>
      </c>
    </row>
    <row r="213" spans="2:65" s="1" customFormat="1" ht="16.5" customHeight="1">
      <c r="B213" s="32"/>
      <c r="C213" s="137" t="s">
        <v>370</v>
      </c>
      <c r="D213" s="137" t="s">
        <v>243</v>
      </c>
      <c r="E213" s="138" t="s">
        <v>3578</v>
      </c>
      <c r="F213" s="139" t="s">
        <v>3579</v>
      </c>
      <c r="G213" s="140" t="s">
        <v>1196</v>
      </c>
      <c r="H213" s="141">
        <v>8</v>
      </c>
      <c r="I213" s="142"/>
      <c r="J213" s="143">
        <f>ROUND(I213*H213,2)</f>
        <v>0</v>
      </c>
      <c r="K213" s="144"/>
      <c r="L213" s="32"/>
      <c r="M213" s="145" t="s">
        <v>1</v>
      </c>
      <c r="N213" s="146" t="s">
        <v>39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1187</v>
      </c>
      <c r="AT213" s="149" t="s">
        <v>243</v>
      </c>
      <c r="AU213" s="149" t="s">
        <v>80</v>
      </c>
      <c r="AY213" s="17" t="s">
        <v>241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86</v>
      </c>
      <c r="BK213" s="150">
        <f>ROUND(I213*H213,2)</f>
        <v>0</v>
      </c>
      <c r="BL213" s="17" t="s">
        <v>1187</v>
      </c>
      <c r="BM213" s="149" t="s">
        <v>4766</v>
      </c>
    </row>
    <row r="214" spans="2:65" s="12" customFormat="1" ht="12">
      <c r="B214" s="151"/>
      <c r="D214" s="152" t="s">
        <v>249</v>
      </c>
      <c r="E214" s="153" t="s">
        <v>1</v>
      </c>
      <c r="F214" s="154" t="s">
        <v>1158</v>
      </c>
      <c r="H214" s="155">
        <v>8</v>
      </c>
      <c r="I214" s="156"/>
      <c r="L214" s="151"/>
      <c r="M214" s="157"/>
      <c r="T214" s="158"/>
      <c r="AT214" s="153" t="s">
        <v>249</v>
      </c>
      <c r="AU214" s="153" t="s">
        <v>80</v>
      </c>
      <c r="AV214" s="12" t="s">
        <v>86</v>
      </c>
      <c r="AW214" s="12" t="s">
        <v>30</v>
      </c>
      <c r="AX214" s="12" t="s">
        <v>73</v>
      </c>
      <c r="AY214" s="153" t="s">
        <v>241</v>
      </c>
    </row>
    <row r="215" spans="2:65" s="13" customFormat="1" ht="24">
      <c r="B215" s="159"/>
      <c r="D215" s="152" t="s">
        <v>249</v>
      </c>
      <c r="E215" s="160" t="s">
        <v>1</v>
      </c>
      <c r="F215" s="161" t="s">
        <v>4767</v>
      </c>
      <c r="H215" s="162">
        <v>8</v>
      </c>
      <c r="I215" s="163"/>
      <c r="L215" s="159"/>
      <c r="M215" s="195"/>
      <c r="N215" s="196"/>
      <c r="O215" s="196"/>
      <c r="P215" s="196"/>
      <c r="Q215" s="196"/>
      <c r="R215" s="196"/>
      <c r="S215" s="196"/>
      <c r="T215" s="197"/>
      <c r="AT215" s="160" t="s">
        <v>249</v>
      </c>
      <c r="AU215" s="160" t="s">
        <v>80</v>
      </c>
      <c r="AV215" s="13" t="s">
        <v>247</v>
      </c>
      <c r="AW215" s="13" t="s">
        <v>30</v>
      </c>
      <c r="AX215" s="13" t="s">
        <v>80</v>
      </c>
      <c r="AY215" s="160" t="s">
        <v>241</v>
      </c>
    </row>
    <row r="216" spans="2:65" s="1" customFormat="1" ht="7" customHeight="1">
      <c r="B216" s="44"/>
      <c r="C216" s="45"/>
      <c r="D216" s="45"/>
      <c r="E216" s="45"/>
      <c r="F216" s="45"/>
      <c r="G216" s="45"/>
      <c r="H216" s="45"/>
      <c r="I216" s="45"/>
      <c r="J216" s="45"/>
      <c r="K216" s="45"/>
      <c r="L216" s="32"/>
    </row>
  </sheetData>
  <sheetProtection algorithmName="SHA-512" hashValue="+Mk1PoRSASsp0BRVcGJYIj87vWf0rzNNiidTDHiSR+IGqwOyR1Y6TZ5t29292j8f5/dAwbP5P4LhqKNC9k5dTg==" saltValue="hqHgdsrUpNi1GJhgvlxjRGymz8xrlJYQm0vs3jM/+yxLJMK3uVRpDOKezy+4CtqM5lGk2yxOYy0MnIrzY3zVAw==" spinCount="100000" sheet="1" objects="1" scenarios="1" formatColumns="0" formatRows="0" autoFilter="0"/>
  <autoFilter ref="C124:K215" xr:uid="{00000000-0009-0000-0000-000016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263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151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4768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ROUND(J128,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ROUND((SUM(BE128:BE262)),  2)</f>
        <v>0</v>
      </c>
      <c r="I35" s="96">
        <v>0.21</v>
      </c>
      <c r="J35" s="86">
        <f>ROUND(((SUM(BE128:BE262))*I35),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ROUND((SUM(BF128:BF262)),  2)</f>
        <v>0</v>
      </c>
      <c r="I36" s="96">
        <v>0.12</v>
      </c>
      <c r="J36" s="86">
        <f>ROUND(((SUM(BF128:BF262))*I36),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ROUND((SUM(BG128:BG262)),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ROUND((SUM(BH128:BH262)),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ROUND((SUM(BI128:BI262)),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Přípojka kanal SO02 - Přípojka kanalizace splaškové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J128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184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20" customHeight="1">
      <c r="B100" s="112"/>
      <c r="D100" s="113" t="s">
        <v>185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20" customHeight="1">
      <c r="B101" s="112"/>
      <c r="D101" s="113" t="s">
        <v>189</v>
      </c>
      <c r="E101" s="114"/>
      <c r="F101" s="114"/>
      <c r="G101" s="114"/>
      <c r="H101" s="114"/>
      <c r="I101" s="114"/>
      <c r="J101" s="115">
        <f>J210</f>
        <v>0</v>
      </c>
      <c r="L101" s="112"/>
    </row>
    <row r="102" spans="2:47" s="9" customFormat="1" ht="20" customHeight="1">
      <c r="B102" s="112"/>
      <c r="D102" s="113" t="s">
        <v>191</v>
      </c>
      <c r="E102" s="114"/>
      <c r="F102" s="114"/>
      <c r="G102" s="114"/>
      <c r="H102" s="114"/>
      <c r="I102" s="114"/>
      <c r="J102" s="115">
        <f>J220</f>
        <v>0</v>
      </c>
      <c r="L102" s="112"/>
    </row>
    <row r="103" spans="2:47" s="9" customFormat="1" ht="20" customHeight="1">
      <c r="B103" s="112"/>
      <c r="D103" s="113" t="s">
        <v>192</v>
      </c>
      <c r="E103" s="114"/>
      <c r="F103" s="114"/>
      <c r="G103" s="114"/>
      <c r="H103" s="114"/>
      <c r="I103" s="114"/>
      <c r="J103" s="115">
        <f>J247</f>
        <v>0</v>
      </c>
      <c r="L103" s="112"/>
    </row>
    <row r="104" spans="2:47" s="9" customFormat="1" ht="20" customHeight="1">
      <c r="B104" s="112"/>
      <c r="D104" s="113" t="s">
        <v>4769</v>
      </c>
      <c r="E104" s="114"/>
      <c r="F104" s="114"/>
      <c r="G104" s="114"/>
      <c r="H104" s="114"/>
      <c r="I104" s="114"/>
      <c r="J104" s="115">
        <f>J251</f>
        <v>0</v>
      </c>
      <c r="L104" s="112"/>
    </row>
    <row r="105" spans="2:47" s="9" customFormat="1" ht="20" customHeight="1">
      <c r="B105" s="112"/>
      <c r="D105" s="113" t="s">
        <v>193</v>
      </c>
      <c r="E105" s="114"/>
      <c r="F105" s="114"/>
      <c r="G105" s="114"/>
      <c r="H105" s="114"/>
      <c r="I105" s="114"/>
      <c r="J105" s="115">
        <f>J257</f>
        <v>0</v>
      </c>
      <c r="L105" s="112"/>
    </row>
    <row r="106" spans="2:47" s="8" customFormat="1" ht="25" customHeight="1">
      <c r="B106" s="108"/>
      <c r="D106" s="109" t="s">
        <v>3500</v>
      </c>
      <c r="E106" s="110"/>
      <c r="F106" s="110"/>
      <c r="G106" s="110"/>
      <c r="H106" s="110"/>
      <c r="I106" s="110"/>
      <c r="J106" s="111">
        <f>J259</f>
        <v>0</v>
      </c>
      <c r="L106" s="108"/>
    </row>
    <row r="107" spans="2:47" s="1" customFormat="1" ht="21.75" customHeight="1">
      <c r="B107" s="32"/>
      <c r="L107" s="32"/>
    </row>
    <row r="108" spans="2:47" s="1" customFormat="1" ht="7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7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5" customHeight="1">
      <c r="B113" s="32"/>
      <c r="C113" s="21" t="s">
        <v>226</v>
      </c>
      <c r="L113" s="32"/>
    </row>
    <row r="114" spans="2:63" s="1" customFormat="1" ht="7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1" t="str">
        <f>E7</f>
        <v>Rozšíření kom.soc. služeb CSS Stod</v>
      </c>
      <c r="F116" s="242"/>
      <c r="G116" s="242"/>
      <c r="H116" s="242"/>
      <c r="L116" s="32"/>
    </row>
    <row r="117" spans="2:63" ht="12" customHeight="1">
      <c r="B117" s="20"/>
      <c r="C117" s="27" t="s">
        <v>175</v>
      </c>
      <c r="L117" s="20"/>
    </row>
    <row r="118" spans="2:63" s="1" customFormat="1" ht="16.5" customHeight="1">
      <c r="B118" s="32"/>
      <c r="E118" s="241" t="s">
        <v>176</v>
      </c>
      <c r="F118" s="240"/>
      <c r="G118" s="240"/>
      <c r="H118" s="240"/>
      <c r="L118" s="32"/>
    </row>
    <row r="119" spans="2:63" s="1" customFormat="1" ht="12" customHeight="1">
      <c r="B119" s="32"/>
      <c r="C119" s="27" t="s">
        <v>177</v>
      </c>
      <c r="L119" s="32"/>
    </row>
    <row r="120" spans="2:63" s="1" customFormat="1" ht="16.5" customHeight="1">
      <c r="B120" s="32"/>
      <c r="E120" s="205" t="str">
        <f>E11</f>
        <v>Přípojka kanal SO02 - Přípojka kanalizace splaškové</v>
      </c>
      <c r="F120" s="240"/>
      <c r="G120" s="240"/>
      <c r="H120" s="240"/>
      <c r="L120" s="32"/>
    </row>
    <row r="121" spans="2:63" s="1" customFormat="1" ht="7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 xml:space="preserve"> </v>
      </c>
      <c r="I122" s="27" t="s">
        <v>22</v>
      </c>
      <c r="J122" s="52" t="str">
        <f>IF(J14="","",J14)</f>
        <v>27. 10. 2024</v>
      </c>
      <c r="L122" s="32"/>
    </row>
    <row r="123" spans="2:63" s="1" customFormat="1" ht="7" customHeight="1">
      <c r="B123" s="32"/>
      <c r="L123" s="32"/>
    </row>
    <row r="124" spans="2:63" s="1" customFormat="1" ht="15.25" customHeight="1">
      <c r="B124" s="32"/>
      <c r="C124" s="27" t="s">
        <v>24</v>
      </c>
      <c r="F124" s="25" t="str">
        <f>E17</f>
        <v xml:space="preserve"> </v>
      </c>
      <c r="I124" s="27" t="s">
        <v>29</v>
      </c>
      <c r="J124" s="30" t="str">
        <f>E23</f>
        <v xml:space="preserve"> </v>
      </c>
      <c r="L124" s="32"/>
    </row>
    <row r="125" spans="2:63" s="1" customFormat="1" ht="15.25" customHeight="1">
      <c r="B125" s="32"/>
      <c r="C125" s="27" t="s">
        <v>27</v>
      </c>
      <c r="F125" s="25" t="str">
        <f>IF(E20="","",E20)</f>
        <v>Vyplň údaj</v>
      </c>
      <c r="I125" s="27" t="s">
        <v>31</v>
      </c>
      <c r="J125" s="30" t="str">
        <f>E26</f>
        <v xml:space="preserve"> </v>
      </c>
      <c r="L125" s="32"/>
    </row>
    <row r="126" spans="2:63" s="1" customFormat="1" ht="10.25" customHeight="1">
      <c r="B126" s="32"/>
      <c r="L126" s="32"/>
    </row>
    <row r="127" spans="2:63" s="10" customFormat="1" ht="29.25" customHeight="1">
      <c r="B127" s="116"/>
      <c r="C127" s="117" t="s">
        <v>227</v>
      </c>
      <c r="D127" s="118" t="s">
        <v>58</v>
      </c>
      <c r="E127" s="118" t="s">
        <v>54</v>
      </c>
      <c r="F127" s="118" t="s">
        <v>55</v>
      </c>
      <c r="G127" s="118" t="s">
        <v>228</v>
      </c>
      <c r="H127" s="118" t="s">
        <v>229</v>
      </c>
      <c r="I127" s="118" t="s">
        <v>230</v>
      </c>
      <c r="J127" s="119" t="s">
        <v>181</v>
      </c>
      <c r="K127" s="120" t="s">
        <v>231</v>
      </c>
      <c r="L127" s="116"/>
      <c r="M127" s="59" t="s">
        <v>1</v>
      </c>
      <c r="N127" s="60" t="s">
        <v>37</v>
      </c>
      <c r="O127" s="60" t="s">
        <v>232</v>
      </c>
      <c r="P127" s="60" t="s">
        <v>233</v>
      </c>
      <c r="Q127" s="60" t="s">
        <v>234</v>
      </c>
      <c r="R127" s="60" t="s">
        <v>235</v>
      </c>
      <c r="S127" s="60" t="s">
        <v>236</v>
      </c>
      <c r="T127" s="61" t="s">
        <v>237</v>
      </c>
    </row>
    <row r="128" spans="2:63" s="1" customFormat="1" ht="22.75" customHeight="1">
      <c r="B128" s="32"/>
      <c r="C128" s="64" t="s">
        <v>238</v>
      </c>
      <c r="J128" s="121">
        <f>BK128</f>
        <v>0</v>
      </c>
      <c r="L128" s="32"/>
      <c r="M128" s="62"/>
      <c r="N128" s="53"/>
      <c r="O128" s="53"/>
      <c r="P128" s="122">
        <f>P129+P259</f>
        <v>0</v>
      </c>
      <c r="Q128" s="53"/>
      <c r="R128" s="122">
        <f>R129+R259</f>
        <v>51.707329539999996</v>
      </c>
      <c r="S128" s="53"/>
      <c r="T128" s="123">
        <f>T129+T259</f>
        <v>5.3550000000000004</v>
      </c>
      <c r="AT128" s="17" t="s">
        <v>72</v>
      </c>
      <c r="AU128" s="17" t="s">
        <v>183</v>
      </c>
      <c r="BK128" s="124">
        <f>BK129+BK259</f>
        <v>0</v>
      </c>
    </row>
    <row r="129" spans="2:65" s="11" customFormat="1" ht="26" customHeight="1">
      <c r="B129" s="125"/>
      <c r="D129" s="126" t="s">
        <v>72</v>
      </c>
      <c r="E129" s="127" t="s">
        <v>239</v>
      </c>
      <c r="F129" s="127" t="s">
        <v>240</v>
      </c>
      <c r="I129" s="128"/>
      <c r="J129" s="129">
        <f>BK129</f>
        <v>0</v>
      </c>
      <c r="L129" s="125"/>
      <c r="M129" s="130"/>
      <c r="P129" s="131">
        <f>P130+P210+P220+P247+P251+P257</f>
        <v>0</v>
      </c>
      <c r="R129" s="131">
        <f>R130+R210+R220+R247+R251+R257</f>
        <v>51.707329539999996</v>
      </c>
      <c r="T129" s="132">
        <f>T130+T210+T220+T247+T251+T257</f>
        <v>5.3550000000000004</v>
      </c>
      <c r="AR129" s="126" t="s">
        <v>80</v>
      </c>
      <c r="AT129" s="133" t="s">
        <v>72</v>
      </c>
      <c r="AU129" s="133" t="s">
        <v>73</v>
      </c>
      <c r="AY129" s="126" t="s">
        <v>241</v>
      </c>
      <c r="BK129" s="134">
        <f>BK130+BK210+BK220+BK247+BK251+BK257</f>
        <v>0</v>
      </c>
    </row>
    <row r="130" spans="2:65" s="11" customFormat="1" ht="22.75" customHeight="1">
      <c r="B130" s="125"/>
      <c r="D130" s="126" t="s">
        <v>72</v>
      </c>
      <c r="E130" s="135" t="s">
        <v>80</v>
      </c>
      <c r="F130" s="135" t="s">
        <v>242</v>
      </c>
      <c r="I130" s="128"/>
      <c r="J130" s="136">
        <f>BK130</f>
        <v>0</v>
      </c>
      <c r="L130" s="125"/>
      <c r="M130" s="130"/>
      <c r="P130" s="131">
        <f>SUM(P131:P209)</f>
        <v>0</v>
      </c>
      <c r="R130" s="131">
        <f>SUM(R131:R209)</f>
        <v>40.967782040000003</v>
      </c>
      <c r="T130" s="132">
        <f>SUM(T131:T209)</f>
        <v>5.3550000000000004</v>
      </c>
      <c r="AR130" s="126" t="s">
        <v>80</v>
      </c>
      <c r="AT130" s="133" t="s">
        <v>72</v>
      </c>
      <c r="AU130" s="133" t="s">
        <v>80</v>
      </c>
      <c r="AY130" s="126" t="s">
        <v>241</v>
      </c>
      <c r="BK130" s="134">
        <f>SUM(BK131:BK209)</f>
        <v>0</v>
      </c>
    </row>
    <row r="131" spans="2:65" s="1" customFormat="1" ht="33" customHeight="1">
      <c r="B131" s="32"/>
      <c r="C131" s="137" t="s">
        <v>80</v>
      </c>
      <c r="D131" s="137" t="s">
        <v>243</v>
      </c>
      <c r="E131" s="138" t="s">
        <v>4770</v>
      </c>
      <c r="F131" s="139" t="s">
        <v>4771</v>
      </c>
      <c r="G131" s="140" t="s">
        <v>246</v>
      </c>
      <c r="H131" s="141">
        <v>10.5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0.28999999999999998</v>
      </c>
      <c r="T131" s="148">
        <f>S131*H131</f>
        <v>3.0449999999999999</v>
      </c>
      <c r="AR131" s="149" t="s">
        <v>247</v>
      </c>
      <c r="AT131" s="149" t="s">
        <v>243</v>
      </c>
      <c r="AU131" s="149" t="s">
        <v>86</v>
      </c>
      <c r="AY131" s="17" t="s">
        <v>241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247</v>
      </c>
      <c r="BM131" s="149" t="s">
        <v>4772</v>
      </c>
    </row>
    <row r="132" spans="2:65" s="12" customFormat="1" ht="12">
      <c r="B132" s="151"/>
      <c r="D132" s="152" t="s">
        <v>249</v>
      </c>
      <c r="E132" s="153" t="s">
        <v>1</v>
      </c>
      <c r="F132" s="154" t="s">
        <v>4773</v>
      </c>
      <c r="H132" s="155">
        <v>10.5</v>
      </c>
      <c r="I132" s="156"/>
      <c r="L132" s="151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241</v>
      </c>
    </row>
    <row r="133" spans="2:65" s="13" customFormat="1" ht="12">
      <c r="B133" s="159"/>
      <c r="D133" s="152" t="s">
        <v>249</v>
      </c>
      <c r="E133" s="160" t="s">
        <v>1</v>
      </c>
      <c r="F133" s="161" t="s">
        <v>251</v>
      </c>
      <c r="H133" s="162">
        <v>10.5</v>
      </c>
      <c r="I133" s="163"/>
      <c r="L133" s="159"/>
      <c r="M133" s="164"/>
      <c r="T133" s="165"/>
      <c r="AT133" s="160" t="s">
        <v>249</v>
      </c>
      <c r="AU133" s="160" t="s">
        <v>86</v>
      </c>
      <c r="AV133" s="13" t="s">
        <v>247</v>
      </c>
      <c r="AW133" s="13" t="s">
        <v>30</v>
      </c>
      <c r="AX133" s="13" t="s">
        <v>80</v>
      </c>
      <c r="AY133" s="160" t="s">
        <v>241</v>
      </c>
    </row>
    <row r="134" spans="2:65" s="1" customFormat="1" ht="24.25" customHeight="1">
      <c r="B134" s="32"/>
      <c r="C134" s="137" t="s">
        <v>86</v>
      </c>
      <c r="D134" s="137" t="s">
        <v>243</v>
      </c>
      <c r="E134" s="138" t="s">
        <v>4774</v>
      </c>
      <c r="F134" s="139" t="s">
        <v>4775</v>
      </c>
      <c r="G134" s="140" t="s">
        <v>246</v>
      </c>
      <c r="H134" s="141">
        <v>10.5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0.22</v>
      </c>
      <c r="T134" s="148">
        <f>S134*H134</f>
        <v>2.31</v>
      </c>
      <c r="AR134" s="149" t="s">
        <v>247</v>
      </c>
      <c r="AT134" s="149" t="s">
        <v>243</v>
      </c>
      <c r="AU134" s="149" t="s">
        <v>86</v>
      </c>
      <c r="AY134" s="17" t="s">
        <v>241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247</v>
      </c>
      <c r="BM134" s="149" t="s">
        <v>4776</v>
      </c>
    </row>
    <row r="135" spans="2:65" s="12" customFormat="1" ht="12">
      <c r="B135" s="151"/>
      <c r="D135" s="152" t="s">
        <v>249</v>
      </c>
      <c r="E135" s="153" t="s">
        <v>1</v>
      </c>
      <c r="F135" s="154" t="s">
        <v>4777</v>
      </c>
      <c r="H135" s="155">
        <v>10.5</v>
      </c>
      <c r="I135" s="156"/>
      <c r="L135" s="151"/>
      <c r="M135" s="157"/>
      <c r="T135" s="158"/>
      <c r="AT135" s="153" t="s">
        <v>249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241</v>
      </c>
    </row>
    <row r="136" spans="2:65" s="13" customFormat="1" ht="12">
      <c r="B136" s="159"/>
      <c r="D136" s="152" t="s">
        <v>249</v>
      </c>
      <c r="E136" s="160" t="s">
        <v>1</v>
      </c>
      <c r="F136" s="161" t="s">
        <v>4778</v>
      </c>
      <c r="H136" s="162">
        <v>10.5</v>
      </c>
      <c r="I136" s="163"/>
      <c r="L136" s="159"/>
      <c r="M136" s="164"/>
      <c r="T136" s="165"/>
      <c r="AT136" s="160" t="s">
        <v>249</v>
      </c>
      <c r="AU136" s="160" t="s">
        <v>86</v>
      </c>
      <c r="AV136" s="13" t="s">
        <v>247</v>
      </c>
      <c r="AW136" s="13" t="s">
        <v>30</v>
      </c>
      <c r="AX136" s="13" t="s">
        <v>80</v>
      </c>
      <c r="AY136" s="160" t="s">
        <v>241</v>
      </c>
    </row>
    <row r="137" spans="2:65" s="1" customFormat="1" ht="33" customHeight="1">
      <c r="B137" s="32"/>
      <c r="C137" s="137" t="s">
        <v>258</v>
      </c>
      <c r="D137" s="137" t="s">
        <v>243</v>
      </c>
      <c r="E137" s="138" t="s">
        <v>3501</v>
      </c>
      <c r="F137" s="139" t="s">
        <v>3502</v>
      </c>
      <c r="G137" s="140" t="s">
        <v>254</v>
      </c>
      <c r="H137" s="141">
        <v>42.24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247</v>
      </c>
      <c r="AT137" s="149" t="s">
        <v>243</v>
      </c>
      <c r="AU137" s="149" t="s">
        <v>86</v>
      </c>
      <c r="AY137" s="17" t="s">
        <v>241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247</v>
      </c>
      <c r="BM137" s="149" t="s">
        <v>4779</v>
      </c>
    </row>
    <row r="138" spans="2:65" s="12" customFormat="1" ht="12">
      <c r="B138" s="151"/>
      <c r="D138" s="152" t="s">
        <v>249</v>
      </c>
      <c r="E138" s="153" t="s">
        <v>1</v>
      </c>
      <c r="F138" s="154" t="s">
        <v>4780</v>
      </c>
      <c r="H138" s="155">
        <v>31.68</v>
      </c>
      <c r="I138" s="156"/>
      <c r="L138" s="151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241</v>
      </c>
    </row>
    <row r="139" spans="2:65" s="14" customFormat="1" ht="12">
      <c r="B139" s="166"/>
      <c r="D139" s="152" t="s">
        <v>249</v>
      </c>
      <c r="E139" s="167" t="s">
        <v>1</v>
      </c>
      <c r="F139" s="168" t="s">
        <v>3600</v>
      </c>
      <c r="H139" s="169">
        <v>31.68</v>
      </c>
      <c r="I139" s="170"/>
      <c r="L139" s="166"/>
      <c r="M139" s="171"/>
      <c r="T139" s="172"/>
      <c r="AT139" s="167" t="s">
        <v>249</v>
      </c>
      <c r="AU139" s="167" t="s">
        <v>86</v>
      </c>
      <c r="AV139" s="14" t="s">
        <v>258</v>
      </c>
      <c r="AW139" s="14" t="s">
        <v>30</v>
      </c>
      <c r="AX139" s="14" t="s">
        <v>73</v>
      </c>
      <c r="AY139" s="167" t="s">
        <v>241</v>
      </c>
    </row>
    <row r="140" spans="2:65" s="12" customFormat="1" ht="12">
      <c r="B140" s="151"/>
      <c r="D140" s="152" t="s">
        <v>249</v>
      </c>
      <c r="E140" s="153" t="s">
        <v>1</v>
      </c>
      <c r="F140" s="154" t="s">
        <v>4781</v>
      </c>
      <c r="H140" s="155">
        <v>10.56</v>
      </c>
      <c r="I140" s="156"/>
      <c r="L140" s="151"/>
      <c r="M140" s="157"/>
      <c r="T140" s="158"/>
      <c r="AT140" s="153" t="s">
        <v>249</v>
      </c>
      <c r="AU140" s="153" t="s">
        <v>86</v>
      </c>
      <c r="AV140" s="12" t="s">
        <v>86</v>
      </c>
      <c r="AW140" s="12" t="s">
        <v>30</v>
      </c>
      <c r="AX140" s="12" t="s">
        <v>73</v>
      </c>
      <c r="AY140" s="153" t="s">
        <v>241</v>
      </c>
    </row>
    <row r="141" spans="2:65" s="14" customFormat="1" ht="12">
      <c r="B141" s="166"/>
      <c r="D141" s="152" t="s">
        <v>249</v>
      </c>
      <c r="E141" s="167" t="s">
        <v>1</v>
      </c>
      <c r="F141" s="168" t="s">
        <v>4782</v>
      </c>
      <c r="H141" s="169">
        <v>10.56</v>
      </c>
      <c r="I141" s="170"/>
      <c r="L141" s="166"/>
      <c r="M141" s="171"/>
      <c r="T141" s="172"/>
      <c r="AT141" s="167" t="s">
        <v>249</v>
      </c>
      <c r="AU141" s="167" t="s">
        <v>86</v>
      </c>
      <c r="AV141" s="14" t="s">
        <v>258</v>
      </c>
      <c r="AW141" s="14" t="s">
        <v>30</v>
      </c>
      <c r="AX141" s="14" t="s">
        <v>73</v>
      </c>
      <c r="AY141" s="167" t="s">
        <v>241</v>
      </c>
    </row>
    <row r="142" spans="2:65" s="13" customFormat="1" ht="12">
      <c r="B142" s="159"/>
      <c r="D142" s="152" t="s">
        <v>249</v>
      </c>
      <c r="E142" s="160" t="s">
        <v>1</v>
      </c>
      <c r="F142" s="161" t="s">
        <v>251</v>
      </c>
      <c r="H142" s="162">
        <v>42.24</v>
      </c>
      <c r="I142" s="163"/>
      <c r="L142" s="159"/>
      <c r="M142" s="164"/>
      <c r="T142" s="165"/>
      <c r="AT142" s="160" t="s">
        <v>249</v>
      </c>
      <c r="AU142" s="160" t="s">
        <v>86</v>
      </c>
      <c r="AV142" s="13" t="s">
        <v>247</v>
      </c>
      <c r="AW142" s="13" t="s">
        <v>30</v>
      </c>
      <c r="AX142" s="13" t="s">
        <v>80</v>
      </c>
      <c r="AY142" s="160" t="s">
        <v>241</v>
      </c>
    </row>
    <row r="143" spans="2:65" s="1" customFormat="1" ht="24.25" customHeight="1">
      <c r="B143" s="32"/>
      <c r="C143" s="137" t="s">
        <v>247</v>
      </c>
      <c r="D143" s="137" t="s">
        <v>243</v>
      </c>
      <c r="E143" s="138" t="s">
        <v>3505</v>
      </c>
      <c r="F143" s="139" t="s">
        <v>3506</v>
      </c>
      <c r="G143" s="140" t="s">
        <v>254</v>
      </c>
      <c r="H143" s="141">
        <v>16.98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39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247</v>
      </c>
      <c r="AT143" s="149" t="s">
        <v>243</v>
      </c>
      <c r="AU143" s="149" t="s">
        <v>86</v>
      </c>
      <c r="AY143" s="17" t="s">
        <v>241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247</v>
      </c>
      <c r="BM143" s="149" t="s">
        <v>4783</v>
      </c>
    </row>
    <row r="144" spans="2:65" s="12" customFormat="1" ht="12">
      <c r="B144" s="151"/>
      <c r="D144" s="152" t="s">
        <v>249</v>
      </c>
      <c r="E144" s="153" t="s">
        <v>1</v>
      </c>
      <c r="F144" s="154" t="s">
        <v>3586</v>
      </c>
      <c r="H144" s="155">
        <v>7.26</v>
      </c>
      <c r="I144" s="156"/>
      <c r="L144" s="151"/>
      <c r="M144" s="157"/>
      <c r="T144" s="158"/>
      <c r="AT144" s="153" t="s">
        <v>249</v>
      </c>
      <c r="AU144" s="153" t="s">
        <v>86</v>
      </c>
      <c r="AV144" s="12" t="s">
        <v>86</v>
      </c>
      <c r="AW144" s="12" t="s">
        <v>30</v>
      </c>
      <c r="AX144" s="12" t="s">
        <v>73</v>
      </c>
      <c r="AY144" s="153" t="s">
        <v>241</v>
      </c>
    </row>
    <row r="145" spans="2:65" s="12" customFormat="1" ht="12">
      <c r="B145" s="151"/>
      <c r="D145" s="152" t="s">
        <v>249</v>
      </c>
      <c r="E145" s="153" t="s">
        <v>1</v>
      </c>
      <c r="F145" s="154" t="s">
        <v>4784</v>
      </c>
      <c r="H145" s="155">
        <v>9.7200000000000006</v>
      </c>
      <c r="I145" s="156"/>
      <c r="L145" s="151"/>
      <c r="M145" s="157"/>
      <c r="T145" s="158"/>
      <c r="AT145" s="153" t="s">
        <v>249</v>
      </c>
      <c r="AU145" s="153" t="s">
        <v>86</v>
      </c>
      <c r="AV145" s="12" t="s">
        <v>86</v>
      </c>
      <c r="AW145" s="12" t="s">
        <v>30</v>
      </c>
      <c r="AX145" s="12" t="s">
        <v>73</v>
      </c>
      <c r="AY145" s="153" t="s">
        <v>241</v>
      </c>
    </row>
    <row r="146" spans="2:65" s="13" customFormat="1" ht="12">
      <c r="B146" s="159"/>
      <c r="D146" s="152" t="s">
        <v>249</v>
      </c>
      <c r="E146" s="160" t="s">
        <v>1</v>
      </c>
      <c r="F146" s="161" t="s">
        <v>251</v>
      </c>
      <c r="H146" s="162">
        <v>16.98</v>
      </c>
      <c r="I146" s="163"/>
      <c r="L146" s="159"/>
      <c r="M146" s="164"/>
      <c r="T146" s="165"/>
      <c r="AT146" s="160" t="s">
        <v>249</v>
      </c>
      <c r="AU146" s="160" t="s">
        <v>86</v>
      </c>
      <c r="AV146" s="13" t="s">
        <v>247</v>
      </c>
      <c r="AW146" s="13" t="s">
        <v>30</v>
      </c>
      <c r="AX146" s="13" t="s">
        <v>80</v>
      </c>
      <c r="AY146" s="160" t="s">
        <v>241</v>
      </c>
    </row>
    <row r="147" spans="2:65" s="1" customFormat="1" ht="33" customHeight="1">
      <c r="B147" s="32"/>
      <c r="C147" s="137" t="s">
        <v>269</v>
      </c>
      <c r="D147" s="137" t="s">
        <v>243</v>
      </c>
      <c r="E147" s="138" t="s">
        <v>4785</v>
      </c>
      <c r="F147" s="139" t="s">
        <v>4786</v>
      </c>
      <c r="G147" s="140" t="s">
        <v>246</v>
      </c>
      <c r="H147" s="141">
        <v>28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39</v>
      </c>
      <c r="P147" s="147">
        <f>O147*H147</f>
        <v>0</v>
      </c>
      <c r="Q147" s="147">
        <v>1.64E-3</v>
      </c>
      <c r="R147" s="147">
        <f>Q147*H147</f>
        <v>4.5920000000000002E-2</v>
      </c>
      <c r="S147" s="147">
        <v>0</v>
      </c>
      <c r="T147" s="148">
        <f>S147*H147</f>
        <v>0</v>
      </c>
      <c r="AR147" s="149" t="s">
        <v>247</v>
      </c>
      <c r="AT147" s="149" t="s">
        <v>243</v>
      </c>
      <c r="AU147" s="149" t="s">
        <v>86</v>
      </c>
      <c r="AY147" s="17" t="s">
        <v>241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86</v>
      </c>
      <c r="BK147" s="150">
        <f>ROUND(I147*H147,2)</f>
        <v>0</v>
      </c>
      <c r="BL147" s="17" t="s">
        <v>247</v>
      </c>
      <c r="BM147" s="149" t="s">
        <v>4787</v>
      </c>
    </row>
    <row r="148" spans="2:65" s="12" customFormat="1" ht="12">
      <c r="B148" s="151"/>
      <c r="D148" s="152" t="s">
        <v>249</v>
      </c>
      <c r="E148" s="153" t="s">
        <v>1</v>
      </c>
      <c r="F148" s="154" t="s">
        <v>4788</v>
      </c>
      <c r="H148" s="155">
        <v>28</v>
      </c>
      <c r="I148" s="156"/>
      <c r="L148" s="151"/>
      <c r="M148" s="157"/>
      <c r="T148" s="158"/>
      <c r="AT148" s="153" t="s">
        <v>249</v>
      </c>
      <c r="AU148" s="153" t="s">
        <v>86</v>
      </c>
      <c r="AV148" s="12" t="s">
        <v>86</v>
      </c>
      <c r="AW148" s="12" t="s">
        <v>30</v>
      </c>
      <c r="AX148" s="12" t="s">
        <v>73</v>
      </c>
      <c r="AY148" s="153" t="s">
        <v>241</v>
      </c>
    </row>
    <row r="149" spans="2:65" s="13" customFormat="1" ht="12">
      <c r="B149" s="159"/>
      <c r="D149" s="152" t="s">
        <v>249</v>
      </c>
      <c r="E149" s="160" t="s">
        <v>1</v>
      </c>
      <c r="F149" s="161" t="s">
        <v>251</v>
      </c>
      <c r="H149" s="162">
        <v>28</v>
      </c>
      <c r="I149" s="163"/>
      <c r="L149" s="159"/>
      <c r="M149" s="164"/>
      <c r="T149" s="165"/>
      <c r="AT149" s="160" t="s">
        <v>249</v>
      </c>
      <c r="AU149" s="160" t="s">
        <v>86</v>
      </c>
      <c r="AV149" s="13" t="s">
        <v>247</v>
      </c>
      <c r="AW149" s="13" t="s">
        <v>30</v>
      </c>
      <c r="AX149" s="13" t="s">
        <v>80</v>
      </c>
      <c r="AY149" s="160" t="s">
        <v>241</v>
      </c>
    </row>
    <row r="150" spans="2:65" s="1" customFormat="1" ht="33" customHeight="1">
      <c r="B150" s="32"/>
      <c r="C150" s="137" t="s">
        <v>274</v>
      </c>
      <c r="D150" s="137" t="s">
        <v>243</v>
      </c>
      <c r="E150" s="138" t="s">
        <v>4789</v>
      </c>
      <c r="F150" s="139" t="s">
        <v>4790</v>
      </c>
      <c r="G150" s="140" t="s">
        <v>246</v>
      </c>
      <c r="H150" s="141">
        <v>28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39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247</v>
      </c>
      <c r="AT150" s="149" t="s">
        <v>243</v>
      </c>
      <c r="AU150" s="149" t="s">
        <v>86</v>
      </c>
      <c r="AY150" s="17" t="s">
        <v>241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86</v>
      </c>
      <c r="BK150" s="150">
        <f>ROUND(I150*H150,2)</f>
        <v>0</v>
      </c>
      <c r="BL150" s="17" t="s">
        <v>247</v>
      </c>
      <c r="BM150" s="149" t="s">
        <v>4791</v>
      </c>
    </row>
    <row r="151" spans="2:65" s="12" customFormat="1" ht="12">
      <c r="B151" s="151"/>
      <c r="D151" s="152" t="s">
        <v>249</v>
      </c>
      <c r="E151" s="153" t="s">
        <v>1</v>
      </c>
      <c r="F151" s="154" t="s">
        <v>4788</v>
      </c>
      <c r="H151" s="155">
        <v>28</v>
      </c>
      <c r="I151" s="156"/>
      <c r="L151" s="151"/>
      <c r="M151" s="157"/>
      <c r="T151" s="158"/>
      <c r="AT151" s="153" t="s">
        <v>249</v>
      </c>
      <c r="AU151" s="153" t="s">
        <v>86</v>
      </c>
      <c r="AV151" s="12" t="s">
        <v>86</v>
      </c>
      <c r="AW151" s="12" t="s">
        <v>30</v>
      </c>
      <c r="AX151" s="12" t="s">
        <v>73</v>
      </c>
      <c r="AY151" s="153" t="s">
        <v>241</v>
      </c>
    </row>
    <row r="152" spans="2:65" s="13" customFormat="1" ht="12">
      <c r="B152" s="159"/>
      <c r="D152" s="152" t="s">
        <v>249</v>
      </c>
      <c r="E152" s="160" t="s">
        <v>1</v>
      </c>
      <c r="F152" s="161" t="s">
        <v>251</v>
      </c>
      <c r="H152" s="162">
        <v>28</v>
      </c>
      <c r="I152" s="163"/>
      <c r="L152" s="159"/>
      <c r="M152" s="164"/>
      <c r="T152" s="165"/>
      <c r="AT152" s="160" t="s">
        <v>249</v>
      </c>
      <c r="AU152" s="160" t="s">
        <v>86</v>
      </c>
      <c r="AV152" s="13" t="s">
        <v>247</v>
      </c>
      <c r="AW152" s="13" t="s">
        <v>30</v>
      </c>
      <c r="AX152" s="13" t="s">
        <v>80</v>
      </c>
      <c r="AY152" s="160" t="s">
        <v>241</v>
      </c>
    </row>
    <row r="153" spans="2:65" s="1" customFormat="1" ht="24.25" customHeight="1">
      <c r="B153" s="32"/>
      <c r="C153" s="137" t="s">
        <v>279</v>
      </c>
      <c r="D153" s="137" t="s">
        <v>243</v>
      </c>
      <c r="E153" s="138" t="s">
        <v>264</v>
      </c>
      <c r="F153" s="139" t="s">
        <v>265</v>
      </c>
      <c r="G153" s="140" t="s">
        <v>254</v>
      </c>
      <c r="H153" s="141">
        <v>93.15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39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247</v>
      </c>
      <c r="AT153" s="149" t="s">
        <v>243</v>
      </c>
      <c r="AU153" s="149" t="s">
        <v>86</v>
      </c>
      <c r="AY153" s="17" t="s">
        <v>241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86</v>
      </c>
      <c r="BK153" s="150">
        <f>ROUND(I153*H153,2)</f>
        <v>0</v>
      </c>
      <c r="BL153" s="17" t="s">
        <v>247</v>
      </c>
      <c r="BM153" s="149" t="s">
        <v>4792</v>
      </c>
    </row>
    <row r="154" spans="2:65" s="12" customFormat="1" ht="12">
      <c r="B154" s="151"/>
      <c r="D154" s="152" t="s">
        <v>249</v>
      </c>
      <c r="E154" s="153" t="s">
        <v>1</v>
      </c>
      <c r="F154" s="154" t="s">
        <v>4793</v>
      </c>
      <c r="H154" s="155">
        <v>59.22</v>
      </c>
      <c r="I154" s="156"/>
      <c r="L154" s="151"/>
      <c r="M154" s="157"/>
      <c r="T154" s="158"/>
      <c r="AT154" s="153" t="s">
        <v>249</v>
      </c>
      <c r="AU154" s="153" t="s">
        <v>86</v>
      </c>
      <c r="AV154" s="12" t="s">
        <v>86</v>
      </c>
      <c r="AW154" s="12" t="s">
        <v>30</v>
      </c>
      <c r="AX154" s="12" t="s">
        <v>73</v>
      </c>
      <c r="AY154" s="153" t="s">
        <v>241</v>
      </c>
    </row>
    <row r="155" spans="2:65" s="14" customFormat="1" ht="12">
      <c r="B155" s="166"/>
      <c r="D155" s="152" t="s">
        <v>249</v>
      </c>
      <c r="E155" s="167" t="s">
        <v>1</v>
      </c>
      <c r="F155" s="168" t="s">
        <v>4794</v>
      </c>
      <c r="H155" s="169">
        <v>59.22</v>
      </c>
      <c r="I155" s="170"/>
      <c r="L155" s="166"/>
      <c r="M155" s="171"/>
      <c r="T155" s="172"/>
      <c r="AT155" s="167" t="s">
        <v>249</v>
      </c>
      <c r="AU155" s="167" t="s">
        <v>86</v>
      </c>
      <c r="AV155" s="14" t="s">
        <v>258</v>
      </c>
      <c r="AW155" s="14" t="s">
        <v>30</v>
      </c>
      <c r="AX155" s="14" t="s">
        <v>73</v>
      </c>
      <c r="AY155" s="167" t="s">
        <v>241</v>
      </c>
    </row>
    <row r="156" spans="2:65" s="12" customFormat="1" ht="12">
      <c r="B156" s="151"/>
      <c r="D156" s="152" t="s">
        <v>249</v>
      </c>
      <c r="E156" s="153" t="s">
        <v>1</v>
      </c>
      <c r="F156" s="154" t="s">
        <v>4795</v>
      </c>
      <c r="H156" s="155">
        <v>33.93</v>
      </c>
      <c r="I156" s="156"/>
      <c r="L156" s="151"/>
      <c r="M156" s="157"/>
      <c r="T156" s="158"/>
      <c r="AT156" s="153" t="s">
        <v>249</v>
      </c>
      <c r="AU156" s="153" t="s">
        <v>86</v>
      </c>
      <c r="AV156" s="12" t="s">
        <v>86</v>
      </c>
      <c r="AW156" s="12" t="s">
        <v>30</v>
      </c>
      <c r="AX156" s="12" t="s">
        <v>73</v>
      </c>
      <c r="AY156" s="153" t="s">
        <v>241</v>
      </c>
    </row>
    <row r="157" spans="2:65" s="14" customFormat="1" ht="12">
      <c r="B157" s="166"/>
      <c r="D157" s="152" t="s">
        <v>249</v>
      </c>
      <c r="E157" s="167" t="s">
        <v>1</v>
      </c>
      <c r="F157" s="168" t="s">
        <v>3514</v>
      </c>
      <c r="H157" s="169">
        <v>33.93</v>
      </c>
      <c r="I157" s="170"/>
      <c r="L157" s="166"/>
      <c r="M157" s="171"/>
      <c r="T157" s="172"/>
      <c r="AT157" s="167" t="s">
        <v>249</v>
      </c>
      <c r="AU157" s="167" t="s">
        <v>86</v>
      </c>
      <c r="AV157" s="14" t="s">
        <v>258</v>
      </c>
      <c r="AW157" s="14" t="s">
        <v>30</v>
      </c>
      <c r="AX157" s="14" t="s">
        <v>73</v>
      </c>
      <c r="AY157" s="167" t="s">
        <v>241</v>
      </c>
    </row>
    <row r="158" spans="2:65" s="13" customFormat="1" ht="12">
      <c r="B158" s="159"/>
      <c r="D158" s="152" t="s">
        <v>249</v>
      </c>
      <c r="E158" s="160" t="s">
        <v>1</v>
      </c>
      <c r="F158" s="161" t="s">
        <v>251</v>
      </c>
      <c r="H158" s="162">
        <v>93.15</v>
      </c>
      <c r="I158" s="163"/>
      <c r="L158" s="159"/>
      <c r="M158" s="164"/>
      <c r="T158" s="165"/>
      <c r="AT158" s="160" t="s">
        <v>249</v>
      </c>
      <c r="AU158" s="160" t="s">
        <v>86</v>
      </c>
      <c r="AV158" s="13" t="s">
        <v>247</v>
      </c>
      <c r="AW158" s="13" t="s">
        <v>30</v>
      </c>
      <c r="AX158" s="13" t="s">
        <v>80</v>
      </c>
      <c r="AY158" s="160" t="s">
        <v>241</v>
      </c>
    </row>
    <row r="159" spans="2:65" s="1" customFormat="1" ht="33" customHeight="1">
      <c r="B159" s="32"/>
      <c r="C159" s="137" t="s">
        <v>285</v>
      </c>
      <c r="D159" s="137" t="s">
        <v>243</v>
      </c>
      <c r="E159" s="138" t="s">
        <v>270</v>
      </c>
      <c r="F159" s="139" t="s">
        <v>271</v>
      </c>
      <c r="G159" s="140" t="s">
        <v>254</v>
      </c>
      <c r="H159" s="141">
        <v>25.29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39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247</v>
      </c>
      <c r="AT159" s="149" t="s">
        <v>243</v>
      </c>
      <c r="AU159" s="149" t="s">
        <v>86</v>
      </c>
      <c r="AY159" s="17" t="s">
        <v>241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86</v>
      </c>
      <c r="BK159" s="150">
        <f>ROUND(I159*H159,2)</f>
        <v>0</v>
      </c>
      <c r="BL159" s="17" t="s">
        <v>247</v>
      </c>
      <c r="BM159" s="149" t="s">
        <v>4796</v>
      </c>
    </row>
    <row r="160" spans="2:65" s="12" customFormat="1" ht="12">
      <c r="B160" s="151"/>
      <c r="D160" s="152" t="s">
        <v>249</v>
      </c>
      <c r="E160" s="153" t="s">
        <v>1</v>
      </c>
      <c r="F160" s="154" t="s">
        <v>4797</v>
      </c>
      <c r="H160" s="155">
        <v>25.29</v>
      </c>
      <c r="I160" s="156"/>
      <c r="L160" s="151"/>
      <c r="M160" s="157"/>
      <c r="T160" s="158"/>
      <c r="AT160" s="153" t="s">
        <v>249</v>
      </c>
      <c r="AU160" s="153" t="s">
        <v>86</v>
      </c>
      <c r="AV160" s="12" t="s">
        <v>86</v>
      </c>
      <c r="AW160" s="12" t="s">
        <v>30</v>
      </c>
      <c r="AX160" s="12" t="s">
        <v>73</v>
      </c>
      <c r="AY160" s="153" t="s">
        <v>241</v>
      </c>
    </row>
    <row r="161" spans="2:65" s="13" customFormat="1" ht="12">
      <c r="B161" s="159"/>
      <c r="D161" s="152" t="s">
        <v>249</v>
      </c>
      <c r="E161" s="160" t="s">
        <v>1</v>
      </c>
      <c r="F161" s="161" t="s">
        <v>3517</v>
      </c>
      <c r="H161" s="162">
        <v>25.29</v>
      </c>
      <c r="I161" s="163"/>
      <c r="L161" s="159"/>
      <c r="M161" s="164"/>
      <c r="T161" s="165"/>
      <c r="AT161" s="160" t="s">
        <v>249</v>
      </c>
      <c r="AU161" s="160" t="s">
        <v>86</v>
      </c>
      <c r="AV161" s="13" t="s">
        <v>247</v>
      </c>
      <c r="AW161" s="13" t="s">
        <v>30</v>
      </c>
      <c r="AX161" s="13" t="s">
        <v>80</v>
      </c>
      <c r="AY161" s="160" t="s">
        <v>241</v>
      </c>
    </row>
    <row r="162" spans="2:65" s="1" customFormat="1" ht="37.75" customHeight="1">
      <c r="B162" s="32"/>
      <c r="C162" s="137" t="s">
        <v>290</v>
      </c>
      <c r="D162" s="137" t="s">
        <v>243</v>
      </c>
      <c r="E162" s="138" t="s">
        <v>275</v>
      </c>
      <c r="F162" s="139" t="s">
        <v>276</v>
      </c>
      <c r="G162" s="140" t="s">
        <v>254</v>
      </c>
      <c r="H162" s="141">
        <v>379.35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39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247</v>
      </c>
      <c r="AT162" s="149" t="s">
        <v>243</v>
      </c>
      <c r="AU162" s="149" t="s">
        <v>86</v>
      </c>
      <c r="AY162" s="17" t="s">
        <v>241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86</v>
      </c>
      <c r="BK162" s="150">
        <f>ROUND(I162*H162,2)</f>
        <v>0</v>
      </c>
      <c r="BL162" s="17" t="s">
        <v>247</v>
      </c>
      <c r="BM162" s="149" t="s">
        <v>4798</v>
      </c>
    </row>
    <row r="163" spans="2:65" s="12" customFormat="1" ht="12">
      <c r="B163" s="151"/>
      <c r="D163" s="152" t="s">
        <v>249</v>
      </c>
      <c r="E163" s="153" t="s">
        <v>1</v>
      </c>
      <c r="F163" s="154" t="s">
        <v>4799</v>
      </c>
      <c r="H163" s="155">
        <v>379.35</v>
      </c>
      <c r="I163" s="156"/>
      <c r="L163" s="151"/>
      <c r="M163" s="157"/>
      <c r="T163" s="158"/>
      <c r="AT163" s="153" t="s">
        <v>249</v>
      </c>
      <c r="AU163" s="153" t="s">
        <v>86</v>
      </c>
      <c r="AV163" s="12" t="s">
        <v>86</v>
      </c>
      <c r="AW163" s="12" t="s">
        <v>30</v>
      </c>
      <c r="AX163" s="12" t="s">
        <v>73</v>
      </c>
      <c r="AY163" s="153" t="s">
        <v>241</v>
      </c>
    </row>
    <row r="164" spans="2:65" s="13" customFormat="1" ht="12">
      <c r="B164" s="159"/>
      <c r="D164" s="152" t="s">
        <v>249</v>
      </c>
      <c r="E164" s="160" t="s">
        <v>1</v>
      </c>
      <c r="F164" s="161" t="s">
        <v>251</v>
      </c>
      <c r="H164" s="162">
        <v>379.35</v>
      </c>
      <c r="I164" s="163"/>
      <c r="L164" s="159"/>
      <c r="M164" s="164"/>
      <c r="T164" s="165"/>
      <c r="AT164" s="160" t="s">
        <v>249</v>
      </c>
      <c r="AU164" s="160" t="s">
        <v>86</v>
      </c>
      <c r="AV164" s="13" t="s">
        <v>247</v>
      </c>
      <c r="AW164" s="13" t="s">
        <v>30</v>
      </c>
      <c r="AX164" s="13" t="s">
        <v>80</v>
      </c>
      <c r="AY164" s="160" t="s">
        <v>241</v>
      </c>
    </row>
    <row r="165" spans="2:65" s="1" customFormat="1" ht="33" customHeight="1">
      <c r="B165" s="32"/>
      <c r="C165" s="137" t="s">
        <v>296</v>
      </c>
      <c r="D165" s="137" t="s">
        <v>243</v>
      </c>
      <c r="E165" s="138" t="s">
        <v>280</v>
      </c>
      <c r="F165" s="139" t="s">
        <v>281</v>
      </c>
      <c r="G165" s="140" t="s">
        <v>282</v>
      </c>
      <c r="H165" s="141">
        <v>46.655999999999999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39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247</v>
      </c>
      <c r="AT165" s="149" t="s">
        <v>243</v>
      </c>
      <c r="AU165" s="149" t="s">
        <v>86</v>
      </c>
      <c r="AY165" s="17" t="s">
        <v>241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247</v>
      </c>
      <c r="BM165" s="149" t="s">
        <v>4800</v>
      </c>
    </row>
    <row r="166" spans="2:65" s="12" customFormat="1" ht="12">
      <c r="B166" s="151"/>
      <c r="D166" s="152" t="s">
        <v>249</v>
      </c>
      <c r="E166" s="153" t="s">
        <v>1</v>
      </c>
      <c r="F166" s="154" t="s">
        <v>4801</v>
      </c>
      <c r="H166" s="155">
        <v>46.655999999999999</v>
      </c>
      <c r="I166" s="156"/>
      <c r="L166" s="151"/>
      <c r="M166" s="157"/>
      <c r="T166" s="158"/>
      <c r="AT166" s="153" t="s">
        <v>249</v>
      </c>
      <c r="AU166" s="153" t="s">
        <v>86</v>
      </c>
      <c r="AV166" s="12" t="s">
        <v>86</v>
      </c>
      <c r="AW166" s="12" t="s">
        <v>30</v>
      </c>
      <c r="AX166" s="12" t="s">
        <v>73</v>
      </c>
      <c r="AY166" s="153" t="s">
        <v>241</v>
      </c>
    </row>
    <row r="167" spans="2:65" s="13" customFormat="1" ht="12">
      <c r="B167" s="159"/>
      <c r="D167" s="152" t="s">
        <v>249</v>
      </c>
      <c r="E167" s="160" t="s">
        <v>1</v>
      </c>
      <c r="F167" s="161" t="s">
        <v>251</v>
      </c>
      <c r="H167" s="162">
        <v>46.655999999999999</v>
      </c>
      <c r="I167" s="163"/>
      <c r="L167" s="159"/>
      <c r="M167" s="164"/>
      <c r="T167" s="165"/>
      <c r="AT167" s="160" t="s">
        <v>249</v>
      </c>
      <c r="AU167" s="160" t="s">
        <v>86</v>
      </c>
      <c r="AV167" s="13" t="s">
        <v>247</v>
      </c>
      <c r="AW167" s="13" t="s">
        <v>30</v>
      </c>
      <c r="AX167" s="13" t="s">
        <v>80</v>
      </c>
      <c r="AY167" s="160" t="s">
        <v>241</v>
      </c>
    </row>
    <row r="168" spans="2:65" s="1" customFormat="1" ht="24.25" customHeight="1">
      <c r="B168" s="32"/>
      <c r="C168" s="137" t="s">
        <v>304</v>
      </c>
      <c r="D168" s="137" t="s">
        <v>243</v>
      </c>
      <c r="E168" s="138" t="s">
        <v>286</v>
      </c>
      <c r="F168" s="139" t="s">
        <v>287</v>
      </c>
      <c r="G168" s="140" t="s">
        <v>254</v>
      </c>
      <c r="H168" s="141">
        <v>33.93</v>
      </c>
      <c r="I168" s="142"/>
      <c r="J168" s="143">
        <f>ROUND(I168*H168,2)</f>
        <v>0</v>
      </c>
      <c r="K168" s="144"/>
      <c r="L168" s="32"/>
      <c r="M168" s="145" t="s">
        <v>1</v>
      </c>
      <c r="N168" s="146" t="s">
        <v>39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247</v>
      </c>
      <c r="AT168" s="149" t="s">
        <v>243</v>
      </c>
      <c r="AU168" s="149" t="s">
        <v>86</v>
      </c>
      <c r="AY168" s="17" t="s">
        <v>241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86</v>
      </c>
      <c r="BK168" s="150">
        <f>ROUND(I168*H168,2)</f>
        <v>0</v>
      </c>
      <c r="BL168" s="17" t="s">
        <v>247</v>
      </c>
      <c r="BM168" s="149" t="s">
        <v>4802</v>
      </c>
    </row>
    <row r="169" spans="2:65" s="12" customFormat="1" ht="12">
      <c r="B169" s="151"/>
      <c r="D169" s="152" t="s">
        <v>249</v>
      </c>
      <c r="E169" s="153" t="s">
        <v>1</v>
      </c>
      <c r="F169" s="154" t="s">
        <v>4803</v>
      </c>
      <c r="H169" s="155">
        <v>18.48</v>
      </c>
      <c r="I169" s="156"/>
      <c r="L169" s="151"/>
      <c r="M169" s="157"/>
      <c r="T169" s="158"/>
      <c r="AT169" s="153" t="s">
        <v>249</v>
      </c>
      <c r="AU169" s="153" t="s">
        <v>86</v>
      </c>
      <c r="AV169" s="12" t="s">
        <v>86</v>
      </c>
      <c r="AW169" s="12" t="s">
        <v>30</v>
      </c>
      <c r="AX169" s="12" t="s">
        <v>73</v>
      </c>
      <c r="AY169" s="153" t="s">
        <v>241</v>
      </c>
    </row>
    <row r="170" spans="2:65" s="12" customFormat="1" ht="12">
      <c r="B170" s="151"/>
      <c r="D170" s="152" t="s">
        <v>249</v>
      </c>
      <c r="E170" s="153" t="s">
        <v>1</v>
      </c>
      <c r="F170" s="154" t="s">
        <v>4804</v>
      </c>
      <c r="H170" s="155">
        <v>-0.41099999999999998</v>
      </c>
      <c r="I170" s="156"/>
      <c r="L170" s="151"/>
      <c r="M170" s="157"/>
      <c r="T170" s="158"/>
      <c r="AT170" s="153" t="s">
        <v>249</v>
      </c>
      <c r="AU170" s="153" t="s">
        <v>86</v>
      </c>
      <c r="AV170" s="12" t="s">
        <v>86</v>
      </c>
      <c r="AW170" s="12" t="s">
        <v>30</v>
      </c>
      <c r="AX170" s="12" t="s">
        <v>73</v>
      </c>
      <c r="AY170" s="153" t="s">
        <v>241</v>
      </c>
    </row>
    <row r="171" spans="2:65" s="14" customFormat="1" ht="12">
      <c r="B171" s="166"/>
      <c r="D171" s="152" t="s">
        <v>249</v>
      </c>
      <c r="E171" s="167" t="s">
        <v>1</v>
      </c>
      <c r="F171" s="168" t="s">
        <v>3600</v>
      </c>
      <c r="H171" s="169">
        <v>18.068999999999999</v>
      </c>
      <c r="I171" s="170"/>
      <c r="L171" s="166"/>
      <c r="M171" s="171"/>
      <c r="T171" s="172"/>
      <c r="AT171" s="167" t="s">
        <v>249</v>
      </c>
      <c r="AU171" s="167" t="s">
        <v>86</v>
      </c>
      <c r="AV171" s="14" t="s">
        <v>258</v>
      </c>
      <c r="AW171" s="14" t="s">
        <v>30</v>
      </c>
      <c r="AX171" s="14" t="s">
        <v>73</v>
      </c>
      <c r="AY171" s="167" t="s">
        <v>241</v>
      </c>
    </row>
    <row r="172" spans="2:65" s="12" customFormat="1" ht="12">
      <c r="B172" s="151"/>
      <c r="D172" s="152" t="s">
        <v>249</v>
      </c>
      <c r="E172" s="153" t="s">
        <v>1</v>
      </c>
      <c r="F172" s="154" t="s">
        <v>4805</v>
      </c>
      <c r="H172" s="155">
        <v>6.16</v>
      </c>
      <c r="I172" s="156"/>
      <c r="L172" s="151"/>
      <c r="M172" s="157"/>
      <c r="T172" s="158"/>
      <c r="AT172" s="153" t="s">
        <v>249</v>
      </c>
      <c r="AU172" s="153" t="s">
        <v>86</v>
      </c>
      <c r="AV172" s="12" t="s">
        <v>86</v>
      </c>
      <c r="AW172" s="12" t="s">
        <v>30</v>
      </c>
      <c r="AX172" s="12" t="s">
        <v>73</v>
      </c>
      <c r="AY172" s="153" t="s">
        <v>241</v>
      </c>
    </row>
    <row r="173" spans="2:65" s="12" customFormat="1" ht="12">
      <c r="B173" s="151"/>
      <c r="D173" s="152" t="s">
        <v>249</v>
      </c>
      <c r="E173" s="153" t="s">
        <v>1</v>
      </c>
      <c r="F173" s="154" t="s">
        <v>4806</v>
      </c>
      <c r="H173" s="155">
        <v>-0.221</v>
      </c>
      <c r="I173" s="156"/>
      <c r="L173" s="151"/>
      <c r="M173" s="157"/>
      <c r="T173" s="158"/>
      <c r="AT173" s="153" t="s">
        <v>249</v>
      </c>
      <c r="AU173" s="153" t="s">
        <v>86</v>
      </c>
      <c r="AV173" s="12" t="s">
        <v>86</v>
      </c>
      <c r="AW173" s="12" t="s">
        <v>30</v>
      </c>
      <c r="AX173" s="12" t="s">
        <v>73</v>
      </c>
      <c r="AY173" s="153" t="s">
        <v>241</v>
      </c>
    </row>
    <row r="174" spans="2:65" s="14" customFormat="1" ht="12">
      <c r="B174" s="166"/>
      <c r="D174" s="152" t="s">
        <v>249</v>
      </c>
      <c r="E174" s="167" t="s">
        <v>1</v>
      </c>
      <c r="F174" s="168" t="s">
        <v>4730</v>
      </c>
      <c r="H174" s="169">
        <v>5.9390000000000001</v>
      </c>
      <c r="I174" s="170"/>
      <c r="L174" s="166"/>
      <c r="M174" s="171"/>
      <c r="T174" s="172"/>
      <c r="AT174" s="167" t="s">
        <v>249</v>
      </c>
      <c r="AU174" s="167" t="s">
        <v>86</v>
      </c>
      <c r="AV174" s="14" t="s">
        <v>258</v>
      </c>
      <c r="AW174" s="14" t="s">
        <v>30</v>
      </c>
      <c r="AX174" s="14" t="s">
        <v>73</v>
      </c>
      <c r="AY174" s="167" t="s">
        <v>241</v>
      </c>
    </row>
    <row r="175" spans="2:65" s="12" customFormat="1" ht="12">
      <c r="B175" s="151"/>
      <c r="D175" s="152" t="s">
        <v>249</v>
      </c>
      <c r="E175" s="153" t="s">
        <v>1</v>
      </c>
      <c r="F175" s="154" t="s">
        <v>3586</v>
      </c>
      <c r="H175" s="155">
        <v>7.26</v>
      </c>
      <c r="I175" s="156"/>
      <c r="L175" s="151"/>
      <c r="M175" s="157"/>
      <c r="T175" s="158"/>
      <c r="AT175" s="153" t="s">
        <v>249</v>
      </c>
      <c r="AU175" s="153" t="s">
        <v>86</v>
      </c>
      <c r="AV175" s="12" t="s">
        <v>86</v>
      </c>
      <c r="AW175" s="12" t="s">
        <v>30</v>
      </c>
      <c r="AX175" s="12" t="s">
        <v>73</v>
      </c>
      <c r="AY175" s="153" t="s">
        <v>241</v>
      </c>
    </row>
    <row r="176" spans="2:65" s="12" customFormat="1" ht="12">
      <c r="B176" s="151"/>
      <c r="D176" s="152" t="s">
        <v>249</v>
      </c>
      <c r="E176" s="153" t="s">
        <v>1</v>
      </c>
      <c r="F176" s="154" t="s">
        <v>3601</v>
      </c>
      <c r="H176" s="155">
        <v>-1.696</v>
      </c>
      <c r="I176" s="156"/>
      <c r="L176" s="151"/>
      <c r="M176" s="157"/>
      <c r="T176" s="158"/>
      <c r="AT176" s="153" t="s">
        <v>249</v>
      </c>
      <c r="AU176" s="153" t="s">
        <v>86</v>
      </c>
      <c r="AV176" s="12" t="s">
        <v>86</v>
      </c>
      <c r="AW176" s="12" t="s">
        <v>30</v>
      </c>
      <c r="AX176" s="12" t="s">
        <v>73</v>
      </c>
      <c r="AY176" s="153" t="s">
        <v>241</v>
      </c>
    </row>
    <row r="177" spans="2:65" s="12" customFormat="1" ht="12">
      <c r="B177" s="151"/>
      <c r="D177" s="152" t="s">
        <v>249</v>
      </c>
      <c r="E177" s="153" t="s">
        <v>1</v>
      </c>
      <c r="F177" s="154" t="s">
        <v>4807</v>
      </c>
      <c r="H177" s="155">
        <v>4.8600000000000003</v>
      </c>
      <c r="I177" s="156"/>
      <c r="L177" s="151"/>
      <c r="M177" s="157"/>
      <c r="T177" s="158"/>
      <c r="AT177" s="153" t="s">
        <v>249</v>
      </c>
      <c r="AU177" s="153" t="s">
        <v>86</v>
      </c>
      <c r="AV177" s="12" t="s">
        <v>86</v>
      </c>
      <c r="AW177" s="12" t="s">
        <v>30</v>
      </c>
      <c r="AX177" s="12" t="s">
        <v>73</v>
      </c>
      <c r="AY177" s="153" t="s">
        <v>241</v>
      </c>
    </row>
    <row r="178" spans="2:65" s="12" customFormat="1" ht="12">
      <c r="B178" s="151"/>
      <c r="D178" s="152" t="s">
        <v>249</v>
      </c>
      <c r="E178" s="153" t="s">
        <v>1</v>
      </c>
      <c r="F178" s="154" t="s">
        <v>4808</v>
      </c>
      <c r="H178" s="155">
        <v>-0.502</v>
      </c>
      <c r="I178" s="156"/>
      <c r="L178" s="151"/>
      <c r="M178" s="157"/>
      <c r="T178" s="158"/>
      <c r="AT178" s="153" t="s">
        <v>249</v>
      </c>
      <c r="AU178" s="153" t="s">
        <v>86</v>
      </c>
      <c r="AV178" s="12" t="s">
        <v>86</v>
      </c>
      <c r="AW178" s="12" t="s">
        <v>30</v>
      </c>
      <c r="AX178" s="12" t="s">
        <v>73</v>
      </c>
      <c r="AY178" s="153" t="s">
        <v>241</v>
      </c>
    </row>
    <row r="179" spans="2:65" s="14" customFormat="1" ht="12">
      <c r="B179" s="166"/>
      <c r="D179" s="152" t="s">
        <v>249</v>
      </c>
      <c r="E179" s="167" t="s">
        <v>1</v>
      </c>
      <c r="F179" s="168" t="s">
        <v>3603</v>
      </c>
      <c r="H179" s="169">
        <v>9.9219999999999988</v>
      </c>
      <c r="I179" s="170"/>
      <c r="L179" s="166"/>
      <c r="M179" s="171"/>
      <c r="T179" s="172"/>
      <c r="AT179" s="167" t="s">
        <v>249</v>
      </c>
      <c r="AU179" s="167" t="s">
        <v>86</v>
      </c>
      <c r="AV179" s="14" t="s">
        <v>258</v>
      </c>
      <c r="AW179" s="14" t="s">
        <v>30</v>
      </c>
      <c r="AX179" s="14" t="s">
        <v>73</v>
      </c>
      <c r="AY179" s="167" t="s">
        <v>241</v>
      </c>
    </row>
    <row r="180" spans="2:65" s="13" customFormat="1" ht="12">
      <c r="B180" s="159"/>
      <c r="D180" s="152" t="s">
        <v>249</v>
      </c>
      <c r="E180" s="160" t="s">
        <v>1</v>
      </c>
      <c r="F180" s="161" t="s">
        <v>251</v>
      </c>
      <c r="H180" s="162">
        <v>33.93</v>
      </c>
      <c r="I180" s="163"/>
      <c r="L180" s="159"/>
      <c r="M180" s="164"/>
      <c r="T180" s="165"/>
      <c r="AT180" s="160" t="s">
        <v>249</v>
      </c>
      <c r="AU180" s="160" t="s">
        <v>86</v>
      </c>
      <c r="AV180" s="13" t="s">
        <v>247</v>
      </c>
      <c r="AW180" s="13" t="s">
        <v>30</v>
      </c>
      <c r="AX180" s="13" t="s">
        <v>80</v>
      </c>
      <c r="AY180" s="160" t="s">
        <v>241</v>
      </c>
    </row>
    <row r="181" spans="2:65" s="1" customFormat="1" ht="24.25" customHeight="1">
      <c r="B181" s="32"/>
      <c r="C181" s="137" t="s">
        <v>8</v>
      </c>
      <c r="D181" s="137" t="s">
        <v>243</v>
      </c>
      <c r="E181" s="138" t="s">
        <v>3604</v>
      </c>
      <c r="F181" s="139" t="s">
        <v>3605</v>
      </c>
      <c r="G181" s="140" t="s">
        <v>254</v>
      </c>
      <c r="H181" s="141">
        <v>17.847999999999999</v>
      </c>
      <c r="I181" s="142"/>
      <c r="J181" s="143">
        <f>ROUND(I181*H181,2)</f>
        <v>0</v>
      </c>
      <c r="K181" s="144"/>
      <c r="L181" s="32"/>
      <c r="M181" s="145" t="s">
        <v>1</v>
      </c>
      <c r="N181" s="146" t="s">
        <v>39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247</v>
      </c>
      <c r="AT181" s="149" t="s">
        <v>243</v>
      </c>
      <c r="AU181" s="149" t="s">
        <v>86</v>
      </c>
      <c r="AY181" s="17" t="s">
        <v>241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86</v>
      </c>
      <c r="BK181" s="150">
        <f>ROUND(I181*H181,2)</f>
        <v>0</v>
      </c>
      <c r="BL181" s="17" t="s">
        <v>247</v>
      </c>
      <c r="BM181" s="149" t="s">
        <v>4809</v>
      </c>
    </row>
    <row r="182" spans="2:65" s="12" customFormat="1" ht="12">
      <c r="B182" s="151"/>
      <c r="D182" s="152" t="s">
        <v>249</v>
      </c>
      <c r="E182" s="153" t="s">
        <v>1</v>
      </c>
      <c r="F182" s="154" t="s">
        <v>4810</v>
      </c>
      <c r="H182" s="155">
        <v>13.86</v>
      </c>
      <c r="I182" s="156"/>
      <c r="L182" s="151"/>
      <c r="M182" s="157"/>
      <c r="T182" s="158"/>
      <c r="AT182" s="153" t="s">
        <v>249</v>
      </c>
      <c r="AU182" s="153" t="s">
        <v>86</v>
      </c>
      <c r="AV182" s="12" t="s">
        <v>86</v>
      </c>
      <c r="AW182" s="12" t="s">
        <v>30</v>
      </c>
      <c r="AX182" s="12" t="s">
        <v>73</v>
      </c>
      <c r="AY182" s="153" t="s">
        <v>241</v>
      </c>
    </row>
    <row r="183" spans="2:65" s="12" customFormat="1" ht="12">
      <c r="B183" s="151"/>
      <c r="D183" s="152" t="s">
        <v>249</v>
      </c>
      <c r="E183" s="153" t="s">
        <v>1</v>
      </c>
      <c r="F183" s="154" t="s">
        <v>4804</v>
      </c>
      <c r="H183" s="155">
        <v>-0.41099999999999998</v>
      </c>
      <c r="I183" s="156"/>
      <c r="L183" s="151"/>
      <c r="M183" s="157"/>
      <c r="T183" s="158"/>
      <c r="AT183" s="153" t="s">
        <v>249</v>
      </c>
      <c r="AU183" s="153" t="s">
        <v>86</v>
      </c>
      <c r="AV183" s="12" t="s">
        <v>86</v>
      </c>
      <c r="AW183" s="12" t="s">
        <v>30</v>
      </c>
      <c r="AX183" s="12" t="s">
        <v>73</v>
      </c>
      <c r="AY183" s="153" t="s">
        <v>241</v>
      </c>
    </row>
    <row r="184" spans="2:65" s="14" customFormat="1" ht="12">
      <c r="B184" s="166"/>
      <c r="D184" s="152" t="s">
        <v>249</v>
      </c>
      <c r="E184" s="167" t="s">
        <v>1</v>
      </c>
      <c r="F184" s="168" t="s">
        <v>3600</v>
      </c>
      <c r="H184" s="169">
        <v>13.449</v>
      </c>
      <c r="I184" s="170"/>
      <c r="L184" s="166"/>
      <c r="M184" s="171"/>
      <c r="T184" s="172"/>
      <c r="AT184" s="167" t="s">
        <v>249</v>
      </c>
      <c r="AU184" s="167" t="s">
        <v>86</v>
      </c>
      <c r="AV184" s="14" t="s">
        <v>258</v>
      </c>
      <c r="AW184" s="14" t="s">
        <v>30</v>
      </c>
      <c r="AX184" s="14" t="s">
        <v>73</v>
      </c>
      <c r="AY184" s="167" t="s">
        <v>241</v>
      </c>
    </row>
    <row r="185" spans="2:65" s="12" customFormat="1" ht="12">
      <c r="B185" s="151"/>
      <c r="D185" s="152" t="s">
        <v>249</v>
      </c>
      <c r="E185" s="153" t="s">
        <v>1</v>
      </c>
      <c r="F185" s="154" t="s">
        <v>4811</v>
      </c>
      <c r="H185" s="155">
        <v>4.62</v>
      </c>
      <c r="I185" s="156"/>
      <c r="L185" s="151"/>
      <c r="M185" s="157"/>
      <c r="T185" s="158"/>
      <c r="AT185" s="153" t="s">
        <v>249</v>
      </c>
      <c r="AU185" s="153" t="s">
        <v>86</v>
      </c>
      <c r="AV185" s="12" t="s">
        <v>86</v>
      </c>
      <c r="AW185" s="12" t="s">
        <v>30</v>
      </c>
      <c r="AX185" s="12" t="s">
        <v>73</v>
      </c>
      <c r="AY185" s="153" t="s">
        <v>241</v>
      </c>
    </row>
    <row r="186" spans="2:65" s="12" customFormat="1" ht="12">
      <c r="B186" s="151"/>
      <c r="D186" s="152" t="s">
        <v>249</v>
      </c>
      <c r="E186" s="153" t="s">
        <v>1</v>
      </c>
      <c r="F186" s="154" t="s">
        <v>4806</v>
      </c>
      <c r="H186" s="155">
        <v>-0.221</v>
      </c>
      <c r="I186" s="156"/>
      <c r="L186" s="151"/>
      <c r="M186" s="157"/>
      <c r="T186" s="158"/>
      <c r="AT186" s="153" t="s">
        <v>249</v>
      </c>
      <c r="AU186" s="153" t="s">
        <v>86</v>
      </c>
      <c r="AV186" s="12" t="s">
        <v>86</v>
      </c>
      <c r="AW186" s="12" t="s">
        <v>30</v>
      </c>
      <c r="AX186" s="12" t="s">
        <v>73</v>
      </c>
      <c r="AY186" s="153" t="s">
        <v>241</v>
      </c>
    </row>
    <row r="187" spans="2:65" s="14" customFormat="1" ht="12">
      <c r="B187" s="166"/>
      <c r="D187" s="152" t="s">
        <v>249</v>
      </c>
      <c r="E187" s="167" t="s">
        <v>1</v>
      </c>
      <c r="F187" s="168" t="s">
        <v>4730</v>
      </c>
      <c r="H187" s="169">
        <v>4.399</v>
      </c>
      <c r="I187" s="170"/>
      <c r="L187" s="166"/>
      <c r="M187" s="171"/>
      <c r="T187" s="172"/>
      <c r="AT187" s="167" t="s">
        <v>249</v>
      </c>
      <c r="AU187" s="167" t="s">
        <v>86</v>
      </c>
      <c r="AV187" s="14" t="s">
        <v>258</v>
      </c>
      <c r="AW187" s="14" t="s">
        <v>30</v>
      </c>
      <c r="AX187" s="14" t="s">
        <v>73</v>
      </c>
      <c r="AY187" s="167" t="s">
        <v>241</v>
      </c>
    </row>
    <row r="188" spans="2:65" s="13" customFormat="1" ht="12">
      <c r="B188" s="159"/>
      <c r="D188" s="152" t="s">
        <v>249</v>
      </c>
      <c r="E188" s="160" t="s">
        <v>1</v>
      </c>
      <c r="F188" s="161" t="s">
        <v>251</v>
      </c>
      <c r="H188" s="162">
        <v>17.847999999999999</v>
      </c>
      <c r="I188" s="163"/>
      <c r="L188" s="159"/>
      <c r="M188" s="164"/>
      <c r="T188" s="165"/>
      <c r="AT188" s="160" t="s">
        <v>249</v>
      </c>
      <c r="AU188" s="160" t="s">
        <v>86</v>
      </c>
      <c r="AV188" s="13" t="s">
        <v>247</v>
      </c>
      <c r="AW188" s="13" t="s">
        <v>30</v>
      </c>
      <c r="AX188" s="13" t="s">
        <v>80</v>
      </c>
      <c r="AY188" s="160" t="s">
        <v>241</v>
      </c>
    </row>
    <row r="189" spans="2:65" s="1" customFormat="1" ht="16.5" customHeight="1">
      <c r="B189" s="32"/>
      <c r="C189" s="173" t="s">
        <v>318</v>
      </c>
      <c r="D189" s="173" t="s">
        <v>319</v>
      </c>
      <c r="E189" s="174" t="s">
        <v>3608</v>
      </c>
      <c r="F189" s="175" t="s">
        <v>3609</v>
      </c>
      <c r="G189" s="176" t="s">
        <v>282</v>
      </c>
      <c r="H189" s="177">
        <v>32.125999999999998</v>
      </c>
      <c r="I189" s="178"/>
      <c r="J189" s="179">
        <f>ROUND(I189*H189,2)</f>
        <v>0</v>
      </c>
      <c r="K189" s="180"/>
      <c r="L189" s="181"/>
      <c r="M189" s="182" t="s">
        <v>1</v>
      </c>
      <c r="N189" s="183" t="s">
        <v>39</v>
      </c>
      <c r="P189" s="147">
        <f>O189*H189</f>
        <v>0</v>
      </c>
      <c r="Q189" s="147">
        <v>1</v>
      </c>
      <c r="R189" s="147">
        <f>Q189*H189</f>
        <v>32.125999999999998</v>
      </c>
      <c r="S189" s="147">
        <v>0</v>
      </c>
      <c r="T189" s="148">
        <f>S189*H189</f>
        <v>0</v>
      </c>
      <c r="AR189" s="149" t="s">
        <v>285</v>
      </c>
      <c r="AT189" s="149" t="s">
        <v>319</v>
      </c>
      <c r="AU189" s="149" t="s">
        <v>86</v>
      </c>
      <c r="AY189" s="17" t="s">
        <v>241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86</v>
      </c>
      <c r="BK189" s="150">
        <f>ROUND(I189*H189,2)</f>
        <v>0</v>
      </c>
      <c r="BL189" s="17" t="s">
        <v>247</v>
      </c>
      <c r="BM189" s="149" t="s">
        <v>4812</v>
      </c>
    </row>
    <row r="190" spans="2:65" s="12" customFormat="1" ht="12">
      <c r="B190" s="151"/>
      <c r="D190" s="152" t="s">
        <v>249</v>
      </c>
      <c r="E190" s="153" t="s">
        <v>1</v>
      </c>
      <c r="F190" s="154" t="s">
        <v>4813</v>
      </c>
      <c r="H190" s="155">
        <v>32.125999999999998</v>
      </c>
      <c r="I190" s="156"/>
      <c r="L190" s="151"/>
      <c r="M190" s="157"/>
      <c r="T190" s="158"/>
      <c r="AT190" s="153" t="s">
        <v>249</v>
      </c>
      <c r="AU190" s="153" t="s">
        <v>86</v>
      </c>
      <c r="AV190" s="12" t="s">
        <v>86</v>
      </c>
      <c r="AW190" s="12" t="s">
        <v>30</v>
      </c>
      <c r="AX190" s="12" t="s">
        <v>73</v>
      </c>
      <c r="AY190" s="153" t="s">
        <v>241</v>
      </c>
    </row>
    <row r="191" spans="2:65" s="13" customFormat="1" ht="12">
      <c r="B191" s="159"/>
      <c r="D191" s="152" t="s">
        <v>249</v>
      </c>
      <c r="E191" s="160" t="s">
        <v>1</v>
      </c>
      <c r="F191" s="161" t="s">
        <v>251</v>
      </c>
      <c r="H191" s="162">
        <v>32.125999999999998</v>
      </c>
      <c r="I191" s="163"/>
      <c r="L191" s="159"/>
      <c r="M191" s="164"/>
      <c r="T191" s="165"/>
      <c r="AT191" s="160" t="s">
        <v>249</v>
      </c>
      <c r="AU191" s="160" t="s">
        <v>86</v>
      </c>
      <c r="AV191" s="13" t="s">
        <v>247</v>
      </c>
      <c r="AW191" s="13" t="s">
        <v>30</v>
      </c>
      <c r="AX191" s="13" t="s">
        <v>80</v>
      </c>
      <c r="AY191" s="160" t="s">
        <v>241</v>
      </c>
    </row>
    <row r="192" spans="2:65" s="1" customFormat="1" ht="24.25" customHeight="1">
      <c r="B192" s="32"/>
      <c r="C192" s="137" t="s">
        <v>324</v>
      </c>
      <c r="D192" s="137" t="s">
        <v>243</v>
      </c>
      <c r="E192" s="138" t="s">
        <v>3535</v>
      </c>
      <c r="F192" s="139" t="s">
        <v>3536</v>
      </c>
      <c r="G192" s="140" t="s">
        <v>254</v>
      </c>
      <c r="H192" s="141">
        <v>4.6520000000000001</v>
      </c>
      <c r="I192" s="142"/>
      <c r="J192" s="143">
        <f>ROUND(I192*H192,2)</f>
        <v>0</v>
      </c>
      <c r="K192" s="144"/>
      <c r="L192" s="32"/>
      <c r="M192" s="145" t="s">
        <v>1</v>
      </c>
      <c r="N192" s="146" t="s">
        <v>39</v>
      </c>
      <c r="P192" s="147">
        <f>O192*H192</f>
        <v>0</v>
      </c>
      <c r="Q192" s="147">
        <v>1.8907700000000001</v>
      </c>
      <c r="R192" s="147">
        <f>Q192*H192</f>
        <v>8.7958620400000012</v>
      </c>
      <c r="S192" s="147">
        <v>0</v>
      </c>
      <c r="T192" s="148">
        <f>S192*H192</f>
        <v>0</v>
      </c>
      <c r="AR192" s="149" t="s">
        <v>247</v>
      </c>
      <c r="AT192" s="149" t="s">
        <v>243</v>
      </c>
      <c r="AU192" s="149" t="s">
        <v>86</v>
      </c>
      <c r="AY192" s="17" t="s">
        <v>241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86</v>
      </c>
      <c r="BK192" s="150">
        <f>ROUND(I192*H192,2)</f>
        <v>0</v>
      </c>
      <c r="BL192" s="17" t="s">
        <v>247</v>
      </c>
      <c r="BM192" s="149" t="s">
        <v>4814</v>
      </c>
    </row>
    <row r="193" spans="2:65" s="12" customFormat="1" ht="12">
      <c r="B193" s="151"/>
      <c r="D193" s="152" t="s">
        <v>249</v>
      </c>
      <c r="E193" s="153" t="s">
        <v>1</v>
      </c>
      <c r="F193" s="154" t="s">
        <v>4815</v>
      </c>
      <c r="H193" s="155">
        <v>2.64</v>
      </c>
      <c r="I193" s="156"/>
      <c r="L193" s="151"/>
      <c r="M193" s="157"/>
      <c r="T193" s="158"/>
      <c r="AT193" s="153" t="s">
        <v>249</v>
      </c>
      <c r="AU193" s="153" t="s">
        <v>86</v>
      </c>
      <c r="AV193" s="12" t="s">
        <v>86</v>
      </c>
      <c r="AW193" s="12" t="s">
        <v>30</v>
      </c>
      <c r="AX193" s="12" t="s">
        <v>73</v>
      </c>
      <c r="AY193" s="153" t="s">
        <v>241</v>
      </c>
    </row>
    <row r="194" spans="2:65" s="14" customFormat="1" ht="12">
      <c r="B194" s="166"/>
      <c r="D194" s="152" t="s">
        <v>249</v>
      </c>
      <c r="E194" s="167" t="s">
        <v>1</v>
      </c>
      <c r="F194" s="168" t="s">
        <v>3600</v>
      </c>
      <c r="H194" s="169">
        <v>2.64</v>
      </c>
      <c r="I194" s="170"/>
      <c r="L194" s="166"/>
      <c r="M194" s="171"/>
      <c r="T194" s="172"/>
      <c r="AT194" s="167" t="s">
        <v>249</v>
      </c>
      <c r="AU194" s="167" t="s">
        <v>86</v>
      </c>
      <c r="AV194" s="14" t="s">
        <v>258</v>
      </c>
      <c r="AW194" s="14" t="s">
        <v>30</v>
      </c>
      <c r="AX194" s="14" t="s">
        <v>73</v>
      </c>
      <c r="AY194" s="167" t="s">
        <v>241</v>
      </c>
    </row>
    <row r="195" spans="2:65" s="12" customFormat="1" ht="12">
      <c r="B195" s="151"/>
      <c r="D195" s="152" t="s">
        <v>249</v>
      </c>
      <c r="E195" s="153" t="s">
        <v>1</v>
      </c>
      <c r="F195" s="154" t="s">
        <v>4816</v>
      </c>
      <c r="H195" s="155">
        <v>0.88</v>
      </c>
      <c r="I195" s="156"/>
      <c r="L195" s="151"/>
      <c r="M195" s="157"/>
      <c r="T195" s="158"/>
      <c r="AT195" s="153" t="s">
        <v>249</v>
      </c>
      <c r="AU195" s="153" t="s">
        <v>86</v>
      </c>
      <c r="AV195" s="12" t="s">
        <v>86</v>
      </c>
      <c r="AW195" s="12" t="s">
        <v>30</v>
      </c>
      <c r="AX195" s="12" t="s">
        <v>73</v>
      </c>
      <c r="AY195" s="153" t="s">
        <v>241</v>
      </c>
    </row>
    <row r="196" spans="2:65" s="14" customFormat="1" ht="12">
      <c r="B196" s="166"/>
      <c r="D196" s="152" t="s">
        <v>249</v>
      </c>
      <c r="E196" s="167" t="s">
        <v>1</v>
      </c>
      <c r="F196" s="168" t="s">
        <v>4730</v>
      </c>
      <c r="H196" s="169">
        <v>0.88</v>
      </c>
      <c r="I196" s="170"/>
      <c r="L196" s="166"/>
      <c r="M196" s="171"/>
      <c r="T196" s="172"/>
      <c r="AT196" s="167" t="s">
        <v>249</v>
      </c>
      <c r="AU196" s="167" t="s">
        <v>86</v>
      </c>
      <c r="AV196" s="14" t="s">
        <v>258</v>
      </c>
      <c r="AW196" s="14" t="s">
        <v>30</v>
      </c>
      <c r="AX196" s="14" t="s">
        <v>73</v>
      </c>
      <c r="AY196" s="167" t="s">
        <v>241</v>
      </c>
    </row>
    <row r="197" spans="2:65" s="12" customFormat="1" ht="12">
      <c r="B197" s="151"/>
      <c r="D197" s="152" t="s">
        <v>249</v>
      </c>
      <c r="E197" s="153" t="s">
        <v>1</v>
      </c>
      <c r="F197" s="154" t="s">
        <v>3614</v>
      </c>
      <c r="H197" s="155">
        <v>0.48399999999999999</v>
      </c>
      <c r="I197" s="156"/>
      <c r="L197" s="151"/>
      <c r="M197" s="157"/>
      <c r="T197" s="158"/>
      <c r="AT197" s="153" t="s">
        <v>249</v>
      </c>
      <c r="AU197" s="153" t="s">
        <v>86</v>
      </c>
      <c r="AV197" s="12" t="s">
        <v>86</v>
      </c>
      <c r="AW197" s="12" t="s">
        <v>30</v>
      </c>
      <c r="AX197" s="12" t="s">
        <v>73</v>
      </c>
      <c r="AY197" s="153" t="s">
        <v>241</v>
      </c>
    </row>
    <row r="198" spans="2:65" s="12" customFormat="1" ht="12">
      <c r="B198" s="151"/>
      <c r="D198" s="152" t="s">
        <v>249</v>
      </c>
      <c r="E198" s="153" t="s">
        <v>1</v>
      </c>
      <c r="F198" s="154" t="s">
        <v>4817</v>
      </c>
      <c r="H198" s="155">
        <v>0.64800000000000002</v>
      </c>
      <c r="I198" s="156"/>
      <c r="L198" s="151"/>
      <c r="M198" s="157"/>
      <c r="T198" s="158"/>
      <c r="AT198" s="153" t="s">
        <v>249</v>
      </c>
      <c r="AU198" s="153" t="s">
        <v>86</v>
      </c>
      <c r="AV198" s="12" t="s">
        <v>86</v>
      </c>
      <c r="AW198" s="12" t="s">
        <v>30</v>
      </c>
      <c r="AX198" s="12" t="s">
        <v>73</v>
      </c>
      <c r="AY198" s="153" t="s">
        <v>241</v>
      </c>
    </row>
    <row r="199" spans="2:65" s="14" customFormat="1" ht="12">
      <c r="B199" s="166"/>
      <c r="D199" s="152" t="s">
        <v>249</v>
      </c>
      <c r="E199" s="167" t="s">
        <v>1</v>
      </c>
      <c r="F199" s="168" t="s">
        <v>3603</v>
      </c>
      <c r="H199" s="169">
        <v>1.1320000000000001</v>
      </c>
      <c r="I199" s="170"/>
      <c r="L199" s="166"/>
      <c r="M199" s="171"/>
      <c r="T199" s="172"/>
      <c r="AT199" s="167" t="s">
        <v>249</v>
      </c>
      <c r="AU199" s="167" t="s">
        <v>86</v>
      </c>
      <c r="AV199" s="14" t="s">
        <v>258</v>
      </c>
      <c r="AW199" s="14" t="s">
        <v>30</v>
      </c>
      <c r="AX199" s="14" t="s">
        <v>73</v>
      </c>
      <c r="AY199" s="167" t="s">
        <v>241</v>
      </c>
    </row>
    <row r="200" spans="2:65" s="13" customFormat="1" ht="12">
      <c r="B200" s="159"/>
      <c r="D200" s="152" t="s">
        <v>249</v>
      </c>
      <c r="E200" s="160" t="s">
        <v>1</v>
      </c>
      <c r="F200" s="161" t="s">
        <v>251</v>
      </c>
      <c r="H200" s="162">
        <v>4.6519999999999992</v>
      </c>
      <c r="I200" s="163"/>
      <c r="L200" s="159"/>
      <c r="M200" s="164"/>
      <c r="T200" s="165"/>
      <c r="AT200" s="160" t="s">
        <v>249</v>
      </c>
      <c r="AU200" s="160" t="s">
        <v>86</v>
      </c>
      <c r="AV200" s="13" t="s">
        <v>247</v>
      </c>
      <c r="AW200" s="13" t="s">
        <v>30</v>
      </c>
      <c r="AX200" s="13" t="s">
        <v>80</v>
      </c>
      <c r="AY200" s="160" t="s">
        <v>241</v>
      </c>
    </row>
    <row r="201" spans="2:65" s="1" customFormat="1" ht="16.5" customHeight="1">
      <c r="B201" s="32"/>
      <c r="C201" s="137" t="s">
        <v>330</v>
      </c>
      <c r="D201" s="137" t="s">
        <v>243</v>
      </c>
      <c r="E201" s="138" t="s">
        <v>3540</v>
      </c>
      <c r="F201" s="139" t="s">
        <v>3541</v>
      </c>
      <c r="G201" s="140" t="s">
        <v>246</v>
      </c>
      <c r="H201" s="141">
        <v>46.52</v>
      </c>
      <c r="I201" s="142"/>
      <c r="J201" s="143">
        <f>ROUND(I201*H201,2)</f>
        <v>0</v>
      </c>
      <c r="K201" s="144"/>
      <c r="L201" s="32"/>
      <c r="M201" s="145" t="s">
        <v>1</v>
      </c>
      <c r="N201" s="146" t="s">
        <v>39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247</v>
      </c>
      <c r="AT201" s="149" t="s">
        <v>243</v>
      </c>
      <c r="AU201" s="149" t="s">
        <v>86</v>
      </c>
      <c r="AY201" s="17" t="s">
        <v>241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86</v>
      </c>
      <c r="BK201" s="150">
        <f>ROUND(I201*H201,2)</f>
        <v>0</v>
      </c>
      <c r="BL201" s="17" t="s">
        <v>247</v>
      </c>
      <c r="BM201" s="149" t="s">
        <v>4818</v>
      </c>
    </row>
    <row r="202" spans="2:65" s="12" customFormat="1" ht="12">
      <c r="B202" s="151"/>
      <c r="D202" s="152" t="s">
        <v>249</v>
      </c>
      <c r="E202" s="153" t="s">
        <v>1</v>
      </c>
      <c r="F202" s="154" t="s">
        <v>4819</v>
      </c>
      <c r="H202" s="155">
        <v>26.4</v>
      </c>
      <c r="I202" s="156"/>
      <c r="L202" s="151"/>
      <c r="M202" s="157"/>
      <c r="T202" s="158"/>
      <c r="AT202" s="153" t="s">
        <v>249</v>
      </c>
      <c r="AU202" s="153" t="s">
        <v>86</v>
      </c>
      <c r="AV202" s="12" t="s">
        <v>86</v>
      </c>
      <c r="AW202" s="12" t="s">
        <v>30</v>
      </c>
      <c r="AX202" s="12" t="s">
        <v>73</v>
      </c>
      <c r="AY202" s="153" t="s">
        <v>241</v>
      </c>
    </row>
    <row r="203" spans="2:65" s="14" customFormat="1" ht="12">
      <c r="B203" s="166"/>
      <c r="D203" s="152" t="s">
        <v>249</v>
      </c>
      <c r="E203" s="167" t="s">
        <v>1</v>
      </c>
      <c r="F203" s="168" t="s">
        <v>3600</v>
      </c>
      <c r="H203" s="169">
        <v>26.4</v>
      </c>
      <c r="I203" s="170"/>
      <c r="L203" s="166"/>
      <c r="M203" s="171"/>
      <c r="T203" s="172"/>
      <c r="AT203" s="167" t="s">
        <v>249</v>
      </c>
      <c r="AU203" s="167" t="s">
        <v>86</v>
      </c>
      <c r="AV203" s="14" t="s">
        <v>258</v>
      </c>
      <c r="AW203" s="14" t="s">
        <v>30</v>
      </c>
      <c r="AX203" s="14" t="s">
        <v>73</v>
      </c>
      <c r="AY203" s="167" t="s">
        <v>241</v>
      </c>
    </row>
    <row r="204" spans="2:65" s="12" customFormat="1" ht="12">
      <c r="B204" s="151"/>
      <c r="D204" s="152" t="s">
        <v>249</v>
      </c>
      <c r="E204" s="153" t="s">
        <v>1</v>
      </c>
      <c r="F204" s="154" t="s">
        <v>4820</v>
      </c>
      <c r="H204" s="155">
        <v>8.8000000000000007</v>
      </c>
      <c r="I204" s="156"/>
      <c r="L204" s="151"/>
      <c r="M204" s="157"/>
      <c r="T204" s="158"/>
      <c r="AT204" s="153" t="s">
        <v>249</v>
      </c>
      <c r="AU204" s="153" t="s">
        <v>86</v>
      </c>
      <c r="AV204" s="12" t="s">
        <v>86</v>
      </c>
      <c r="AW204" s="12" t="s">
        <v>30</v>
      </c>
      <c r="AX204" s="12" t="s">
        <v>73</v>
      </c>
      <c r="AY204" s="153" t="s">
        <v>241</v>
      </c>
    </row>
    <row r="205" spans="2:65" s="14" customFormat="1" ht="12">
      <c r="B205" s="166"/>
      <c r="D205" s="152" t="s">
        <v>249</v>
      </c>
      <c r="E205" s="167" t="s">
        <v>1</v>
      </c>
      <c r="F205" s="168" t="s">
        <v>4730</v>
      </c>
      <c r="H205" s="169">
        <v>8.8000000000000007</v>
      </c>
      <c r="I205" s="170"/>
      <c r="L205" s="166"/>
      <c r="M205" s="171"/>
      <c r="T205" s="172"/>
      <c r="AT205" s="167" t="s">
        <v>249</v>
      </c>
      <c r="AU205" s="167" t="s">
        <v>86</v>
      </c>
      <c r="AV205" s="14" t="s">
        <v>258</v>
      </c>
      <c r="AW205" s="14" t="s">
        <v>30</v>
      </c>
      <c r="AX205" s="14" t="s">
        <v>73</v>
      </c>
      <c r="AY205" s="167" t="s">
        <v>241</v>
      </c>
    </row>
    <row r="206" spans="2:65" s="12" customFormat="1" ht="12">
      <c r="B206" s="151"/>
      <c r="D206" s="152" t="s">
        <v>249</v>
      </c>
      <c r="E206" s="153" t="s">
        <v>1</v>
      </c>
      <c r="F206" s="154" t="s">
        <v>3618</v>
      </c>
      <c r="H206" s="155">
        <v>4.84</v>
      </c>
      <c r="I206" s="156"/>
      <c r="L206" s="151"/>
      <c r="M206" s="157"/>
      <c r="T206" s="158"/>
      <c r="AT206" s="153" t="s">
        <v>249</v>
      </c>
      <c r="AU206" s="153" t="s">
        <v>86</v>
      </c>
      <c r="AV206" s="12" t="s">
        <v>86</v>
      </c>
      <c r="AW206" s="12" t="s">
        <v>30</v>
      </c>
      <c r="AX206" s="12" t="s">
        <v>73</v>
      </c>
      <c r="AY206" s="153" t="s">
        <v>241</v>
      </c>
    </row>
    <row r="207" spans="2:65" s="12" customFormat="1" ht="12">
      <c r="B207" s="151"/>
      <c r="D207" s="152" t="s">
        <v>249</v>
      </c>
      <c r="E207" s="153" t="s">
        <v>1</v>
      </c>
      <c r="F207" s="154" t="s">
        <v>4821</v>
      </c>
      <c r="H207" s="155">
        <v>6.48</v>
      </c>
      <c r="I207" s="156"/>
      <c r="L207" s="151"/>
      <c r="M207" s="157"/>
      <c r="T207" s="158"/>
      <c r="AT207" s="153" t="s">
        <v>249</v>
      </c>
      <c r="AU207" s="153" t="s">
        <v>86</v>
      </c>
      <c r="AV207" s="12" t="s">
        <v>86</v>
      </c>
      <c r="AW207" s="12" t="s">
        <v>30</v>
      </c>
      <c r="AX207" s="12" t="s">
        <v>73</v>
      </c>
      <c r="AY207" s="153" t="s">
        <v>241</v>
      </c>
    </row>
    <row r="208" spans="2:65" s="14" customFormat="1" ht="12">
      <c r="B208" s="166"/>
      <c r="D208" s="152" t="s">
        <v>249</v>
      </c>
      <c r="E208" s="167" t="s">
        <v>1</v>
      </c>
      <c r="F208" s="168" t="s">
        <v>3603</v>
      </c>
      <c r="H208" s="169">
        <v>11.32</v>
      </c>
      <c r="I208" s="170"/>
      <c r="L208" s="166"/>
      <c r="M208" s="171"/>
      <c r="T208" s="172"/>
      <c r="AT208" s="167" t="s">
        <v>249</v>
      </c>
      <c r="AU208" s="167" t="s">
        <v>86</v>
      </c>
      <c r="AV208" s="14" t="s">
        <v>258</v>
      </c>
      <c r="AW208" s="14" t="s">
        <v>30</v>
      </c>
      <c r="AX208" s="14" t="s">
        <v>73</v>
      </c>
      <c r="AY208" s="167" t="s">
        <v>241</v>
      </c>
    </row>
    <row r="209" spans="2:65" s="13" customFormat="1" ht="12">
      <c r="B209" s="159"/>
      <c r="D209" s="152" t="s">
        <v>249</v>
      </c>
      <c r="E209" s="160" t="s">
        <v>1</v>
      </c>
      <c r="F209" s="161" t="s">
        <v>251</v>
      </c>
      <c r="H209" s="162">
        <v>46.52000000000001</v>
      </c>
      <c r="I209" s="163"/>
      <c r="L209" s="159"/>
      <c r="M209" s="164"/>
      <c r="T209" s="165"/>
      <c r="AT209" s="160" t="s">
        <v>249</v>
      </c>
      <c r="AU209" s="160" t="s">
        <v>86</v>
      </c>
      <c r="AV209" s="13" t="s">
        <v>247</v>
      </c>
      <c r="AW209" s="13" t="s">
        <v>30</v>
      </c>
      <c r="AX209" s="13" t="s">
        <v>80</v>
      </c>
      <c r="AY209" s="160" t="s">
        <v>241</v>
      </c>
    </row>
    <row r="210" spans="2:65" s="11" customFormat="1" ht="22.75" customHeight="1">
      <c r="B210" s="125"/>
      <c r="D210" s="126" t="s">
        <v>72</v>
      </c>
      <c r="E210" s="135" t="s">
        <v>269</v>
      </c>
      <c r="F210" s="135" t="s">
        <v>606</v>
      </c>
      <c r="I210" s="128"/>
      <c r="J210" s="136">
        <f>BK210</f>
        <v>0</v>
      </c>
      <c r="L210" s="125"/>
      <c r="M210" s="130"/>
      <c r="P210" s="131">
        <f>SUM(P211:P219)</f>
        <v>0</v>
      </c>
      <c r="R210" s="131">
        <f>SUM(R211:R219)</f>
        <v>9.3844799999999999</v>
      </c>
      <c r="T210" s="132">
        <f>SUM(T211:T219)</f>
        <v>0</v>
      </c>
      <c r="AR210" s="126" t="s">
        <v>80</v>
      </c>
      <c r="AT210" s="133" t="s">
        <v>72</v>
      </c>
      <c r="AU210" s="133" t="s">
        <v>80</v>
      </c>
      <c r="AY210" s="126" t="s">
        <v>241</v>
      </c>
      <c r="BK210" s="134">
        <f>SUM(BK211:BK219)</f>
        <v>0</v>
      </c>
    </row>
    <row r="211" spans="2:65" s="1" customFormat="1" ht="24.25" customHeight="1">
      <c r="B211" s="32"/>
      <c r="C211" s="137" t="s">
        <v>334</v>
      </c>
      <c r="D211" s="137" t="s">
        <v>243</v>
      </c>
      <c r="E211" s="138" t="s">
        <v>4822</v>
      </c>
      <c r="F211" s="139" t="s">
        <v>4823</v>
      </c>
      <c r="G211" s="140" t="s">
        <v>246</v>
      </c>
      <c r="H211" s="141">
        <v>10.5</v>
      </c>
      <c r="I211" s="142"/>
      <c r="J211" s="143">
        <f>ROUND(I211*H211,2)</f>
        <v>0</v>
      </c>
      <c r="K211" s="144"/>
      <c r="L211" s="32"/>
      <c r="M211" s="145" t="s">
        <v>1</v>
      </c>
      <c r="N211" s="146" t="s">
        <v>39</v>
      </c>
      <c r="P211" s="147">
        <f>O211*H211</f>
        <v>0</v>
      </c>
      <c r="Q211" s="147">
        <v>0.34499999999999997</v>
      </c>
      <c r="R211" s="147">
        <f>Q211*H211</f>
        <v>3.6224999999999996</v>
      </c>
      <c r="S211" s="147">
        <v>0</v>
      </c>
      <c r="T211" s="148">
        <f>S211*H211</f>
        <v>0</v>
      </c>
      <c r="AR211" s="149" t="s">
        <v>247</v>
      </c>
      <c r="AT211" s="149" t="s">
        <v>243</v>
      </c>
      <c r="AU211" s="149" t="s">
        <v>86</v>
      </c>
      <c r="AY211" s="17" t="s">
        <v>241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86</v>
      </c>
      <c r="BK211" s="150">
        <f>ROUND(I211*H211,2)</f>
        <v>0</v>
      </c>
      <c r="BL211" s="17" t="s">
        <v>247</v>
      </c>
      <c r="BM211" s="149" t="s">
        <v>4824</v>
      </c>
    </row>
    <row r="212" spans="2:65" s="12" customFormat="1" ht="12">
      <c r="B212" s="151"/>
      <c r="D212" s="152" t="s">
        <v>249</v>
      </c>
      <c r="E212" s="153" t="s">
        <v>1</v>
      </c>
      <c r="F212" s="154" t="s">
        <v>4773</v>
      </c>
      <c r="H212" s="155">
        <v>10.5</v>
      </c>
      <c r="I212" s="156"/>
      <c r="L212" s="151"/>
      <c r="M212" s="157"/>
      <c r="T212" s="158"/>
      <c r="AT212" s="153" t="s">
        <v>249</v>
      </c>
      <c r="AU212" s="153" t="s">
        <v>86</v>
      </c>
      <c r="AV212" s="12" t="s">
        <v>86</v>
      </c>
      <c r="AW212" s="12" t="s">
        <v>30</v>
      </c>
      <c r="AX212" s="12" t="s">
        <v>73</v>
      </c>
      <c r="AY212" s="153" t="s">
        <v>241</v>
      </c>
    </row>
    <row r="213" spans="2:65" s="13" customFormat="1" ht="12">
      <c r="B213" s="159"/>
      <c r="D213" s="152" t="s">
        <v>249</v>
      </c>
      <c r="E213" s="160" t="s">
        <v>1</v>
      </c>
      <c r="F213" s="161" t="s">
        <v>251</v>
      </c>
      <c r="H213" s="162">
        <v>10.5</v>
      </c>
      <c r="I213" s="163"/>
      <c r="L213" s="159"/>
      <c r="M213" s="164"/>
      <c r="T213" s="165"/>
      <c r="AT213" s="160" t="s">
        <v>249</v>
      </c>
      <c r="AU213" s="160" t="s">
        <v>86</v>
      </c>
      <c r="AV213" s="13" t="s">
        <v>247</v>
      </c>
      <c r="AW213" s="13" t="s">
        <v>30</v>
      </c>
      <c r="AX213" s="13" t="s">
        <v>80</v>
      </c>
      <c r="AY213" s="160" t="s">
        <v>241</v>
      </c>
    </row>
    <row r="214" spans="2:65" s="1" customFormat="1" ht="37.75" customHeight="1">
      <c r="B214" s="32"/>
      <c r="C214" s="137" t="s">
        <v>338</v>
      </c>
      <c r="D214" s="137" t="s">
        <v>243</v>
      </c>
      <c r="E214" s="138" t="s">
        <v>4825</v>
      </c>
      <c r="F214" s="139" t="s">
        <v>4826</v>
      </c>
      <c r="G214" s="140" t="s">
        <v>246</v>
      </c>
      <c r="H214" s="141">
        <v>10.5</v>
      </c>
      <c r="I214" s="142"/>
      <c r="J214" s="143">
        <f>ROUND(I214*H214,2)</f>
        <v>0</v>
      </c>
      <c r="K214" s="144"/>
      <c r="L214" s="32"/>
      <c r="M214" s="145" t="s">
        <v>1</v>
      </c>
      <c r="N214" s="146" t="s">
        <v>39</v>
      </c>
      <c r="P214" s="147">
        <f>O214*H214</f>
        <v>0</v>
      </c>
      <c r="Q214" s="147">
        <v>0.28499999999999998</v>
      </c>
      <c r="R214" s="147">
        <f>Q214*H214</f>
        <v>2.9924999999999997</v>
      </c>
      <c r="S214" s="147">
        <v>0</v>
      </c>
      <c r="T214" s="148">
        <f>S214*H214</f>
        <v>0</v>
      </c>
      <c r="AR214" s="149" t="s">
        <v>247</v>
      </c>
      <c r="AT214" s="149" t="s">
        <v>243</v>
      </c>
      <c r="AU214" s="149" t="s">
        <v>86</v>
      </c>
      <c r="AY214" s="17" t="s">
        <v>241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86</v>
      </c>
      <c r="BK214" s="150">
        <f>ROUND(I214*H214,2)</f>
        <v>0</v>
      </c>
      <c r="BL214" s="17" t="s">
        <v>247</v>
      </c>
      <c r="BM214" s="149" t="s">
        <v>4827</v>
      </c>
    </row>
    <row r="215" spans="2:65" s="12" customFormat="1" ht="12">
      <c r="B215" s="151"/>
      <c r="D215" s="152" t="s">
        <v>249</v>
      </c>
      <c r="E215" s="153" t="s">
        <v>1</v>
      </c>
      <c r="F215" s="154" t="s">
        <v>4773</v>
      </c>
      <c r="H215" s="155">
        <v>10.5</v>
      </c>
      <c r="I215" s="156"/>
      <c r="L215" s="151"/>
      <c r="M215" s="157"/>
      <c r="T215" s="158"/>
      <c r="AT215" s="153" t="s">
        <v>249</v>
      </c>
      <c r="AU215" s="153" t="s">
        <v>86</v>
      </c>
      <c r="AV215" s="12" t="s">
        <v>86</v>
      </c>
      <c r="AW215" s="12" t="s">
        <v>30</v>
      </c>
      <c r="AX215" s="12" t="s">
        <v>73</v>
      </c>
      <c r="AY215" s="153" t="s">
        <v>241</v>
      </c>
    </row>
    <row r="216" spans="2:65" s="13" customFormat="1" ht="12">
      <c r="B216" s="159"/>
      <c r="D216" s="152" t="s">
        <v>249</v>
      </c>
      <c r="E216" s="160" t="s">
        <v>1</v>
      </c>
      <c r="F216" s="161" t="s">
        <v>251</v>
      </c>
      <c r="H216" s="162">
        <v>10.5</v>
      </c>
      <c r="I216" s="163"/>
      <c r="L216" s="159"/>
      <c r="M216" s="164"/>
      <c r="T216" s="165"/>
      <c r="AT216" s="160" t="s">
        <v>249</v>
      </c>
      <c r="AU216" s="160" t="s">
        <v>86</v>
      </c>
      <c r="AV216" s="13" t="s">
        <v>247</v>
      </c>
      <c r="AW216" s="13" t="s">
        <v>30</v>
      </c>
      <c r="AX216" s="13" t="s">
        <v>80</v>
      </c>
      <c r="AY216" s="160" t="s">
        <v>241</v>
      </c>
    </row>
    <row r="217" spans="2:65" s="1" customFormat="1" ht="37.75" customHeight="1">
      <c r="B217" s="32"/>
      <c r="C217" s="137" t="s">
        <v>343</v>
      </c>
      <c r="D217" s="137" t="s">
        <v>243</v>
      </c>
      <c r="E217" s="138" t="s">
        <v>4828</v>
      </c>
      <c r="F217" s="139" t="s">
        <v>4829</v>
      </c>
      <c r="G217" s="140" t="s">
        <v>246</v>
      </c>
      <c r="H217" s="141">
        <v>10.5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39</v>
      </c>
      <c r="P217" s="147">
        <f>O217*H217</f>
        <v>0</v>
      </c>
      <c r="Q217" s="147">
        <v>0.26375999999999999</v>
      </c>
      <c r="R217" s="147">
        <f>Q217*H217</f>
        <v>2.7694799999999997</v>
      </c>
      <c r="S217" s="147">
        <v>0</v>
      </c>
      <c r="T217" s="148">
        <f>S217*H217</f>
        <v>0</v>
      </c>
      <c r="AR217" s="149" t="s">
        <v>247</v>
      </c>
      <c r="AT217" s="149" t="s">
        <v>243</v>
      </c>
      <c r="AU217" s="149" t="s">
        <v>86</v>
      </c>
      <c r="AY217" s="17" t="s">
        <v>241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86</v>
      </c>
      <c r="BK217" s="150">
        <f>ROUND(I217*H217,2)</f>
        <v>0</v>
      </c>
      <c r="BL217" s="17" t="s">
        <v>247</v>
      </c>
      <c r="BM217" s="149" t="s">
        <v>4830</v>
      </c>
    </row>
    <row r="218" spans="2:65" s="12" customFormat="1" ht="12">
      <c r="B218" s="151"/>
      <c r="D218" s="152" t="s">
        <v>249</v>
      </c>
      <c r="E218" s="153" t="s">
        <v>1</v>
      </c>
      <c r="F218" s="154" t="s">
        <v>4773</v>
      </c>
      <c r="H218" s="155">
        <v>10.5</v>
      </c>
      <c r="I218" s="156"/>
      <c r="L218" s="151"/>
      <c r="M218" s="157"/>
      <c r="T218" s="158"/>
      <c r="AT218" s="153" t="s">
        <v>249</v>
      </c>
      <c r="AU218" s="153" t="s">
        <v>86</v>
      </c>
      <c r="AV218" s="12" t="s">
        <v>86</v>
      </c>
      <c r="AW218" s="12" t="s">
        <v>30</v>
      </c>
      <c r="AX218" s="12" t="s">
        <v>73</v>
      </c>
      <c r="AY218" s="153" t="s">
        <v>241</v>
      </c>
    </row>
    <row r="219" spans="2:65" s="13" customFormat="1" ht="12">
      <c r="B219" s="159"/>
      <c r="D219" s="152" t="s">
        <v>249</v>
      </c>
      <c r="E219" s="160" t="s">
        <v>1</v>
      </c>
      <c r="F219" s="161" t="s">
        <v>251</v>
      </c>
      <c r="H219" s="162">
        <v>10.5</v>
      </c>
      <c r="I219" s="163"/>
      <c r="L219" s="159"/>
      <c r="M219" s="164"/>
      <c r="T219" s="165"/>
      <c r="AT219" s="160" t="s">
        <v>249</v>
      </c>
      <c r="AU219" s="160" t="s">
        <v>86</v>
      </c>
      <c r="AV219" s="13" t="s">
        <v>247</v>
      </c>
      <c r="AW219" s="13" t="s">
        <v>30</v>
      </c>
      <c r="AX219" s="13" t="s">
        <v>80</v>
      </c>
      <c r="AY219" s="160" t="s">
        <v>241</v>
      </c>
    </row>
    <row r="220" spans="2:65" s="11" customFormat="1" ht="22.75" customHeight="1">
      <c r="B220" s="125"/>
      <c r="D220" s="126" t="s">
        <v>72</v>
      </c>
      <c r="E220" s="135" t="s">
        <v>285</v>
      </c>
      <c r="F220" s="135" t="s">
        <v>929</v>
      </c>
      <c r="I220" s="128"/>
      <c r="J220" s="136">
        <f>BK220</f>
        <v>0</v>
      </c>
      <c r="L220" s="125"/>
      <c r="M220" s="130"/>
      <c r="P220" s="131">
        <f>SUM(P221:P246)</f>
        <v>0</v>
      </c>
      <c r="R220" s="131">
        <f>SUM(R221:R246)</f>
        <v>1.3550675000000003</v>
      </c>
      <c r="T220" s="132">
        <f>SUM(T221:T246)</f>
        <v>0</v>
      </c>
      <c r="AR220" s="126" t="s">
        <v>80</v>
      </c>
      <c r="AT220" s="133" t="s">
        <v>72</v>
      </c>
      <c r="AU220" s="133" t="s">
        <v>80</v>
      </c>
      <c r="AY220" s="126" t="s">
        <v>241</v>
      </c>
      <c r="BK220" s="134">
        <f>SUM(BK221:BK246)</f>
        <v>0</v>
      </c>
    </row>
    <row r="221" spans="2:65" s="1" customFormat="1" ht="24.25" customHeight="1">
      <c r="B221" s="32"/>
      <c r="C221" s="137" t="s">
        <v>349</v>
      </c>
      <c r="D221" s="137" t="s">
        <v>243</v>
      </c>
      <c r="E221" s="138" t="s">
        <v>4831</v>
      </c>
      <c r="F221" s="139" t="s">
        <v>4832</v>
      </c>
      <c r="G221" s="140" t="s">
        <v>299</v>
      </c>
      <c r="H221" s="141">
        <v>11</v>
      </c>
      <c r="I221" s="142"/>
      <c r="J221" s="143">
        <f>ROUND(I221*H221,2)</f>
        <v>0</v>
      </c>
      <c r="K221" s="144"/>
      <c r="L221" s="32"/>
      <c r="M221" s="145" t="s">
        <v>1</v>
      </c>
      <c r="N221" s="146" t="s">
        <v>39</v>
      </c>
      <c r="P221" s="147">
        <f>O221*H221</f>
        <v>0</v>
      </c>
      <c r="Q221" s="147">
        <v>1.0000000000000001E-5</v>
      </c>
      <c r="R221" s="147">
        <f>Q221*H221</f>
        <v>1.1E-4</v>
      </c>
      <c r="S221" s="147">
        <v>0</v>
      </c>
      <c r="T221" s="148">
        <f>S221*H221</f>
        <v>0</v>
      </c>
      <c r="AR221" s="149" t="s">
        <v>247</v>
      </c>
      <c r="AT221" s="149" t="s">
        <v>243</v>
      </c>
      <c r="AU221" s="149" t="s">
        <v>86</v>
      </c>
      <c r="AY221" s="17" t="s">
        <v>241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86</v>
      </c>
      <c r="BK221" s="150">
        <f>ROUND(I221*H221,2)</f>
        <v>0</v>
      </c>
      <c r="BL221" s="17" t="s">
        <v>247</v>
      </c>
      <c r="BM221" s="149" t="s">
        <v>4833</v>
      </c>
    </row>
    <row r="222" spans="2:65" s="12" customFormat="1" ht="12">
      <c r="B222" s="151"/>
      <c r="D222" s="152" t="s">
        <v>249</v>
      </c>
      <c r="E222" s="153" t="s">
        <v>1</v>
      </c>
      <c r="F222" s="154" t="s">
        <v>1133</v>
      </c>
      <c r="H222" s="155">
        <v>11</v>
      </c>
      <c r="I222" s="156"/>
      <c r="L222" s="151"/>
      <c r="M222" s="157"/>
      <c r="T222" s="158"/>
      <c r="AT222" s="153" t="s">
        <v>249</v>
      </c>
      <c r="AU222" s="153" t="s">
        <v>86</v>
      </c>
      <c r="AV222" s="12" t="s">
        <v>86</v>
      </c>
      <c r="AW222" s="12" t="s">
        <v>30</v>
      </c>
      <c r="AX222" s="12" t="s">
        <v>73</v>
      </c>
      <c r="AY222" s="153" t="s">
        <v>241</v>
      </c>
    </row>
    <row r="223" spans="2:65" s="13" customFormat="1" ht="12">
      <c r="B223" s="159"/>
      <c r="D223" s="152" t="s">
        <v>249</v>
      </c>
      <c r="E223" s="160" t="s">
        <v>1</v>
      </c>
      <c r="F223" s="161" t="s">
        <v>4834</v>
      </c>
      <c r="H223" s="162">
        <v>11</v>
      </c>
      <c r="I223" s="163"/>
      <c r="L223" s="159"/>
      <c r="M223" s="164"/>
      <c r="T223" s="165"/>
      <c r="AT223" s="160" t="s">
        <v>249</v>
      </c>
      <c r="AU223" s="160" t="s">
        <v>86</v>
      </c>
      <c r="AV223" s="13" t="s">
        <v>247</v>
      </c>
      <c r="AW223" s="13" t="s">
        <v>30</v>
      </c>
      <c r="AX223" s="13" t="s">
        <v>80</v>
      </c>
      <c r="AY223" s="160" t="s">
        <v>241</v>
      </c>
    </row>
    <row r="224" spans="2:65" s="1" customFormat="1" ht="24.25" customHeight="1">
      <c r="B224" s="32"/>
      <c r="C224" s="173" t="s">
        <v>355</v>
      </c>
      <c r="D224" s="173" t="s">
        <v>319</v>
      </c>
      <c r="E224" s="174" t="s">
        <v>4835</v>
      </c>
      <c r="F224" s="175" t="s">
        <v>4836</v>
      </c>
      <c r="G224" s="176" t="s">
        <v>299</v>
      </c>
      <c r="H224" s="177">
        <v>11.164999999999999</v>
      </c>
      <c r="I224" s="178"/>
      <c r="J224" s="179">
        <f>ROUND(I224*H224,2)</f>
        <v>0</v>
      </c>
      <c r="K224" s="180"/>
      <c r="L224" s="181"/>
      <c r="M224" s="182" t="s">
        <v>1</v>
      </c>
      <c r="N224" s="183" t="s">
        <v>39</v>
      </c>
      <c r="P224" s="147">
        <f>O224*H224</f>
        <v>0</v>
      </c>
      <c r="Q224" s="147">
        <v>5.4999999999999997E-3</v>
      </c>
      <c r="R224" s="147">
        <f>Q224*H224</f>
        <v>6.140749999999999E-2</v>
      </c>
      <c r="S224" s="147">
        <v>0</v>
      </c>
      <c r="T224" s="148">
        <f>S224*H224</f>
        <v>0</v>
      </c>
      <c r="AR224" s="149" t="s">
        <v>285</v>
      </c>
      <c r="AT224" s="149" t="s">
        <v>319</v>
      </c>
      <c r="AU224" s="149" t="s">
        <v>86</v>
      </c>
      <c r="AY224" s="17" t="s">
        <v>241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86</v>
      </c>
      <c r="BK224" s="150">
        <f>ROUND(I224*H224,2)</f>
        <v>0</v>
      </c>
      <c r="BL224" s="17" t="s">
        <v>247</v>
      </c>
      <c r="BM224" s="149" t="s">
        <v>4837</v>
      </c>
    </row>
    <row r="225" spans="2:65" s="12" customFormat="1" ht="12">
      <c r="B225" s="151"/>
      <c r="D225" s="152" t="s">
        <v>249</v>
      </c>
      <c r="E225" s="153" t="s">
        <v>1</v>
      </c>
      <c r="F225" s="154" t="s">
        <v>4838</v>
      </c>
      <c r="H225" s="155">
        <v>11.164999999999999</v>
      </c>
      <c r="I225" s="156"/>
      <c r="L225" s="151"/>
      <c r="M225" s="157"/>
      <c r="T225" s="158"/>
      <c r="AT225" s="153" t="s">
        <v>249</v>
      </c>
      <c r="AU225" s="153" t="s">
        <v>86</v>
      </c>
      <c r="AV225" s="12" t="s">
        <v>86</v>
      </c>
      <c r="AW225" s="12" t="s">
        <v>30</v>
      </c>
      <c r="AX225" s="12" t="s">
        <v>80</v>
      </c>
      <c r="AY225" s="153" t="s">
        <v>241</v>
      </c>
    </row>
    <row r="226" spans="2:65" s="1" customFormat="1" ht="24.25" customHeight="1">
      <c r="B226" s="32"/>
      <c r="C226" s="137" t="s">
        <v>7</v>
      </c>
      <c r="D226" s="137" t="s">
        <v>243</v>
      </c>
      <c r="E226" s="138" t="s">
        <v>3620</v>
      </c>
      <c r="F226" s="139" t="s">
        <v>3621</v>
      </c>
      <c r="G226" s="140" t="s">
        <v>299</v>
      </c>
      <c r="H226" s="141">
        <v>33</v>
      </c>
      <c r="I226" s="142"/>
      <c r="J226" s="143">
        <f>ROUND(I226*H226,2)</f>
        <v>0</v>
      </c>
      <c r="K226" s="144"/>
      <c r="L226" s="32"/>
      <c r="M226" s="145" t="s">
        <v>1</v>
      </c>
      <c r="N226" s="146" t="s">
        <v>39</v>
      </c>
      <c r="P226" s="147">
        <f>O226*H226</f>
        <v>0</v>
      </c>
      <c r="Q226" s="147">
        <v>1.0000000000000001E-5</v>
      </c>
      <c r="R226" s="147">
        <f>Q226*H226</f>
        <v>3.3000000000000005E-4</v>
      </c>
      <c r="S226" s="147">
        <v>0</v>
      </c>
      <c r="T226" s="148">
        <f>S226*H226</f>
        <v>0</v>
      </c>
      <c r="AR226" s="149" t="s">
        <v>247</v>
      </c>
      <c r="AT226" s="149" t="s">
        <v>243</v>
      </c>
      <c r="AU226" s="149" t="s">
        <v>86</v>
      </c>
      <c r="AY226" s="17" t="s">
        <v>241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86</v>
      </c>
      <c r="BK226" s="150">
        <f>ROUND(I226*H226,2)</f>
        <v>0</v>
      </c>
      <c r="BL226" s="17" t="s">
        <v>247</v>
      </c>
      <c r="BM226" s="149" t="s">
        <v>4839</v>
      </c>
    </row>
    <row r="227" spans="2:65" s="12" customFormat="1" ht="12">
      <c r="B227" s="151"/>
      <c r="D227" s="152" t="s">
        <v>249</v>
      </c>
      <c r="E227" s="153" t="s">
        <v>1</v>
      </c>
      <c r="F227" s="154" t="s">
        <v>3569</v>
      </c>
      <c r="H227" s="155">
        <v>33</v>
      </c>
      <c r="I227" s="156"/>
      <c r="L227" s="151"/>
      <c r="M227" s="157"/>
      <c r="T227" s="158"/>
      <c r="AT227" s="153" t="s">
        <v>249</v>
      </c>
      <c r="AU227" s="153" t="s">
        <v>86</v>
      </c>
      <c r="AV227" s="12" t="s">
        <v>86</v>
      </c>
      <c r="AW227" s="12" t="s">
        <v>30</v>
      </c>
      <c r="AX227" s="12" t="s">
        <v>73</v>
      </c>
      <c r="AY227" s="153" t="s">
        <v>241</v>
      </c>
    </row>
    <row r="228" spans="2:65" s="13" customFormat="1" ht="12">
      <c r="B228" s="159"/>
      <c r="D228" s="152" t="s">
        <v>249</v>
      </c>
      <c r="E228" s="160" t="s">
        <v>1</v>
      </c>
      <c r="F228" s="161" t="s">
        <v>4840</v>
      </c>
      <c r="H228" s="162">
        <v>33</v>
      </c>
      <c r="I228" s="163"/>
      <c r="L228" s="159"/>
      <c r="M228" s="164"/>
      <c r="T228" s="165"/>
      <c r="AT228" s="160" t="s">
        <v>249</v>
      </c>
      <c r="AU228" s="160" t="s">
        <v>86</v>
      </c>
      <c r="AV228" s="13" t="s">
        <v>247</v>
      </c>
      <c r="AW228" s="13" t="s">
        <v>30</v>
      </c>
      <c r="AX228" s="13" t="s">
        <v>80</v>
      </c>
      <c r="AY228" s="160" t="s">
        <v>241</v>
      </c>
    </row>
    <row r="229" spans="2:65" s="1" customFormat="1" ht="16.5" customHeight="1">
      <c r="B229" s="32"/>
      <c r="C229" s="173" t="s">
        <v>365</v>
      </c>
      <c r="D229" s="173" t="s">
        <v>319</v>
      </c>
      <c r="E229" s="174" t="s">
        <v>3624</v>
      </c>
      <c r="F229" s="175" t="s">
        <v>3625</v>
      </c>
      <c r="G229" s="176" t="s">
        <v>327</v>
      </c>
      <c r="H229" s="177">
        <v>6</v>
      </c>
      <c r="I229" s="178"/>
      <c r="J229" s="179">
        <f>ROUND(I229*H229,2)</f>
        <v>0</v>
      </c>
      <c r="K229" s="180"/>
      <c r="L229" s="181"/>
      <c r="M229" s="182" t="s">
        <v>1</v>
      </c>
      <c r="N229" s="183" t="s">
        <v>39</v>
      </c>
      <c r="P229" s="147">
        <f>O229*H229</f>
        <v>0</v>
      </c>
      <c r="Q229" s="147">
        <v>1.6320000000000001E-2</v>
      </c>
      <c r="R229" s="147">
        <f>Q229*H229</f>
        <v>9.7920000000000007E-2</v>
      </c>
      <c r="S229" s="147">
        <v>0</v>
      </c>
      <c r="T229" s="148">
        <f>S229*H229</f>
        <v>0</v>
      </c>
      <c r="AR229" s="149" t="s">
        <v>285</v>
      </c>
      <c r="AT229" s="149" t="s">
        <v>319</v>
      </c>
      <c r="AU229" s="149" t="s">
        <v>86</v>
      </c>
      <c r="AY229" s="17" t="s">
        <v>241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86</v>
      </c>
      <c r="BK229" s="150">
        <f>ROUND(I229*H229,2)</f>
        <v>0</v>
      </c>
      <c r="BL229" s="17" t="s">
        <v>247</v>
      </c>
      <c r="BM229" s="149" t="s">
        <v>4841</v>
      </c>
    </row>
    <row r="230" spans="2:65" s="12" customFormat="1" ht="12">
      <c r="B230" s="151"/>
      <c r="D230" s="152" t="s">
        <v>249</v>
      </c>
      <c r="E230" s="153" t="s">
        <v>1</v>
      </c>
      <c r="F230" s="154" t="s">
        <v>4842</v>
      </c>
      <c r="H230" s="155">
        <v>6.05</v>
      </c>
      <c r="I230" s="156"/>
      <c r="L230" s="151"/>
      <c r="M230" s="157"/>
      <c r="T230" s="158"/>
      <c r="AT230" s="153" t="s">
        <v>249</v>
      </c>
      <c r="AU230" s="153" t="s">
        <v>86</v>
      </c>
      <c r="AV230" s="12" t="s">
        <v>86</v>
      </c>
      <c r="AW230" s="12" t="s">
        <v>30</v>
      </c>
      <c r="AX230" s="12" t="s">
        <v>73</v>
      </c>
      <c r="AY230" s="153" t="s">
        <v>241</v>
      </c>
    </row>
    <row r="231" spans="2:65" s="13" customFormat="1" ht="12">
      <c r="B231" s="159"/>
      <c r="D231" s="152" t="s">
        <v>249</v>
      </c>
      <c r="E231" s="160" t="s">
        <v>1</v>
      </c>
      <c r="F231" s="161" t="s">
        <v>251</v>
      </c>
      <c r="H231" s="162">
        <v>6.05</v>
      </c>
      <c r="I231" s="163"/>
      <c r="L231" s="159"/>
      <c r="M231" s="164"/>
      <c r="T231" s="165"/>
      <c r="AT231" s="160" t="s">
        <v>249</v>
      </c>
      <c r="AU231" s="160" t="s">
        <v>86</v>
      </c>
      <c r="AV231" s="13" t="s">
        <v>247</v>
      </c>
      <c r="AW231" s="13" t="s">
        <v>30</v>
      </c>
      <c r="AX231" s="13" t="s">
        <v>73</v>
      </c>
      <c r="AY231" s="160" t="s">
        <v>241</v>
      </c>
    </row>
    <row r="232" spans="2:65" s="12" customFormat="1" ht="12">
      <c r="B232" s="151"/>
      <c r="D232" s="152" t="s">
        <v>249</v>
      </c>
      <c r="E232" s="153" t="s">
        <v>1</v>
      </c>
      <c r="F232" s="154" t="s">
        <v>1138</v>
      </c>
      <c r="H232" s="155">
        <v>6</v>
      </c>
      <c r="I232" s="156"/>
      <c r="L232" s="151"/>
      <c r="M232" s="157"/>
      <c r="T232" s="158"/>
      <c r="AT232" s="153" t="s">
        <v>249</v>
      </c>
      <c r="AU232" s="153" t="s">
        <v>86</v>
      </c>
      <c r="AV232" s="12" t="s">
        <v>86</v>
      </c>
      <c r="AW232" s="12" t="s">
        <v>30</v>
      </c>
      <c r="AX232" s="12" t="s">
        <v>73</v>
      </c>
      <c r="AY232" s="153" t="s">
        <v>241</v>
      </c>
    </row>
    <row r="233" spans="2:65" s="13" customFormat="1" ht="12">
      <c r="B233" s="159"/>
      <c r="D233" s="152" t="s">
        <v>249</v>
      </c>
      <c r="E233" s="160" t="s">
        <v>1</v>
      </c>
      <c r="F233" s="161" t="s">
        <v>3628</v>
      </c>
      <c r="H233" s="162">
        <v>6</v>
      </c>
      <c r="I233" s="163"/>
      <c r="L233" s="159"/>
      <c r="M233" s="164"/>
      <c r="T233" s="165"/>
      <c r="AT233" s="160" t="s">
        <v>249</v>
      </c>
      <c r="AU233" s="160" t="s">
        <v>86</v>
      </c>
      <c r="AV233" s="13" t="s">
        <v>247</v>
      </c>
      <c r="AW233" s="13" t="s">
        <v>30</v>
      </c>
      <c r="AX233" s="13" t="s">
        <v>80</v>
      </c>
      <c r="AY233" s="160" t="s">
        <v>241</v>
      </c>
    </row>
    <row r="234" spans="2:65" s="1" customFormat="1" ht="33" customHeight="1">
      <c r="B234" s="32"/>
      <c r="C234" s="137" t="s">
        <v>370</v>
      </c>
      <c r="D234" s="137" t="s">
        <v>243</v>
      </c>
      <c r="E234" s="138" t="s">
        <v>4843</v>
      </c>
      <c r="F234" s="139" t="s">
        <v>4844</v>
      </c>
      <c r="G234" s="140" t="s">
        <v>327</v>
      </c>
      <c r="H234" s="141">
        <v>2</v>
      </c>
      <c r="I234" s="142"/>
      <c r="J234" s="143">
        <f t="shared" ref="J234:J244" si="0">ROUND(I234*H234,2)</f>
        <v>0</v>
      </c>
      <c r="K234" s="144"/>
      <c r="L234" s="32"/>
      <c r="M234" s="145" t="s">
        <v>1</v>
      </c>
      <c r="N234" s="146" t="s">
        <v>39</v>
      </c>
      <c r="P234" s="147">
        <f t="shared" ref="P234:P244" si="1">O234*H234</f>
        <v>0</v>
      </c>
      <c r="Q234" s="147">
        <v>0</v>
      </c>
      <c r="R234" s="147">
        <f t="shared" ref="R234:R244" si="2">Q234*H234</f>
        <v>0</v>
      </c>
      <c r="S234" s="147">
        <v>0</v>
      </c>
      <c r="T234" s="148">
        <f t="shared" ref="T234:T244" si="3">S234*H234</f>
        <v>0</v>
      </c>
      <c r="AR234" s="149" t="s">
        <v>247</v>
      </c>
      <c r="AT234" s="149" t="s">
        <v>243</v>
      </c>
      <c r="AU234" s="149" t="s">
        <v>86</v>
      </c>
      <c r="AY234" s="17" t="s">
        <v>241</v>
      </c>
      <c r="BE234" s="150">
        <f t="shared" ref="BE234:BE244" si="4">IF(N234="základní",J234,0)</f>
        <v>0</v>
      </c>
      <c r="BF234" s="150">
        <f t="shared" ref="BF234:BF244" si="5">IF(N234="snížená",J234,0)</f>
        <v>0</v>
      </c>
      <c r="BG234" s="150">
        <f t="shared" ref="BG234:BG244" si="6">IF(N234="zákl. přenesená",J234,0)</f>
        <v>0</v>
      </c>
      <c r="BH234" s="150">
        <f t="shared" ref="BH234:BH244" si="7">IF(N234="sníž. přenesená",J234,0)</f>
        <v>0</v>
      </c>
      <c r="BI234" s="150">
        <f t="shared" ref="BI234:BI244" si="8">IF(N234="nulová",J234,0)</f>
        <v>0</v>
      </c>
      <c r="BJ234" s="17" t="s">
        <v>86</v>
      </c>
      <c r="BK234" s="150">
        <f t="shared" ref="BK234:BK244" si="9">ROUND(I234*H234,2)</f>
        <v>0</v>
      </c>
      <c r="BL234" s="17" t="s">
        <v>247</v>
      </c>
      <c r="BM234" s="149" t="s">
        <v>4845</v>
      </c>
    </row>
    <row r="235" spans="2:65" s="1" customFormat="1" ht="24.25" customHeight="1">
      <c r="B235" s="32"/>
      <c r="C235" s="173" t="s">
        <v>376</v>
      </c>
      <c r="D235" s="173" t="s">
        <v>319</v>
      </c>
      <c r="E235" s="174" t="s">
        <v>4846</v>
      </c>
      <c r="F235" s="175" t="s">
        <v>4847</v>
      </c>
      <c r="G235" s="176" t="s">
        <v>327</v>
      </c>
      <c r="H235" s="177">
        <v>2</v>
      </c>
      <c r="I235" s="178"/>
      <c r="J235" s="179">
        <f t="shared" si="0"/>
        <v>0</v>
      </c>
      <c r="K235" s="180"/>
      <c r="L235" s="181"/>
      <c r="M235" s="182" t="s">
        <v>1</v>
      </c>
      <c r="N235" s="183" t="s">
        <v>39</v>
      </c>
      <c r="P235" s="147">
        <f t="shared" si="1"/>
        <v>0</v>
      </c>
      <c r="Q235" s="147">
        <v>1.1999999999999999E-3</v>
      </c>
      <c r="R235" s="147">
        <f t="shared" si="2"/>
        <v>2.3999999999999998E-3</v>
      </c>
      <c r="S235" s="147">
        <v>0</v>
      </c>
      <c r="T235" s="148">
        <f t="shared" si="3"/>
        <v>0</v>
      </c>
      <c r="AR235" s="149" t="s">
        <v>285</v>
      </c>
      <c r="AT235" s="149" t="s">
        <v>319</v>
      </c>
      <c r="AU235" s="149" t="s">
        <v>86</v>
      </c>
      <c r="AY235" s="17" t="s">
        <v>241</v>
      </c>
      <c r="BE235" s="150">
        <f t="shared" si="4"/>
        <v>0</v>
      </c>
      <c r="BF235" s="150">
        <f t="shared" si="5"/>
        <v>0</v>
      </c>
      <c r="BG235" s="150">
        <f t="shared" si="6"/>
        <v>0</v>
      </c>
      <c r="BH235" s="150">
        <f t="shared" si="7"/>
        <v>0</v>
      </c>
      <c r="BI235" s="150">
        <f t="shared" si="8"/>
        <v>0</v>
      </c>
      <c r="BJ235" s="17" t="s">
        <v>86</v>
      </c>
      <c r="BK235" s="150">
        <f t="shared" si="9"/>
        <v>0</v>
      </c>
      <c r="BL235" s="17" t="s">
        <v>247</v>
      </c>
      <c r="BM235" s="149" t="s">
        <v>4848</v>
      </c>
    </row>
    <row r="236" spans="2:65" s="1" customFormat="1" ht="24.25" customHeight="1">
      <c r="B236" s="32"/>
      <c r="C236" s="137" t="s">
        <v>381</v>
      </c>
      <c r="D236" s="137" t="s">
        <v>243</v>
      </c>
      <c r="E236" s="138" t="s">
        <v>4849</v>
      </c>
      <c r="F236" s="139" t="s">
        <v>4850</v>
      </c>
      <c r="G236" s="140" t="s">
        <v>327</v>
      </c>
      <c r="H236" s="141">
        <v>1</v>
      </c>
      <c r="I236" s="142"/>
      <c r="J236" s="143">
        <f t="shared" si="0"/>
        <v>0</v>
      </c>
      <c r="K236" s="144"/>
      <c r="L236" s="32"/>
      <c r="M236" s="145" t="s">
        <v>1</v>
      </c>
      <c r="N236" s="146" t="s">
        <v>39</v>
      </c>
      <c r="P236" s="147">
        <f t="shared" si="1"/>
        <v>0</v>
      </c>
      <c r="Q236" s="147">
        <v>6.9999999999999994E-5</v>
      </c>
      <c r="R236" s="147">
        <f t="shared" si="2"/>
        <v>6.9999999999999994E-5</v>
      </c>
      <c r="S236" s="147">
        <v>0</v>
      </c>
      <c r="T236" s="148">
        <f t="shared" si="3"/>
        <v>0</v>
      </c>
      <c r="AR236" s="149" t="s">
        <v>247</v>
      </c>
      <c r="AT236" s="149" t="s">
        <v>243</v>
      </c>
      <c r="AU236" s="149" t="s">
        <v>86</v>
      </c>
      <c r="AY236" s="17" t="s">
        <v>241</v>
      </c>
      <c r="BE236" s="150">
        <f t="shared" si="4"/>
        <v>0</v>
      </c>
      <c r="BF236" s="150">
        <f t="shared" si="5"/>
        <v>0</v>
      </c>
      <c r="BG236" s="150">
        <f t="shared" si="6"/>
        <v>0</v>
      </c>
      <c r="BH236" s="150">
        <f t="shared" si="7"/>
        <v>0</v>
      </c>
      <c r="BI236" s="150">
        <f t="shared" si="8"/>
        <v>0</v>
      </c>
      <c r="BJ236" s="17" t="s">
        <v>86</v>
      </c>
      <c r="BK236" s="150">
        <f t="shared" si="9"/>
        <v>0</v>
      </c>
      <c r="BL236" s="17" t="s">
        <v>247</v>
      </c>
      <c r="BM236" s="149" t="s">
        <v>4851</v>
      </c>
    </row>
    <row r="237" spans="2:65" s="1" customFormat="1" ht="24.25" customHeight="1">
      <c r="B237" s="32"/>
      <c r="C237" s="173" t="s">
        <v>387</v>
      </c>
      <c r="D237" s="173" t="s">
        <v>319</v>
      </c>
      <c r="E237" s="174" t="s">
        <v>4852</v>
      </c>
      <c r="F237" s="175" t="s">
        <v>4853</v>
      </c>
      <c r="G237" s="176" t="s">
        <v>327</v>
      </c>
      <c r="H237" s="177">
        <v>1</v>
      </c>
      <c r="I237" s="178"/>
      <c r="J237" s="179">
        <f t="shared" si="0"/>
        <v>0</v>
      </c>
      <c r="K237" s="180"/>
      <c r="L237" s="181"/>
      <c r="M237" s="182" t="s">
        <v>1</v>
      </c>
      <c r="N237" s="183" t="s">
        <v>39</v>
      </c>
      <c r="P237" s="147">
        <f t="shared" si="1"/>
        <v>0</v>
      </c>
      <c r="Q237" s="147">
        <v>3.3999999999999998E-3</v>
      </c>
      <c r="R237" s="147">
        <f t="shared" si="2"/>
        <v>3.3999999999999998E-3</v>
      </c>
      <c r="S237" s="147">
        <v>0</v>
      </c>
      <c r="T237" s="148">
        <f t="shared" si="3"/>
        <v>0</v>
      </c>
      <c r="AR237" s="149" t="s">
        <v>285</v>
      </c>
      <c r="AT237" s="149" t="s">
        <v>319</v>
      </c>
      <c r="AU237" s="149" t="s">
        <v>86</v>
      </c>
      <c r="AY237" s="17" t="s">
        <v>241</v>
      </c>
      <c r="BE237" s="150">
        <f t="shared" si="4"/>
        <v>0</v>
      </c>
      <c r="BF237" s="150">
        <f t="shared" si="5"/>
        <v>0</v>
      </c>
      <c r="BG237" s="150">
        <f t="shared" si="6"/>
        <v>0</v>
      </c>
      <c r="BH237" s="150">
        <f t="shared" si="7"/>
        <v>0</v>
      </c>
      <c r="BI237" s="150">
        <f t="shared" si="8"/>
        <v>0</v>
      </c>
      <c r="BJ237" s="17" t="s">
        <v>86</v>
      </c>
      <c r="BK237" s="150">
        <f t="shared" si="9"/>
        <v>0</v>
      </c>
      <c r="BL237" s="17" t="s">
        <v>247</v>
      </c>
      <c r="BM237" s="149" t="s">
        <v>4854</v>
      </c>
    </row>
    <row r="238" spans="2:65" s="1" customFormat="1" ht="24.25" customHeight="1">
      <c r="B238" s="32"/>
      <c r="C238" s="137" t="s">
        <v>392</v>
      </c>
      <c r="D238" s="137" t="s">
        <v>243</v>
      </c>
      <c r="E238" s="138" t="s">
        <v>3629</v>
      </c>
      <c r="F238" s="139" t="s">
        <v>3630</v>
      </c>
      <c r="G238" s="140" t="s">
        <v>327</v>
      </c>
      <c r="H238" s="141">
        <v>2</v>
      </c>
      <c r="I238" s="142"/>
      <c r="J238" s="143">
        <f t="shared" si="0"/>
        <v>0</v>
      </c>
      <c r="K238" s="144"/>
      <c r="L238" s="32"/>
      <c r="M238" s="145" t="s">
        <v>1</v>
      </c>
      <c r="N238" s="146" t="s">
        <v>39</v>
      </c>
      <c r="P238" s="147">
        <f t="shared" si="1"/>
        <v>0</v>
      </c>
      <c r="Q238" s="147">
        <v>0.1056</v>
      </c>
      <c r="R238" s="147">
        <f t="shared" si="2"/>
        <v>0.2112</v>
      </c>
      <c r="S238" s="147">
        <v>0</v>
      </c>
      <c r="T238" s="148">
        <f t="shared" si="3"/>
        <v>0</v>
      </c>
      <c r="AR238" s="149" t="s">
        <v>247</v>
      </c>
      <c r="AT238" s="149" t="s">
        <v>243</v>
      </c>
      <c r="AU238" s="149" t="s">
        <v>86</v>
      </c>
      <c r="AY238" s="17" t="s">
        <v>241</v>
      </c>
      <c r="BE238" s="150">
        <f t="shared" si="4"/>
        <v>0</v>
      </c>
      <c r="BF238" s="150">
        <f t="shared" si="5"/>
        <v>0</v>
      </c>
      <c r="BG238" s="150">
        <f t="shared" si="6"/>
        <v>0</v>
      </c>
      <c r="BH238" s="150">
        <f t="shared" si="7"/>
        <v>0</v>
      </c>
      <c r="BI238" s="150">
        <f t="shared" si="8"/>
        <v>0</v>
      </c>
      <c r="BJ238" s="17" t="s">
        <v>86</v>
      </c>
      <c r="BK238" s="150">
        <f t="shared" si="9"/>
        <v>0</v>
      </c>
      <c r="BL238" s="17" t="s">
        <v>247</v>
      </c>
      <c r="BM238" s="149" t="s">
        <v>4855</v>
      </c>
    </row>
    <row r="239" spans="2:65" s="1" customFormat="1" ht="24.25" customHeight="1">
      <c r="B239" s="32"/>
      <c r="C239" s="137" t="s">
        <v>399</v>
      </c>
      <c r="D239" s="137" t="s">
        <v>243</v>
      </c>
      <c r="E239" s="138" t="s">
        <v>3632</v>
      </c>
      <c r="F239" s="139" t="s">
        <v>3633</v>
      </c>
      <c r="G239" s="140" t="s">
        <v>327</v>
      </c>
      <c r="H239" s="141">
        <v>2</v>
      </c>
      <c r="I239" s="142"/>
      <c r="J239" s="143">
        <f t="shared" si="0"/>
        <v>0</v>
      </c>
      <c r="K239" s="144"/>
      <c r="L239" s="32"/>
      <c r="M239" s="145" t="s">
        <v>1</v>
      </c>
      <c r="N239" s="146" t="s">
        <v>39</v>
      </c>
      <c r="P239" s="147">
        <f t="shared" si="1"/>
        <v>0</v>
      </c>
      <c r="Q239" s="147">
        <v>1.2120000000000001E-2</v>
      </c>
      <c r="R239" s="147">
        <f t="shared" si="2"/>
        <v>2.4240000000000001E-2</v>
      </c>
      <c r="S239" s="147">
        <v>0</v>
      </c>
      <c r="T239" s="148">
        <f t="shared" si="3"/>
        <v>0</v>
      </c>
      <c r="AR239" s="149" t="s">
        <v>247</v>
      </c>
      <c r="AT239" s="149" t="s">
        <v>243</v>
      </c>
      <c r="AU239" s="149" t="s">
        <v>86</v>
      </c>
      <c r="AY239" s="17" t="s">
        <v>241</v>
      </c>
      <c r="BE239" s="150">
        <f t="shared" si="4"/>
        <v>0</v>
      </c>
      <c r="BF239" s="150">
        <f t="shared" si="5"/>
        <v>0</v>
      </c>
      <c r="BG239" s="150">
        <f t="shared" si="6"/>
        <v>0</v>
      </c>
      <c r="BH239" s="150">
        <f t="shared" si="7"/>
        <v>0</v>
      </c>
      <c r="BI239" s="150">
        <f t="shared" si="8"/>
        <v>0</v>
      </c>
      <c r="BJ239" s="17" t="s">
        <v>86</v>
      </c>
      <c r="BK239" s="150">
        <f t="shared" si="9"/>
        <v>0</v>
      </c>
      <c r="BL239" s="17" t="s">
        <v>247</v>
      </c>
      <c r="BM239" s="149" t="s">
        <v>4856</v>
      </c>
    </row>
    <row r="240" spans="2:65" s="1" customFormat="1" ht="33" customHeight="1">
      <c r="B240" s="32"/>
      <c r="C240" s="137" t="s">
        <v>405</v>
      </c>
      <c r="D240" s="137" t="s">
        <v>243</v>
      </c>
      <c r="E240" s="138" t="s">
        <v>3635</v>
      </c>
      <c r="F240" s="139" t="s">
        <v>3636</v>
      </c>
      <c r="G240" s="140" t="s">
        <v>327</v>
      </c>
      <c r="H240" s="141">
        <v>2</v>
      </c>
      <c r="I240" s="142"/>
      <c r="J240" s="143">
        <f t="shared" si="0"/>
        <v>0</v>
      </c>
      <c r="K240" s="144"/>
      <c r="L240" s="32"/>
      <c r="M240" s="145" t="s">
        <v>1</v>
      </c>
      <c r="N240" s="146" t="s">
        <v>39</v>
      </c>
      <c r="P240" s="147">
        <f t="shared" si="1"/>
        <v>0</v>
      </c>
      <c r="Q240" s="147">
        <v>0.24845999999999999</v>
      </c>
      <c r="R240" s="147">
        <f t="shared" si="2"/>
        <v>0.49691999999999997</v>
      </c>
      <c r="S240" s="147">
        <v>0</v>
      </c>
      <c r="T240" s="148">
        <f t="shared" si="3"/>
        <v>0</v>
      </c>
      <c r="AR240" s="149" t="s">
        <v>247</v>
      </c>
      <c r="AT240" s="149" t="s">
        <v>243</v>
      </c>
      <c r="AU240" s="149" t="s">
        <v>86</v>
      </c>
      <c r="AY240" s="17" t="s">
        <v>241</v>
      </c>
      <c r="BE240" s="150">
        <f t="shared" si="4"/>
        <v>0</v>
      </c>
      <c r="BF240" s="150">
        <f t="shared" si="5"/>
        <v>0</v>
      </c>
      <c r="BG240" s="150">
        <f t="shared" si="6"/>
        <v>0</v>
      </c>
      <c r="BH240" s="150">
        <f t="shared" si="7"/>
        <v>0</v>
      </c>
      <c r="BI240" s="150">
        <f t="shared" si="8"/>
        <v>0</v>
      </c>
      <c r="BJ240" s="17" t="s">
        <v>86</v>
      </c>
      <c r="BK240" s="150">
        <f t="shared" si="9"/>
        <v>0</v>
      </c>
      <c r="BL240" s="17" t="s">
        <v>247</v>
      </c>
      <c r="BM240" s="149" t="s">
        <v>4857</v>
      </c>
    </row>
    <row r="241" spans="2:65" s="1" customFormat="1" ht="24.25" customHeight="1">
      <c r="B241" s="32"/>
      <c r="C241" s="137" t="s">
        <v>410</v>
      </c>
      <c r="D241" s="137" t="s">
        <v>243</v>
      </c>
      <c r="E241" s="138" t="s">
        <v>3638</v>
      </c>
      <c r="F241" s="139" t="s">
        <v>3639</v>
      </c>
      <c r="G241" s="140" t="s">
        <v>327</v>
      </c>
      <c r="H241" s="141">
        <v>1</v>
      </c>
      <c r="I241" s="142"/>
      <c r="J241" s="143">
        <f t="shared" si="0"/>
        <v>0</v>
      </c>
      <c r="K241" s="144"/>
      <c r="L241" s="32"/>
      <c r="M241" s="145" t="s">
        <v>1</v>
      </c>
      <c r="N241" s="146" t="s">
        <v>39</v>
      </c>
      <c r="P241" s="147">
        <f t="shared" si="1"/>
        <v>0</v>
      </c>
      <c r="Q241" s="147">
        <v>0.18608</v>
      </c>
      <c r="R241" s="147">
        <f t="shared" si="2"/>
        <v>0.18608</v>
      </c>
      <c r="S241" s="147">
        <v>0</v>
      </c>
      <c r="T241" s="148">
        <f t="shared" si="3"/>
        <v>0</v>
      </c>
      <c r="AR241" s="149" t="s">
        <v>247</v>
      </c>
      <c r="AT241" s="149" t="s">
        <v>243</v>
      </c>
      <c r="AU241" s="149" t="s">
        <v>86</v>
      </c>
      <c r="AY241" s="17" t="s">
        <v>241</v>
      </c>
      <c r="BE241" s="150">
        <f t="shared" si="4"/>
        <v>0</v>
      </c>
      <c r="BF241" s="150">
        <f t="shared" si="5"/>
        <v>0</v>
      </c>
      <c r="BG241" s="150">
        <f t="shared" si="6"/>
        <v>0</v>
      </c>
      <c r="BH241" s="150">
        <f t="shared" si="7"/>
        <v>0</v>
      </c>
      <c r="BI241" s="150">
        <f t="shared" si="8"/>
        <v>0</v>
      </c>
      <c r="BJ241" s="17" t="s">
        <v>86</v>
      </c>
      <c r="BK241" s="150">
        <f t="shared" si="9"/>
        <v>0</v>
      </c>
      <c r="BL241" s="17" t="s">
        <v>247</v>
      </c>
      <c r="BM241" s="149" t="s">
        <v>4858</v>
      </c>
    </row>
    <row r="242" spans="2:65" s="1" customFormat="1" ht="24.25" customHeight="1">
      <c r="B242" s="32"/>
      <c r="C242" s="137" t="s">
        <v>415</v>
      </c>
      <c r="D242" s="137" t="s">
        <v>243</v>
      </c>
      <c r="E242" s="138" t="s">
        <v>3641</v>
      </c>
      <c r="F242" s="139" t="s">
        <v>3642</v>
      </c>
      <c r="G242" s="140" t="s">
        <v>327</v>
      </c>
      <c r="H242" s="141">
        <v>1</v>
      </c>
      <c r="I242" s="142"/>
      <c r="J242" s="143">
        <f t="shared" si="0"/>
        <v>0</v>
      </c>
      <c r="K242" s="144"/>
      <c r="L242" s="32"/>
      <c r="M242" s="145" t="s">
        <v>1</v>
      </c>
      <c r="N242" s="146" t="s">
        <v>39</v>
      </c>
      <c r="P242" s="147">
        <f t="shared" si="1"/>
        <v>0</v>
      </c>
      <c r="Q242" s="147">
        <v>4.4790000000000003E-2</v>
      </c>
      <c r="R242" s="147">
        <f t="shared" si="2"/>
        <v>4.4790000000000003E-2</v>
      </c>
      <c r="S242" s="147">
        <v>0</v>
      </c>
      <c r="T242" s="148">
        <f t="shared" si="3"/>
        <v>0</v>
      </c>
      <c r="AR242" s="149" t="s">
        <v>247</v>
      </c>
      <c r="AT242" s="149" t="s">
        <v>243</v>
      </c>
      <c r="AU242" s="149" t="s">
        <v>86</v>
      </c>
      <c r="AY242" s="17" t="s">
        <v>241</v>
      </c>
      <c r="BE242" s="150">
        <f t="shared" si="4"/>
        <v>0</v>
      </c>
      <c r="BF242" s="150">
        <f t="shared" si="5"/>
        <v>0</v>
      </c>
      <c r="BG242" s="150">
        <f t="shared" si="6"/>
        <v>0</v>
      </c>
      <c r="BH242" s="150">
        <f t="shared" si="7"/>
        <v>0</v>
      </c>
      <c r="BI242" s="150">
        <f t="shared" si="8"/>
        <v>0</v>
      </c>
      <c r="BJ242" s="17" t="s">
        <v>86</v>
      </c>
      <c r="BK242" s="150">
        <f t="shared" si="9"/>
        <v>0</v>
      </c>
      <c r="BL242" s="17" t="s">
        <v>247</v>
      </c>
      <c r="BM242" s="149" t="s">
        <v>4859</v>
      </c>
    </row>
    <row r="243" spans="2:65" s="1" customFormat="1" ht="33" customHeight="1">
      <c r="B243" s="32"/>
      <c r="C243" s="137" t="s">
        <v>420</v>
      </c>
      <c r="D243" s="137" t="s">
        <v>243</v>
      </c>
      <c r="E243" s="138" t="s">
        <v>3644</v>
      </c>
      <c r="F243" s="139" t="s">
        <v>3645</v>
      </c>
      <c r="G243" s="140" t="s">
        <v>327</v>
      </c>
      <c r="H243" s="141">
        <v>1</v>
      </c>
      <c r="I243" s="142"/>
      <c r="J243" s="143">
        <f t="shared" si="0"/>
        <v>0</v>
      </c>
      <c r="K243" s="144"/>
      <c r="L243" s="32"/>
      <c r="M243" s="145" t="s">
        <v>1</v>
      </c>
      <c r="N243" s="146" t="s">
        <v>39</v>
      </c>
      <c r="P243" s="147">
        <f t="shared" si="1"/>
        <v>0</v>
      </c>
      <c r="Q243" s="147">
        <v>0.22422</v>
      </c>
      <c r="R243" s="147">
        <f t="shared" si="2"/>
        <v>0.22422</v>
      </c>
      <c r="S243" s="147">
        <v>0</v>
      </c>
      <c r="T243" s="148">
        <f t="shared" si="3"/>
        <v>0</v>
      </c>
      <c r="AR243" s="149" t="s">
        <v>247</v>
      </c>
      <c r="AT243" s="149" t="s">
        <v>243</v>
      </c>
      <c r="AU243" s="149" t="s">
        <v>86</v>
      </c>
      <c r="AY243" s="17" t="s">
        <v>241</v>
      </c>
      <c r="BE243" s="150">
        <f t="shared" si="4"/>
        <v>0</v>
      </c>
      <c r="BF243" s="150">
        <f t="shared" si="5"/>
        <v>0</v>
      </c>
      <c r="BG243" s="150">
        <f t="shared" si="6"/>
        <v>0</v>
      </c>
      <c r="BH243" s="150">
        <f t="shared" si="7"/>
        <v>0</v>
      </c>
      <c r="BI243" s="150">
        <f t="shared" si="8"/>
        <v>0</v>
      </c>
      <c r="BJ243" s="17" t="s">
        <v>86</v>
      </c>
      <c r="BK243" s="150">
        <f t="shared" si="9"/>
        <v>0</v>
      </c>
      <c r="BL243" s="17" t="s">
        <v>247</v>
      </c>
      <c r="BM243" s="149" t="s">
        <v>4860</v>
      </c>
    </row>
    <row r="244" spans="2:65" s="1" customFormat="1" ht="21.75" customHeight="1">
      <c r="B244" s="32"/>
      <c r="C244" s="137" t="s">
        <v>424</v>
      </c>
      <c r="D244" s="137" t="s">
        <v>243</v>
      </c>
      <c r="E244" s="138" t="s">
        <v>3570</v>
      </c>
      <c r="F244" s="139" t="s">
        <v>3571</v>
      </c>
      <c r="G244" s="140" t="s">
        <v>299</v>
      </c>
      <c r="H244" s="141">
        <v>33</v>
      </c>
      <c r="I244" s="142"/>
      <c r="J244" s="143">
        <f t="shared" si="0"/>
        <v>0</v>
      </c>
      <c r="K244" s="144"/>
      <c r="L244" s="32"/>
      <c r="M244" s="145" t="s">
        <v>1</v>
      </c>
      <c r="N244" s="146" t="s">
        <v>39</v>
      </c>
      <c r="P244" s="147">
        <f t="shared" si="1"/>
        <v>0</v>
      </c>
      <c r="Q244" s="147">
        <v>6.0000000000000002E-5</v>
      </c>
      <c r="R244" s="147">
        <f t="shared" si="2"/>
        <v>1.98E-3</v>
      </c>
      <c r="S244" s="147">
        <v>0</v>
      </c>
      <c r="T244" s="148">
        <f t="shared" si="3"/>
        <v>0</v>
      </c>
      <c r="AR244" s="149" t="s">
        <v>247</v>
      </c>
      <c r="AT244" s="149" t="s">
        <v>243</v>
      </c>
      <c r="AU244" s="149" t="s">
        <v>86</v>
      </c>
      <c r="AY244" s="17" t="s">
        <v>241</v>
      </c>
      <c r="BE244" s="150">
        <f t="shared" si="4"/>
        <v>0</v>
      </c>
      <c r="BF244" s="150">
        <f t="shared" si="5"/>
        <v>0</v>
      </c>
      <c r="BG244" s="150">
        <f t="shared" si="6"/>
        <v>0</v>
      </c>
      <c r="BH244" s="150">
        <f t="shared" si="7"/>
        <v>0</v>
      </c>
      <c r="BI244" s="150">
        <f t="shared" si="8"/>
        <v>0</v>
      </c>
      <c r="BJ244" s="17" t="s">
        <v>86</v>
      </c>
      <c r="BK244" s="150">
        <f t="shared" si="9"/>
        <v>0</v>
      </c>
      <c r="BL244" s="17" t="s">
        <v>247</v>
      </c>
      <c r="BM244" s="149" t="s">
        <v>4861</v>
      </c>
    </row>
    <row r="245" spans="2:65" s="12" customFormat="1" ht="12">
      <c r="B245" s="151"/>
      <c r="D245" s="152" t="s">
        <v>249</v>
      </c>
      <c r="E245" s="153" t="s">
        <v>1</v>
      </c>
      <c r="F245" s="154" t="s">
        <v>3569</v>
      </c>
      <c r="H245" s="155">
        <v>33</v>
      </c>
      <c r="I245" s="156"/>
      <c r="L245" s="151"/>
      <c r="M245" s="157"/>
      <c r="T245" s="158"/>
      <c r="AT245" s="153" t="s">
        <v>249</v>
      </c>
      <c r="AU245" s="153" t="s">
        <v>86</v>
      </c>
      <c r="AV245" s="12" t="s">
        <v>86</v>
      </c>
      <c r="AW245" s="12" t="s">
        <v>30</v>
      </c>
      <c r="AX245" s="12" t="s">
        <v>73</v>
      </c>
      <c r="AY245" s="153" t="s">
        <v>241</v>
      </c>
    </row>
    <row r="246" spans="2:65" s="13" customFormat="1" ht="12">
      <c r="B246" s="159"/>
      <c r="D246" s="152" t="s">
        <v>249</v>
      </c>
      <c r="E246" s="160" t="s">
        <v>1</v>
      </c>
      <c r="F246" s="161" t="s">
        <v>251</v>
      </c>
      <c r="H246" s="162">
        <v>33</v>
      </c>
      <c r="I246" s="163"/>
      <c r="L246" s="159"/>
      <c r="M246" s="164"/>
      <c r="T246" s="165"/>
      <c r="AT246" s="160" t="s">
        <v>249</v>
      </c>
      <c r="AU246" s="160" t="s">
        <v>86</v>
      </c>
      <c r="AV246" s="13" t="s">
        <v>247</v>
      </c>
      <c r="AW246" s="13" t="s">
        <v>30</v>
      </c>
      <c r="AX246" s="13" t="s">
        <v>80</v>
      </c>
      <c r="AY246" s="160" t="s">
        <v>241</v>
      </c>
    </row>
    <row r="247" spans="2:65" s="11" customFormat="1" ht="22.75" customHeight="1">
      <c r="B247" s="125"/>
      <c r="D247" s="126" t="s">
        <v>72</v>
      </c>
      <c r="E247" s="135" t="s">
        <v>290</v>
      </c>
      <c r="F247" s="135" t="s">
        <v>934</v>
      </c>
      <c r="I247" s="128"/>
      <c r="J247" s="136">
        <f>BK247</f>
        <v>0</v>
      </c>
      <c r="L247" s="125"/>
      <c r="M247" s="130"/>
      <c r="P247" s="131">
        <f>SUM(P248:P250)</f>
        <v>0</v>
      </c>
      <c r="R247" s="131">
        <f>SUM(R248:R250)</f>
        <v>0</v>
      </c>
      <c r="T247" s="132">
        <f>SUM(T248:T250)</f>
        <v>0</v>
      </c>
      <c r="AR247" s="126" t="s">
        <v>80</v>
      </c>
      <c r="AT247" s="133" t="s">
        <v>72</v>
      </c>
      <c r="AU247" s="133" t="s">
        <v>80</v>
      </c>
      <c r="AY247" s="126" t="s">
        <v>241</v>
      </c>
      <c r="BK247" s="134">
        <f>SUM(BK248:BK250)</f>
        <v>0</v>
      </c>
    </row>
    <row r="248" spans="2:65" s="1" customFormat="1" ht="24.25" customHeight="1">
      <c r="B248" s="32"/>
      <c r="C248" s="137" t="s">
        <v>433</v>
      </c>
      <c r="D248" s="137" t="s">
        <v>243</v>
      </c>
      <c r="E248" s="138" t="s">
        <v>4862</v>
      </c>
      <c r="F248" s="139" t="s">
        <v>4863</v>
      </c>
      <c r="G248" s="140" t="s">
        <v>299</v>
      </c>
      <c r="H248" s="141">
        <v>15.5</v>
      </c>
      <c r="I248" s="142"/>
      <c r="J248" s="143">
        <f>ROUND(I248*H248,2)</f>
        <v>0</v>
      </c>
      <c r="K248" s="144"/>
      <c r="L248" s="32"/>
      <c r="M248" s="145" t="s">
        <v>1</v>
      </c>
      <c r="N248" s="146" t="s">
        <v>39</v>
      </c>
      <c r="P248" s="147">
        <f>O248*H248</f>
        <v>0</v>
      </c>
      <c r="Q248" s="147">
        <v>0</v>
      </c>
      <c r="R248" s="147">
        <f>Q248*H248</f>
        <v>0</v>
      </c>
      <c r="S248" s="147">
        <v>0</v>
      </c>
      <c r="T248" s="148">
        <f>S248*H248</f>
        <v>0</v>
      </c>
      <c r="AR248" s="149" t="s">
        <v>247</v>
      </c>
      <c r="AT248" s="149" t="s">
        <v>243</v>
      </c>
      <c r="AU248" s="149" t="s">
        <v>86</v>
      </c>
      <c r="AY248" s="17" t="s">
        <v>241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86</v>
      </c>
      <c r="BK248" s="150">
        <f>ROUND(I248*H248,2)</f>
        <v>0</v>
      </c>
      <c r="BL248" s="17" t="s">
        <v>247</v>
      </c>
      <c r="BM248" s="149" t="s">
        <v>4864</v>
      </c>
    </row>
    <row r="249" spans="2:65" s="12" customFormat="1" ht="12">
      <c r="B249" s="151"/>
      <c r="D249" s="152" t="s">
        <v>249</v>
      </c>
      <c r="E249" s="153" t="s">
        <v>1</v>
      </c>
      <c r="F249" s="154" t="s">
        <v>4865</v>
      </c>
      <c r="H249" s="155">
        <v>15.5</v>
      </c>
      <c r="I249" s="156"/>
      <c r="L249" s="151"/>
      <c r="M249" s="157"/>
      <c r="T249" s="158"/>
      <c r="AT249" s="153" t="s">
        <v>249</v>
      </c>
      <c r="AU249" s="153" t="s">
        <v>86</v>
      </c>
      <c r="AV249" s="12" t="s">
        <v>86</v>
      </c>
      <c r="AW249" s="12" t="s">
        <v>30</v>
      </c>
      <c r="AX249" s="12" t="s">
        <v>73</v>
      </c>
      <c r="AY249" s="153" t="s">
        <v>241</v>
      </c>
    </row>
    <row r="250" spans="2:65" s="13" customFormat="1" ht="12">
      <c r="B250" s="159"/>
      <c r="D250" s="152" t="s">
        <v>249</v>
      </c>
      <c r="E250" s="160" t="s">
        <v>1</v>
      </c>
      <c r="F250" s="161" t="s">
        <v>251</v>
      </c>
      <c r="H250" s="162">
        <v>15.5</v>
      </c>
      <c r="I250" s="163"/>
      <c r="L250" s="159"/>
      <c r="M250" s="164"/>
      <c r="T250" s="165"/>
      <c r="AT250" s="160" t="s">
        <v>249</v>
      </c>
      <c r="AU250" s="160" t="s">
        <v>86</v>
      </c>
      <c r="AV250" s="13" t="s">
        <v>247</v>
      </c>
      <c r="AW250" s="13" t="s">
        <v>30</v>
      </c>
      <c r="AX250" s="13" t="s">
        <v>80</v>
      </c>
      <c r="AY250" s="160" t="s">
        <v>241</v>
      </c>
    </row>
    <row r="251" spans="2:65" s="11" customFormat="1" ht="22.75" customHeight="1">
      <c r="B251" s="125"/>
      <c r="D251" s="126" t="s">
        <v>72</v>
      </c>
      <c r="E251" s="135" t="s">
        <v>4866</v>
      </c>
      <c r="F251" s="135" t="s">
        <v>4867</v>
      </c>
      <c r="I251" s="128"/>
      <c r="J251" s="136">
        <f>BK251</f>
        <v>0</v>
      </c>
      <c r="L251" s="125"/>
      <c r="M251" s="130"/>
      <c r="P251" s="131">
        <f>SUM(P252:P256)</f>
        <v>0</v>
      </c>
      <c r="R251" s="131">
        <f>SUM(R252:R256)</f>
        <v>0</v>
      </c>
      <c r="T251" s="132">
        <f>SUM(T252:T256)</f>
        <v>0</v>
      </c>
      <c r="AR251" s="126" t="s">
        <v>80</v>
      </c>
      <c r="AT251" s="133" t="s">
        <v>72</v>
      </c>
      <c r="AU251" s="133" t="s">
        <v>80</v>
      </c>
      <c r="AY251" s="126" t="s">
        <v>241</v>
      </c>
      <c r="BK251" s="134">
        <f>SUM(BK252:BK256)</f>
        <v>0</v>
      </c>
    </row>
    <row r="252" spans="2:65" s="1" customFormat="1" ht="24.25" customHeight="1">
      <c r="B252" s="32"/>
      <c r="C252" s="137" t="s">
        <v>437</v>
      </c>
      <c r="D252" s="137" t="s">
        <v>243</v>
      </c>
      <c r="E252" s="138" t="s">
        <v>4868</v>
      </c>
      <c r="F252" s="139" t="s">
        <v>4869</v>
      </c>
      <c r="G252" s="140" t="s">
        <v>282</v>
      </c>
      <c r="H252" s="141">
        <v>5.3550000000000004</v>
      </c>
      <c r="I252" s="142"/>
      <c r="J252" s="143">
        <f>ROUND(I252*H252,2)</f>
        <v>0</v>
      </c>
      <c r="K252" s="144"/>
      <c r="L252" s="32"/>
      <c r="M252" s="145" t="s">
        <v>1</v>
      </c>
      <c r="N252" s="146" t="s">
        <v>39</v>
      </c>
      <c r="P252" s="147">
        <f>O252*H252</f>
        <v>0</v>
      </c>
      <c r="Q252" s="147">
        <v>0</v>
      </c>
      <c r="R252" s="147">
        <f>Q252*H252</f>
        <v>0</v>
      </c>
      <c r="S252" s="147">
        <v>0</v>
      </c>
      <c r="T252" s="148">
        <f>S252*H252</f>
        <v>0</v>
      </c>
      <c r="AR252" s="149" t="s">
        <v>247</v>
      </c>
      <c r="AT252" s="149" t="s">
        <v>243</v>
      </c>
      <c r="AU252" s="149" t="s">
        <v>86</v>
      </c>
      <c r="AY252" s="17" t="s">
        <v>241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86</v>
      </c>
      <c r="BK252" s="150">
        <f>ROUND(I252*H252,2)</f>
        <v>0</v>
      </c>
      <c r="BL252" s="17" t="s">
        <v>247</v>
      </c>
      <c r="BM252" s="149" t="s">
        <v>4870</v>
      </c>
    </row>
    <row r="253" spans="2:65" s="1" customFormat="1" ht="24.25" customHeight="1">
      <c r="B253" s="32"/>
      <c r="C253" s="137" t="s">
        <v>440</v>
      </c>
      <c r="D253" s="137" t="s">
        <v>243</v>
      </c>
      <c r="E253" s="138" t="s">
        <v>4871</v>
      </c>
      <c r="F253" s="139" t="s">
        <v>4872</v>
      </c>
      <c r="G253" s="140" t="s">
        <v>282</v>
      </c>
      <c r="H253" s="141">
        <v>80.325000000000003</v>
      </c>
      <c r="I253" s="142"/>
      <c r="J253" s="143">
        <f>ROUND(I253*H253,2)</f>
        <v>0</v>
      </c>
      <c r="K253" s="144"/>
      <c r="L253" s="32"/>
      <c r="M253" s="145" t="s">
        <v>1</v>
      </c>
      <c r="N253" s="146" t="s">
        <v>39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247</v>
      </c>
      <c r="AT253" s="149" t="s">
        <v>243</v>
      </c>
      <c r="AU253" s="149" t="s">
        <v>86</v>
      </c>
      <c r="AY253" s="17" t="s">
        <v>241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86</v>
      </c>
      <c r="BK253" s="150">
        <f>ROUND(I253*H253,2)</f>
        <v>0</v>
      </c>
      <c r="BL253" s="17" t="s">
        <v>247</v>
      </c>
      <c r="BM253" s="149" t="s">
        <v>4873</v>
      </c>
    </row>
    <row r="254" spans="2:65" s="12" customFormat="1" ht="12">
      <c r="B254" s="151"/>
      <c r="D254" s="152" t="s">
        <v>249</v>
      </c>
      <c r="E254" s="153" t="s">
        <v>1</v>
      </c>
      <c r="F254" s="154" t="s">
        <v>4874</v>
      </c>
      <c r="H254" s="155">
        <v>80.325000000000003</v>
      </c>
      <c r="I254" s="156"/>
      <c r="L254" s="151"/>
      <c r="M254" s="157"/>
      <c r="T254" s="158"/>
      <c r="AT254" s="153" t="s">
        <v>249</v>
      </c>
      <c r="AU254" s="153" t="s">
        <v>86</v>
      </c>
      <c r="AV254" s="12" t="s">
        <v>86</v>
      </c>
      <c r="AW254" s="12" t="s">
        <v>30</v>
      </c>
      <c r="AX254" s="12" t="s">
        <v>73</v>
      </c>
      <c r="AY254" s="153" t="s">
        <v>241</v>
      </c>
    </row>
    <row r="255" spans="2:65" s="13" customFormat="1" ht="12">
      <c r="B255" s="159"/>
      <c r="D255" s="152" t="s">
        <v>249</v>
      </c>
      <c r="E255" s="160" t="s">
        <v>1</v>
      </c>
      <c r="F255" s="161" t="s">
        <v>251</v>
      </c>
      <c r="H255" s="162">
        <v>80.325000000000003</v>
      </c>
      <c r="I255" s="163"/>
      <c r="L255" s="159"/>
      <c r="M255" s="164"/>
      <c r="T255" s="165"/>
      <c r="AT255" s="160" t="s">
        <v>249</v>
      </c>
      <c r="AU255" s="160" t="s">
        <v>86</v>
      </c>
      <c r="AV255" s="13" t="s">
        <v>247</v>
      </c>
      <c r="AW255" s="13" t="s">
        <v>30</v>
      </c>
      <c r="AX255" s="13" t="s">
        <v>80</v>
      </c>
      <c r="AY255" s="160" t="s">
        <v>241</v>
      </c>
    </row>
    <row r="256" spans="2:65" s="1" customFormat="1" ht="33" customHeight="1">
      <c r="B256" s="32"/>
      <c r="C256" s="137" t="s">
        <v>447</v>
      </c>
      <c r="D256" s="137" t="s">
        <v>243</v>
      </c>
      <c r="E256" s="138" t="s">
        <v>4875</v>
      </c>
      <c r="F256" s="139" t="s">
        <v>4876</v>
      </c>
      <c r="G256" s="140" t="s">
        <v>282</v>
      </c>
      <c r="H256" s="141">
        <v>5.3550000000000004</v>
      </c>
      <c r="I256" s="142"/>
      <c r="J256" s="143">
        <f>ROUND(I256*H256,2)</f>
        <v>0</v>
      </c>
      <c r="K256" s="144"/>
      <c r="L256" s="32"/>
      <c r="M256" s="145" t="s">
        <v>1</v>
      </c>
      <c r="N256" s="146" t="s">
        <v>39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247</v>
      </c>
      <c r="AT256" s="149" t="s">
        <v>243</v>
      </c>
      <c r="AU256" s="149" t="s">
        <v>86</v>
      </c>
      <c r="AY256" s="17" t="s">
        <v>241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86</v>
      </c>
      <c r="BK256" s="150">
        <f>ROUND(I256*H256,2)</f>
        <v>0</v>
      </c>
      <c r="BL256" s="17" t="s">
        <v>247</v>
      </c>
      <c r="BM256" s="149" t="s">
        <v>4877</v>
      </c>
    </row>
    <row r="257" spans="2:65" s="11" customFormat="1" ht="22.75" customHeight="1">
      <c r="B257" s="125"/>
      <c r="D257" s="126" t="s">
        <v>72</v>
      </c>
      <c r="E257" s="135" t="s">
        <v>998</v>
      </c>
      <c r="F257" s="135" t="s">
        <v>999</v>
      </c>
      <c r="I257" s="128"/>
      <c r="J257" s="136">
        <f>BK257</f>
        <v>0</v>
      </c>
      <c r="L257" s="125"/>
      <c r="M257" s="130"/>
      <c r="P257" s="131">
        <f>P258</f>
        <v>0</v>
      </c>
      <c r="R257" s="131">
        <f>R258</f>
        <v>0</v>
      </c>
      <c r="T257" s="132">
        <f>T258</f>
        <v>0</v>
      </c>
      <c r="AR257" s="126" t="s">
        <v>80</v>
      </c>
      <c r="AT257" s="133" t="s">
        <v>72</v>
      </c>
      <c r="AU257" s="133" t="s">
        <v>80</v>
      </c>
      <c r="AY257" s="126" t="s">
        <v>241</v>
      </c>
      <c r="BK257" s="134">
        <f>BK258</f>
        <v>0</v>
      </c>
    </row>
    <row r="258" spans="2:65" s="1" customFormat="1" ht="24.25" customHeight="1">
      <c r="B258" s="32"/>
      <c r="C258" s="137" t="s">
        <v>451</v>
      </c>
      <c r="D258" s="137" t="s">
        <v>243</v>
      </c>
      <c r="E258" s="138" t="s">
        <v>3573</v>
      </c>
      <c r="F258" s="139" t="s">
        <v>3574</v>
      </c>
      <c r="G258" s="140" t="s">
        <v>282</v>
      </c>
      <c r="H258" s="141">
        <v>51.704000000000001</v>
      </c>
      <c r="I258" s="142"/>
      <c r="J258" s="143">
        <f>ROUND(I258*H258,2)</f>
        <v>0</v>
      </c>
      <c r="K258" s="144"/>
      <c r="L258" s="32"/>
      <c r="M258" s="145" t="s">
        <v>1</v>
      </c>
      <c r="N258" s="146" t="s">
        <v>39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247</v>
      </c>
      <c r="AT258" s="149" t="s">
        <v>243</v>
      </c>
      <c r="AU258" s="149" t="s">
        <v>86</v>
      </c>
      <c r="AY258" s="17" t="s">
        <v>241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86</v>
      </c>
      <c r="BK258" s="150">
        <f>ROUND(I258*H258,2)</f>
        <v>0</v>
      </c>
      <c r="BL258" s="17" t="s">
        <v>247</v>
      </c>
      <c r="BM258" s="149" t="s">
        <v>4878</v>
      </c>
    </row>
    <row r="259" spans="2:65" s="11" customFormat="1" ht="26" customHeight="1">
      <c r="B259" s="125"/>
      <c r="D259" s="126" t="s">
        <v>72</v>
      </c>
      <c r="E259" s="127" t="s">
        <v>3576</v>
      </c>
      <c r="F259" s="127" t="s">
        <v>3577</v>
      </c>
      <c r="I259" s="128"/>
      <c r="J259" s="129">
        <f>BK259</f>
        <v>0</v>
      </c>
      <c r="L259" s="125"/>
      <c r="M259" s="130"/>
      <c r="P259" s="131">
        <f>SUM(P260:P262)</f>
        <v>0</v>
      </c>
      <c r="R259" s="131">
        <f>SUM(R260:R262)</f>
        <v>0</v>
      </c>
      <c r="T259" s="132">
        <f>SUM(T260:T262)</f>
        <v>0</v>
      </c>
      <c r="AR259" s="126" t="s">
        <v>247</v>
      </c>
      <c r="AT259" s="133" t="s">
        <v>72</v>
      </c>
      <c r="AU259" s="133" t="s">
        <v>73</v>
      </c>
      <c r="AY259" s="126" t="s">
        <v>241</v>
      </c>
      <c r="BK259" s="134">
        <f>SUM(BK260:BK262)</f>
        <v>0</v>
      </c>
    </row>
    <row r="260" spans="2:65" s="1" customFormat="1" ht="16.5" customHeight="1">
      <c r="B260" s="32"/>
      <c r="C260" s="137" t="s">
        <v>457</v>
      </c>
      <c r="D260" s="137" t="s">
        <v>243</v>
      </c>
      <c r="E260" s="138" t="s">
        <v>3578</v>
      </c>
      <c r="F260" s="139" t="s">
        <v>3579</v>
      </c>
      <c r="G260" s="140" t="s">
        <v>1196</v>
      </c>
      <c r="H260" s="141">
        <v>8</v>
      </c>
      <c r="I260" s="142"/>
      <c r="J260" s="143">
        <f>ROUND(I260*H260,2)</f>
        <v>0</v>
      </c>
      <c r="K260" s="144"/>
      <c r="L260" s="32"/>
      <c r="M260" s="145" t="s">
        <v>1</v>
      </c>
      <c r="N260" s="146" t="s">
        <v>39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1187</v>
      </c>
      <c r="AT260" s="149" t="s">
        <v>243</v>
      </c>
      <c r="AU260" s="149" t="s">
        <v>80</v>
      </c>
      <c r="AY260" s="17" t="s">
        <v>241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86</v>
      </c>
      <c r="BK260" s="150">
        <f>ROUND(I260*H260,2)</f>
        <v>0</v>
      </c>
      <c r="BL260" s="17" t="s">
        <v>1187</v>
      </c>
      <c r="BM260" s="149" t="s">
        <v>4879</v>
      </c>
    </row>
    <row r="261" spans="2:65" s="12" customFormat="1" ht="12">
      <c r="B261" s="151"/>
      <c r="D261" s="152" t="s">
        <v>249</v>
      </c>
      <c r="E261" s="153" t="s">
        <v>1</v>
      </c>
      <c r="F261" s="154" t="s">
        <v>1158</v>
      </c>
      <c r="H261" s="155">
        <v>8</v>
      </c>
      <c r="I261" s="156"/>
      <c r="L261" s="151"/>
      <c r="M261" s="157"/>
      <c r="T261" s="158"/>
      <c r="AT261" s="153" t="s">
        <v>249</v>
      </c>
      <c r="AU261" s="153" t="s">
        <v>80</v>
      </c>
      <c r="AV261" s="12" t="s">
        <v>86</v>
      </c>
      <c r="AW261" s="12" t="s">
        <v>30</v>
      </c>
      <c r="AX261" s="12" t="s">
        <v>73</v>
      </c>
      <c r="AY261" s="153" t="s">
        <v>241</v>
      </c>
    </row>
    <row r="262" spans="2:65" s="13" customFormat="1" ht="12">
      <c r="B262" s="159"/>
      <c r="D262" s="152" t="s">
        <v>249</v>
      </c>
      <c r="E262" s="160" t="s">
        <v>1</v>
      </c>
      <c r="F262" s="161" t="s">
        <v>4880</v>
      </c>
      <c r="H262" s="162">
        <v>8</v>
      </c>
      <c r="I262" s="163"/>
      <c r="L262" s="159"/>
      <c r="M262" s="195"/>
      <c r="N262" s="196"/>
      <c r="O262" s="196"/>
      <c r="P262" s="196"/>
      <c r="Q262" s="196"/>
      <c r="R262" s="196"/>
      <c r="S262" s="196"/>
      <c r="T262" s="197"/>
      <c r="AT262" s="160" t="s">
        <v>249</v>
      </c>
      <c r="AU262" s="160" t="s">
        <v>80</v>
      </c>
      <c r="AV262" s="13" t="s">
        <v>247</v>
      </c>
      <c r="AW262" s="13" t="s">
        <v>30</v>
      </c>
      <c r="AX262" s="13" t="s">
        <v>80</v>
      </c>
      <c r="AY262" s="160" t="s">
        <v>241</v>
      </c>
    </row>
    <row r="263" spans="2:65" s="1" customFormat="1" ht="7" customHeight="1">
      <c r="B263" s="44"/>
      <c r="C263" s="45"/>
      <c r="D263" s="45"/>
      <c r="E263" s="45"/>
      <c r="F263" s="45"/>
      <c r="G263" s="45"/>
      <c r="H263" s="45"/>
      <c r="I263" s="45"/>
      <c r="J263" s="45"/>
      <c r="K263" s="45"/>
      <c r="L263" s="32"/>
    </row>
  </sheetData>
  <sheetProtection algorithmName="SHA-512" hashValue="SGhHaNDgTAw+9HngnodnA7s1VuAMkL/5ZycsLlXUUgLa2PvtFCqLwJa6lkAW1fDF8sEH6RV9tX8XTBEWL4A1TQ==" saltValue="a/qa8uYEBd2gfOARk2vYKrURJD7ynEQlxUPKLPZavo6p/ZmIu0baLL0cfK7pNMaAExii2RnuH66Xd0HWyXAfuw==" spinCount="100000" sheet="1" objects="1" scenarios="1" formatColumns="0" formatRows="0" autoFilter="0"/>
  <autoFilter ref="C127:K262" xr:uid="{00000000-0009-0000-0000-000017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236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153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4881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ROUND(J128,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ROUND((SUM(BE128:BE235)),  2)</f>
        <v>0</v>
      </c>
      <c r="I35" s="96">
        <v>0.21</v>
      </c>
      <c r="J35" s="86">
        <f>ROUND(((SUM(BE128:BE235))*I35),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ROUND((SUM(BF128:BF235)),  2)</f>
        <v>0</v>
      </c>
      <c r="I36" s="96">
        <v>0.12</v>
      </c>
      <c r="J36" s="86">
        <f>ROUND(((SUM(BF128:BF235))*I36),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ROUND((SUM(BG128:BG235)),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ROUND((SUM(BH128:BH235)),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ROUND((SUM(BI128:BI235)),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Dešťová kanal SO02 - Dešťová kanalizace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J128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184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20" customHeight="1">
      <c r="B100" s="112"/>
      <c r="D100" s="113" t="s">
        <v>185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20" customHeight="1">
      <c r="B101" s="112"/>
      <c r="D101" s="113" t="s">
        <v>3652</v>
      </c>
      <c r="E101" s="114"/>
      <c r="F101" s="114"/>
      <c r="G101" s="114"/>
      <c r="H101" s="114"/>
      <c r="I101" s="114"/>
      <c r="J101" s="115">
        <f>J189</f>
        <v>0</v>
      </c>
      <c r="L101" s="112"/>
    </row>
    <row r="102" spans="2:47" s="9" customFormat="1" ht="20" customHeight="1">
      <c r="B102" s="112"/>
      <c r="D102" s="113" t="s">
        <v>187</v>
      </c>
      <c r="E102" s="114"/>
      <c r="F102" s="114"/>
      <c r="G102" s="114"/>
      <c r="H102" s="114"/>
      <c r="I102" s="114"/>
      <c r="J102" s="115">
        <f>J205</f>
        <v>0</v>
      </c>
      <c r="L102" s="112"/>
    </row>
    <row r="103" spans="2:47" s="9" customFormat="1" ht="20" customHeight="1">
      <c r="B103" s="112"/>
      <c r="D103" s="113" t="s">
        <v>191</v>
      </c>
      <c r="E103" s="114"/>
      <c r="F103" s="114"/>
      <c r="G103" s="114"/>
      <c r="H103" s="114"/>
      <c r="I103" s="114"/>
      <c r="J103" s="115">
        <f>J208</f>
        <v>0</v>
      </c>
      <c r="L103" s="112"/>
    </row>
    <row r="104" spans="2:47" s="9" customFormat="1" ht="20" customHeight="1">
      <c r="B104" s="112"/>
      <c r="D104" s="113" t="s">
        <v>193</v>
      </c>
      <c r="E104" s="114"/>
      <c r="F104" s="114"/>
      <c r="G104" s="114"/>
      <c r="H104" s="114"/>
      <c r="I104" s="114"/>
      <c r="J104" s="115">
        <f>J225</f>
        <v>0</v>
      </c>
      <c r="L104" s="112"/>
    </row>
    <row r="105" spans="2:47" s="9" customFormat="1" ht="20" customHeight="1">
      <c r="B105" s="112"/>
      <c r="D105" s="113" t="s">
        <v>197</v>
      </c>
      <c r="E105" s="114"/>
      <c r="F105" s="114"/>
      <c r="G105" s="114"/>
      <c r="H105" s="114"/>
      <c r="I105" s="114"/>
      <c r="J105" s="115">
        <f>J227</f>
        <v>0</v>
      </c>
      <c r="L105" s="112"/>
    </row>
    <row r="106" spans="2:47" s="8" customFormat="1" ht="25" customHeight="1">
      <c r="B106" s="108"/>
      <c r="D106" s="109" t="s">
        <v>3500</v>
      </c>
      <c r="E106" s="110"/>
      <c r="F106" s="110"/>
      <c r="G106" s="110"/>
      <c r="H106" s="110"/>
      <c r="I106" s="110"/>
      <c r="J106" s="111">
        <f>J232</f>
        <v>0</v>
      </c>
      <c r="L106" s="108"/>
    </row>
    <row r="107" spans="2:47" s="1" customFormat="1" ht="21.75" customHeight="1">
      <c r="B107" s="32"/>
      <c r="L107" s="32"/>
    </row>
    <row r="108" spans="2:47" s="1" customFormat="1" ht="7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7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5" customHeight="1">
      <c r="B113" s="32"/>
      <c r="C113" s="21" t="s">
        <v>226</v>
      </c>
      <c r="L113" s="32"/>
    </row>
    <row r="114" spans="2:63" s="1" customFormat="1" ht="7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1" t="str">
        <f>E7</f>
        <v>Rozšíření kom.soc. služeb CSS Stod</v>
      </c>
      <c r="F116" s="242"/>
      <c r="G116" s="242"/>
      <c r="H116" s="242"/>
      <c r="L116" s="32"/>
    </row>
    <row r="117" spans="2:63" ht="12" customHeight="1">
      <c r="B117" s="20"/>
      <c r="C117" s="27" t="s">
        <v>175</v>
      </c>
      <c r="L117" s="20"/>
    </row>
    <row r="118" spans="2:63" s="1" customFormat="1" ht="16.5" customHeight="1">
      <c r="B118" s="32"/>
      <c r="E118" s="241" t="s">
        <v>176</v>
      </c>
      <c r="F118" s="240"/>
      <c r="G118" s="240"/>
      <c r="H118" s="240"/>
      <c r="L118" s="32"/>
    </row>
    <row r="119" spans="2:63" s="1" customFormat="1" ht="12" customHeight="1">
      <c r="B119" s="32"/>
      <c r="C119" s="27" t="s">
        <v>177</v>
      </c>
      <c r="L119" s="32"/>
    </row>
    <row r="120" spans="2:63" s="1" customFormat="1" ht="16.5" customHeight="1">
      <c r="B120" s="32"/>
      <c r="E120" s="205" t="str">
        <f>E11</f>
        <v>Dešťová kanal SO02 - Dešťová kanalizace</v>
      </c>
      <c r="F120" s="240"/>
      <c r="G120" s="240"/>
      <c r="H120" s="240"/>
      <c r="L120" s="32"/>
    </row>
    <row r="121" spans="2:63" s="1" customFormat="1" ht="7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 xml:space="preserve"> </v>
      </c>
      <c r="I122" s="27" t="s">
        <v>22</v>
      </c>
      <c r="J122" s="52" t="str">
        <f>IF(J14="","",J14)</f>
        <v>27. 10. 2024</v>
      </c>
      <c r="L122" s="32"/>
    </row>
    <row r="123" spans="2:63" s="1" customFormat="1" ht="7" customHeight="1">
      <c r="B123" s="32"/>
      <c r="L123" s="32"/>
    </row>
    <row r="124" spans="2:63" s="1" customFormat="1" ht="15.25" customHeight="1">
      <c r="B124" s="32"/>
      <c r="C124" s="27" t="s">
        <v>24</v>
      </c>
      <c r="F124" s="25" t="str">
        <f>E17</f>
        <v xml:space="preserve"> </v>
      </c>
      <c r="I124" s="27" t="s">
        <v>29</v>
      </c>
      <c r="J124" s="30" t="str">
        <f>E23</f>
        <v xml:space="preserve"> </v>
      </c>
      <c r="L124" s="32"/>
    </row>
    <row r="125" spans="2:63" s="1" customFormat="1" ht="15.25" customHeight="1">
      <c r="B125" s="32"/>
      <c r="C125" s="27" t="s">
        <v>27</v>
      </c>
      <c r="F125" s="25" t="str">
        <f>IF(E20="","",E20)</f>
        <v>Vyplň údaj</v>
      </c>
      <c r="I125" s="27" t="s">
        <v>31</v>
      </c>
      <c r="J125" s="30" t="str">
        <f>E26</f>
        <v xml:space="preserve"> </v>
      </c>
      <c r="L125" s="32"/>
    </row>
    <row r="126" spans="2:63" s="1" customFormat="1" ht="10.25" customHeight="1">
      <c r="B126" s="32"/>
      <c r="L126" s="32"/>
    </row>
    <row r="127" spans="2:63" s="10" customFormat="1" ht="29.25" customHeight="1">
      <c r="B127" s="116"/>
      <c r="C127" s="117" t="s">
        <v>227</v>
      </c>
      <c r="D127" s="118" t="s">
        <v>58</v>
      </c>
      <c r="E127" s="118" t="s">
        <v>54</v>
      </c>
      <c r="F127" s="118" t="s">
        <v>55</v>
      </c>
      <c r="G127" s="118" t="s">
        <v>228</v>
      </c>
      <c r="H127" s="118" t="s">
        <v>229</v>
      </c>
      <c r="I127" s="118" t="s">
        <v>230</v>
      </c>
      <c r="J127" s="119" t="s">
        <v>181</v>
      </c>
      <c r="K127" s="120" t="s">
        <v>231</v>
      </c>
      <c r="L127" s="116"/>
      <c r="M127" s="59" t="s">
        <v>1</v>
      </c>
      <c r="N127" s="60" t="s">
        <v>37</v>
      </c>
      <c r="O127" s="60" t="s">
        <v>232</v>
      </c>
      <c r="P127" s="60" t="s">
        <v>233</v>
      </c>
      <c r="Q127" s="60" t="s">
        <v>234</v>
      </c>
      <c r="R127" s="60" t="s">
        <v>235</v>
      </c>
      <c r="S127" s="60" t="s">
        <v>236</v>
      </c>
      <c r="T127" s="61" t="s">
        <v>237</v>
      </c>
    </row>
    <row r="128" spans="2:63" s="1" customFormat="1" ht="22.75" customHeight="1">
      <c r="B128" s="32"/>
      <c r="C128" s="64" t="s">
        <v>238</v>
      </c>
      <c r="J128" s="121">
        <f>BK128</f>
        <v>0</v>
      </c>
      <c r="L128" s="32"/>
      <c r="M128" s="62"/>
      <c r="N128" s="53"/>
      <c r="O128" s="53"/>
      <c r="P128" s="122">
        <f>P129+P232</f>
        <v>0</v>
      </c>
      <c r="Q128" s="53"/>
      <c r="R128" s="122">
        <f>R129+R232</f>
        <v>90.4890951</v>
      </c>
      <c r="S128" s="53"/>
      <c r="T128" s="123">
        <f>T129+T232</f>
        <v>0</v>
      </c>
      <c r="AT128" s="17" t="s">
        <v>72</v>
      </c>
      <c r="AU128" s="17" t="s">
        <v>183</v>
      </c>
      <c r="BK128" s="124">
        <f>BK129+BK232</f>
        <v>0</v>
      </c>
    </row>
    <row r="129" spans="2:65" s="11" customFormat="1" ht="26" customHeight="1">
      <c r="B129" s="125"/>
      <c r="D129" s="126" t="s">
        <v>72</v>
      </c>
      <c r="E129" s="127" t="s">
        <v>239</v>
      </c>
      <c r="F129" s="127" t="s">
        <v>240</v>
      </c>
      <c r="I129" s="128"/>
      <c r="J129" s="129">
        <f>BK129</f>
        <v>0</v>
      </c>
      <c r="L129" s="125"/>
      <c r="M129" s="130"/>
      <c r="P129" s="131">
        <f>P130+P189+P205+P208+P225+P227</f>
        <v>0</v>
      </c>
      <c r="R129" s="131">
        <f>R130+R189+R205+R208+R225+R227</f>
        <v>90.4890951</v>
      </c>
      <c r="T129" s="132">
        <f>T130+T189+T205+T208+T225+T227</f>
        <v>0</v>
      </c>
      <c r="AR129" s="126" t="s">
        <v>80</v>
      </c>
      <c r="AT129" s="133" t="s">
        <v>72</v>
      </c>
      <c r="AU129" s="133" t="s">
        <v>73</v>
      </c>
      <c r="AY129" s="126" t="s">
        <v>241</v>
      </c>
      <c r="BK129" s="134">
        <f>BK130+BK189+BK205+BK208+BK225+BK227</f>
        <v>0</v>
      </c>
    </row>
    <row r="130" spans="2:65" s="11" customFormat="1" ht="22.75" customHeight="1">
      <c r="B130" s="125"/>
      <c r="D130" s="126" t="s">
        <v>72</v>
      </c>
      <c r="E130" s="135" t="s">
        <v>80</v>
      </c>
      <c r="F130" s="135" t="s">
        <v>242</v>
      </c>
      <c r="I130" s="128"/>
      <c r="J130" s="136">
        <f>BK130</f>
        <v>0</v>
      </c>
      <c r="L130" s="125"/>
      <c r="M130" s="130"/>
      <c r="P130" s="131">
        <f>SUM(P131:P188)</f>
        <v>0</v>
      </c>
      <c r="R130" s="131">
        <f>SUM(R131:R188)</f>
        <v>83.626850239999996</v>
      </c>
      <c r="T130" s="132">
        <f>SUM(T131:T188)</f>
        <v>0</v>
      </c>
      <c r="AR130" s="126" t="s">
        <v>80</v>
      </c>
      <c r="AT130" s="133" t="s">
        <v>72</v>
      </c>
      <c r="AU130" s="133" t="s">
        <v>80</v>
      </c>
      <c r="AY130" s="126" t="s">
        <v>241</v>
      </c>
      <c r="BK130" s="134">
        <f>SUM(BK131:BK188)</f>
        <v>0</v>
      </c>
    </row>
    <row r="131" spans="2:65" s="1" customFormat="1" ht="33" customHeight="1">
      <c r="B131" s="32"/>
      <c r="C131" s="137" t="s">
        <v>80</v>
      </c>
      <c r="D131" s="137" t="s">
        <v>243</v>
      </c>
      <c r="E131" s="138" t="s">
        <v>3653</v>
      </c>
      <c r="F131" s="139" t="s">
        <v>3654</v>
      </c>
      <c r="G131" s="140" t="s">
        <v>254</v>
      </c>
      <c r="H131" s="141">
        <v>61.508000000000003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247</v>
      </c>
      <c r="AT131" s="149" t="s">
        <v>243</v>
      </c>
      <c r="AU131" s="149" t="s">
        <v>86</v>
      </c>
      <c r="AY131" s="17" t="s">
        <v>241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247</v>
      </c>
      <c r="BM131" s="149" t="s">
        <v>4882</v>
      </c>
    </row>
    <row r="132" spans="2:65" s="12" customFormat="1" ht="12">
      <c r="B132" s="151"/>
      <c r="D132" s="152" t="s">
        <v>249</v>
      </c>
      <c r="E132" s="153" t="s">
        <v>1</v>
      </c>
      <c r="F132" s="154" t="s">
        <v>3656</v>
      </c>
      <c r="H132" s="155">
        <v>61.508000000000003</v>
      </c>
      <c r="I132" s="156"/>
      <c r="L132" s="151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241</v>
      </c>
    </row>
    <row r="133" spans="2:65" s="13" customFormat="1" ht="12">
      <c r="B133" s="159"/>
      <c r="D133" s="152" t="s">
        <v>249</v>
      </c>
      <c r="E133" s="160" t="s">
        <v>1</v>
      </c>
      <c r="F133" s="161" t="s">
        <v>858</v>
      </c>
      <c r="H133" s="162">
        <v>61.508000000000003</v>
      </c>
      <c r="I133" s="163"/>
      <c r="L133" s="159"/>
      <c r="M133" s="164"/>
      <c r="T133" s="165"/>
      <c r="AT133" s="160" t="s">
        <v>249</v>
      </c>
      <c r="AU133" s="160" t="s">
        <v>86</v>
      </c>
      <c r="AV133" s="13" t="s">
        <v>247</v>
      </c>
      <c r="AW133" s="13" t="s">
        <v>30</v>
      </c>
      <c r="AX133" s="13" t="s">
        <v>80</v>
      </c>
      <c r="AY133" s="160" t="s">
        <v>241</v>
      </c>
    </row>
    <row r="134" spans="2:65" s="1" customFormat="1" ht="33" customHeight="1">
      <c r="B134" s="32"/>
      <c r="C134" s="137" t="s">
        <v>86</v>
      </c>
      <c r="D134" s="137" t="s">
        <v>243</v>
      </c>
      <c r="E134" s="138" t="s">
        <v>3501</v>
      </c>
      <c r="F134" s="139" t="s">
        <v>3502</v>
      </c>
      <c r="G134" s="140" t="s">
        <v>254</v>
      </c>
      <c r="H134" s="141">
        <v>86.4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247</v>
      </c>
      <c r="AT134" s="149" t="s">
        <v>243</v>
      </c>
      <c r="AU134" s="149" t="s">
        <v>86</v>
      </c>
      <c r="AY134" s="17" t="s">
        <v>241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247</v>
      </c>
      <c r="BM134" s="149" t="s">
        <v>4883</v>
      </c>
    </row>
    <row r="135" spans="2:65" s="12" customFormat="1" ht="12">
      <c r="B135" s="151"/>
      <c r="D135" s="152" t="s">
        <v>249</v>
      </c>
      <c r="E135" s="153" t="s">
        <v>1</v>
      </c>
      <c r="F135" s="154" t="s">
        <v>4884</v>
      </c>
      <c r="H135" s="155">
        <v>86.4</v>
      </c>
      <c r="I135" s="156"/>
      <c r="L135" s="151"/>
      <c r="M135" s="157"/>
      <c r="T135" s="158"/>
      <c r="AT135" s="153" t="s">
        <v>249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241</v>
      </c>
    </row>
    <row r="136" spans="2:65" s="13" customFormat="1" ht="12">
      <c r="B136" s="159"/>
      <c r="D136" s="152" t="s">
        <v>249</v>
      </c>
      <c r="E136" s="160" t="s">
        <v>1</v>
      </c>
      <c r="F136" s="161" t="s">
        <v>251</v>
      </c>
      <c r="H136" s="162">
        <v>86.4</v>
      </c>
      <c r="I136" s="163"/>
      <c r="L136" s="159"/>
      <c r="M136" s="164"/>
      <c r="T136" s="165"/>
      <c r="AT136" s="160" t="s">
        <v>249</v>
      </c>
      <c r="AU136" s="160" t="s">
        <v>86</v>
      </c>
      <c r="AV136" s="13" t="s">
        <v>247</v>
      </c>
      <c r="AW136" s="13" t="s">
        <v>30</v>
      </c>
      <c r="AX136" s="13" t="s">
        <v>80</v>
      </c>
      <c r="AY136" s="160" t="s">
        <v>241</v>
      </c>
    </row>
    <row r="137" spans="2:65" s="1" customFormat="1" ht="24.25" customHeight="1">
      <c r="B137" s="32"/>
      <c r="C137" s="137" t="s">
        <v>258</v>
      </c>
      <c r="D137" s="137" t="s">
        <v>243</v>
      </c>
      <c r="E137" s="138" t="s">
        <v>3505</v>
      </c>
      <c r="F137" s="139" t="s">
        <v>3506</v>
      </c>
      <c r="G137" s="140" t="s">
        <v>254</v>
      </c>
      <c r="H137" s="141">
        <v>9.7200000000000006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247</v>
      </c>
      <c r="AT137" s="149" t="s">
        <v>243</v>
      </c>
      <c r="AU137" s="149" t="s">
        <v>86</v>
      </c>
      <c r="AY137" s="17" t="s">
        <v>241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247</v>
      </c>
      <c r="BM137" s="149" t="s">
        <v>4885</v>
      </c>
    </row>
    <row r="138" spans="2:65" s="12" customFormat="1" ht="12">
      <c r="B138" s="151"/>
      <c r="D138" s="152" t="s">
        <v>249</v>
      </c>
      <c r="E138" s="153" t="s">
        <v>1</v>
      </c>
      <c r="F138" s="154" t="s">
        <v>4784</v>
      </c>
      <c r="H138" s="155">
        <v>9.7200000000000006</v>
      </c>
      <c r="I138" s="156"/>
      <c r="L138" s="151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241</v>
      </c>
    </row>
    <row r="139" spans="2:65" s="13" customFormat="1" ht="12">
      <c r="B139" s="159"/>
      <c r="D139" s="152" t="s">
        <v>249</v>
      </c>
      <c r="E139" s="160" t="s">
        <v>1</v>
      </c>
      <c r="F139" s="161" t="s">
        <v>251</v>
      </c>
      <c r="H139" s="162">
        <v>9.7200000000000006</v>
      </c>
      <c r="I139" s="163"/>
      <c r="L139" s="159"/>
      <c r="M139" s="164"/>
      <c r="T139" s="165"/>
      <c r="AT139" s="160" t="s">
        <v>249</v>
      </c>
      <c r="AU139" s="160" t="s">
        <v>86</v>
      </c>
      <c r="AV139" s="13" t="s">
        <v>247</v>
      </c>
      <c r="AW139" s="13" t="s">
        <v>30</v>
      </c>
      <c r="AX139" s="13" t="s">
        <v>80</v>
      </c>
      <c r="AY139" s="160" t="s">
        <v>241</v>
      </c>
    </row>
    <row r="140" spans="2:65" s="1" customFormat="1" ht="24.25" customHeight="1">
      <c r="B140" s="32"/>
      <c r="C140" s="137" t="s">
        <v>247</v>
      </c>
      <c r="D140" s="137" t="s">
        <v>243</v>
      </c>
      <c r="E140" s="138" t="s">
        <v>264</v>
      </c>
      <c r="F140" s="139" t="s">
        <v>265</v>
      </c>
      <c r="G140" s="140" t="s">
        <v>254</v>
      </c>
      <c r="H140" s="141">
        <v>254.40299999999999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247</v>
      </c>
      <c r="AT140" s="149" t="s">
        <v>243</v>
      </c>
      <c r="AU140" s="149" t="s">
        <v>86</v>
      </c>
      <c r="AY140" s="17" t="s">
        <v>241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247</v>
      </c>
      <c r="BM140" s="149" t="s">
        <v>4886</v>
      </c>
    </row>
    <row r="141" spans="2:65" s="12" customFormat="1" ht="12">
      <c r="B141" s="151"/>
      <c r="D141" s="152" t="s">
        <v>249</v>
      </c>
      <c r="E141" s="153" t="s">
        <v>1</v>
      </c>
      <c r="F141" s="154" t="s">
        <v>4887</v>
      </c>
      <c r="H141" s="155">
        <v>157.62799999999999</v>
      </c>
      <c r="I141" s="156"/>
      <c r="L141" s="151"/>
      <c r="M141" s="157"/>
      <c r="T141" s="158"/>
      <c r="AT141" s="153" t="s">
        <v>249</v>
      </c>
      <c r="AU141" s="153" t="s">
        <v>86</v>
      </c>
      <c r="AV141" s="12" t="s">
        <v>86</v>
      </c>
      <c r="AW141" s="12" t="s">
        <v>30</v>
      </c>
      <c r="AX141" s="12" t="s">
        <v>73</v>
      </c>
      <c r="AY141" s="153" t="s">
        <v>241</v>
      </c>
    </row>
    <row r="142" spans="2:65" s="14" customFormat="1" ht="12">
      <c r="B142" s="166"/>
      <c r="D142" s="152" t="s">
        <v>249</v>
      </c>
      <c r="E142" s="167" t="s">
        <v>1</v>
      </c>
      <c r="F142" s="168" t="s">
        <v>3512</v>
      </c>
      <c r="H142" s="169">
        <v>157.62799999999999</v>
      </c>
      <c r="I142" s="170"/>
      <c r="L142" s="166"/>
      <c r="M142" s="171"/>
      <c r="T142" s="172"/>
      <c r="AT142" s="167" t="s">
        <v>249</v>
      </c>
      <c r="AU142" s="167" t="s">
        <v>86</v>
      </c>
      <c r="AV142" s="14" t="s">
        <v>258</v>
      </c>
      <c r="AW142" s="14" t="s">
        <v>30</v>
      </c>
      <c r="AX142" s="14" t="s">
        <v>73</v>
      </c>
      <c r="AY142" s="167" t="s">
        <v>241</v>
      </c>
    </row>
    <row r="143" spans="2:65" s="12" customFormat="1" ht="12">
      <c r="B143" s="151"/>
      <c r="D143" s="152" t="s">
        <v>249</v>
      </c>
      <c r="E143" s="153" t="s">
        <v>1</v>
      </c>
      <c r="F143" s="154" t="s">
        <v>4888</v>
      </c>
      <c r="H143" s="155">
        <v>96.775000000000006</v>
      </c>
      <c r="I143" s="156"/>
      <c r="L143" s="151"/>
      <c r="M143" s="157"/>
      <c r="T143" s="158"/>
      <c r="AT143" s="153" t="s">
        <v>249</v>
      </c>
      <c r="AU143" s="153" t="s">
        <v>86</v>
      </c>
      <c r="AV143" s="12" t="s">
        <v>86</v>
      </c>
      <c r="AW143" s="12" t="s">
        <v>30</v>
      </c>
      <c r="AX143" s="12" t="s">
        <v>73</v>
      </c>
      <c r="AY143" s="153" t="s">
        <v>241</v>
      </c>
    </row>
    <row r="144" spans="2:65" s="14" customFormat="1" ht="12">
      <c r="B144" s="166"/>
      <c r="D144" s="152" t="s">
        <v>249</v>
      </c>
      <c r="E144" s="167" t="s">
        <v>1</v>
      </c>
      <c r="F144" s="168" t="s">
        <v>3514</v>
      </c>
      <c r="H144" s="169">
        <v>96.775000000000006</v>
      </c>
      <c r="I144" s="170"/>
      <c r="L144" s="166"/>
      <c r="M144" s="171"/>
      <c r="T144" s="172"/>
      <c r="AT144" s="167" t="s">
        <v>249</v>
      </c>
      <c r="AU144" s="167" t="s">
        <v>86</v>
      </c>
      <c r="AV144" s="14" t="s">
        <v>258</v>
      </c>
      <c r="AW144" s="14" t="s">
        <v>30</v>
      </c>
      <c r="AX144" s="14" t="s">
        <v>73</v>
      </c>
      <c r="AY144" s="167" t="s">
        <v>241</v>
      </c>
    </row>
    <row r="145" spans="2:65" s="13" customFormat="1" ht="12">
      <c r="B145" s="159"/>
      <c r="D145" s="152" t="s">
        <v>249</v>
      </c>
      <c r="E145" s="160" t="s">
        <v>1</v>
      </c>
      <c r="F145" s="161" t="s">
        <v>251</v>
      </c>
      <c r="H145" s="162">
        <v>254.40299999999999</v>
      </c>
      <c r="I145" s="163"/>
      <c r="L145" s="159"/>
      <c r="M145" s="164"/>
      <c r="T145" s="165"/>
      <c r="AT145" s="160" t="s">
        <v>249</v>
      </c>
      <c r="AU145" s="160" t="s">
        <v>86</v>
      </c>
      <c r="AV145" s="13" t="s">
        <v>247</v>
      </c>
      <c r="AW145" s="13" t="s">
        <v>30</v>
      </c>
      <c r="AX145" s="13" t="s">
        <v>80</v>
      </c>
      <c r="AY145" s="160" t="s">
        <v>241</v>
      </c>
    </row>
    <row r="146" spans="2:65" s="1" customFormat="1" ht="33" customHeight="1">
      <c r="B146" s="32"/>
      <c r="C146" s="137" t="s">
        <v>269</v>
      </c>
      <c r="D146" s="137" t="s">
        <v>243</v>
      </c>
      <c r="E146" s="138" t="s">
        <v>270</v>
      </c>
      <c r="F146" s="139" t="s">
        <v>271</v>
      </c>
      <c r="G146" s="140" t="s">
        <v>254</v>
      </c>
      <c r="H146" s="141">
        <v>60.853000000000002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247</v>
      </c>
      <c r="AT146" s="149" t="s">
        <v>243</v>
      </c>
      <c r="AU146" s="149" t="s">
        <v>86</v>
      </c>
      <c r="AY146" s="17" t="s">
        <v>241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247</v>
      </c>
      <c r="BM146" s="149" t="s">
        <v>4889</v>
      </c>
    </row>
    <row r="147" spans="2:65" s="12" customFormat="1" ht="12">
      <c r="B147" s="151"/>
      <c r="D147" s="152" t="s">
        <v>249</v>
      </c>
      <c r="E147" s="153" t="s">
        <v>1</v>
      </c>
      <c r="F147" s="154" t="s">
        <v>4890</v>
      </c>
      <c r="H147" s="155">
        <v>60.853000000000002</v>
      </c>
      <c r="I147" s="156"/>
      <c r="L147" s="151"/>
      <c r="M147" s="157"/>
      <c r="T147" s="158"/>
      <c r="AT147" s="153" t="s">
        <v>249</v>
      </c>
      <c r="AU147" s="153" t="s">
        <v>86</v>
      </c>
      <c r="AV147" s="12" t="s">
        <v>86</v>
      </c>
      <c r="AW147" s="12" t="s">
        <v>30</v>
      </c>
      <c r="AX147" s="12" t="s">
        <v>73</v>
      </c>
      <c r="AY147" s="153" t="s">
        <v>241</v>
      </c>
    </row>
    <row r="148" spans="2:65" s="13" customFormat="1" ht="12">
      <c r="B148" s="159"/>
      <c r="D148" s="152" t="s">
        <v>249</v>
      </c>
      <c r="E148" s="160" t="s">
        <v>1</v>
      </c>
      <c r="F148" s="161" t="s">
        <v>3517</v>
      </c>
      <c r="H148" s="162">
        <v>60.853000000000002</v>
      </c>
      <c r="I148" s="163"/>
      <c r="L148" s="159"/>
      <c r="M148" s="164"/>
      <c r="T148" s="165"/>
      <c r="AT148" s="160" t="s">
        <v>249</v>
      </c>
      <c r="AU148" s="160" t="s">
        <v>86</v>
      </c>
      <c r="AV148" s="13" t="s">
        <v>247</v>
      </c>
      <c r="AW148" s="13" t="s">
        <v>30</v>
      </c>
      <c r="AX148" s="13" t="s">
        <v>80</v>
      </c>
      <c r="AY148" s="160" t="s">
        <v>241</v>
      </c>
    </row>
    <row r="149" spans="2:65" s="1" customFormat="1" ht="37.75" customHeight="1">
      <c r="B149" s="32"/>
      <c r="C149" s="137" t="s">
        <v>274</v>
      </c>
      <c r="D149" s="137" t="s">
        <v>243</v>
      </c>
      <c r="E149" s="138" t="s">
        <v>275</v>
      </c>
      <c r="F149" s="139" t="s">
        <v>276</v>
      </c>
      <c r="G149" s="140" t="s">
        <v>254</v>
      </c>
      <c r="H149" s="141">
        <v>912.79499999999996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39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247</v>
      </c>
      <c r="AT149" s="149" t="s">
        <v>243</v>
      </c>
      <c r="AU149" s="149" t="s">
        <v>86</v>
      </c>
      <c r="AY149" s="17" t="s">
        <v>241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247</v>
      </c>
      <c r="BM149" s="149" t="s">
        <v>4891</v>
      </c>
    </row>
    <row r="150" spans="2:65" s="12" customFormat="1" ht="12">
      <c r="B150" s="151"/>
      <c r="D150" s="152" t="s">
        <v>249</v>
      </c>
      <c r="E150" s="153" t="s">
        <v>1</v>
      </c>
      <c r="F150" s="154" t="s">
        <v>4892</v>
      </c>
      <c r="H150" s="155">
        <v>912.79499999999996</v>
      </c>
      <c r="I150" s="156"/>
      <c r="L150" s="151"/>
      <c r="M150" s="157"/>
      <c r="T150" s="158"/>
      <c r="AT150" s="153" t="s">
        <v>249</v>
      </c>
      <c r="AU150" s="153" t="s">
        <v>86</v>
      </c>
      <c r="AV150" s="12" t="s">
        <v>86</v>
      </c>
      <c r="AW150" s="12" t="s">
        <v>30</v>
      </c>
      <c r="AX150" s="12" t="s">
        <v>73</v>
      </c>
      <c r="AY150" s="153" t="s">
        <v>241</v>
      </c>
    </row>
    <row r="151" spans="2:65" s="13" customFormat="1" ht="12">
      <c r="B151" s="159"/>
      <c r="D151" s="152" t="s">
        <v>249</v>
      </c>
      <c r="E151" s="160" t="s">
        <v>1</v>
      </c>
      <c r="F151" s="161" t="s">
        <v>251</v>
      </c>
      <c r="H151" s="162">
        <v>912.79499999999996</v>
      </c>
      <c r="I151" s="163"/>
      <c r="L151" s="159"/>
      <c r="M151" s="164"/>
      <c r="T151" s="165"/>
      <c r="AT151" s="160" t="s">
        <v>249</v>
      </c>
      <c r="AU151" s="160" t="s">
        <v>86</v>
      </c>
      <c r="AV151" s="13" t="s">
        <v>247</v>
      </c>
      <c r="AW151" s="13" t="s">
        <v>30</v>
      </c>
      <c r="AX151" s="13" t="s">
        <v>80</v>
      </c>
      <c r="AY151" s="160" t="s">
        <v>241</v>
      </c>
    </row>
    <row r="152" spans="2:65" s="1" customFormat="1" ht="33" customHeight="1">
      <c r="B152" s="32"/>
      <c r="C152" s="137" t="s">
        <v>279</v>
      </c>
      <c r="D152" s="137" t="s">
        <v>243</v>
      </c>
      <c r="E152" s="138" t="s">
        <v>280</v>
      </c>
      <c r="F152" s="139" t="s">
        <v>281</v>
      </c>
      <c r="G152" s="140" t="s">
        <v>282</v>
      </c>
      <c r="H152" s="141">
        <v>109.535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39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247</v>
      </c>
      <c r="AT152" s="149" t="s">
        <v>243</v>
      </c>
      <c r="AU152" s="149" t="s">
        <v>86</v>
      </c>
      <c r="AY152" s="17" t="s">
        <v>241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86</v>
      </c>
      <c r="BK152" s="150">
        <f>ROUND(I152*H152,2)</f>
        <v>0</v>
      </c>
      <c r="BL152" s="17" t="s">
        <v>247</v>
      </c>
      <c r="BM152" s="149" t="s">
        <v>4893</v>
      </c>
    </row>
    <row r="153" spans="2:65" s="12" customFormat="1" ht="12">
      <c r="B153" s="151"/>
      <c r="D153" s="152" t="s">
        <v>249</v>
      </c>
      <c r="E153" s="153" t="s">
        <v>1</v>
      </c>
      <c r="F153" s="154" t="s">
        <v>4894</v>
      </c>
      <c r="H153" s="155">
        <v>109.535</v>
      </c>
      <c r="I153" s="156"/>
      <c r="L153" s="151"/>
      <c r="M153" s="157"/>
      <c r="T153" s="158"/>
      <c r="AT153" s="153" t="s">
        <v>249</v>
      </c>
      <c r="AU153" s="153" t="s">
        <v>86</v>
      </c>
      <c r="AV153" s="12" t="s">
        <v>86</v>
      </c>
      <c r="AW153" s="12" t="s">
        <v>30</v>
      </c>
      <c r="AX153" s="12" t="s">
        <v>73</v>
      </c>
      <c r="AY153" s="153" t="s">
        <v>241</v>
      </c>
    </row>
    <row r="154" spans="2:65" s="13" customFormat="1" ht="12">
      <c r="B154" s="159"/>
      <c r="D154" s="152" t="s">
        <v>249</v>
      </c>
      <c r="E154" s="160" t="s">
        <v>1</v>
      </c>
      <c r="F154" s="161" t="s">
        <v>251</v>
      </c>
      <c r="H154" s="162">
        <v>109.535</v>
      </c>
      <c r="I154" s="163"/>
      <c r="L154" s="159"/>
      <c r="M154" s="164"/>
      <c r="T154" s="165"/>
      <c r="AT154" s="160" t="s">
        <v>249</v>
      </c>
      <c r="AU154" s="160" t="s">
        <v>86</v>
      </c>
      <c r="AV154" s="13" t="s">
        <v>247</v>
      </c>
      <c r="AW154" s="13" t="s">
        <v>30</v>
      </c>
      <c r="AX154" s="13" t="s">
        <v>80</v>
      </c>
      <c r="AY154" s="160" t="s">
        <v>241</v>
      </c>
    </row>
    <row r="155" spans="2:65" s="1" customFormat="1" ht="24.25" customHeight="1">
      <c r="B155" s="32"/>
      <c r="C155" s="137" t="s">
        <v>285</v>
      </c>
      <c r="D155" s="137" t="s">
        <v>243</v>
      </c>
      <c r="E155" s="138" t="s">
        <v>286</v>
      </c>
      <c r="F155" s="139" t="s">
        <v>287</v>
      </c>
      <c r="G155" s="140" t="s">
        <v>254</v>
      </c>
      <c r="H155" s="141">
        <v>96.775000000000006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39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247</v>
      </c>
      <c r="AT155" s="149" t="s">
        <v>243</v>
      </c>
      <c r="AU155" s="149" t="s">
        <v>86</v>
      </c>
      <c r="AY155" s="17" t="s">
        <v>241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86</v>
      </c>
      <c r="BK155" s="150">
        <f>ROUND(I155*H155,2)</f>
        <v>0</v>
      </c>
      <c r="BL155" s="17" t="s">
        <v>247</v>
      </c>
      <c r="BM155" s="149" t="s">
        <v>4895</v>
      </c>
    </row>
    <row r="156" spans="2:65" s="12" customFormat="1" ht="12">
      <c r="B156" s="151"/>
      <c r="D156" s="152" t="s">
        <v>249</v>
      </c>
      <c r="E156" s="153" t="s">
        <v>1</v>
      </c>
      <c r="F156" s="154" t="s">
        <v>3670</v>
      </c>
      <c r="H156" s="155">
        <v>61.508000000000003</v>
      </c>
      <c r="I156" s="156"/>
      <c r="L156" s="151"/>
      <c r="M156" s="157"/>
      <c r="T156" s="158"/>
      <c r="AT156" s="153" t="s">
        <v>249</v>
      </c>
      <c r="AU156" s="153" t="s">
        <v>86</v>
      </c>
      <c r="AV156" s="12" t="s">
        <v>86</v>
      </c>
      <c r="AW156" s="12" t="s">
        <v>30</v>
      </c>
      <c r="AX156" s="12" t="s">
        <v>73</v>
      </c>
      <c r="AY156" s="153" t="s">
        <v>241</v>
      </c>
    </row>
    <row r="157" spans="2:65" s="12" customFormat="1" ht="12">
      <c r="B157" s="151"/>
      <c r="D157" s="152" t="s">
        <v>249</v>
      </c>
      <c r="E157" s="153" t="s">
        <v>1</v>
      </c>
      <c r="F157" s="154" t="s">
        <v>3671</v>
      </c>
      <c r="H157" s="155">
        <v>-22.826000000000001</v>
      </c>
      <c r="I157" s="156"/>
      <c r="L157" s="151"/>
      <c r="M157" s="157"/>
      <c r="T157" s="158"/>
      <c r="AT157" s="153" t="s">
        <v>249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241</v>
      </c>
    </row>
    <row r="158" spans="2:65" s="14" customFormat="1" ht="12">
      <c r="B158" s="166"/>
      <c r="D158" s="152" t="s">
        <v>249</v>
      </c>
      <c r="E158" s="167" t="s">
        <v>1</v>
      </c>
      <c r="F158" s="168" t="s">
        <v>3672</v>
      </c>
      <c r="H158" s="169">
        <v>38.682000000000002</v>
      </c>
      <c r="I158" s="170"/>
      <c r="L158" s="166"/>
      <c r="M158" s="171"/>
      <c r="T158" s="172"/>
      <c r="AT158" s="167" t="s">
        <v>249</v>
      </c>
      <c r="AU158" s="167" t="s">
        <v>86</v>
      </c>
      <c r="AV158" s="14" t="s">
        <v>258</v>
      </c>
      <c r="AW158" s="14" t="s">
        <v>30</v>
      </c>
      <c r="AX158" s="14" t="s">
        <v>73</v>
      </c>
      <c r="AY158" s="167" t="s">
        <v>241</v>
      </c>
    </row>
    <row r="159" spans="2:65" s="12" customFormat="1" ht="12">
      <c r="B159" s="151"/>
      <c r="D159" s="152" t="s">
        <v>249</v>
      </c>
      <c r="E159" s="153" t="s">
        <v>1</v>
      </c>
      <c r="F159" s="154" t="s">
        <v>4896</v>
      </c>
      <c r="H159" s="155">
        <v>50.4</v>
      </c>
      <c r="I159" s="156"/>
      <c r="L159" s="151"/>
      <c r="M159" s="157"/>
      <c r="T159" s="158"/>
      <c r="AT159" s="153" t="s">
        <v>249</v>
      </c>
      <c r="AU159" s="153" t="s">
        <v>86</v>
      </c>
      <c r="AV159" s="12" t="s">
        <v>86</v>
      </c>
      <c r="AW159" s="12" t="s">
        <v>30</v>
      </c>
      <c r="AX159" s="12" t="s">
        <v>73</v>
      </c>
      <c r="AY159" s="153" t="s">
        <v>241</v>
      </c>
    </row>
    <row r="160" spans="2:65" s="12" customFormat="1" ht="12">
      <c r="B160" s="151"/>
      <c r="D160" s="152" t="s">
        <v>249</v>
      </c>
      <c r="E160" s="153" t="s">
        <v>1</v>
      </c>
      <c r="F160" s="154" t="s">
        <v>3674</v>
      </c>
      <c r="H160" s="155">
        <v>-1.022</v>
      </c>
      <c r="I160" s="156"/>
      <c r="L160" s="151"/>
      <c r="M160" s="157"/>
      <c r="T160" s="158"/>
      <c r="AT160" s="153" t="s">
        <v>249</v>
      </c>
      <c r="AU160" s="153" t="s">
        <v>86</v>
      </c>
      <c r="AV160" s="12" t="s">
        <v>86</v>
      </c>
      <c r="AW160" s="12" t="s">
        <v>30</v>
      </c>
      <c r="AX160" s="12" t="s">
        <v>73</v>
      </c>
      <c r="AY160" s="153" t="s">
        <v>241</v>
      </c>
    </row>
    <row r="161" spans="2:65" s="14" customFormat="1" ht="12">
      <c r="B161" s="166"/>
      <c r="D161" s="152" t="s">
        <v>249</v>
      </c>
      <c r="E161" s="167" t="s">
        <v>1</v>
      </c>
      <c r="F161" s="168" t="s">
        <v>3600</v>
      </c>
      <c r="H161" s="169">
        <v>49.378</v>
      </c>
      <c r="I161" s="170"/>
      <c r="L161" s="166"/>
      <c r="M161" s="171"/>
      <c r="T161" s="172"/>
      <c r="AT161" s="167" t="s">
        <v>249</v>
      </c>
      <c r="AU161" s="167" t="s">
        <v>86</v>
      </c>
      <c r="AV161" s="14" t="s">
        <v>258</v>
      </c>
      <c r="AW161" s="14" t="s">
        <v>30</v>
      </c>
      <c r="AX161" s="14" t="s">
        <v>73</v>
      </c>
      <c r="AY161" s="167" t="s">
        <v>241</v>
      </c>
    </row>
    <row r="162" spans="2:65" s="12" customFormat="1" ht="12">
      <c r="B162" s="151"/>
      <c r="D162" s="152" t="s">
        <v>249</v>
      </c>
      <c r="E162" s="153" t="s">
        <v>1</v>
      </c>
      <c r="F162" s="154" t="s">
        <v>4784</v>
      </c>
      <c r="H162" s="155">
        <v>9.7200000000000006</v>
      </c>
      <c r="I162" s="156"/>
      <c r="L162" s="151"/>
      <c r="M162" s="157"/>
      <c r="T162" s="158"/>
      <c r="AT162" s="153" t="s">
        <v>249</v>
      </c>
      <c r="AU162" s="153" t="s">
        <v>86</v>
      </c>
      <c r="AV162" s="12" t="s">
        <v>86</v>
      </c>
      <c r="AW162" s="12" t="s">
        <v>30</v>
      </c>
      <c r="AX162" s="12" t="s">
        <v>73</v>
      </c>
      <c r="AY162" s="153" t="s">
        <v>241</v>
      </c>
    </row>
    <row r="163" spans="2:65" s="12" customFormat="1" ht="12">
      <c r="B163" s="151"/>
      <c r="D163" s="152" t="s">
        <v>249</v>
      </c>
      <c r="E163" s="153" t="s">
        <v>1</v>
      </c>
      <c r="F163" s="154" t="s">
        <v>4897</v>
      </c>
      <c r="H163" s="155">
        <v>-1.0049999999999999</v>
      </c>
      <c r="I163" s="156"/>
      <c r="L163" s="151"/>
      <c r="M163" s="157"/>
      <c r="T163" s="158"/>
      <c r="AT163" s="153" t="s">
        <v>249</v>
      </c>
      <c r="AU163" s="153" t="s">
        <v>86</v>
      </c>
      <c r="AV163" s="12" t="s">
        <v>86</v>
      </c>
      <c r="AW163" s="12" t="s">
        <v>30</v>
      </c>
      <c r="AX163" s="12" t="s">
        <v>73</v>
      </c>
      <c r="AY163" s="153" t="s">
        <v>241</v>
      </c>
    </row>
    <row r="164" spans="2:65" s="14" customFormat="1" ht="12">
      <c r="B164" s="166"/>
      <c r="D164" s="152" t="s">
        <v>249</v>
      </c>
      <c r="E164" s="167" t="s">
        <v>1</v>
      </c>
      <c r="F164" s="168" t="s">
        <v>3603</v>
      </c>
      <c r="H164" s="169">
        <v>8.7149999999999999</v>
      </c>
      <c r="I164" s="170"/>
      <c r="L164" s="166"/>
      <c r="M164" s="171"/>
      <c r="T164" s="172"/>
      <c r="AT164" s="167" t="s">
        <v>249</v>
      </c>
      <c r="AU164" s="167" t="s">
        <v>86</v>
      </c>
      <c r="AV164" s="14" t="s">
        <v>258</v>
      </c>
      <c r="AW164" s="14" t="s">
        <v>30</v>
      </c>
      <c r="AX164" s="14" t="s">
        <v>73</v>
      </c>
      <c r="AY164" s="167" t="s">
        <v>241</v>
      </c>
    </row>
    <row r="165" spans="2:65" s="13" customFormat="1" ht="12">
      <c r="B165" s="159"/>
      <c r="D165" s="152" t="s">
        <v>249</v>
      </c>
      <c r="E165" s="160" t="s">
        <v>1</v>
      </c>
      <c r="F165" s="161" t="s">
        <v>251</v>
      </c>
      <c r="H165" s="162">
        <v>96.774999999999991</v>
      </c>
      <c r="I165" s="163"/>
      <c r="L165" s="159"/>
      <c r="M165" s="164"/>
      <c r="T165" s="165"/>
      <c r="AT165" s="160" t="s">
        <v>249</v>
      </c>
      <c r="AU165" s="160" t="s">
        <v>86</v>
      </c>
      <c r="AV165" s="13" t="s">
        <v>247</v>
      </c>
      <c r="AW165" s="13" t="s">
        <v>30</v>
      </c>
      <c r="AX165" s="13" t="s">
        <v>80</v>
      </c>
      <c r="AY165" s="160" t="s">
        <v>241</v>
      </c>
    </row>
    <row r="166" spans="2:65" s="1" customFormat="1" ht="24.25" customHeight="1">
      <c r="B166" s="32"/>
      <c r="C166" s="137" t="s">
        <v>290</v>
      </c>
      <c r="D166" s="137" t="s">
        <v>243</v>
      </c>
      <c r="E166" s="138" t="s">
        <v>3604</v>
      </c>
      <c r="F166" s="139" t="s">
        <v>3605</v>
      </c>
      <c r="G166" s="140" t="s">
        <v>254</v>
      </c>
      <c r="H166" s="141">
        <v>36.677999999999997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39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247</v>
      </c>
      <c r="AT166" s="149" t="s">
        <v>243</v>
      </c>
      <c r="AU166" s="149" t="s">
        <v>86</v>
      </c>
      <c r="AY166" s="17" t="s">
        <v>241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86</v>
      </c>
      <c r="BK166" s="150">
        <f>ROUND(I166*H166,2)</f>
        <v>0</v>
      </c>
      <c r="BL166" s="17" t="s">
        <v>247</v>
      </c>
      <c r="BM166" s="149" t="s">
        <v>4898</v>
      </c>
    </row>
    <row r="167" spans="2:65" s="12" customFormat="1" ht="12">
      <c r="B167" s="151"/>
      <c r="D167" s="152" t="s">
        <v>249</v>
      </c>
      <c r="E167" s="153" t="s">
        <v>1</v>
      </c>
      <c r="F167" s="154" t="s">
        <v>4899</v>
      </c>
      <c r="H167" s="155">
        <v>37.799999999999997</v>
      </c>
      <c r="I167" s="156"/>
      <c r="L167" s="151"/>
      <c r="M167" s="157"/>
      <c r="T167" s="158"/>
      <c r="AT167" s="153" t="s">
        <v>249</v>
      </c>
      <c r="AU167" s="153" t="s">
        <v>86</v>
      </c>
      <c r="AV167" s="12" t="s">
        <v>86</v>
      </c>
      <c r="AW167" s="12" t="s">
        <v>30</v>
      </c>
      <c r="AX167" s="12" t="s">
        <v>73</v>
      </c>
      <c r="AY167" s="153" t="s">
        <v>241</v>
      </c>
    </row>
    <row r="168" spans="2:65" s="12" customFormat="1" ht="12">
      <c r="B168" s="151"/>
      <c r="D168" s="152" t="s">
        <v>249</v>
      </c>
      <c r="E168" s="153" t="s">
        <v>1</v>
      </c>
      <c r="F168" s="154" t="s">
        <v>4900</v>
      </c>
      <c r="H168" s="155">
        <v>-1.1220000000000001</v>
      </c>
      <c r="I168" s="156"/>
      <c r="L168" s="151"/>
      <c r="M168" s="157"/>
      <c r="T168" s="158"/>
      <c r="AT168" s="153" t="s">
        <v>249</v>
      </c>
      <c r="AU168" s="153" t="s">
        <v>86</v>
      </c>
      <c r="AV168" s="12" t="s">
        <v>86</v>
      </c>
      <c r="AW168" s="12" t="s">
        <v>30</v>
      </c>
      <c r="AX168" s="12" t="s">
        <v>73</v>
      </c>
      <c r="AY168" s="153" t="s">
        <v>241</v>
      </c>
    </row>
    <row r="169" spans="2:65" s="13" customFormat="1" ht="12">
      <c r="B169" s="159"/>
      <c r="D169" s="152" t="s">
        <v>249</v>
      </c>
      <c r="E169" s="160" t="s">
        <v>1</v>
      </c>
      <c r="F169" s="161" t="s">
        <v>251</v>
      </c>
      <c r="H169" s="162">
        <v>36.677999999999997</v>
      </c>
      <c r="I169" s="163"/>
      <c r="L169" s="159"/>
      <c r="M169" s="164"/>
      <c r="T169" s="165"/>
      <c r="AT169" s="160" t="s">
        <v>249</v>
      </c>
      <c r="AU169" s="160" t="s">
        <v>86</v>
      </c>
      <c r="AV169" s="13" t="s">
        <v>247</v>
      </c>
      <c r="AW169" s="13" t="s">
        <v>30</v>
      </c>
      <c r="AX169" s="13" t="s">
        <v>80</v>
      </c>
      <c r="AY169" s="160" t="s">
        <v>241</v>
      </c>
    </row>
    <row r="170" spans="2:65" s="1" customFormat="1" ht="16.5" customHeight="1">
      <c r="B170" s="32"/>
      <c r="C170" s="173" t="s">
        <v>296</v>
      </c>
      <c r="D170" s="173" t="s">
        <v>319</v>
      </c>
      <c r="E170" s="174" t="s">
        <v>3608</v>
      </c>
      <c r="F170" s="175" t="s">
        <v>3609</v>
      </c>
      <c r="G170" s="176" t="s">
        <v>282</v>
      </c>
      <c r="H170" s="177">
        <v>66.02</v>
      </c>
      <c r="I170" s="178"/>
      <c r="J170" s="179">
        <f>ROUND(I170*H170,2)</f>
        <v>0</v>
      </c>
      <c r="K170" s="180"/>
      <c r="L170" s="181"/>
      <c r="M170" s="182" t="s">
        <v>1</v>
      </c>
      <c r="N170" s="183" t="s">
        <v>39</v>
      </c>
      <c r="P170" s="147">
        <f>O170*H170</f>
        <v>0</v>
      </c>
      <c r="Q170" s="147">
        <v>1</v>
      </c>
      <c r="R170" s="147">
        <f>Q170*H170</f>
        <v>66.02</v>
      </c>
      <c r="S170" s="147">
        <v>0</v>
      </c>
      <c r="T170" s="148">
        <f>S170*H170</f>
        <v>0</v>
      </c>
      <c r="AR170" s="149" t="s">
        <v>285</v>
      </c>
      <c r="AT170" s="149" t="s">
        <v>319</v>
      </c>
      <c r="AU170" s="149" t="s">
        <v>86</v>
      </c>
      <c r="AY170" s="17" t="s">
        <v>241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86</v>
      </c>
      <c r="BK170" s="150">
        <f>ROUND(I170*H170,2)</f>
        <v>0</v>
      </c>
      <c r="BL170" s="17" t="s">
        <v>247</v>
      </c>
      <c r="BM170" s="149" t="s">
        <v>4901</v>
      </c>
    </row>
    <row r="171" spans="2:65" s="12" customFormat="1" ht="12">
      <c r="B171" s="151"/>
      <c r="D171" s="152" t="s">
        <v>249</v>
      </c>
      <c r="E171" s="153" t="s">
        <v>1</v>
      </c>
      <c r="F171" s="154" t="s">
        <v>4902</v>
      </c>
      <c r="H171" s="155">
        <v>66.02</v>
      </c>
      <c r="I171" s="156"/>
      <c r="L171" s="151"/>
      <c r="M171" s="157"/>
      <c r="T171" s="158"/>
      <c r="AT171" s="153" t="s">
        <v>249</v>
      </c>
      <c r="AU171" s="153" t="s">
        <v>86</v>
      </c>
      <c r="AV171" s="12" t="s">
        <v>86</v>
      </c>
      <c r="AW171" s="12" t="s">
        <v>30</v>
      </c>
      <c r="AX171" s="12" t="s">
        <v>73</v>
      </c>
      <c r="AY171" s="153" t="s">
        <v>241</v>
      </c>
    </row>
    <row r="172" spans="2:65" s="13" customFormat="1" ht="12">
      <c r="B172" s="159"/>
      <c r="D172" s="152" t="s">
        <v>249</v>
      </c>
      <c r="E172" s="160" t="s">
        <v>1</v>
      </c>
      <c r="F172" s="161" t="s">
        <v>251</v>
      </c>
      <c r="H172" s="162">
        <v>66.02</v>
      </c>
      <c r="I172" s="163"/>
      <c r="L172" s="159"/>
      <c r="M172" s="164"/>
      <c r="T172" s="165"/>
      <c r="AT172" s="160" t="s">
        <v>249</v>
      </c>
      <c r="AU172" s="160" t="s">
        <v>86</v>
      </c>
      <c r="AV172" s="13" t="s">
        <v>247</v>
      </c>
      <c r="AW172" s="13" t="s">
        <v>30</v>
      </c>
      <c r="AX172" s="13" t="s">
        <v>80</v>
      </c>
      <c r="AY172" s="160" t="s">
        <v>241</v>
      </c>
    </row>
    <row r="173" spans="2:65" s="1" customFormat="1" ht="24.25" customHeight="1">
      <c r="B173" s="32"/>
      <c r="C173" s="137" t="s">
        <v>304</v>
      </c>
      <c r="D173" s="137" t="s">
        <v>243</v>
      </c>
      <c r="E173" s="138" t="s">
        <v>3535</v>
      </c>
      <c r="F173" s="139" t="s">
        <v>3536</v>
      </c>
      <c r="G173" s="140" t="s">
        <v>254</v>
      </c>
      <c r="H173" s="141">
        <v>9.3119999999999994</v>
      </c>
      <c r="I173" s="142"/>
      <c r="J173" s="143">
        <f>ROUND(I173*H173,2)</f>
        <v>0</v>
      </c>
      <c r="K173" s="144"/>
      <c r="L173" s="32"/>
      <c r="M173" s="145" t="s">
        <v>1</v>
      </c>
      <c r="N173" s="146" t="s">
        <v>39</v>
      </c>
      <c r="P173" s="147">
        <f>O173*H173</f>
        <v>0</v>
      </c>
      <c r="Q173" s="147">
        <v>1.8907700000000001</v>
      </c>
      <c r="R173" s="147">
        <f>Q173*H173</f>
        <v>17.60685024</v>
      </c>
      <c r="S173" s="147">
        <v>0</v>
      </c>
      <c r="T173" s="148">
        <f>S173*H173</f>
        <v>0</v>
      </c>
      <c r="AR173" s="149" t="s">
        <v>247</v>
      </c>
      <c r="AT173" s="149" t="s">
        <v>243</v>
      </c>
      <c r="AU173" s="149" t="s">
        <v>86</v>
      </c>
      <c r="AY173" s="17" t="s">
        <v>241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86</v>
      </c>
      <c r="BK173" s="150">
        <f>ROUND(I173*H173,2)</f>
        <v>0</v>
      </c>
      <c r="BL173" s="17" t="s">
        <v>247</v>
      </c>
      <c r="BM173" s="149" t="s">
        <v>4903</v>
      </c>
    </row>
    <row r="174" spans="2:65" s="12" customFormat="1" ht="12">
      <c r="B174" s="151"/>
      <c r="D174" s="152" t="s">
        <v>249</v>
      </c>
      <c r="E174" s="153" t="s">
        <v>1</v>
      </c>
      <c r="F174" s="154" t="s">
        <v>4904</v>
      </c>
      <c r="H174" s="155">
        <v>7.2</v>
      </c>
      <c r="I174" s="156"/>
      <c r="L174" s="151"/>
      <c r="M174" s="157"/>
      <c r="T174" s="158"/>
      <c r="AT174" s="153" t="s">
        <v>249</v>
      </c>
      <c r="AU174" s="153" t="s">
        <v>86</v>
      </c>
      <c r="AV174" s="12" t="s">
        <v>86</v>
      </c>
      <c r="AW174" s="12" t="s">
        <v>30</v>
      </c>
      <c r="AX174" s="12" t="s">
        <v>73</v>
      </c>
      <c r="AY174" s="153" t="s">
        <v>241</v>
      </c>
    </row>
    <row r="175" spans="2:65" s="14" customFormat="1" ht="12">
      <c r="B175" s="166"/>
      <c r="D175" s="152" t="s">
        <v>249</v>
      </c>
      <c r="E175" s="167" t="s">
        <v>1</v>
      </c>
      <c r="F175" s="168" t="s">
        <v>3600</v>
      </c>
      <c r="H175" s="169">
        <v>7.2</v>
      </c>
      <c r="I175" s="170"/>
      <c r="L175" s="166"/>
      <c r="M175" s="171"/>
      <c r="T175" s="172"/>
      <c r="AT175" s="167" t="s">
        <v>249</v>
      </c>
      <c r="AU175" s="167" t="s">
        <v>86</v>
      </c>
      <c r="AV175" s="14" t="s">
        <v>258</v>
      </c>
      <c r="AW175" s="14" t="s">
        <v>30</v>
      </c>
      <c r="AX175" s="14" t="s">
        <v>73</v>
      </c>
      <c r="AY175" s="167" t="s">
        <v>241</v>
      </c>
    </row>
    <row r="176" spans="2:65" s="12" customFormat="1" ht="12">
      <c r="B176" s="151"/>
      <c r="D176" s="152" t="s">
        <v>249</v>
      </c>
      <c r="E176" s="153" t="s">
        <v>1</v>
      </c>
      <c r="F176" s="154" t="s">
        <v>3681</v>
      </c>
      <c r="H176" s="155">
        <v>1.464</v>
      </c>
      <c r="I176" s="156"/>
      <c r="L176" s="151"/>
      <c r="M176" s="157"/>
      <c r="T176" s="158"/>
      <c r="AT176" s="153" t="s">
        <v>249</v>
      </c>
      <c r="AU176" s="153" t="s">
        <v>86</v>
      </c>
      <c r="AV176" s="12" t="s">
        <v>86</v>
      </c>
      <c r="AW176" s="12" t="s">
        <v>30</v>
      </c>
      <c r="AX176" s="12" t="s">
        <v>73</v>
      </c>
      <c r="AY176" s="153" t="s">
        <v>241</v>
      </c>
    </row>
    <row r="177" spans="2:65" s="14" customFormat="1" ht="12">
      <c r="B177" s="166"/>
      <c r="D177" s="152" t="s">
        <v>249</v>
      </c>
      <c r="E177" s="167" t="s">
        <v>1</v>
      </c>
      <c r="F177" s="168" t="s">
        <v>3672</v>
      </c>
      <c r="H177" s="169">
        <v>1.464</v>
      </c>
      <c r="I177" s="170"/>
      <c r="L177" s="166"/>
      <c r="M177" s="171"/>
      <c r="T177" s="172"/>
      <c r="AT177" s="167" t="s">
        <v>249</v>
      </c>
      <c r="AU177" s="167" t="s">
        <v>86</v>
      </c>
      <c r="AV177" s="14" t="s">
        <v>258</v>
      </c>
      <c r="AW177" s="14" t="s">
        <v>30</v>
      </c>
      <c r="AX177" s="14" t="s">
        <v>73</v>
      </c>
      <c r="AY177" s="167" t="s">
        <v>241</v>
      </c>
    </row>
    <row r="178" spans="2:65" s="12" customFormat="1" ht="12">
      <c r="B178" s="151"/>
      <c r="D178" s="152" t="s">
        <v>249</v>
      </c>
      <c r="E178" s="153" t="s">
        <v>1</v>
      </c>
      <c r="F178" s="154" t="s">
        <v>4905</v>
      </c>
      <c r="H178" s="155">
        <v>0.64800000000000002</v>
      </c>
      <c r="I178" s="156"/>
      <c r="L178" s="151"/>
      <c r="M178" s="157"/>
      <c r="T178" s="158"/>
      <c r="AT178" s="153" t="s">
        <v>249</v>
      </c>
      <c r="AU178" s="153" t="s">
        <v>86</v>
      </c>
      <c r="AV178" s="12" t="s">
        <v>86</v>
      </c>
      <c r="AW178" s="12" t="s">
        <v>30</v>
      </c>
      <c r="AX178" s="12" t="s">
        <v>73</v>
      </c>
      <c r="AY178" s="153" t="s">
        <v>241</v>
      </c>
    </row>
    <row r="179" spans="2:65" s="14" customFormat="1" ht="12">
      <c r="B179" s="166"/>
      <c r="D179" s="152" t="s">
        <v>249</v>
      </c>
      <c r="E179" s="167" t="s">
        <v>1</v>
      </c>
      <c r="F179" s="168" t="s">
        <v>3603</v>
      </c>
      <c r="H179" s="169">
        <v>0.64800000000000002</v>
      </c>
      <c r="I179" s="170"/>
      <c r="L179" s="166"/>
      <c r="M179" s="171"/>
      <c r="T179" s="172"/>
      <c r="AT179" s="167" t="s">
        <v>249</v>
      </c>
      <c r="AU179" s="167" t="s">
        <v>86</v>
      </c>
      <c r="AV179" s="14" t="s">
        <v>258</v>
      </c>
      <c r="AW179" s="14" t="s">
        <v>30</v>
      </c>
      <c r="AX179" s="14" t="s">
        <v>73</v>
      </c>
      <c r="AY179" s="167" t="s">
        <v>241</v>
      </c>
    </row>
    <row r="180" spans="2:65" s="13" customFormat="1" ht="12">
      <c r="B180" s="159"/>
      <c r="D180" s="152" t="s">
        <v>249</v>
      </c>
      <c r="E180" s="160" t="s">
        <v>1</v>
      </c>
      <c r="F180" s="161" t="s">
        <v>251</v>
      </c>
      <c r="H180" s="162">
        <v>9.3119999999999994</v>
      </c>
      <c r="I180" s="163"/>
      <c r="L180" s="159"/>
      <c r="M180" s="164"/>
      <c r="T180" s="165"/>
      <c r="AT180" s="160" t="s">
        <v>249</v>
      </c>
      <c r="AU180" s="160" t="s">
        <v>86</v>
      </c>
      <c r="AV180" s="13" t="s">
        <v>247</v>
      </c>
      <c r="AW180" s="13" t="s">
        <v>30</v>
      </c>
      <c r="AX180" s="13" t="s">
        <v>80</v>
      </c>
      <c r="AY180" s="160" t="s">
        <v>241</v>
      </c>
    </row>
    <row r="181" spans="2:65" s="1" customFormat="1" ht="16.5" customHeight="1">
      <c r="B181" s="32"/>
      <c r="C181" s="137" t="s">
        <v>8</v>
      </c>
      <c r="D181" s="137" t="s">
        <v>243</v>
      </c>
      <c r="E181" s="138" t="s">
        <v>3540</v>
      </c>
      <c r="F181" s="139" t="s">
        <v>3541</v>
      </c>
      <c r="G181" s="140" t="s">
        <v>246</v>
      </c>
      <c r="H181" s="141">
        <v>93.125</v>
      </c>
      <c r="I181" s="142"/>
      <c r="J181" s="143">
        <f>ROUND(I181*H181,2)</f>
        <v>0</v>
      </c>
      <c r="K181" s="144"/>
      <c r="L181" s="32"/>
      <c r="M181" s="145" t="s">
        <v>1</v>
      </c>
      <c r="N181" s="146" t="s">
        <v>39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247</v>
      </c>
      <c r="AT181" s="149" t="s">
        <v>243</v>
      </c>
      <c r="AU181" s="149" t="s">
        <v>86</v>
      </c>
      <c r="AY181" s="17" t="s">
        <v>241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86</v>
      </c>
      <c r="BK181" s="150">
        <f>ROUND(I181*H181,2)</f>
        <v>0</v>
      </c>
      <c r="BL181" s="17" t="s">
        <v>247</v>
      </c>
      <c r="BM181" s="149" t="s">
        <v>4906</v>
      </c>
    </row>
    <row r="182" spans="2:65" s="12" customFormat="1" ht="12">
      <c r="B182" s="151"/>
      <c r="D182" s="152" t="s">
        <v>249</v>
      </c>
      <c r="E182" s="153" t="s">
        <v>1</v>
      </c>
      <c r="F182" s="154" t="s">
        <v>4907</v>
      </c>
      <c r="H182" s="155">
        <v>72</v>
      </c>
      <c r="I182" s="156"/>
      <c r="L182" s="151"/>
      <c r="M182" s="157"/>
      <c r="T182" s="158"/>
      <c r="AT182" s="153" t="s">
        <v>249</v>
      </c>
      <c r="AU182" s="153" t="s">
        <v>86</v>
      </c>
      <c r="AV182" s="12" t="s">
        <v>86</v>
      </c>
      <c r="AW182" s="12" t="s">
        <v>30</v>
      </c>
      <c r="AX182" s="12" t="s">
        <v>73</v>
      </c>
      <c r="AY182" s="153" t="s">
        <v>241</v>
      </c>
    </row>
    <row r="183" spans="2:65" s="14" customFormat="1" ht="12">
      <c r="B183" s="166"/>
      <c r="D183" s="152" t="s">
        <v>249</v>
      </c>
      <c r="E183" s="167" t="s">
        <v>1</v>
      </c>
      <c r="F183" s="168" t="s">
        <v>3600</v>
      </c>
      <c r="H183" s="169">
        <v>72</v>
      </c>
      <c r="I183" s="170"/>
      <c r="L183" s="166"/>
      <c r="M183" s="171"/>
      <c r="T183" s="172"/>
      <c r="AT183" s="167" t="s">
        <v>249</v>
      </c>
      <c r="AU183" s="167" t="s">
        <v>86</v>
      </c>
      <c r="AV183" s="14" t="s">
        <v>258</v>
      </c>
      <c r="AW183" s="14" t="s">
        <v>30</v>
      </c>
      <c r="AX183" s="14" t="s">
        <v>73</v>
      </c>
      <c r="AY183" s="167" t="s">
        <v>241</v>
      </c>
    </row>
    <row r="184" spans="2:65" s="12" customFormat="1" ht="12">
      <c r="B184" s="151"/>
      <c r="D184" s="152" t="s">
        <v>249</v>
      </c>
      <c r="E184" s="153" t="s">
        <v>1</v>
      </c>
      <c r="F184" s="154" t="s">
        <v>3684</v>
      </c>
      <c r="H184" s="155">
        <v>14.645</v>
      </c>
      <c r="I184" s="156"/>
      <c r="L184" s="151"/>
      <c r="M184" s="157"/>
      <c r="T184" s="158"/>
      <c r="AT184" s="153" t="s">
        <v>249</v>
      </c>
      <c r="AU184" s="153" t="s">
        <v>86</v>
      </c>
      <c r="AV184" s="12" t="s">
        <v>86</v>
      </c>
      <c r="AW184" s="12" t="s">
        <v>30</v>
      </c>
      <c r="AX184" s="12" t="s">
        <v>73</v>
      </c>
      <c r="AY184" s="153" t="s">
        <v>241</v>
      </c>
    </row>
    <row r="185" spans="2:65" s="14" customFormat="1" ht="12">
      <c r="B185" s="166"/>
      <c r="D185" s="152" t="s">
        <v>249</v>
      </c>
      <c r="E185" s="167" t="s">
        <v>1</v>
      </c>
      <c r="F185" s="168" t="s">
        <v>3672</v>
      </c>
      <c r="H185" s="169">
        <v>14.645</v>
      </c>
      <c r="I185" s="170"/>
      <c r="L185" s="166"/>
      <c r="M185" s="171"/>
      <c r="T185" s="172"/>
      <c r="AT185" s="167" t="s">
        <v>249</v>
      </c>
      <c r="AU185" s="167" t="s">
        <v>86</v>
      </c>
      <c r="AV185" s="14" t="s">
        <v>258</v>
      </c>
      <c r="AW185" s="14" t="s">
        <v>30</v>
      </c>
      <c r="AX185" s="14" t="s">
        <v>73</v>
      </c>
      <c r="AY185" s="167" t="s">
        <v>241</v>
      </c>
    </row>
    <row r="186" spans="2:65" s="12" customFormat="1" ht="12">
      <c r="B186" s="151"/>
      <c r="D186" s="152" t="s">
        <v>249</v>
      </c>
      <c r="E186" s="153" t="s">
        <v>1</v>
      </c>
      <c r="F186" s="154" t="s">
        <v>4821</v>
      </c>
      <c r="H186" s="155">
        <v>6.48</v>
      </c>
      <c r="I186" s="156"/>
      <c r="L186" s="151"/>
      <c r="M186" s="157"/>
      <c r="T186" s="158"/>
      <c r="AT186" s="153" t="s">
        <v>249</v>
      </c>
      <c r="AU186" s="153" t="s">
        <v>86</v>
      </c>
      <c r="AV186" s="12" t="s">
        <v>86</v>
      </c>
      <c r="AW186" s="12" t="s">
        <v>30</v>
      </c>
      <c r="AX186" s="12" t="s">
        <v>73</v>
      </c>
      <c r="AY186" s="153" t="s">
        <v>241</v>
      </c>
    </row>
    <row r="187" spans="2:65" s="14" customFormat="1" ht="12">
      <c r="B187" s="166"/>
      <c r="D187" s="152" t="s">
        <v>249</v>
      </c>
      <c r="E187" s="167" t="s">
        <v>1</v>
      </c>
      <c r="F187" s="168" t="s">
        <v>3603</v>
      </c>
      <c r="H187" s="169">
        <v>6.48</v>
      </c>
      <c r="I187" s="170"/>
      <c r="L187" s="166"/>
      <c r="M187" s="171"/>
      <c r="T187" s="172"/>
      <c r="AT187" s="167" t="s">
        <v>249</v>
      </c>
      <c r="AU187" s="167" t="s">
        <v>86</v>
      </c>
      <c r="AV187" s="14" t="s">
        <v>258</v>
      </c>
      <c r="AW187" s="14" t="s">
        <v>30</v>
      </c>
      <c r="AX187" s="14" t="s">
        <v>73</v>
      </c>
      <c r="AY187" s="167" t="s">
        <v>241</v>
      </c>
    </row>
    <row r="188" spans="2:65" s="13" customFormat="1" ht="12">
      <c r="B188" s="159"/>
      <c r="D188" s="152" t="s">
        <v>249</v>
      </c>
      <c r="E188" s="160" t="s">
        <v>1</v>
      </c>
      <c r="F188" s="161" t="s">
        <v>251</v>
      </c>
      <c r="H188" s="162">
        <v>93.125</v>
      </c>
      <c r="I188" s="163"/>
      <c r="L188" s="159"/>
      <c r="M188" s="164"/>
      <c r="T188" s="165"/>
      <c r="AT188" s="160" t="s">
        <v>249</v>
      </c>
      <c r="AU188" s="160" t="s">
        <v>86</v>
      </c>
      <c r="AV188" s="13" t="s">
        <v>247</v>
      </c>
      <c r="AW188" s="13" t="s">
        <v>30</v>
      </c>
      <c r="AX188" s="13" t="s">
        <v>80</v>
      </c>
      <c r="AY188" s="160" t="s">
        <v>241</v>
      </c>
    </row>
    <row r="189" spans="2:65" s="11" customFormat="1" ht="22.75" customHeight="1">
      <c r="B189" s="125"/>
      <c r="D189" s="126" t="s">
        <v>72</v>
      </c>
      <c r="E189" s="135" t="s">
        <v>86</v>
      </c>
      <c r="F189" s="135" t="s">
        <v>3685</v>
      </c>
      <c r="I189" s="128"/>
      <c r="J189" s="136">
        <f>BK189</f>
        <v>0</v>
      </c>
      <c r="L189" s="125"/>
      <c r="M189" s="130"/>
      <c r="P189" s="131">
        <f>SUM(P190:P204)</f>
        <v>0</v>
      </c>
      <c r="R189" s="131">
        <f>SUM(R190:R204)</f>
        <v>5.4641848599999996</v>
      </c>
      <c r="T189" s="132">
        <f>SUM(T190:T204)</f>
        <v>0</v>
      </c>
      <c r="AR189" s="126" t="s">
        <v>80</v>
      </c>
      <c r="AT189" s="133" t="s">
        <v>72</v>
      </c>
      <c r="AU189" s="133" t="s">
        <v>80</v>
      </c>
      <c r="AY189" s="126" t="s">
        <v>241</v>
      </c>
      <c r="BK189" s="134">
        <f>SUM(BK190:BK204)</f>
        <v>0</v>
      </c>
    </row>
    <row r="190" spans="2:65" s="1" customFormat="1" ht="24.25" customHeight="1">
      <c r="B190" s="32"/>
      <c r="C190" s="137" t="s">
        <v>318</v>
      </c>
      <c r="D190" s="137" t="s">
        <v>243</v>
      </c>
      <c r="E190" s="138" t="s">
        <v>3686</v>
      </c>
      <c r="F190" s="139" t="s">
        <v>3687</v>
      </c>
      <c r="G190" s="140" t="s">
        <v>254</v>
      </c>
      <c r="H190" s="141">
        <v>2.2029999999999998</v>
      </c>
      <c r="I190" s="142"/>
      <c r="J190" s="143">
        <f>ROUND(I190*H190,2)</f>
        <v>0</v>
      </c>
      <c r="K190" s="144"/>
      <c r="L190" s="32"/>
      <c r="M190" s="145" t="s">
        <v>1</v>
      </c>
      <c r="N190" s="146" t="s">
        <v>39</v>
      </c>
      <c r="P190" s="147">
        <f>O190*H190</f>
        <v>0</v>
      </c>
      <c r="Q190" s="147">
        <v>2.3010199999999998</v>
      </c>
      <c r="R190" s="147">
        <f>Q190*H190</f>
        <v>5.0691470599999997</v>
      </c>
      <c r="S190" s="147">
        <v>0</v>
      </c>
      <c r="T190" s="148">
        <f>S190*H190</f>
        <v>0</v>
      </c>
      <c r="AR190" s="149" t="s">
        <v>247</v>
      </c>
      <c r="AT190" s="149" t="s">
        <v>243</v>
      </c>
      <c r="AU190" s="149" t="s">
        <v>86</v>
      </c>
      <c r="AY190" s="17" t="s">
        <v>241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86</v>
      </c>
      <c r="BK190" s="150">
        <f>ROUND(I190*H190,2)</f>
        <v>0</v>
      </c>
      <c r="BL190" s="17" t="s">
        <v>247</v>
      </c>
      <c r="BM190" s="149" t="s">
        <v>4908</v>
      </c>
    </row>
    <row r="191" spans="2:65" s="12" customFormat="1" ht="12">
      <c r="B191" s="151"/>
      <c r="D191" s="152" t="s">
        <v>249</v>
      </c>
      <c r="E191" s="153" t="s">
        <v>1</v>
      </c>
      <c r="F191" s="154" t="s">
        <v>3689</v>
      </c>
      <c r="H191" s="155">
        <v>2.2029999999999998</v>
      </c>
      <c r="I191" s="156"/>
      <c r="L191" s="151"/>
      <c r="M191" s="157"/>
      <c r="T191" s="158"/>
      <c r="AT191" s="153" t="s">
        <v>249</v>
      </c>
      <c r="AU191" s="153" t="s">
        <v>86</v>
      </c>
      <c r="AV191" s="12" t="s">
        <v>86</v>
      </c>
      <c r="AW191" s="12" t="s">
        <v>30</v>
      </c>
      <c r="AX191" s="12" t="s">
        <v>73</v>
      </c>
      <c r="AY191" s="153" t="s">
        <v>241</v>
      </c>
    </row>
    <row r="192" spans="2:65" s="13" customFormat="1" ht="12">
      <c r="B192" s="159"/>
      <c r="D192" s="152" t="s">
        <v>249</v>
      </c>
      <c r="E192" s="160" t="s">
        <v>1</v>
      </c>
      <c r="F192" s="161" t="s">
        <v>3690</v>
      </c>
      <c r="H192" s="162">
        <v>2.2029999999999998</v>
      </c>
      <c r="I192" s="163"/>
      <c r="L192" s="159"/>
      <c r="M192" s="164"/>
      <c r="T192" s="165"/>
      <c r="AT192" s="160" t="s">
        <v>249</v>
      </c>
      <c r="AU192" s="160" t="s">
        <v>86</v>
      </c>
      <c r="AV192" s="13" t="s">
        <v>247</v>
      </c>
      <c r="AW192" s="13" t="s">
        <v>30</v>
      </c>
      <c r="AX192" s="13" t="s">
        <v>80</v>
      </c>
      <c r="AY192" s="160" t="s">
        <v>241</v>
      </c>
    </row>
    <row r="193" spans="2:65" s="1" customFormat="1" ht="16.5" customHeight="1">
      <c r="B193" s="32"/>
      <c r="C193" s="137" t="s">
        <v>324</v>
      </c>
      <c r="D193" s="137" t="s">
        <v>243</v>
      </c>
      <c r="E193" s="138" t="s">
        <v>371</v>
      </c>
      <c r="F193" s="139" t="s">
        <v>372</v>
      </c>
      <c r="G193" s="140" t="s">
        <v>246</v>
      </c>
      <c r="H193" s="141">
        <v>2.7040000000000002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39</v>
      </c>
      <c r="P193" s="147">
        <f>O193*H193</f>
        <v>0</v>
      </c>
      <c r="Q193" s="147">
        <v>2.47E-3</v>
      </c>
      <c r="R193" s="147">
        <f>Q193*H193</f>
        <v>6.6788800000000008E-3</v>
      </c>
      <c r="S193" s="147">
        <v>0</v>
      </c>
      <c r="T193" s="148">
        <f>S193*H193</f>
        <v>0</v>
      </c>
      <c r="AR193" s="149" t="s">
        <v>247</v>
      </c>
      <c r="AT193" s="149" t="s">
        <v>243</v>
      </c>
      <c r="AU193" s="149" t="s">
        <v>86</v>
      </c>
      <c r="AY193" s="17" t="s">
        <v>241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86</v>
      </c>
      <c r="BK193" s="150">
        <f>ROUND(I193*H193,2)</f>
        <v>0</v>
      </c>
      <c r="BL193" s="17" t="s">
        <v>247</v>
      </c>
      <c r="BM193" s="149" t="s">
        <v>4909</v>
      </c>
    </row>
    <row r="194" spans="2:65" s="12" customFormat="1" ht="12">
      <c r="B194" s="151"/>
      <c r="D194" s="152" t="s">
        <v>249</v>
      </c>
      <c r="E194" s="153" t="s">
        <v>1</v>
      </c>
      <c r="F194" s="154" t="s">
        <v>3692</v>
      </c>
      <c r="H194" s="155">
        <v>2.7040000000000002</v>
      </c>
      <c r="I194" s="156"/>
      <c r="L194" s="151"/>
      <c r="M194" s="157"/>
      <c r="T194" s="158"/>
      <c r="AT194" s="153" t="s">
        <v>249</v>
      </c>
      <c r="AU194" s="153" t="s">
        <v>86</v>
      </c>
      <c r="AV194" s="12" t="s">
        <v>86</v>
      </c>
      <c r="AW194" s="12" t="s">
        <v>30</v>
      </c>
      <c r="AX194" s="12" t="s">
        <v>73</v>
      </c>
      <c r="AY194" s="153" t="s">
        <v>241</v>
      </c>
    </row>
    <row r="195" spans="2:65" s="13" customFormat="1" ht="12">
      <c r="B195" s="159"/>
      <c r="D195" s="152" t="s">
        <v>249</v>
      </c>
      <c r="E195" s="160" t="s">
        <v>1</v>
      </c>
      <c r="F195" s="161" t="s">
        <v>3693</v>
      </c>
      <c r="H195" s="162">
        <v>2.7040000000000002</v>
      </c>
      <c r="I195" s="163"/>
      <c r="L195" s="159"/>
      <c r="M195" s="164"/>
      <c r="T195" s="165"/>
      <c r="AT195" s="160" t="s">
        <v>249</v>
      </c>
      <c r="AU195" s="160" t="s">
        <v>86</v>
      </c>
      <c r="AV195" s="13" t="s">
        <v>247</v>
      </c>
      <c r="AW195" s="13" t="s">
        <v>30</v>
      </c>
      <c r="AX195" s="13" t="s">
        <v>80</v>
      </c>
      <c r="AY195" s="160" t="s">
        <v>241</v>
      </c>
    </row>
    <row r="196" spans="2:65" s="1" customFormat="1" ht="16.5" customHeight="1">
      <c r="B196" s="32"/>
      <c r="C196" s="137" t="s">
        <v>330</v>
      </c>
      <c r="D196" s="137" t="s">
        <v>243</v>
      </c>
      <c r="E196" s="138" t="s">
        <v>377</v>
      </c>
      <c r="F196" s="139" t="s">
        <v>378</v>
      </c>
      <c r="G196" s="140" t="s">
        <v>246</v>
      </c>
      <c r="H196" s="141">
        <v>2.7040000000000002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39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247</v>
      </c>
      <c r="AT196" s="149" t="s">
        <v>243</v>
      </c>
      <c r="AU196" s="149" t="s">
        <v>86</v>
      </c>
      <c r="AY196" s="17" t="s">
        <v>241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86</v>
      </c>
      <c r="BK196" s="150">
        <f>ROUND(I196*H196,2)</f>
        <v>0</v>
      </c>
      <c r="BL196" s="17" t="s">
        <v>247</v>
      </c>
      <c r="BM196" s="149" t="s">
        <v>4910</v>
      </c>
    </row>
    <row r="197" spans="2:65" s="12" customFormat="1" ht="12">
      <c r="B197" s="151"/>
      <c r="D197" s="152" t="s">
        <v>249</v>
      </c>
      <c r="E197" s="153" t="s">
        <v>1</v>
      </c>
      <c r="F197" s="154" t="s">
        <v>3692</v>
      </c>
      <c r="H197" s="155">
        <v>2.7040000000000002</v>
      </c>
      <c r="I197" s="156"/>
      <c r="L197" s="151"/>
      <c r="M197" s="157"/>
      <c r="T197" s="158"/>
      <c r="AT197" s="153" t="s">
        <v>249</v>
      </c>
      <c r="AU197" s="153" t="s">
        <v>86</v>
      </c>
      <c r="AV197" s="12" t="s">
        <v>86</v>
      </c>
      <c r="AW197" s="12" t="s">
        <v>30</v>
      </c>
      <c r="AX197" s="12" t="s">
        <v>73</v>
      </c>
      <c r="AY197" s="153" t="s">
        <v>241</v>
      </c>
    </row>
    <row r="198" spans="2:65" s="13" customFormat="1" ht="12">
      <c r="B198" s="159"/>
      <c r="D198" s="152" t="s">
        <v>249</v>
      </c>
      <c r="E198" s="160" t="s">
        <v>1</v>
      </c>
      <c r="F198" s="161" t="s">
        <v>3693</v>
      </c>
      <c r="H198" s="162">
        <v>2.7040000000000002</v>
      </c>
      <c r="I198" s="163"/>
      <c r="L198" s="159"/>
      <c r="M198" s="164"/>
      <c r="T198" s="165"/>
      <c r="AT198" s="160" t="s">
        <v>249</v>
      </c>
      <c r="AU198" s="160" t="s">
        <v>86</v>
      </c>
      <c r="AV198" s="13" t="s">
        <v>247</v>
      </c>
      <c r="AW198" s="13" t="s">
        <v>30</v>
      </c>
      <c r="AX198" s="13" t="s">
        <v>80</v>
      </c>
      <c r="AY198" s="160" t="s">
        <v>241</v>
      </c>
    </row>
    <row r="199" spans="2:65" s="1" customFormat="1" ht="21.75" customHeight="1">
      <c r="B199" s="32"/>
      <c r="C199" s="137" t="s">
        <v>334</v>
      </c>
      <c r="D199" s="137" t="s">
        <v>243</v>
      </c>
      <c r="E199" s="138" t="s">
        <v>400</v>
      </c>
      <c r="F199" s="139" t="s">
        <v>401</v>
      </c>
      <c r="G199" s="140" t="s">
        <v>282</v>
      </c>
      <c r="H199" s="141">
        <v>0.28599999999999998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39</v>
      </c>
      <c r="P199" s="147">
        <f>O199*H199</f>
        <v>0</v>
      </c>
      <c r="Q199" s="147">
        <v>1.0606199999999999</v>
      </c>
      <c r="R199" s="147">
        <f>Q199*H199</f>
        <v>0.30333731999999997</v>
      </c>
      <c r="S199" s="147">
        <v>0</v>
      </c>
      <c r="T199" s="148">
        <f>S199*H199</f>
        <v>0</v>
      </c>
      <c r="AR199" s="149" t="s">
        <v>247</v>
      </c>
      <c r="AT199" s="149" t="s">
        <v>243</v>
      </c>
      <c r="AU199" s="149" t="s">
        <v>86</v>
      </c>
      <c r="AY199" s="17" t="s">
        <v>241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86</v>
      </c>
      <c r="BK199" s="150">
        <f>ROUND(I199*H199,2)</f>
        <v>0</v>
      </c>
      <c r="BL199" s="17" t="s">
        <v>247</v>
      </c>
      <c r="BM199" s="149" t="s">
        <v>4911</v>
      </c>
    </row>
    <row r="200" spans="2:65" s="12" customFormat="1" ht="12">
      <c r="B200" s="151"/>
      <c r="D200" s="152" t="s">
        <v>249</v>
      </c>
      <c r="E200" s="153" t="s">
        <v>1</v>
      </c>
      <c r="F200" s="154" t="s">
        <v>3696</v>
      </c>
      <c r="H200" s="155">
        <v>0.28599999999999998</v>
      </c>
      <c r="I200" s="156"/>
      <c r="L200" s="151"/>
      <c r="M200" s="157"/>
      <c r="T200" s="158"/>
      <c r="AT200" s="153" t="s">
        <v>249</v>
      </c>
      <c r="AU200" s="153" t="s">
        <v>86</v>
      </c>
      <c r="AV200" s="12" t="s">
        <v>86</v>
      </c>
      <c r="AW200" s="12" t="s">
        <v>30</v>
      </c>
      <c r="AX200" s="12" t="s">
        <v>73</v>
      </c>
      <c r="AY200" s="153" t="s">
        <v>241</v>
      </c>
    </row>
    <row r="201" spans="2:65" s="13" customFormat="1" ht="12">
      <c r="B201" s="159"/>
      <c r="D201" s="152" t="s">
        <v>249</v>
      </c>
      <c r="E201" s="160" t="s">
        <v>1</v>
      </c>
      <c r="F201" s="161" t="s">
        <v>404</v>
      </c>
      <c r="H201" s="162">
        <v>0.28599999999999998</v>
      </c>
      <c r="I201" s="163"/>
      <c r="L201" s="159"/>
      <c r="M201" s="164"/>
      <c r="T201" s="165"/>
      <c r="AT201" s="160" t="s">
        <v>249</v>
      </c>
      <c r="AU201" s="160" t="s">
        <v>86</v>
      </c>
      <c r="AV201" s="13" t="s">
        <v>247</v>
      </c>
      <c r="AW201" s="13" t="s">
        <v>30</v>
      </c>
      <c r="AX201" s="13" t="s">
        <v>80</v>
      </c>
      <c r="AY201" s="160" t="s">
        <v>241</v>
      </c>
    </row>
    <row r="202" spans="2:65" s="1" customFormat="1" ht="16.5" customHeight="1">
      <c r="B202" s="32"/>
      <c r="C202" s="137" t="s">
        <v>338</v>
      </c>
      <c r="D202" s="137" t="s">
        <v>243</v>
      </c>
      <c r="E202" s="138" t="s">
        <v>3697</v>
      </c>
      <c r="F202" s="139" t="s">
        <v>3698</v>
      </c>
      <c r="G202" s="140" t="s">
        <v>282</v>
      </c>
      <c r="H202" s="141">
        <v>0.08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39</v>
      </c>
      <c r="P202" s="147">
        <f>O202*H202</f>
        <v>0</v>
      </c>
      <c r="Q202" s="147">
        <v>1.06277</v>
      </c>
      <c r="R202" s="147">
        <f>Q202*H202</f>
        <v>8.5021600000000003E-2</v>
      </c>
      <c r="S202" s="147">
        <v>0</v>
      </c>
      <c r="T202" s="148">
        <f>S202*H202</f>
        <v>0</v>
      </c>
      <c r="AR202" s="149" t="s">
        <v>247</v>
      </c>
      <c r="AT202" s="149" t="s">
        <v>243</v>
      </c>
      <c r="AU202" s="149" t="s">
        <v>86</v>
      </c>
      <c r="AY202" s="17" t="s">
        <v>241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86</v>
      </c>
      <c r="BK202" s="150">
        <f>ROUND(I202*H202,2)</f>
        <v>0</v>
      </c>
      <c r="BL202" s="17" t="s">
        <v>247</v>
      </c>
      <c r="BM202" s="149" t="s">
        <v>4912</v>
      </c>
    </row>
    <row r="203" spans="2:65" s="12" customFormat="1" ht="12">
      <c r="B203" s="151"/>
      <c r="D203" s="152" t="s">
        <v>249</v>
      </c>
      <c r="E203" s="153" t="s">
        <v>1</v>
      </c>
      <c r="F203" s="154" t="s">
        <v>3700</v>
      </c>
      <c r="H203" s="155">
        <v>0.08</v>
      </c>
      <c r="I203" s="156"/>
      <c r="L203" s="151"/>
      <c r="M203" s="157"/>
      <c r="T203" s="158"/>
      <c r="AT203" s="153" t="s">
        <v>249</v>
      </c>
      <c r="AU203" s="153" t="s">
        <v>86</v>
      </c>
      <c r="AV203" s="12" t="s">
        <v>86</v>
      </c>
      <c r="AW203" s="12" t="s">
        <v>30</v>
      </c>
      <c r="AX203" s="12" t="s">
        <v>73</v>
      </c>
      <c r="AY203" s="153" t="s">
        <v>241</v>
      </c>
    </row>
    <row r="204" spans="2:65" s="13" customFormat="1" ht="12">
      <c r="B204" s="159"/>
      <c r="D204" s="152" t="s">
        <v>249</v>
      </c>
      <c r="E204" s="160" t="s">
        <v>1</v>
      </c>
      <c r="F204" s="161" t="s">
        <v>251</v>
      </c>
      <c r="H204" s="162">
        <v>0.08</v>
      </c>
      <c r="I204" s="163"/>
      <c r="L204" s="159"/>
      <c r="M204" s="164"/>
      <c r="T204" s="165"/>
      <c r="AT204" s="160" t="s">
        <v>249</v>
      </c>
      <c r="AU204" s="160" t="s">
        <v>86</v>
      </c>
      <c r="AV204" s="13" t="s">
        <v>247</v>
      </c>
      <c r="AW204" s="13" t="s">
        <v>30</v>
      </c>
      <c r="AX204" s="13" t="s">
        <v>80</v>
      </c>
      <c r="AY204" s="160" t="s">
        <v>241</v>
      </c>
    </row>
    <row r="205" spans="2:65" s="11" customFormat="1" ht="22.75" customHeight="1">
      <c r="B205" s="125"/>
      <c r="D205" s="126" t="s">
        <v>72</v>
      </c>
      <c r="E205" s="135" t="s">
        <v>258</v>
      </c>
      <c r="F205" s="135" t="s">
        <v>478</v>
      </c>
      <c r="I205" s="128"/>
      <c r="J205" s="136">
        <f>BK205</f>
        <v>0</v>
      </c>
      <c r="L205" s="125"/>
      <c r="M205" s="130"/>
      <c r="P205" s="131">
        <f>SUM(P206:P207)</f>
        <v>0</v>
      </c>
      <c r="R205" s="131">
        <f>SUM(R206:R207)</f>
        <v>0.36</v>
      </c>
      <c r="T205" s="132">
        <f>SUM(T206:T207)</f>
        <v>0</v>
      </c>
      <c r="AR205" s="126" t="s">
        <v>80</v>
      </c>
      <c r="AT205" s="133" t="s">
        <v>72</v>
      </c>
      <c r="AU205" s="133" t="s">
        <v>80</v>
      </c>
      <c r="AY205" s="126" t="s">
        <v>241</v>
      </c>
      <c r="BK205" s="134">
        <f>SUM(BK206:BK207)</f>
        <v>0</v>
      </c>
    </row>
    <row r="206" spans="2:65" s="1" customFormat="1" ht="24.25" customHeight="1">
      <c r="B206" s="32"/>
      <c r="C206" s="137" t="s">
        <v>343</v>
      </c>
      <c r="D206" s="137" t="s">
        <v>243</v>
      </c>
      <c r="E206" s="138" t="s">
        <v>3701</v>
      </c>
      <c r="F206" s="139" t="s">
        <v>3702</v>
      </c>
      <c r="G206" s="140" t="s">
        <v>327</v>
      </c>
      <c r="H206" s="141">
        <v>1</v>
      </c>
      <c r="I206" s="142"/>
      <c r="J206" s="143">
        <f>ROUND(I206*H206,2)</f>
        <v>0</v>
      </c>
      <c r="K206" s="144"/>
      <c r="L206" s="32"/>
      <c r="M206" s="145" t="s">
        <v>1</v>
      </c>
      <c r="N206" s="146" t="s">
        <v>39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247</v>
      </c>
      <c r="AT206" s="149" t="s">
        <v>243</v>
      </c>
      <c r="AU206" s="149" t="s">
        <v>86</v>
      </c>
      <c r="AY206" s="17" t="s">
        <v>241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86</v>
      </c>
      <c r="BK206" s="150">
        <f>ROUND(I206*H206,2)</f>
        <v>0</v>
      </c>
      <c r="BL206" s="17" t="s">
        <v>247</v>
      </c>
      <c r="BM206" s="149" t="s">
        <v>4913</v>
      </c>
    </row>
    <row r="207" spans="2:65" s="1" customFormat="1" ht="62.75" customHeight="1">
      <c r="B207" s="32"/>
      <c r="C207" s="173" t="s">
        <v>349</v>
      </c>
      <c r="D207" s="173" t="s">
        <v>319</v>
      </c>
      <c r="E207" s="174" t="s">
        <v>3704</v>
      </c>
      <c r="F207" s="175" t="s">
        <v>3705</v>
      </c>
      <c r="G207" s="176" t="s">
        <v>327</v>
      </c>
      <c r="H207" s="177">
        <v>1</v>
      </c>
      <c r="I207" s="178"/>
      <c r="J207" s="179">
        <f>ROUND(I207*H207,2)</f>
        <v>0</v>
      </c>
      <c r="K207" s="180"/>
      <c r="L207" s="181"/>
      <c r="M207" s="182" t="s">
        <v>1</v>
      </c>
      <c r="N207" s="183" t="s">
        <v>39</v>
      </c>
      <c r="P207" s="147">
        <f>O207*H207</f>
        <v>0</v>
      </c>
      <c r="Q207" s="147">
        <v>0.36</v>
      </c>
      <c r="R207" s="147">
        <f>Q207*H207</f>
        <v>0.36</v>
      </c>
      <c r="S207" s="147">
        <v>0</v>
      </c>
      <c r="T207" s="148">
        <f>S207*H207</f>
        <v>0</v>
      </c>
      <c r="AR207" s="149" t="s">
        <v>285</v>
      </c>
      <c r="AT207" s="149" t="s">
        <v>319</v>
      </c>
      <c r="AU207" s="149" t="s">
        <v>86</v>
      </c>
      <c r="AY207" s="17" t="s">
        <v>241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86</v>
      </c>
      <c r="BK207" s="150">
        <f>ROUND(I207*H207,2)</f>
        <v>0</v>
      </c>
      <c r="BL207" s="17" t="s">
        <v>247</v>
      </c>
      <c r="BM207" s="149" t="s">
        <v>4914</v>
      </c>
    </row>
    <row r="208" spans="2:65" s="11" customFormat="1" ht="22.75" customHeight="1">
      <c r="B208" s="125"/>
      <c r="D208" s="126" t="s">
        <v>72</v>
      </c>
      <c r="E208" s="135" t="s">
        <v>285</v>
      </c>
      <c r="F208" s="135" t="s">
        <v>929</v>
      </c>
      <c r="I208" s="128"/>
      <c r="J208" s="136">
        <f>BK208</f>
        <v>0</v>
      </c>
      <c r="L208" s="125"/>
      <c r="M208" s="130"/>
      <c r="P208" s="131">
        <f>SUM(P209:P224)</f>
        <v>0</v>
      </c>
      <c r="R208" s="131">
        <f>SUM(R209:R224)</f>
        <v>1.01898</v>
      </c>
      <c r="T208" s="132">
        <f>SUM(T209:T224)</f>
        <v>0</v>
      </c>
      <c r="AR208" s="126" t="s">
        <v>80</v>
      </c>
      <c r="AT208" s="133" t="s">
        <v>72</v>
      </c>
      <c r="AU208" s="133" t="s">
        <v>80</v>
      </c>
      <c r="AY208" s="126" t="s">
        <v>241</v>
      </c>
      <c r="BK208" s="134">
        <f>SUM(BK209:BK224)</f>
        <v>0</v>
      </c>
    </row>
    <row r="209" spans="2:65" s="1" customFormat="1" ht="24.25" customHeight="1">
      <c r="B209" s="32"/>
      <c r="C209" s="137" t="s">
        <v>355</v>
      </c>
      <c r="D209" s="137" t="s">
        <v>243</v>
      </c>
      <c r="E209" s="138" t="s">
        <v>3620</v>
      </c>
      <c r="F209" s="139" t="s">
        <v>3621</v>
      </c>
      <c r="G209" s="140" t="s">
        <v>299</v>
      </c>
      <c r="H209" s="141">
        <v>90</v>
      </c>
      <c r="I209" s="142"/>
      <c r="J209" s="143">
        <f>ROUND(I209*H209,2)</f>
        <v>0</v>
      </c>
      <c r="K209" s="144"/>
      <c r="L209" s="32"/>
      <c r="M209" s="145" t="s">
        <v>1</v>
      </c>
      <c r="N209" s="146" t="s">
        <v>39</v>
      </c>
      <c r="P209" s="147">
        <f>O209*H209</f>
        <v>0</v>
      </c>
      <c r="Q209" s="147">
        <v>1.0000000000000001E-5</v>
      </c>
      <c r="R209" s="147">
        <f>Q209*H209</f>
        <v>9.0000000000000008E-4</v>
      </c>
      <c r="S209" s="147">
        <v>0</v>
      </c>
      <c r="T209" s="148">
        <f>S209*H209</f>
        <v>0</v>
      </c>
      <c r="AR209" s="149" t="s">
        <v>247</v>
      </c>
      <c r="AT209" s="149" t="s">
        <v>243</v>
      </c>
      <c r="AU209" s="149" t="s">
        <v>86</v>
      </c>
      <c r="AY209" s="17" t="s">
        <v>241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86</v>
      </c>
      <c r="BK209" s="150">
        <f>ROUND(I209*H209,2)</f>
        <v>0</v>
      </c>
      <c r="BL209" s="17" t="s">
        <v>247</v>
      </c>
      <c r="BM209" s="149" t="s">
        <v>4915</v>
      </c>
    </row>
    <row r="210" spans="2:65" s="12" customFormat="1" ht="12">
      <c r="B210" s="151"/>
      <c r="D210" s="152" t="s">
        <v>249</v>
      </c>
      <c r="E210" s="153" t="s">
        <v>1</v>
      </c>
      <c r="F210" s="154" t="s">
        <v>4916</v>
      </c>
      <c r="H210" s="155">
        <v>90</v>
      </c>
      <c r="I210" s="156"/>
      <c r="L210" s="151"/>
      <c r="M210" s="157"/>
      <c r="T210" s="158"/>
      <c r="AT210" s="153" t="s">
        <v>249</v>
      </c>
      <c r="AU210" s="153" t="s">
        <v>86</v>
      </c>
      <c r="AV210" s="12" t="s">
        <v>86</v>
      </c>
      <c r="AW210" s="12" t="s">
        <v>30</v>
      </c>
      <c r="AX210" s="12" t="s">
        <v>73</v>
      </c>
      <c r="AY210" s="153" t="s">
        <v>241</v>
      </c>
    </row>
    <row r="211" spans="2:65" s="13" customFormat="1" ht="12">
      <c r="B211" s="159"/>
      <c r="D211" s="152" t="s">
        <v>249</v>
      </c>
      <c r="E211" s="160" t="s">
        <v>1</v>
      </c>
      <c r="F211" s="161" t="s">
        <v>251</v>
      </c>
      <c r="H211" s="162">
        <v>90</v>
      </c>
      <c r="I211" s="163"/>
      <c r="L211" s="159"/>
      <c r="M211" s="164"/>
      <c r="T211" s="165"/>
      <c r="AT211" s="160" t="s">
        <v>249</v>
      </c>
      <c r="AU211" s="160" t="s">
        <v>86</v>
      </c>
      <c r="AV211" s="13" t="s">
        <v>247</v>
      </c>
      <c r="AW211" s="13" t="s">
        <v>30</v>
      </c>
      <c r="AX211" s="13" t="s">
        <v>80</v>
      </c>
      <c r="AY211" s="160" t="s">
        <v>241</v>
      </c>
    </row>
    <row r="212" spans="2:65" s="1" customFormat="1" ht="16.5" customHeight="1">
      <c r="B212" s="32"/>
      <c r="C212" s="173" t="s">
        <v>7</v>
      </c>
      <c r="D212" s="173" t="s">
        <v>319</v>
      </c>
      <c r="E212" s="174" t="s">
        <v>3624</v>
      </c>
      <c r="F212" s="175" t="s">
        <v>3625</v>
      </c>
      <c r="G212" s="176" t="s">
        <v>327</v>
      </c>
      <c r="H212" s="177">
        <v>17</v>
      </c>
      <c r="I212" s="178"/>
      <c r="J212" s="179">
        <f>ROUND(I212*H212,2)</f>
        <v>0</v>
      </c>
      <c r="K212" s="180"/>
      <c r="L212" s="181"/>
      <c r="M212" s="182" t="s">
        <v>1</v>
      </c>
      <c r="N212" s="183" t="s">
        <v>39</v>
      </c>
      <c r="P212" s="147">
        <f>O212*H212</f>
        <v>0</v>
      </c>
      <c r="Q212" s="147">
        <v>1.6320000000000001E-2</v>
      </c>
      <c r="R212" s="147">
        <f>Q212*H212</f>
        <v>0.27744000000000002</v>
      </c>
      <c r="S212" s="147">
        <v>0</v>
      </c>
      <c r="T212" s="148">
        <f>S212*H212</f>
        <v>0</v>
      </c>
      <c r="AR212" s="149" t="s">
        <v>285</v>
      </c>
      <c r="AT212" s="149" t="s">
        <v>319</v>
      </c>
      <c r="AU212" s="149" t="s">
        <v>86</v>
      </c>
      <c r="AY212" s="17" t="s">
        <v>241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86</v>
      </c>
      <c r="BK212" s="150">
        <f>ROUND(I212*H212,2)</f>
        <v>0</v>
      </c>
      <c r="BL212" s="17" t="s">
        <v>247</v>
      </c>
      <c r="BM212" s="149" t="s">
        <v>4917</v>
      </c>
    </row>
    <row r="213" spans="2:65" s="12" customFormat="1" ht="12">
      <c r="B213" s="151"/>
      <c r="D213" s="152" t="s">
        <v>249</v>
      </c>
      <c r="E213" s="153" t="s">
        <v>1</v>
      </c>
      <c r="F213" s="154" t="s">
        <v>4918</v>
      </c>
      <c r="H213" s="155">
        <v>16.5</v>
      </c>
      <c r="I213" s="156"/>
      <c r="L213" s="151"/>
      <c r="M213" s="157"/>
      <c r="T213" s="158"/>
      <c r="AT213" s="153" t="s">
        <v>249</v>
      </c>
      <c r="AU213" s="153" t="s">
        <v>86</v>
      </c>
      <c r="AV213" s="12" t="s">
        <v>86</v>
      </c>
      <c r="AW213" s="12" t="s">
        <v>30</v>
      </c>
      <c r="AX213" s="12" t="s">
        <v>73</v>
      </c>
      <c r="AY213" s="153" t="s">
        <v>241</v>
      </c>
    </row>
    <row r="214" spans="2:65" s="13" customFormat="1" ht="12">
      <c r="B214" s="159"/>
      <c r="D214" s="152" t="s">
        <v>249</v>
      </c>
      <c r="E214" s="160" t="s">
        <v>1</v>
      </c>
      <c r="F214" s="161" t="s">
        <v>251</v>
      </c>
      <c r="H214" s="162">
        <v>16.5</v>
      </c>
      <c r="I214" s="163"/>
      <c r="L214" s="159"/>
      <c r="M214" s="164"/>
      <c r="T214" s="165"/>
      <c r="AT214" s="160" t="s">
        <v>249</v>
      </c>
      <c r="AU214" s="160" t="s">
        <v>86</v>
      </c>
      <c r="AV214" s="13" t="s">
        <v>247</v>
      </c>
      <c r="AW214" s="13" t="s">
        <v>30</v>
      </c>
      <c r="AX214" s="13" t="s">
        <v>73</v>
      </c>
      <c r="AY214" s="160" t="s">
        <v>241</v>
      </c>
    </row>
    <row r="215" spans="2:65" s="12" customFormat="1" ht="12">
      <c r="B215" s="151"/>
      <c r="D215" s="152" t="s">
        <v>249</v>
      </c>
      <c r="E215" s="153" t="s">
        <v>1</v>
      </c>
      <c r="F215" s="154" t="s">
        <v>4919</v>
      </c>
      <c r="H215" s="155">
        <v>17</v>
      </c>
      <c r="I215" s="156"/>
      <c r="L215" s="151"/>
      <c r="M215" s="157"/>
      <c r="T215" s="158"/>
      <c r="AT215" s="153" t="s">
        <v>249</v>
      </c>
      <c r="AU215" s="153" t="s">
        <v>86</v>
      </c>
      <c r="AV215" s="12" t="s">
        <v>86</v>
      </c>
      <c r="AW215" s="12" t="s">
        <v>30</v>
      </c>
      <c r="AX215" s="12" t="s">
        <v>73</v>
      </c>
      <c r="AY215" s="153" t="s">
        <v>241</v>
      </c>
    </row>
    <row r="216" spans="2:65" s="13" customFormat="1" ht="12">
      <c r="B216" s="159"/>
      <c r="D216" s="152" t="s">
        <v>249</v>
      </c>
      <c r="E216" s="160" t="s">
        <v>1</v>
      </c>
      <c r="F216" s="161" t="s">
        <v>3628</v>
      </c>
      <c r="H216" s="162">
        <v>17</v>
      </c>
      <c r="I216" s="163"/>
      <c r="L216" s="159"/>
      <c r="M216" s="164"/>
      <c r="T216" s="165"/>
      <c r="AT216" s="160" t="s">
        <v>249</v>
      </c>
      <c r="AU216" s="160" t="s">
        <v>86</v>
      </c>
      <c r="AV216" s="13" t="s">
        <v>247</v>
      </c>
      <c r="AW216" s="13" t="s">
        <v>30</v>
      </c>
      <c r="AX216" s="13" t="s">
        <v>80</v>
      </c>
      <c r="AY216" s="160" t="s">
        <v>241</v>
      </c>
    </row>
    <row r="217" spans="2:65" s="1" customFormat="1" ht="33" customHeight="1">
      <c r="B217" s="32"/>
      <c r="C217" s="137" t="s">
        <v>365</v>
      </c>
      <c r="D217" s="137" t="s">
        <v>243</v>
      </c>
      <c r="E217" s="138" t="s">
        <v>3712</v>
      </c>
      <c r="F217" s="139" t="s">
        <v>3713</v>
      </c>
      <c r="G217" s="140" t="s">
        <v>327</v>
      </c>
      <c r="H217" s="141">
        <v>4</v>
      </c>
      <c r="I217" s="142"/>
      <c r="J217" s="143">
        <f t="shared" ref="J217:J222" si="0">ROUND(I217*H217,2)</f>
        <v>0</v>
      </c>
      <c r="K217" s="144"/>
      <c r="L217" s="32"/>
      <c r="M217" s="145" t="s">
        <v>1</v>
      </c>
      <c r="N217" s="146" t="s">
        <v>39</v>
      </c>
      <c r="P217" s="147">
        <f t="shared" ref="P217:P222" si="1">O217*H217</f>
        <v>0</v>
      </c>
      <c r="Q217" s="147">
        <v>0</v>
      </c>
      <c r="R217" s="147">
        <f t="shared" ref="R217:R222" si="2">Q217*H217</f>
        <v>0</v>
      </c>
      <c r="S217" s="147">
        <v>0</v>
      </c>
      <c r="T217" s="148">
        <f t="shared" ref="T217:T222" si="3">S217*H217</f>
        <v>0</v>
      </c>
      <c r="AR217" s="149" t="s">
        <v>247</v>
      </c>
      <c r="AT217" s="149" t="s">
        <v>243</v>
      </c>
      <c r="AU217" s="149" t="s">
        <v>86</v>
      </c>
      <c r="AY217" s="17" t="s">
        <v>241</v>
      </c>
      <c r="BE217" s="150">
        <f t="shared" ref="BE217:BE222" si="4">IF(N217="základní",J217,0)</f>
        <v>0</v>
      </c>
      <c r="BF217" s="150">
        <f t="shared" ref="BF217:BF222" si="5">IF(N217="snížená",J217,0)</f>
        <v>0</v>
      </c>
      <c r="BG217" s="150">
        <f t="shared" ref="BG217:BG222" si="6">IF(N217="zákl. přenesená",J217,0)</f>
        <v>0</v>
      </c>
      <c r="BH217" s="150">
        <f t="shared" ref="BH217:BH222" si="7">IF(N217="sníž. přenesená",J217,0)</f>
        <v>0</v>
      </c>
      <c r="BI217" s="150">
        <f t="shared" ref="BI217:BI222" si="8">IF(N217="nulová",J217,0)</f>
        <v>0</v>
      </c>
      <c r="BJ217" s="17" t="s">
        <v>86</v>
      </c>
      <c r="BK217" s="150">
        <f t="shared" ref="BK217:BK222" si="9">ROUND(I217*H217,2)</f>
        <v>0</v>
      </c>
      <c r="BL217" s="17" t="s">
        <v>247</v>
      </c>
      <c r="BM217" s="149" t="s">
        <v>4920</v>
      </c>
    </row>
    <row r="218" spans="2:65" s="1" customFormat="1" ht="24.25" customHeight="1">
      <c r="B218" s="32"/>
      <c r="C218" s="173" t="s">
        <v>370</v>
      </c>
      <c r="D218" s="173" t="s">
        <v>319</v>
      </c>
      <c r="E218" s="174" t="s">
        <v>3715</v>
      </c>
      <c r="F218" s="175" t="s">
        <v>3716</v>
      </c>
      <c r="G218" s="176" t="s">
        <v>327</v>
      </c>
      <c r="H218" s="177">
        <v>4</v>
      </c>
      <c r="I218" s="178"/>
      <c r="J218" s="179">
        <f t="shared" si="0"/>
        <v>0</v>
      </c>
      <c r="K218" s="180"/>
      <c r="L218" s="181"/>
      <c r="M218" s="182" t="s">
        <v>1</v>
      </c>
      <c r="N218" s="183" t="s">
        <v>39</v>
      </c>
      <c r="P218" s="147">
        <f t="shared" si="1"/>
        <v>0</v>
      </c>
      <c r="Q218" s="147">
        <v>7.2000000000000005E-4</v>
      </c>
      <c r="R218" s="147">
        <f t="shared" si="2"/>
        <v>2.8800000000000002E-3</v>
      </c>
      <c r="S218" s="147">
        <v>0</v>
      </c>
      <c r="T218" s="148">
        <f t="shared" si="3"/>
        <v>0</v>
      </c>
      <c r="AR218" s="149" t="s">
        <v>420</v>
      </c>
      <c r="AT218" s="149" t="s">
        <v>319</v>
      </c>
      <c r="AU218" s="149" t="s">
        <v>86</v>
      </c>
      <c r="AY218" s="17" t="s">
        <v>241</v>
      </c>
      <c r="BE218" s="150">
        <f t="shared" si="4"/>
        <v>0</v>
      </c>
      <c r="BF218" s="150">
        <f t="shared" si="5"/>
        <v>0</v>
      </c>
      <c r="BG218" s="150">
        <f t="shared" si="6"/>
        <v>0</v>
      </c>
      <c r="BH218" s="150">
        <f t="shared" si="7"/>
        <v>0</v>
      </c>
      <c r="BI218" s="150">
        <f t="shared" si="8"/>
        <v>0</v>
      </c>
      <c r="BJ218" s="17" t="s">
        <v>86</v>
      </c>
      <c r="BK218" s="150">
        <f t="shared" si="9"/>
        <v>0</v>
      </c>
      <c r="BL218" s="17" t="s">
        <v>334</v>
      </c>
      <c r="BM218" s="149" t="s">
        <v>4921</v>
      </c>
    </row>
    <row r="219" spans="2:65" s="1" customFormat="1" ht="24.25" customHeight="1">
      <c r="B219" s="32"/>
      <c r="C219" s="137" t="s">
        <v>376</v>
      </c>
      <c r="D219" s="137" t="s">
        <v>243</v>
      </c>
      <c r="E219" s="138" t="s">
        <v>3629</v>
      </c>
      <c r="F219" s="139" t="s">
        <v>3630</v>
      </c>
      <c r="G219" s="140" t="s">
        <v>327</v>
      </c>
      <c r="H219" s="141">
        <v>2</v>
      </c>
      <c r="I219" s="142"/>
      <c r="J219" s="143">
        <f t="shared" si="0"/>
        <v>0</v>
      </c>
      <c r="K219" s="144"/>
      <c r="L219" s="32"/>
      <c r="M219" s="145" t="s">
        <v>1</v>
      </c>
      <c r="N219" s="146" t="s">
        <v>39</v>
      </c>
      <c r="P219" s="147">
        <f t="shared" si="1"/>
        <v>0</v>
      </c>
      <c r="Q219" s="147">
        <v>0.1056</v>
      </c>
      <c r="R219" s="147">
        <f t="shared" si="2"/>
        <v>0.2112</v>
      </c>
      <c r="S219" s="147">
        <v>0</v>
      </c>
      <c r="T219" s="148">
        <f t="shared" si="3"/>
        <v>0</v>
      </c>
      <c r="AR219" s="149" t="s">
        <v>247</v>
      </c>
      <c r="AT219" s="149" t="s">
        <v>243</v>
      </c>
      <c r="AU219" s="149" t="s">
        <v>86</v>
      </c>
      <c r="AY219" s="17" t="s">
        <v>241</v>
      </c>
      <c r="BE219" s="150">
        <f t="shared" si="4"/>
        <v>0</v>
      </c>
      <c r="BF219" s="150">
        <f t="shared" si="5"/>
        <v>0</v>
      </c>
      <c r="BG219" s="150">
        <f t="shared" si="6"/>
        <v>0</v>
      </c>
      <c r="BH219" s="150">
        <f t="shared" si="7"/>
        <v>0</v>
      </c>
      <c r="BI219" s="150">
        <f t="shared" si="8"/>
        <v>0</v>
      </c>
      <c r="BJ219" s="17" t="s">
        <v>86</v>
      </c>
      <c r="BK219" s="150">
        <f t="shared" si="9"/>
        <v>0</v>
      </c>
      <c r="BL219" s="17" t="s">
        <v>247</v>
      </c>
      <c r="BM219" s="149" t="s">
        <v>4922</v>
      </c>
    </row>
    <row r="220" spans="2:65" s="1" customFormat="1" ht="24.25" customHeight="1">
      <c r="B220" s="32"/>
      <c r="C220" s="137" t="s">
        <v>381</v>
      </c>
      <c r="D220" s="137" t="s">
        <v>243</v>
      </c>
      <c r="E220" s="138" t="s">
        <v>3632</v>
      </c>
      <c r="F220" s="139" t="s">
        <v>3633</v>
      </c>
      <c r="G220" s="140" t="s">
        <v>327</v>
      </c>
      <c r="H220" s="141">
        <v>2</v>
      </c>
      <c r="I220" s="142"/>
      <c r="J220" s="143">
        <f t="shared" si="0"/>
        <v>0</v>
      </c>
      <c r="K220" s="144"/>
      <c r="L220" s="32"/>
      <c r="M220" s="145" t="s">
        <v>1</v>
      </c>
      <c r="N220" s="146" t="s">
        <v>39</v>
      </c>
      <c r="P220" s="147">
        <f t="shared" si="1"/>
        <v>0</v>
      </c>
      <c r="Q220" s="147">
        <v>1.2120000000000001E-2</v>
      </c>
      <c r="R220" s="147">
        <f t="shared" si="2"/>
        <v>2.4240000000000001E-2</v>
      </c>
      <c r="S220" s="147">
        <v>0</v>
      </c>
      <c r="T220" s="148">
        <f t="shared" si="3"/>
        <v>0</v>
      </c>
      <c r="AR220" s="149" t="s">
        <v>247</v>
      </c>
      <c r="AT220" s="149" t="s">
        <v>243</v>
      </c>
      <c r="AU220" s="149" t="s">
        <v>86</v>
      </c>
      <c r="AY220" s="17" t="s">
        <v>241</v>
      </c>
      <c r="BE220" s="150">
        <f t="shared" si="4"/>
        <v>0</v>
      </c>
      <c r="BF220" s="150">
        <f t="shared" si="5"/>
        <v>0</v>
      </c>
      <c r="BG220" s="150">
        <f t="shared" si="6"/>
        <v>0</v>
      </c>
      <c r="BH220" s="150">
        <f t="shared" si="7"/>
        <v>0</v>
      </c>
      <c r="BI220" s="150">
        <f t="shared" si="8"/>
        <v>0</v>
      </c>
      <c r="BJ220" s="17" t="s">
        <v>86</v>
      </c>
      <c r="BK220" s="150">
        <f t="shared" si="9"/>
        <v>0</v>
      </c>
      <c r="BL220" s="17" t="s">
        <v>247</v>
      </c>
      <c r="BM220" s="149" t="s">
        <v>4923</v>
      </c>
    </row>
    <row r="221" spans="2:65" s="1" customFormat="1" ht="33" customHeight="1">
      <c r="B221" s="32"/>
      <c r="C221" s="137" t="s">
        <v>387</v>
      </c>
      <c r="D221" s="137" t="s">
        <v>243</v>
      </c>
      <c r="E221" s="138" t="s">
        <v>3635</v>
      </c>
      <c r="F221" s="139" t="s">
        <v>3636</v>
      </c>
      <c r="G221" s="140" t="s">
        <v>327</v>
      </c>
      <c r="H221" s="141">
        <v>2</v>
      </c>
      <c r="I221" s="142"/>
      <c r="J221" s="143">
        <f t="shared" si="0"/>
        <v>0</v>
      </c>
      <c r="K221" s="144"/>
      <c r="L221" s="32"/>
      <c r="M221" s="145" t="s">
        <v>1</v>
      </c>
      <c r="N221" s="146" t="s">
        <v>39</v>
      </c>
      <c r="P221" s="147">
        <f t="shared" si="1"/>
        <v>0</v>
      </c>
      <c r="Q221" s="147">
        <v>0.24845999999999999</v>
      </c>
      <c r="R221" s="147">
        <f t="shared" si="2"/>
        <v>0.49691999999999997</v>
      </c>
      <c r="S221" s="147">
        <v>0</v>
      </c>
      <c r="T221" s="148">
        <f t="shared" si="3"/>
        <v>0</v>
      </c>
      <c r="AR221" s="149" t="s">
        <v>247</v>
      </c>
      <c r="AT221" s="149" t="s">
        <v>243</v>
      </c>
      <c r="AU221" s="149" t="s">
        <v>86</v>
      </c>
      <c r="AY221" s="17" t="s">
        <v>241</v>
      </c>
      <c r="BE221" s="150">
        <f t="shared" si="4"/>
        <v>0</v>
      </c>
      <c r="BF221" s="150">
        <f t="shared" si="5"/>
        <v>0</v>
      </c>
      <c r="BG221" s="150">
        <f t="shared" si="6"/>
        <v>0</v>
      </c>
      <c r="BH221" s="150">
        <f t="shared" si="7"/>
        <v>0</v>
      </c>
      <c r="BI221" s="150">
        <f t="shared" si="8"/>
        <v>0</v>
      </c>
      <c r="BJ221" s="17" t="s">
        <v>86</v>
      </c>
      <c r="BK221" s="150">
        <f t="shared" si="9"/>
        <v>0</v>
      </c>
      <c r="BL221" s="17" t="s">
        <v>247</v>
      </c>
      <c r="BM221" s="149" t="s">
        <v>4924</v>
      </c>
    </row>
    <row r="222" spans="2:65" s="1" customFormat="1" ht="21.75" customHeight="1">
      <c r="B222" s="32"/>
      <c r="C222" s="137" t="s">
        <v>392</v>
      </c>
      <c r="D222" s="137" t="s">
        <v>243</v>
      </c>
      <c r="E222" s="138" t="s">
        <v>3570</v>
      </c>
      <c r="F222" s="139" t="s">
        <v>3571</v>
      </c>
      <c r="G222" s="140" t="s">
        <v>299</v>
      </c>
      <c r="H222" s="141">
        <v>90</v>
      </c>
      <c r="I222" s="142"/>
      <c r="J222" s="143">
        <f t="shared" si="0"/>
        <v>0</v>
      </c>
      <c r="K222" s="144"/>
      <c r="L222" s="32"/>
      <c r="M222" s="145" t="s">
        <v>1</v>
      </c>
      <c r="N222" s="146" t="s">
        <v>39</v>
      </c>
      <c r="P222" s="147">
        <f t="shared" si="1"/>
        <v>0</v>
      </c>
      <c r="Q222" s="147">
        <v>6.0000000000000002E-5</v>
      </c>
      <c r="R222" s="147">
        <f t="shared" si="2"/>
        <v>5.4000000000000003E-3</v>
      </c>
      <c r="S222" s="147">
        <v>0</v>
      </c>
      <c r="T222" s="148">
        <f t="shared" si="3"/>
        <v>0</v>
      </c>
      <c r="AR222" s="149" t="s">
        <v>247</v>
      </c>
      <c r="AT222" s="149" t="s">
        <v>243</v>
      </c>
      <c r="AU222" s="149" t="s">
        <v>86</v>
      </c>
      <c r="AY222" s="17" t="s">
        <v>241</v>
      </c>
      <c r="BE222" s="150">
        <f t="shared" si="4"/>
        <v>0</v>
      </c>
      <c r="BF222" s="150">
        <f t="shared" si="5"/>
        <v>0</v>
      </c>
      <c r="BG222" s="150">
        <f t="shared" si="6"/>
        <v>0</v>
      </c>
      <c r="BH222" s="150">
        <f t="shared" si="7"/>
        <v>0</v>
      </c>
      <c r="BI222" s="150">
        <f t="shared" si="8"/>
        <v>0</v>
      </c>
      <c r="BJ222" s="17" t="s">
        <v>86</v>
      </c>
      <c r="BK222" s="150">
        <f t="shared" si="9"/>
        <v>0</v>
      </c>
      <c r="BL222" s="17" t="s">
        <v>247</v>
      </c>
      <c r="BM222" s="149" t="s">
        <v>4925</v>
      </c>
    </row>
    <row r="223" spans="2:65" s="12" customFormat="1" ht="12">
      <c r="B223" s="151"/>
      <c r="D223" s="152" t="s">
        <v>249</v>
      </c>
      <c r="E223" s="153" t="s">
        <v>1</v>
      </c>
      <c r="F223" s="154" t="s">
        <v>4916</v>
      </c>
      <c r="H223" s="155">
        <v>90</v>
      </c>
      <c r="I223" s="156"/>
      <c r="L223" s="151"/>
      <c r="M223" s="157"/>
      <c r="T223" s="158"/>
      <c r="AT223" s="153" t="s">
        <v>249</v>
      </c>
      <c r="AU223" s="153" t="s">
        <v>86</v>
      </c>
      <c r="AV223" s="12" t="s">
        <v>86</v>
      </c>
      <c r="AW223" s="12" t="s">
        <v>30</v>
      </c>
      <c r="AX223" s="12" t="s">
        <v>73</v>
      </c>
      <c r="AY223" s="153" t="s">
        <v>241</v>
      </c>
    </row>
    <row r="224" spans="2:65" s="13" customFormat="1" ht="12">
      <c r="B224" s="159"/>
      <c r="D224" s="152" t="s">
        <v>249</v>
      </c>
      <c r="E224" s="160" t="s">
        <v>1</v>
      </c>
      <c r="F224" s="161" t="s">
        <v>251</v>
      </c>
      <c r="H224" s="162">
        <v>90</v>
      </c>
      <c r="I224" s="163"/>
      <c r="L224" s="159"/>
      <c r="M224" s="164"/>
      <c r="T224" s="165"/>
      <c r="AT224" s="160" t="s">
        <v>249</v>
      </c>
      <c r="AU224" s="160" t="s">
        <v>86</v>
      </c>
      <c r="AV224" s="13" t="s">
        <v>247</v>
      </c>
      <c r="AW224" s="13" t="s">
        <v>30</v>
      </c>
      <c r="AX224" s="13" t="s">
        <v>80</v>
      </c>
      <c r="AY224" s="160" t="s">
        <v>241</v>
      </c>
    </row>
    <row r="225" spans="2:65" s="11" customFormat="1" ht="22.75" customHeight="1">
      <c r="B225" s="125"/>
      <c r="D225" s="126" t="s">
        <v>72</v>
      </c>
      <c r="E225" s="135" t="s">
        <v>998</v>
      </c>
      <c r="F225" s="135" t="s">
        <v>999</v>
      </c>
      <c r="I225" s="128"/>
      <c r="J225" s="136">
        <f>BK225</f>
        <v>0</v>
      </c>
      <c r="L225" s="125"/>
      <c r="M225" s="130"/>
      <c r="P225" s="131">
        <f>P226</f>
        <v>0</v>
      </c>
      <c r="R225" s="131">
        <f>R226</f>
        <v>0</v>
      </c>
      <c r="T225" s="132">
        <f>T226</f>
        <v>0</v>
      </c>
      <c r="AR225" s="126" t="s">
        <v>80</v>
      </c>
      <c r="AT225" s="133" t="s">
        <v>72</v>
      </c>
      <c r="AU225" s="133" t="s">
        <v>80</v>
      </c>
      <c r="AY225" s="126" t="s">
        <v>241</v>
      </c>
      <c r="BK225" s="134">
        <f>BK226</f>
        <v>0</v>
      </c>
    </row>
    <row r="226" spans="2:65" s="1" customFormat="1" ht="24.25" customHeight="1">
      <c r="B226" s="32"/>
      <c r="C226" s="137" t="s">
        <v>399</v>
      </c>
      <c r="D226" s="137" t="s">
        <v>243</v>
      </c>
      <c r="E226" s="138" t="s">
        <v>3573</v>
      </c>
      <c r="F226" s="139" t="s">
        <v>3574</v>
      </c>
      <c r="G226" s="140" t="s">
        <v>282</v>
      </c>
      <c r="H226" s="141">
        <v>102.306</v>
      </c>
      <c r="I226" s="142"/>
      <c r="J226" s="143">
        <f>ROUND(I226*H226,2)</f>
        <v>0</v>
      </c>
      <c r="K226" s="144"/>
      <c r="L226" s="32"/>
      <c r="M226" s="145" t="s">
        <v>1</v>
      </c>
      <c r="N226" s="146" t="s">
        <v>39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247</v>
      </c>
      <c r="AT226" s="149" t="s">
        <v>243</v>
      </c>
      <c r="AU226" s="149" t="s">
        <v>86</v>
      </c>
      <c r="AY226" s="17" t="s">
        <v>241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86</v>
      </c>
      <c r="BK226" s="150">
        <f>ROUND(I226*H226,2)</f>
        <v>0</v>
      </c>
      <c r="BL226" s="17" t="s">
        <v>247</v>
      </c>
      <c r="BM226" s="149" t="s">
        <v>4926</v>
      </c>
    </row>
    <row r="227" spans="2:65" s="11" customFormat="1" ht="22.75" customHeight="1">
      <c r="B227" s="125"/>
      <c r="D227" s="126" t="s">
        <v>72</v>
      </c>
      <c r="E227" s="135" t="s">
        <v>1111</v>
      </c>
      <c r="F227" s="135" t="s">
        <v>1112</v>
      </c>
      <c r="I227" s="128"/>
      <c r="J227" s="136">
        <f>BK227</f>
        <v>0</v>
      </c>
      <c r="L227" s="125"/>
      <c r="M227" s="130"/>
      <c r="P227" s="131">
        <f>SUM(P228:P231)</f>
        <v>0</v>
      </c>
      <c r="R227" s="131">
        <f>SUM(R228:R231)</f>
        <v>1.908E-2</v>
      </c>
      <c r="T227" s="132">
        <f>SUM(T228:T231)</f>
        <v>0</v>
      </c>
      <c r="AR227" s="126" t="s">
        <v>86</v>
      </c>
      <c r="AT227" s="133" t="s">
        <v>72</v>
      </c>
      <c r="AU227" s="133" t="s">
        <v>80</v>
      </c>
      <c r="AY227" s="126" t="s">
        <v>241</v>
      </c>
      <c r="BK227" s="134">
        <f>SUM(BK228:BK231)</f>
        <v>0</v>
      </c>
    </row>
    <row r="228" spans="2:65" s="1" customFormat="1" ht="16.5" customHeight="1">
      <c r="B228" s="32"/>
      <c r="C228" s="137" t="s">
        <v>405</v>
      </c>
      <c r="D228" s="137" t="s">
        <v>243</v>
      </c>
      <c r="E228" s="138" t="s">
        <v>3723</v>
      </c>
      <c r="F228" s="139" t="s">
        <v>3724</v>
      </c>
      <c r="G228" s="140" t="s">
        <v>299</v>
      </c>
      <c r="H228" s="141">
        <v>6</v>
      </c>
      <c r="I228" s="142"/>
      <c r="J228" s="143">
        <f>ROUND(I228*H228,2)</f>
        <v>0</v>
      </c>
      <c r="K228" s="144"/>
      <c r="L228" s="32"/>
      <c r="M228" s="145" t="s">
        <v>1</v>
      </c>
      <c r="N228" s="146" t="s">
        <v>39</v>
      </c>
      <c r="P228" s="147">
        <f>O228*H228</f>
        <v>0</v>
      </c>
      <c r="Q228" s="147">
        <v>1.9300000000000001E-3</v>
      </c>
      <c r="R228" s="147">
        <f>Q228*H228</f>
        <v>1.158E-2</v>
      </c>
      <c r="S228" s="147">
        <v>0</v>
      </c>
      <c r="T228" s="148">
        <f>S228*H228</f>
        <v>0</v>
      </c>
      <c r="AR228" s="149" t="s">
        <v>334</v>
      </c>
      <c r="AT228" s="149" t="s">
        <v>243</v>
      </c>
      <c r="AU228" s="149" t="s">
        <v>86</v>
      </c>
      <c r="AY228" s="17" t="s">
        <v>241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86</v>
      </c>
      <c r="BK228" s="150">
        <f>ROUND(I228*H228,2)</f>
        <v>0</v>
      </c>
      <c r="BL228" s="17" t="s">
        <v>334</v>
      </c>
      <c r="BM228" s="149" t="s">
        <v>4927</v>
      </c>
    </row>
    <row r="229" spans="2:65" s="12" customFormat="1" ht="12">
      <c r="B229" s="151"/>
      <c r="D229" s="152" t="s">
        <v>249</v>
      </c>
      <c r="E229" s="153" t="s">
        <v>1</v>
      </c>
      <c r="F229" s="154" t="s">
        <v>4928</v>
      </c>
      <c r="H229" s="155">
        <v>6</v>
      </c>
      <c r="I229" s="156"/>
      <c r="L229" s="151"/>
      <c r="M229" s="157"/>
      <c r="T229" s="158"/>
      <c r="AT229" s="153" t="s">
        <v>249</v>
      </c>
      <c r="AU229" s="153" t="s">
        <v>86</v>
      </c>
      <c r="AV229" s="12" t="s">
        <v>86</v>
      </c>
      <c r="AW229" s="12" t="s">
        <v>30</v>
      </c>
      <c r="AX229" s="12" t="s">
        <v>73</v>
      </c>
      <c r="AY229" s="153" t="s">
        <v>241</v>
      </c>
    </row>
    <row r="230" spans="2:65" s="13" customFormat="1" ht="12">
      <c r="B230" s="159"/>
      <c r="D230" s="152" t="s">
        <v>249</v>
      </c>
      <c r="E230" s="160" t="s">
        <v>1</v>
      </c>
      <c r="F230" s="161" t="s">
        <v>251</v>
      </c>
      <c r="H230" s="162">
        <v>6</v>
      </c>
      <c r="I230" s="163"/>
      <c r="L230" s="159"/>
      <c r="M230" s="164"/>
      <c r="T230" s="165"/>
      <c r="AT230" s="160" t="s">
        <v>249</v>
      </c>
      <c r="AU230" s="160" t="s">
        <v>86</v>
      </c>
      <c r="AV230" s="13" t="s">
        <v>247</v>
      </c>
      <c r="AW230" s="13" t="s">
        <v>30</v>
      </c>
      <c r="AX230" s="13" t="s">
        <v>80</v>
      </c>
      <c r="AY230" s="160" t="s">
        <v>241</v>
      </c>
    </row>
    <row r="231" spans="2:65" s="1" customFormat="1" ht="24.25" customHeight="1">
      <c r="B231" s="32"/>
      <c r="C231" s="137" t="s">
        <v>410</v>
      </c>
      <c r="D231" s="137" t="s">
        <v>243</v>
      </c>
      <c r="E231" s="138" t="s">
        <v>3727</v>
      </c>
      <c r="F231" s="139" t="s">
        <v>3728</v>
      </c>
      <c r="G231" s="140" t="s">
        <v>327</v>
      </c>
      <c r="H231" s="141">
        <v>5</v>
      </c>
      <c r="I231" s="142"/>
      <c r="J231" s="143">
        <f>ROUND(I231*H231,2)</f>
        <v>0</v>
      </c>
      <c r="K231" s="144"/>
      <c r="L231" s="32"/>
      <c r="M231" s="145" t="s">
        <v>1</v>
      </c>
      <c r="N231" s="146" t="s">
        <v>39</v>
      </c>
      <c r="P231" s="147">
        <f>O231*H231</f>
        <v>0</v>
      </c>
      <c r="Q231" s="147">
        <v>1.5E-3</v>
      </c>
      <c r="R231" s="147">
        <f>Q231*H231</f>
        <v>7.4999999999999997E-3</v>
      </c>
      <c r="S231" s="147">
        <v>0</v>
      </c>
      <c r="T231" s="148">
        <f>S231*H231</f>
        <v>0</v>
      </c>
      <c r="AR231" s="149" t="s">
        <v>334</v>
      </c>
      <c r="AT231" s="149" t="s">
        <v>243</v>
      </c>
      <c r="AU231" s="149" t="s">
        <v>86</v>
      </c>
      <c r="AY231" s="17" t="s">
        <v>241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86</v>
      </c>
      <c r="BK231" s="150">
        <f>ROUND(I231*H231,2)</f>
        <v>0</v>
      </c>
      <c r="BL231" s="17" t="s">
        <v>334</v>
      </c>
      <c r="BM231" s="149" t="s">
        <v>4929</v>
      </c>
    </row>
    <row r="232" spans="2:65" s="11" customFormat="1" ht="26" customHeight="1">
      <c r="B232" s="125"/>
      <c r="D232" s="126" t="s">
        <v>72</v>
      </c>
      <c r="E232" s="127" t="s">
        <v>3576</v>
      </c>
      <c r="F232" s="127" t="s">
        <v>3577</v>
      </c>
      <c r="I232" s="128"/>
      <c r="J232" s="129">
        <f>BK232</f>
        <v>0</v>
      </c>
      <c r="L232" s="125"/>
      <c r="M232" s="130"/>
      <c r="P232" s="131">
        <f>SUM(P233:P235)</f>
        <v>0</v>
      </c>
      <c r="R232" s="131">
        <f>SUM(R233:R235)</f>
        <v>0</v>
      </c>
      <c r="T232" s="132">
        <f>SUM(T233:T235)</f>
        <v>0</v>
      </c>
      <c r="AR232" s="126" t="s">
        <v>247</v>
      </c>
      <c r="AT232" s="133" t="s">
        <v>72</v>
      </c>
      <c r="AU232" s="133" t="s">
        <v>73</v>
      </c>
      <c r="AY232" s="126" t="s">
        <v>241</v>
      </c>
      <c r="BK232" s="134">
        <f>SUM(BK233:BK235)</f>
        <v>0</v>
      </c>
    </row>
    <row r="233" spans="2:65" s="1" customFormat="1" ht="16.5" customHeight="1">
      <c r="B233" s="32"/>
      <c r="C233" s="137" t="s">
        <v>415</v>
      </c>
      <c r="D233" s="137" t="s">
        <v>243</v>
      </c>
      <c r="E233" s="138" t="s">
        <v>3578</v>
      </c>
      <c r="F233" s="139" t="s">
        <v>3579</v>
      </c>
      <c r="G233" s="140" t="s">
        <v>1196</v>
      </c>
      <c r="H233" s="141">
        <v>8</v>
      </c>
      <c r="I233" s="142"/>
      <c r="J233" s="143">
        <f>ROUND(I233*H233,2)</f>
        <v>0</v>
      </c>
      <c r="K233" s="144"/>
      <c r="L233" s="32"/>
      <c r="M233" s="145" t="s">
        <v>1</v>
      </c>
      <c r="N233" s="146" t="s">
        <v>39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1187</v>
      </c>
      <c r="AT233" s="149" t="s">
        <v>243</v>
      </c>
      <c r="AU233" s="149" t="s">
        <v>80</v>
      </c>
      <c r="AY233" s="17" t="s">
        <v>241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86</v>
      </c>
      <c r="BK233" s="150">
        <f>ROUND(I233*H233,2)</f>
        <v>0</v>
      </c>
      <c r="BL233" s="17" t="s">
        <v>1187</v>
      </c>
      <c r="BM233" s="149" t="s">
        <v>4930</v>
      </c>
    </row>
    <row r="234" spans="2:65" s="12" customFormat="1" ht="12">
      <c r="B234" s="151"/>
      <c r="D234" s="152" t="s">
        <v>249</v>
      </c>
      <c r="E234" s="153" t="s">
        <v>1</v>
      </c>
      <c r="F234" s="154" t="s">
        <v>1158</v>
      </c>
      <c r="H234" s="155">
        <v>8</v>
      </c>
      <c r="I234" s="156"/>
      <c r="L234" s="151"/>
      <c r="M234" s="157"/>
      <c r="T234" s="158"/>
      <c r="AT234" s="153" t="s">
        <v>249</v>
      </c>
      <c r="AU234" s="153" t="s">
        <v>80</v>
      </c>
      <c r="AV234" s="12" t="s">
        <v>86</v>
      </c>
      <c r="AW234" s="12" t="s">
        <v>30</v>
      </c>
      <c r="AX234" s="12" t="s">
        <v>73</v>
      </c>
      <c r="AY234" s="153" t="s">
        <v>241</v>
      </c>
    </row>
    <row r="235" spans="2:65" s="13" customFormat="1" ht="12">
      <c r="B235" s="159"/>
      <c r="D235" s="152" t="s">
        <v>249</v>
      </c>
      <c r="E235" s="160" t="s">
        <v>1</v>
      </c>
      <c r="F235" s="161" t="s">
        <v>3731</v>
      </c>
      <c r="H235" s="162">
        <v>8</v>
      </c>
      <c r="I235" s="163"/>
      <c r="L235" s="159"/>
      <c r="M235" s="195"/>
      <c r="N235" s="196"/>
      <c r="O235" s="196"/>
      <c r="P235" s="196"/>
      <c r="Q235" s="196"/>
      <c r="R235" s="196"/>
      <c r="S235" s="196"/>
      <c r="T235" s="197"/>
      <c r="AT235" s="160" t="s">
        <v>249</v>
      </c>
      <c r="AU235" s="160" t="s">
        <v>80</v>
      </c>
      <c r="AV235" s="13" t="s">
        <v>247</v>
      </c>
      <c r="AW235" s="13" t="s">
        <v>30</v>
      </c>
      <c r="AX235" s="13" t="s">
        <v>80</v>
      </c>
      <c r="AY235" s="160" t="s">
        <v>241</v>
      </c>
    </row>
    <row r="236" spans="2:65" s="1" customFormat="1" ht="7" customHeight="1">
      <c r="B236" s="44"/>
      <c r="C236" s="45"/>
      <c r="D236" s="45"/>
      <c r="E236" s="45"/>
      <c r="F236" s="45"/>
      <c r="G236" s="45"/>
      <c r="H236" s="45"/>
      <c r="I236" s="45"/>
      <c r="J236" s="45"/>
      <c r="K236" s="45"/>
      <c r="L236" s="32"/>
    </row>
  </sheetData>
  <sheetProtection algorithmName="SHA-512" hashValue="JpLMUMt+qPJ/rFuVinI3hyDFvkyld2IyKVxU8KbIqUeBk11SotQG+E4fsWMNrrJiEiUp1NAx6uAm03J9UDNdpA==" saltValue="eW807cPAUe7N1SL0c2UhgOyhUzea+T7y1Q0gfFhWb2YzxKXSUwzNHkIxPMA8E+LjfiLuyyfFcFaNIrpHZwQB3A==" spinCount="100000" sheet="1" objects="1" scenarios="1" formatColumns="0" formatRows="0" autoFilter="0"/>
  <autoFilter ref="C127:K235" xr:uid="{00000000-0009-0000-0000-000018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68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155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30" customHeight="1">
      <c r="B11" s="32"/>
      <c r="E11" s="205" t="s">
        <v>4931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ROUND(J125,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ROUND((SUM(BE125:BE167)),  2)</f>
        <v>0</v>
      </c>
      <c r="I35" s="96">
        <v>0.21</v>
      </c>
      <c r="J35" s="86">
        <f>ROUND(((SUM(BE125:BE167))*I35),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ROUND((SUM(BF125:BF167)),  2)</f>
        <v>0</v>
      </c>
      <c r="I36" s="96">
        <v>0.12</v>
      </c>
      <c r="J36" s="86">
        <f>ROUND(((SUM(BF125:BF167))*I36),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ROUND((SUM(BG125:BG167)),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ROUND((SUM(BH125:BH167)),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ROUND((SUM(BI125:BI167)),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30" customHeight="1">
      <c r="B89" s="32"/>
      <c r="E89" s="205" t="str">
        <f>E11</f>
        <v>Rozvod vody SO02 - Voda k vodním zásuvkám, automatický závlahový systém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J125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184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20" customHeight="1">
      <c r="B100" s="112"/>
      <c r="D100" s="113" t="s">
        <v>185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20" customHeight="1">
      <c r="B101" s="112"/>
      <c r="D101" s="113" t="s">
        <v>191</v>
      </c>
      <c r="E101" s="114"/>
      <c r="F101" s="114"/>
      <c r="G101" s="114"/>
      <c r="H101" s="114"/>
      <c r="I101" s="114"/>
      <c r="J101" s="115">
        <f>J153</f>
        <v>0</v>
      </c>
      <c r="L101" s="112"/>
    </row>
    <row r="102" spans="2:47" s="9" customFormat="1" ht="20" customHeight="1">
      <c r="B102" s="112"/>
      <c r="D102" s="113" t="s">
        <v>193</v>
      </c>
      <c r="E102" s="114"/>
      <c r="F102" s="114"/>
      <c r="G102" s="114"/>
      <c r="H102" s="114"/>
      <c r="I102" s="114"/>
      <c r="J102" s="115">
        <f>J162</f>
        <v>0</v>
      </c>
      <c r="L102" s="112"/>
    </row>
    <row r="103" spans="2:47" s="8" customFormat="1" ht="25" customHeight="1">
      <c r="B103" s="108"/>
      <c r="D103" s="109" t="s">
        <v>3500</v>
      </c>
      <c r="E103" s="110"/>
      <c r="F103" s="110"/>
      <c r="G103" s="110"/>
      <c r="H103" s="110"/>
      <c r="I103" s="110"/>
      <c r="J103" s="111">
        <f>J164</f>
        <v>0</v>
      </c>
      <c r="L103" s="108"/>
    </row>
    <row r="104" spans="2:47" s="1" customFormat="1" ht="21.75" customHeight="1">
      <c r="B104" s="32"/>
      <c r="L104" s="32"/>
    </row>
    <row r="105" spans="2:47" s="1" customFormat="1" ht="7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" customHeight="1">
      <c r="B110" s="32"/>
      <c r="C110" s="21" t="s">
        <v>226</v>
      </c>
      <c r="L110" s="32"/>
    </row>
    <row r="111" spans="2:47" s="1" customFormat="1" ht="7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1" t="str">
        <f>E7</f>
        <v>Rozšíření kom.soc. služeb CSS Stod</v>
      </c>
      <c r="F113" s="242"/>
      <c r="G113" s="242"/>
      <c r="H113" s="242"/>
      <c r="L113" s="32"/>
    </row>
    <row r="114" spans="2:65" ht="12" customHeight="1">
      <c r="B114" s="20"/>
      <c r="C114" s="27" t="s">
        <v>175</v>
      </c>
      <c r="L114" s="20"/>
    </row>
    <row r="115" spans="2:65" s="1" customFormat="1" ht="16.5" customHeight="1">
      <c r="B115" s="32"/>
      <c r="E115" s="241" t="s">
        <v>176</v>
      </c>
      <c r="F115" s="240"/>
      <c r="G115" s="240"/>
      <c r="H115" s="240"/>
      <c r="L115" s="32"/>
    </row>
    <row r="116" spans="2:65" s="1" customFormat="1" ht="12" customHeight="1">
      <c r="B116" s="32"/>
      <c r="C116" s="27" t="s">
        <v>177</v>
      </c>
      <c r="L116" s="32"/>
    </row>
    <row r="117" spans="2:65" s="1" customFormat="1" ht="30" customHeight="1">
      <c r="B117" s="32"/>
      <c r="E117" s="205" t="str">
        <f>E11</f>
        <v>Rozvod vody SO02 - Voda k vodním zásuvkám, automatický závlahový systém</v>
      </c>
      <c r="F117" s="240"/>
      <c r="G117" s="240"/>
      <c r="H117" s="240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 xml:space="preserve"> </v>
      </c>
      <c r="I119" s="27" t="s">
        <v>22</v>
      </c>
      <c r="J119" s="52" t="str">
        <f>IF(J14="","",J14)</f>
        <v>27. 10. 2024</v>
      </c>
      <c r="L119" s="32"/>
    </row>
    <row r="120" spans="2:65" s="1" customFormat="1" ht="7" customHeight="1">
      <c r="B120" s="32"/>
      <c r="L120" s="32"/>
    </row>
    <row r="121" spans="2:65" s="1" customFormat="1" ht="15.25" customHeight="1">
      <c r="B121" s="32"/>
      <c r="C121" s="27" t="s">
        <v>24</v>
      </c>
      <c r="F121" s="25" t="str">
        <f>E17</f>
        <v xml:space="preserve"> </v>
      </c>
      <c r="I121" s="27" t="s">
        <v>29</v>
      </c>
      <c r="J121" s="30" t="str">
        <f>E23</f>
        <v xml:space="preserve"> </v>
      </c>
      <c r="L121" s="32"/>
    </row>
    <row r="122" spans="2:65" s="1" customFormat="1" ht="15.25" customHeight="1">
      <c r="B122" s="32"/>
      <c r="C122" s="27" t="s">
        <v>27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227</v>
      </c>
      <c r="D124" s="118" t="s">
        <v>58</v>
      </c>
      <c r="E124" s="118" t="s">
        <v>54</v>
      </c>
      <c r="F124" s="118" t="s">
        <v>55</v>
      </c>
      <c r="G124" s="118" t="s">
        <v>228</v>
      </c>
      <c r="H124" s="118" t="s">
        <v>229</v>
      </c>
      <c r="I124" s="118" t="s">
        <v>230</v>
      </c>
      <c r="J124" s="119" t="s">
        <v>181</v>
      </c>
      <c r="K124" s="120" t="s">
        <v>231</v>
      </c>
      <c r="L124" s="116"/>
      <c r="M124" s="59" t="s">
        <v>1</v>
      </c>
      <c r="N124" s="60" t="s">
        <v>37</v>
      </c>
      <c r="O124" s="60" t="s">
        <v>232</v>
      </c>
      <c r="P124" s="60" t="s">
        <v>233</v>
      </c>
      <c r="Q124" s="60" t="s">
        <v>234</v>
      </c>
      <c r="R124" s="60" t="s">
        <v>235</v>
      </c>
      <c r="S124" s="60" t="s">
        <v>236</v>
      </c>
      <c r="T124" s="61" t="s">
        <v>237</v>
      </c>
    </row>
    <row r="125" spans="2:65" s="1" customFormat="1" ht="22.75" customHeight="1">
      <c r="B125" s="32"/>
      <c r="C125" s="64" t="s">
        <v>238</v>
      </c>
      <c r="J125" s="121">
        <f>BK125</f>
        <v>0</v>
      </c>
      <c r="L125" s="32"/>
      <c r="M125" s="62"/>
      <c r="N125" s="53"/>
      <c r="O125" s="53"/>
      <c r="P125" s="122">
        <f>P126+P164</f>
        <v>0</v>
      </c>
      <c r="Q125" s="53"/>
      <c r="R125" s="122">
        <f>R126+R164</f>
        <v>6.6673840000000002</v>
      </c>
      <c r="S125" s="53"/>
      <c r="T125" s="123">
        <f>T126+T164</f>
        <v>0</v>
      </c>
      <c r="AT125" s="17" t="s">
        <v>72</v>
      </c>
      <c r="AU125" s="17" t="s">
        <v>183</v>
      </c>
      <c r="BK125" s="124">
        <f>BK126+BK164</f>
        <v>0</v>
      </c>
    </row>
    <row r="126" spans="2:65" s="11" customFormat="1" ht="26" customHeight="1">
      <c r="B126" s="125"/>
      <c r="D126" s="126" t="s">
        <v>72</v>
      </c>
      <c r="E126" s="127" t="s">
        <v>239</v>
      </c>
      <c r="F126" s="127" t="s">
        <v>240</v>
      </c>
      <c r="I126" s="128"/>
      <c r="J126" s="129">
        <f>BK126</f>
        <v>0</v>
      </c>
      <c r="L126" s="125"/>
      <c r="M126" s="130"/>
      <c r="P126" s="131">
        <f>P127+P153+P162</f>
        <v>0</v>
      </c>
      <c r="R126" s="131">
        <f>R127+R153+R162</f>
        <v>6.6673840000000002</v>
      </c>
      <c r="T126" s="132">
        <f>T127+T153+T162</f>
        <v>0</v>
      </c>
      <c r="AR126" s="126" t="s">
        <v>80</v>
      </c>
      <c r="AT126" s="133" t="s">
        <v>72</v>
      </c>
      <c r="AU126" s="133" t="s">
        <v>73</v>
      </c>
      <c r="AY126" s="126" t="s">
        <v>241</v>
      </c>
      <c r="BK126" s="134">
        <f>BK127+BK153+BK162</f>
        <v>0</v>
      </c>
    </row>
    <row r="127" spans="2:65" s="11" customFormat="1" ht="22.75" customHeight="1">
      <c r="B127" s="125"/>
      <c r="D127" s="126" t="s">
        <v>72</v>
      </c>
      <c r="E127" s="135" t="s">
        <v>80</v>
      </c>
      <c r="F127" s="135" t="s">
        <v>242</v>
      </c>
      <c r="I127" s="128"/>
      <c r="J127" s="136">
        <f>BK127</f>
        <v>0</v>
      </c>
      <c r="L127" s="125"/>
      <c r="M127" s="130"/>
      <c r="P127" s="131">
        <f>SUM(P128:P152)</f>
        <v>0</v>
      </c>
      <c r="R127" s="131">
        <f>SUM(R128:R152)</f>
        <v>6.5889240000000004</v>
      </c>
      <c r="T127" s="132">
        <f>SUM(T128:T152)</f>
        <v>0</v>
      </c>
      <c r="AR127" s="126" t="s">
        <v>80</v>
      </c>
      <c r="AT127" s="133" t="s">
        <v>72</v>
      </c>
      <c r="AU127" s="133" t="s">
        <v>80</v>
      </c>
      <c r="AY127" s="126" t="s">
        <v>241</v>
      </c>
      <c r="BK127" s="134">
        <f>SUM(BK128:BK152)</f>
        <v>0</v>
      </c>
    </row>
    <row r="128" spans="2:65" s="1" customFormat="1" ht="33" customHeight="1">
      <c r="B128" s="32"/>
      <c r="C128" s="137" t="s">
        <v>80</v>
      </c>
      <c r="D128" s="137" t="s">
        <v>243</v>
      </c>
      <c r="E128" s="138" t="s">
        <v>3733</v>
      </c>
      <c r="F128" s="139" t="s">
        <v>3734</v>
      </c>
      <c r="G128" s="140" t="s">
        <v>254</v>
      </c>
      <c r="H128" s="141">
        <v>7.2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39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247</v>
      </c>
      <c r="AT128" s="149" t="s">
        <v>243</v>
      </c>
      <c r="AU128" s="149" t="s">
        <v>86</v>
      </c>
      <c r="AY128" s="17" t="s">
        <v>241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247</v>
      </c>
      <c r="BM128" s="149" t="s">
        <v>4932</v>
      </c>
    </row>
    <row r="129" spans="2:65" s="12" customFormat="1" ht="12">
      <c r="B129" s="151"/>
      <c r="D129" s="152" t="s">
        <v>249</v>
      </c>
      <c r="E129" s="153" t="s">
        <v>1</v>
      </c>
      <c r="F129" s="154" t="s">
        <v>3736</v>
      </c>
      <c r="H129" s="155">
        <v>7.2</v>
      </c>
      <c r="I129" s="156"/>
      <c r="L129" s="151"/>
      <c r="M129" s="157"/>
      <c r="T129" s="158"/>
      <c r="AT129" s="153" t="s">
        <v>249</v>
      </c>
      <c r="AU129" s="153" t="s">
        <v>86</v>
      </c>
      <c r="AV129" s="12" t="s">
        <v>86</v>
      </c>
      <c r="AW129" s="12" t="s">
        <v>30</v>
      </c>
      <c r="AX129" s="12" t="s">
        <v>73</v>
      </c>
      <c r="AY129" s="153" t="s">
        <v>241</v>
      </c>
    </row>
    <row r="130" spans="2:65" s="13" customFormat="1" ht="12">
      <c r="B130" s="159"/>
      <c r="D130" s="152" t="s">
        <v>249</v>
      </c>
      <c r="E130" s="160" t="s">
        <v>1</v>
      </c>
      <c r="F130" s="161" t="s">
        <v>251</v>
      </c>
      <c r="H130" s="162">
        <v>7.2</v>
      </c>
      <c r="I130" s="163"/>
      <c r="L130" s="159"/>
      <c r="M130" s="164"/>
      <c r="T130" s="165"/>
      <c r="AT130" s="160" t="s">
        <v>249</v>
      </c>
      <c r="AU130" s="160" t="s">
        <v>86</v>
      </c>
      <c r="AV130" s="13" t="s">
        <v>247</v>
      </c>
      <c r="AW130" s="13" t="s">
        <v>30</v>
      </c>
      <c r="AX130" s="13" t="s">
        <v>80</v>
      </c>
      <c r="AY130" s="160" t="s">
        <v>241</v>
      </c>
    </row>
    <row r="131" spans="2:65" s="1" customFormat="1" ht="33" customHeight="1">
      <c r="B131" s="32"/>
      <c r="C131" s="137" t="s">
        <v>86</v>
      </c>
      <c r="D131" s="137" t="s">
        <v>243</v>
      </c>
      <c r="E131" s="138" t="s">
        <v>270</v>
      </c>
      <c r="F131" s="139" t="s">
        <v>271</v>
      </c>
      <c r="G131" s="140" t="s">
        <v>254</v>
      </c>
      <c r="H131" s="141">
        <v>3.6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247</v>
      </c>
      <c r="AT131" s="149" t="s">
        <v>243</v>
      </c>
      <c r="AU131" s="149" t="s">
        <v>86</v>
      </c>
      <c r="AY131" s="17" t="s">
        <v>241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247</v>
      </c>
      <c r="BM131" s="149" t="s">
        <v>4933</v>
      </c>
    </row>
    <row r="132" spans="2:65" s="12" customFormat="1" ht="12">
      <c r="B132" s="151"/>
      <c r="D132" s="152" t="s">
        <v>249</v>
      </c>
      <c r="E132" s="153" t="s">
        <v>1</v>
      </c>
      <c r="F132" s="154" t="s">
        <v>3738</v>
      </c>
      <c r="H132" s="155">
        <v>3.6</v>
      </c>
      <c r="I132" s="156"/>
      <c r="L132" s="151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241</v>
      </c>
    </row>
    <row r="133" spans="2:65" s="13" customFormat="1" ht="12">
      <c r="B133" s="159"/>
      <c r="D133" s="152" t="s">
        <v>249</v>
      </c>
      <c r="E133" s="160" t="s">
        <v>1</v>
      </c>
      <c r="F133" s="161" t="s">
        <v>3517</v>
      </c>
      <c r="H133" s="162">
        <v>3.6</v>
      </c>
      <c r="I133" s="163"/>
      <c r="L133" s="159"/>
      <c r="M133" s="164"/>
      <c r="T133" s="165"/>
      <c r="AT133" s="160" t="s">
        <v>249</v>
      </c>
      <c r="AU133" s="160" t="s">
        <v>86</v>
      </c>
      <c r="AV133" s="13" t="s">
        <v>247</v>
      </c>
      <c r="AW133" s="13" t="s">
        <v>30</v>
      </c>
      <c r="AX133" s="13" t="s">
        <v>80</v>
      </c>
      <c r="AY133" s="160" t="s">
        <v>241</v>
      </c>
    </row>
    <row r="134" spans="2:65" s="1" customFormat="1" ht="37.75" customHeight="1">
      <c r="B134" s="32"/>
      <c r="C134" s="137" t="s">
        <v>258</v>
      </c>
      <c r="D134" s="137" t="s">
        <v>243</v>
      </c>
      <c r="E134" s="138" t="s">
        <v>275</v>
      </c>
      <c r="F134" s="139" t="s">
        <v>276</v>
      </c>
      <c r="G134" s="140" t="s">
        <v>254</v>
      </c>
      <c r="H134" s="141">
        <v>54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247</v>
      </c>
      <c r="AT134" s="149" t="s">
        <v>243</v>
      </c>
      <c r="AU134" s="149" t="s">
        <v>86</v>
      </c>
      <c r="AY134" s="17" t="s">
        <v>241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247</v>
      </c>
      <c r="BM134" s="149" t="s">
        <v>4934</v>
      </c>
    </row>
    <row r="135" spans="2:65" s="12" customFormat="1" ht="12">
      <c r="B135" s="151"/>
      <c r="D135" s="152" t="s">
        <v>249</v>
      </c>
      <c r="E135" s="153" t="s">
        <v>1</v>
      </c>
      <c r="F135" s="154" t="s">
        <v>3740</v>
      </c>
      <c r="H135" s="155">
        <v>54</v>
      </c>
      <c r="I135" s="156"/>
      <c r="L135" s="151"/>
      <c r="M135" s="157"/>
      <c r="T135" s="158"/>
      <c r="AT135" s="153" t="s">
        <v>249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241</v>
      </c>
    </row>
    <row r="136" spans="2:65" s="13" customFormat="1" ht="12">
      <c r="B136" s="159"/>
      <c r="D136" s="152" t="s">
        <v>249</v>
      </c>
      <c r="E136" s="160" t="s">
        <v>1</v>
      </c>
      <c r="F136" s="161" t="s">
        <v>251</v>
      </c>
      <c r="H136" s="162">
        <v>54</v>
      </c>
      <c r="I136" s="163"/>
      <c r="L136" s="159"/>
      <c r="M136" s="164"/>
      <c r="T136" s="165"/>
      <c r="AT136" s="160" t="s">
        <v>249</v>
      </c>
      <c r="AU136" s="160" t="s">
        <v>86</v>
      </c>
      <c r="AV136" s="13" t="s">
        <v>247</v>
      </c>
      <c r="AW136" s="13" t="s">
        <v>30</v>
      </c>
      <c r="AX136" s="13" t="s">
        <v>80</v>
      </c>
      <c r="AY136" s="160" t="s">
        <v>241</v>
      </c>
    </row>
    <row r="137" spans="2:65" s="1" customFormat="1" ht="33" customHeight="1">
      <c r="B137" s="32"/>
      <c r="C137" s="137" t="s">
        <v>247</v>
      </c>
      <c r="D137" s="137" t="s">
        <v>243</v>
      </c>
      <c r="E137" s="138" t="s">
        <v>280</v>
      </c>
      <c r="F137" s="139" t="s">
        <v>281</v>
      </c>
      <c r="G137" s="140" t="s">
        <v>282</v>
      </c>
      <c r="H137" s="141">
        <v>3.6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247</v>
      </c>
      <c r="AT137" s="149" t="s">
        <v>243</v>
      </c>
      <c r="AU137" s="149" t="s">
        <v>86</v>
      </c>
      <c r="AY137" s="17" t="s">
        <v>241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247</v>
      </c>
      <c r="BM137" s="149" t="s">
        <v>4935</v>
      </c>
    </row>
    <row r="138" spans="2:65" s="1" customFormat="1" ht="24.25" customHeight="1">
      <c r="B138" s="32"/>
      <c r="C138" s="137" t="s">
        <v>269</v>
      </c>
      <c r="D138" s="137" t="s">
        <v>243</v>
      </c>
      <c r="E138" s="138" t="s">
        <v>286</v>
      </c>
      <c r="F138" s="139" t="s">
        <v>287</v>
      </c>
      <c r="G138" s="140" t="s">
        <v>254</v>
      </c>
      <c r="H138" s="141">
        <v>3.6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39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247</v>
      </c>
      <c r="AT138" s="149" t="s">
        <v>243</v>
      </c>
      <c r="AU138" s="149" t="s">
        <v>86</v>
      </c>
      <c r="AY138" s="17" t="s">
        <v>241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86</v>
      </c>
      <c r="BK138" s="150">
        <f>ROUND(I138*H138,2)</f>
        <v>0</v>
      </c>
      <c r="BL138" s="17" t="s">
        <v>247</v>
      </c>
      <c r="BM138" s="149" t="s">
        <v>4936</v>
      </c>
    </row>
    <row r="139" spans="2:65" s="12" customFormat="1" ht="12">
      <c r="B139" s="151"/>
      <c r="D139" s="152" t="s">
        <v>249</v>
      </c>
      <c r="E139" s="153" t="s">
        <v>1</v>
      </c>
      <c r="F139" s="154" t="s">
        <v>3743</v>
      </c>
      <c r="H139" s="155">
        <v>3.6</v>
      </c>
      <c r="I139" s="156"/>
      <c r="L139" s="151"/>
      <c r="M139" s="157"/>
      <c r="T139" s="158"/>
      <c r="AT139" s="153" t="s">
        <v>249</v>
      </c>
      <c r="AU139" s="153" t="s">
        <v>86</v>
      </c>
      <c r="AV139" s="12" t="s">
        <v>86</v>
      </c>
      <c r="AW139" s="12" t="s">
        <v>30</v>
      </c>
      <c r="AX139" s="12" t="s">
        <v>73</v>
      </c>
      <c r="AY139" s="153" t="s">
        <v>241</v>
      </c>
    </row>
    <row r="140" spans="2:65" s="13" customFormat="1" ht="12">
      <c r="B140" s="159"/>
      <c r="D140" s="152" t="s">
        <v>249</v>
      </c>
      <c r="E140" s="160" t="s">
        <v>1</v>
      </c>
      <c r="F140" s="161" t="s">
        <v>251</v>
      </c>
      <c r="H140" s="162">
        <v>3.6</v>
      </c>
      <c r="I140" s="163"/>
      <c r="L140" s="159"/>
      <c r="M140" s="164"/>
      <c r="T140" s="165"/>
      <c r="AT140" s="160" t="s">
        <v>249</v>
      </c>
      <c r="AU140" s="160" t="s">
        <v>86</v>
      </c>
      <c r="AV140" s="13" t="s">
        <v>247</v>
      </c>
      <c r="AW140" s="13" t="s">
        <v>30</v>
      </c>
      <c r="AX140" s="13" t="s">
        <v>80</v>
      </c>
      <c r="AY140" s="160" t="s">
        <v>241</v>
      </c>
    </row>
    <row r="141" spans="2:65" s="1" customFormat="1" ht="24.25" customHeight="1">
      <c r="B141" s="32"/>
      <c r="C141" s="137" t="s">
        <v>274</v>
      </c>
      <c r="D141" s="137" t="s">
        <v>243</v>
      </c>
      <c r="E141" s="138" t="s">
        <v>3604</v>
      </c>
      <c r="F141" s="139" t="s">
        <v>3605</v>
      </c>
      <c r="G141" s="140" t="s">
        <v>254</v>
      </c>
      <c r="H141" s="141">
        <v>2.4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39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247</v>
      </c>
      <c r="AT141" s="149" t="s">
        <v>243</v>
      </c>
      <c r="AU141" s="149" t="s">
        <v>86</v>
      </c>
      <c r="AY141" s="17" t="s">
        <v>241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86</v>
      </c>
      <c r="BK141" s="150">
        <f>ROUND(I141*H141,2)</f>
        <v>0</v>
      </c>
      <c r="BL141" s="17" t="s">
        <v>247</v>
      </c>
      <c r="BM141" s="149" t="s">
        <v>4937</v>
      </c>
    </row>
    <row r="142" spans="2:65" s="12" customFormat="1" ht="12">
      <c r="B142" s="151"/>
      <c r="D142" s="152" t="s">
        <v>249</v>
      </c>
      <c r="E142" s="153" t="s">
        <v>1</v>
      </c>
      <c r="F142" s="154" t="s">
        <v>3745</v>
      </c>
      <c r="H142" s="155">
        <v>2.4</v>
      </c>
      <c r="I142" s="156"/>
      <c r="L142" s="151"/>
      <c r="M142" s="157"/>
      <c r="T142" s="158"/>
      <c r="AT142" s="153" t="s">
        <v>249</v>
      </c>
      <c r="AU142" s="153" t="s">
        <v>86</v>
      </c>
      <c r="AV142" s="12" t="s">
        <v>86</v>
      </c>
      <c r="AW142" s="12" t="s">
        <v>30</v>
      </c>
      <c r="AX142" s="12" t="s">
        <v>73</v>
      </c>
      <c r="AY142" s="153" t="s">
        <v>241</v>
      </c>
    </row>
    <row r="143" spans="2:65" s="13" customFormat="1" ht="12">
      <c r="B143" s="159"/>
      <c r="D143" s="152" t="s">
        <v>249</v>
      </c>
      <c r="E143" s="160" t="s">
        <v>1</v>
      </c>
      <c r="F143" s="161" t="s">
        <v>251</v>
      </c>
      <c r="H143" s="162">
        <v>2.4</v>
      </c>
      <c r="I143" s="163"/>
      <c r="L143" s="159"/>
      <c r="M143" s="164"/>
      <c r="T143" s="165"/>
      <c r="AT143" s="160" t="s">
        <v>249</v>
      </c>
      <c r="AU143" s="160" t="s">
        <v>86</v>
      </c>
      <c r="AV143" s="13" t="s">
        <v>247</v>
      </c>
      <c r="AW143" s="13" t="s">
        <v>30</v>
      </c>
      <c r="AX143" s="13" t="s">
        <v>80</v>
      </c>
      <c r="AY143" s="160" t="s">
        <v>241</v>
      </c>
    </row>
    <row r="144" spans="2:65" s="1" customFormat="1" ht="16.5" customHeight="1">
      <c r="B144" s="32"/>
      <c r="C144" s="173" t="s">
        <v>279</v>
      </c>
      <c r="D144" s="173" t="s">
        <v>319</v>
      </c>
      <c r="E144" s="174" t="s">
        <v>3532</v>
      </c>
      <c r="F144" s="175" t="s">
        <v>3533</v>
      </c>
      <c r="G144" s="176" t="s">
        <v>282</v>
      </c>
      <c r="H144" s="177">
        <v>4.32</v>
      </c>
      <c r="I144" s="178"/>
      <c r="J144" s="179">
        <f>ROUND(I144*H144,2)</f>
        <v>0</v>
      </c>
      <c r="K144" s="180"/>
      <c r="L144" s="181"/>
      <c r="M144" s="182" t="s">
        <v>1</v>
      </c>
      <c r="N144" s="183" t="s">
        <v>39</v>
      </c>
      <c r="P144" s="147">
        <f>O144*H144</f>
        <v>0</v>
      </c>
      <c r="Q144" s="147">
        <v>1</v>
      </c>
      <c r="R144" s="147">
        <f>Q144*H144</f>
        <v>4.32</v>
      </c>
      <c r="S144" s="147">
        <v>0</v>
      </c>
      <c r="T144" s="148">
        <f>S144*H144</f>
        <v>0</v>
      </c>
      <c r="AR144" s="149" t="s">
        <v>285</v>
      </c>
      <c r="AT144" s="149" t="s">
        <v>319</v>
      </c>
      <c r="AU144" s="149" t="s">
        <v>86</v>
      </c>
      <c r="AY144" s="17" t="s">
        <v>241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86</v>
      </c>
      <c r="BK144" s="150">
        <f>ROUND(I144*H144,2)</f>
        <v>0</v>
      </c>
      <c r="BL144" s="17" t="s">
        <v>247</v>
      </c>
      <c r="BM144" s="149" t="s">
        <v>4938</v>
      </c>
    </row>
    <row r="145" spans="2:65" s="12" customFormat="1" ht="12">
      <c r="B145" s="151"/>
      <c r="D145" s="152" t="s">
        <v>249</v>
      </c>
      <c r="E145" s="153" t="s">
        <v>1</v>
      </c>
      <c r="F145" s="154" t="s">
        <v>3747</v>
      </c>
      <c r="H145" s="155">
        <v>4.32</v>
      </c>
      <c r="I145" s="156"/>
      <c r="L145" s="151"/>
      <c r="M145" s="157"/>
      <c r="T145" s="158"/>
      <c r="AT145" s="153" t="s">
        <v>249</v>
      </c>
      <c r="AU145" s="153" t="s">
        <v>86</v>
      </c>
      <c r="AV145" s="12" t="s">
        <v>86</v>
      </c>
      <c r="AW145" s="12" t="s">
        <v>30</v>
      </c>
      <c r="AX145" s="12" t="s">
        <v>73</v>
      </c>
      <c r="AY145" s="153" t="s">
        <v>241</v>
      </c>
    </row>
    <row r="146" spans="2:65" s="13" customFormat="1" ht="12">
      <c r="B146" s="159"/>
      <c r="D146" s="152" t="s">
        <v>249</v>
      </c>
      <c r="E146" s="160" t="s">
        <v>1</v>
      </c>
      <c r="F146" s="161" t="s">
        <v>251</v>
      </c>
      <c r="H146" s="162">
        <v>4.32</v>
      </c>
      <c r="I146" s="163"/>
      <c r="L146" s="159"/>
      <c r="M146" s="164"/>
      <c r="T146" s="165"/>
      <c r="AT146" s="160" t="s">
        <v>249</v>
      </c>
      <c r="AU146" s="160" t="s">
        <v>86</v>
      </c>
      <c r="AV146" s="13" t="s">
        <v>247</v>
      </c>
      <c r="AW146" s="13" t="s">
        <v>30</v>
      </c>
      <c r="AX146" s="13" t="s">
        <v>80</v>
      </c>
      <c r="AY146" s="160" t="s">
        <v>241</v>
      </c>
    </row>
    <row r="147" spans="2:65" s="1" customFormat="1" ht="24.25" customHeight="1">
      <c r="B147" s="32"/>
      <c r="C147" s="137" t="s">
        <v>285</v>
      </c>
      <c r="D147" s="137" t="s">
        <v>243</v>
      </c>
      <c r="E147" s="138" t="s">
        <v>3535</v>
      </c>
      <c r="F147" s="139" t="s">
        <v>3536</v>
      </c>
      <c r="G147" s="140" t="s">
        <v>254</v>
      </c>
      <c r="H147" s="141">
        <v>1.2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39</v>
      </c>
      <c r="P147" s="147">
        <f>O147*H147</f>
        <v>0</v>
      </c>
      <c r="Q147" s="147">
        <v>1.8907700000000001</v>
      </c>
      <c r="R147" s="147">
        <f>Q147*H147</f>
        <v>2.2689240000000002</v>
      </c>
      <c r="S147" s="147">
        <v>0</v>
      </c>
      <c r="T147" s="148">
        <f>S147*H147</f>
        <v>0</v>
      </c>
      <c r="AR147" s="149" t="s">
        <v>247</v>
      </c>
      <c r="AT147" s="149" t="s">
        <v>243</v>
      </c>
      <c r="AU147" s="149" t="s">
        <v>86</v>
      </c>
      <c r="AY147" s="17" t="s">
        <v>241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86</v>
      </c>
      <c r="BK147" s="150">
        <f>ROUND(I147*H147,2)</f>
        <v>0</v>
      </c>
      <c r="BL147" s="17" t="s">
        <v>247</v>
      </c>
      <c r="BM147" s="149" t="s">
        <v>4939</v>
      </c>
    </row>
    <row r="148" spans="2:65" s="12" customFormat="1" ht="12">
      <c r="B148" s="151"/>
      <c r="D148" s="152" t="s">
        <v>249</v>
      </c>
      <c r="E148" s="153" t="s">
        <v>1</v>
      </c>
      <c r="F148" s="154" t="s">
        <v>3749</v>
      </c>
      <c r="H148" s="155">
        <v>1.2</v>
      </c>
      <c r="I148" s="156"/>
      <c r="L148" s="151"/>
      <c r="M148" s="157"/>
      <c r="T148" s="158"/>
      <c r="AT148" s="153" t="s">
        <v>249</v>
      </c>
      <c r="AU148" s="153" t="s">
        <v>86</v>
      </c>
      <c r="AV148" s="12" t="s">
        <v>86</v>
      </c>
      <c r="AW148" s="12" t="s">
        <v>30</v>
      </c>
      <c r="AX148" s="12" t="s">
        <v>73</v>
      </c>
      <c r="AY148" s="153" t="s">
        <v>241</v>
      </c>
    </row>
    <row r="149" spans="2:65" s="13" customFormat="1" ht="12">
      <c r="B149" s="159"/>
      <c r="D149" s="152" t="s">
        <v>249</v>
      </c>
      <c r="E149" s="160" t="s">
        <v>1</v>
      </c>
      <c r="F149" s="161" t="s">
        <v>251</v>
      </c>
      <c r="H149" s="162">
        <v>1.2</v>
      </c>
      <c r="I149" s="163"/>
      <c r="L149" s="159"/>
      <c r="M149" s="164"/>
      <c r="T149" s="165"/>
      <c r="AT149" s="160" t="s">
        <v>249</v>
      </c>
      <c r="AU149" s="160" t="s">
        <v>86</v>
      </c>
      <c r="AV149" s="13" t="s">
        <v>247</v>
      </c>
      <c r="AW149" s="13" t="s">
        <v>30</v>
      </c>
      <c r="AX149" s="13" t="s">
        <v>80</v>
      </c>
      <c r="AY149" s="160" t="s">
        <v>241</v>
      </c>
    </row>
    <row r="150" spans="2:65" s="1" customFormat="1" ht="16.5" customHeight="1">
      <c r="B150" s="32"/>
      <c r="C150" s="137" t="s">
        <v>290</v>
      </c>
      <c r="D150" s="137" t="s">
        <v>243</v>
      </c>
      <c r="E150" s="138" t="s">
        <v>3540</v>
      </c>
      <c r="F150" s="139" t="s">
        <v>3541</v>
      </c>
      <c r="G150" s="140" t="s">
        <v>246</v>
      </c>
      <c r="H150" s="141">
        <v>12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39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247</v>
      </c>
      <c r="AT150" s="149" t="s">
        <v>243</v>
      </c>
      <c r="AU150" s="149" t="s">
        <v>86</v>
      </c>
      <c r="AY150" s="17" t="s">
        <v>241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86</v>
      </c>
      <c r="BK150" s="150">
        <f>ROUND(I150*H150,2)</f>
        <v>0</v>
      </c>
      <c r="BL150" s="17" t="s">
        <v>247</v>
      </c>
      <c r="BM150" s="149" t="s">
        <v>4940</v>
      </c>
    </row>
    <row r="151" spans="2:65" s="12" customFormat="1" ht="12">
      <c r="B151" s="151"/>
      <c r="D151" s="152" t="s">
        <v>249</v>
      </c>
      <c r="E151" s="153" t="s">
        <v>1</v>
      </c>
      <c r="F151" s="154" t="s">
        <v>3751</v>
      </c>
      <c r="H151" s="155">
        <v>12</v>
      </c>
      <c r="I151" s="156"/>
      <c r="L151" s="151"/>
      <c r="M151" s="157"/>
      <c r="T151" s="158"/>
      <c r="AT151" s="153" t="s">
        <v>249</v>
      </c>
      <c r="AU151" s="153" t="s">
        <v>86</v>
      </c>
      <c r="AV151" s="12" t="s">
        <v>86</v>
      </c>
      <c r="AW151" s="12" t="s">
        <v>30</v>
      </c>
      <c r="AX151" s="12" t="s">
        <v>73</v>
      </c>
      <c r="AY151" s="153" t="s">
        <v>241</v>
      </c>
    </row>
    <row r="152" spans="2:65" s="13" customFormat="1" ht="12">
      <c r="B152" s="159"/>
      <c r="D152" s="152" t="s">
        <v>249</v>
      </c>
      <c r="E152" s="160" t="s">
        <v>1</v>
      </c>
      <c r="F152" s="161" t="s">
        <v>251</v>
      </c>
      <c r="H152" s="162">
        <v>12</v>
      </c>
      <c r="I152" s="163"/>
      <c r="L152" s="159"/>
      <c r="M152" s="164"/>
      <c r="T152" s="165"/>
      <c r="AT152" s="160" t="s">
        <v>249</v>
      </c>
      <c r="AU152" s="160" t="s">
        <v>86</v>
      </c>
      <c r="AV152" s="13" t="s">
        <v>247</v>
      </c>
      <c r="AW152" s="13" t="s">
        <v>30</v>
      </c>
      <c r="AX152" s="13" t="s">
        <v>80</v>
      </c>
      <c r="AY152" s="160" t="s">
        <v>241</v>
      </c>
    </row>
    <row r="153" spans="2:65" s="11" customFormat="1" ht="22.75" customHeight="1">
      <c r="B153" s="125"/>
      <c r="D153" s="126" t="s">
        <v>72</v>
      </c>
      <c r="E153" s="135" t="s">
        <v>285</v>
      </c>
      <c r="F153" s="135" t="s">
        <v>929</v>
      </c>
      <c r="I153" s="128"/>
      <c r="J153" s="136">
        <f>BK153</f>
        <v>0</v>
      </c>
      <c r="L153" s="125"/>
      <c r="M153" s="130"/>
      <c r="P153" s="131">
        <f>SUM(P154:P161)</f>
        <v>0</v>
      </c>
      <c r="R153" s="131">
        <f>SUM(R154:R161)</f>
        <v>7.8459999999999988E-2</v>
      </c>
      <c r="T153" s="132">
        <f>SUM(T154:T161)</f>
        <v>0</v>
      </c>
      <c r="AR153" s="126" t="s">
        <v>80</v>
      </c>
      <c r="AT153" s="133" t="s">
        <v>72</v>
      </c>
      <c r="AU153" s="133" t="s">
        <v>80</v>
      </c>
      <c r="AY153" s="126" t="s">
        <v>241</v>
      </c>
      <c r="BK153" s="134">
        <f>SUM(BK154:BK161)</f>
        <v>0</v>
      </c>
    </row>
    <row r="154" spans="2:65" s="1" customFormat="1" ht="24.25" customHeight="1">
      <c r="B154" s="32"/>
      <c r="C154" s="137" t="s">
        <v>296</v>
      </c>
      <c r="D154" s="137" t="s">
        <v>243</v>
      </c>
      <c r="E154" s="138" t="s">
        <v>1206</v>
      </c>
      <c r="F154" s="139" t="s">
        <v>1207</v>
      </c>
      <c r="G154" s="140" t="s">
        <v>299</v>
      </c>
      <c r="H154" s="141">
        <v>40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39</v>
      </c>
      <c r="P154" s="147">
        <f>O154*H154</f>
        <v>0</v>
      </c>
      <c r="Q154" s="147">
        <v>2.0000000000000001E-4</v>
      </c>
      <c r="R154" s="147">
        <f>Q154*H154</f>
        <v>8.0000000000000002E-3</v>
      </c>
      <c r="S154" s="147">
        <v>0</v>
      </c>
      <c r="T154" s="148">
        <f>S154*H154</f>
        <v>0</v>
      </c>
      <c r="AR154" s="149" t="s">
        <v>334</v>
      </c>
      <c r="AT154" s="149" t="s">
        <v>243</v>
      </c>
      <c r="AU154" s="149" t="s">
        <v>86</v>
      </c>
      <c r="AY154" s="17" t="s">
        <v>241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86</v>
      </c>
      <c r="BK154" s="150">
        <f>ROUND(I154*H154,2)</f>
        <v>0</v>
      </c>
      <c r="BL154" s="17" t="s">
        <v>334</v>
      </c>
      <c r="BM154" s="149" t="s">
        <v>4941</v>
      </c>
    </row>
    <row r="155" spans="2:65" s="12" customFormat="1" ht="12">
      <c r="B155" s="151"/>
      <c r="D155" s="152" t="s">
        <v>249</v>
      </c>
      <c r="E155" s="153" t="s">
        <v>1</v>
      </c>
      <c r="F155" s="154" t="s">
        <v>3623</v>
      </c>
      <c r="H155" s="155">
        <v>40</v>
      </c>
      <c r="I155" s="156"/>
      <c r="L155" s="151"/>
      <c r="M155" s="157"/>
      <c r="T155" s="158"/>
      <c r="AT155" s="153" t="s">
        <v>249</v>
      </c>
      <c r="AU155" s="153" t="s">
        <v>86</v>
      </c>
      <c r="AV155" s="12" t="s">
        <v>86</v>
      </c>
      <c r="AW155" s="12" t="s">
        <v>30</v>
      </c>
      <c r="AX155" s="12" t="s">
        <v>73</v>
      </c>
      <c r="AY155" s="153" t="s">
        <v>241</v>
      </c>
    </row>
    <row r="156" spans="2:65" s="13" customFormat="1" ht="12">
      <c r="B156" s="159"/>
      <c r="D156" s="152" t="s">
        <v>249</v>
      </c>
      <c r="E156" s="160" t="s">
        <v>1</v>
      </c>
      <c r="F156" s="161" t="s">
        <v>251</v>
      </c>
      <c r="H156" s="162">
        <v>40</v>
      </c>
      <c r="I156" s="163"/>
      <c r="L156" s="159"/>
      <c r="M156" s="164"/>
      <c r="T156" s="165"/>
      <c r="AT156" s="160" t="s">
        <v>249</v>
      </c>
      <c r="AU156" s="160" t="s">
        <v>86</v>
      </c>
      <c r="AV156" s="13" t="s">
        <v>247</v>
      </c>
      <c r="AW156" s="13" t="s">
        <v>30</v>
      </c>
      <c r="AX156" s="13" t="s">
        <v>80</v>
      </c>
      <c r="AY156" s="160" t="s">
        <v>241</v>
      </c>
    </row>
    <row r="157" spans="2:65" s="1" customFormat="1" ht="21.75" customHeight="1">
      <c r="B157" s="32"/>
      <c r="C157" s="137" t="s">
        <v>304</v>
      </c>
      <c r="D157" s="137" t="s">
        <v>243</v>
      </c>
      <c r="E157" s="138" t="s">
        <v>3570</v>
      </c>
      <c r="F157" s="139" t="s">
        <v>3571</v>
      </c>
      <c r="G157" s="140" t="s">
        <v>299</v>
      </c>
      <c r="H157" s="141">
        <v>40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39</v>
      </c>
      <c r="P157" s="147">
        <f>O157*H157</f>
        <v>0</v>
      </c>
      <c r="Q157" s="147">
        <v>6.0000000000000002E-5</v>
      </c>
      <c r="R157" s="147">
        <f>Q157*H157</f>
        <v>2.4000000000000002E-3</v>
      </c>
      <c r="S157" s="147">
        <v>0</v>
      </c>
      <c r="T157" s="148">
        <f>S157*H157</f>
        <v>0</v>
      </c>
      <c r="AR157" s="149" t="s">
        <v>247</v>
      </c>
      <c r="AT157" s="149" t="s">
        <v>243</v>
      </c>
      <c r="AU157" s="149" t="s">
        <v>86</v>
      </c>
      <c r="AY157" s="17" t="s">
        <v>241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86</v>
      </c>
      <c r="BK157" s="150">
        <f>ROUND(I157*H157,2)</f>
        <v>0</v>
      </c>
      <c r="BL157" s="17" t="s">
        <v>247</v>
      </c>
      <c r="BM157" s="149" t="s">
        <v>4942</v>
      </c>
    </row>
    <row r="158" spans="2:65" s="12" customFormat="1" ht="12">
      <c r="B158" s="151"/>
      <c r="D158" s="152" t="s">
        <v>249</v>
      </c>
      <c r="E158" s="153" t="s">
        <v>1</v>
      </c>
      <c r="F158" s="154" t="s">
        <v>3623</v>
      </c>
      <c r="H158" s="155">
        <v>40</v>
      </c>
      <c r="I158" s="156"/>
      <c r="L158" s="151"/>
      <c r="M158" s="157"/>
      <c r="T158" s="158"/>
      <c r="AT158" s="153" t="s">
        <v>249</v>
      </c>
      <c r="AU158" s="153" t="s">
        <v>86</v>
      </c>
      <c r="AV158" s="12" t="s">
        <v>86</v>
      </c>
      <c r="AW158" s="12" t="s">
        <v>30</v>
      </c>
      <c r="AX158" s="12" t="s">
        <v>73</v>
      </c>
      <c r="AY158" s="153" t="s">
        <v>241</v>
      </c>
    </row>
    <row r="159" spans="2:65" s="13" customFormat="1" ht="12">
      <c r="B159" s="159"/>
      <c r="D159" s="152" t="s">
        <v>249</v>
      </c>
      <c r="E159" s="160" t="s">
        <v>1</v>
      </c>
      <c r="F159" s="161" t="s">
        <v>251</v>
      </c>
      <c r="H159" s="162">
        <v>40</v>
      </c>
      <c r="I159" s="163"/>
      <c r="L159" s="159"/>
      <c r="M159" s="164"/>
      <c r="T159" s="165"/>
      <c r="AT159" s="160" t="s">
        <v>249</v>
      </c>
      <c r="AU159" s="160" t="s">
        <v>86</v>
      </c>
      <c r="AV159" s="13" t="s">
        <v>247</v>
      </c>
      <c r="AW159" s="13" t="s">
        <v>30</v>
      </c>
      <c r="AX159" s="13" t="s">
        <v>80</v>
      </c>
      <c r="AY159" s="160" t="s">
        <v>241</v>
      </c>
    </row>
    <row r="160" spans="2:65" s="1" customFormat="1" ht="24.25" customHeight="1">
      <c r="B160" s="32"/>
      <c r="C160" s="137" t="s">
        <v>8</v>
      </c>
      <c r="D160" s="137" t="s">
        <v>243</v>
      </c>
      <c r="E160" s="138" t="s">
        <v>3754</v>
      </c>
      <c r="F160" s="139" t="s">
        <v>3755</v>
      </c>
      <c r="G160" s="140" t="s">
        <v>327</v>
      </c>
      <c r="H160" s="141">
        <v>3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39</v>
      </c>
      <c r="P160" s="147">
        <f>O160*H160</f>
        <v>0</v>
      </c>
      <c r="Q160" s="147">
        <v>2.2579999999999999E-2</v>
      </c>
      <c r="R160" s="147">
        <f>Q160*H160</f>
        <v>6.7739999999999995E-2</v>
      </c>
      <c r="S160" s="147">
        <v>0</v>
      </c>
      <c r="T160" s="148">
        <f>S160*H160</f>
        <v>0</v>
      </c>
      <c r="AR160" s="149" t="s">
        <v>247</v>
      </c>
      <c r="AT160" s="149" t="s">
        <v>243</v>
      </c>
      <c r="AU160" s="149" t="s">
        <v>86</v>
      </c>
      <c r="AY160" s="17" t="s">
        <v>241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247</v>
      </c>
      <c r="BM160" s="149" t="s">
        <v>4943</v>
      </c>
    </row>
    <row r="161" spans="2:65" s="1" customFormat="1" ht="24.25" customHeight="1">
      <c r="B161" s="32"/>
      <c r="C161" s="137" t="s">
        <v>318</v>
      </c>
      <c r="D161" s="137" t="s">
        <v>243</v>
      </c>
      <c r="E161" s="138" t="s">
        <v>3757</v>
      </c>
      <c r="F161" s="139" t="s">
        <v>3758</v>
      </c>
      <c r="G161" s="140" t="s">
        <v>327</v>
      </c>
      <c r="H161" s="141">
        <v>1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39</v>
      </c>
      <c r="P161" s="147">
        <f>O161*H161</f>
        <v>0</v>
      </c>
      <c r="Q161" s="147">
        <v>3.2000000000000003E-4</v>
      </c>
      <c r="R161" s="147">
        <f>Q161*H161</f>
        <v>3.2000000000000003E-4</v>
      </c>
      <c r="S161" s="147">
        <v>0</v>
      </c>
      <c r="T161" s="148">
        <f>S161*H161</f>
        <v>0</v>
      </c>
      <c r="AR161" s="149" t="s">
        <v>247</v>
      </c>
      <c r="AT161" s="149" t="s">
        <v>243</v>
      </c>
      <c r="AU161" s="149" t="s">
        <v>86</v>
      </c>
      <c r="AY161" s="17" t="s">
        <v>241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86</v>
      </c>
      <c r="BK161" s="150">
        <f>ROUND(I161*H161,2)</f>
        <v>0</v>
      </c>
      <c r="BL161" s="17" t="s">
        <v>247</v>
      </c>
      <c r="BM161" s="149" t="s">
        <v>4944</v>
      </c>
    </row>
    <row r="162" spans="2:65" s="11" customFormat="1" ht="22.75" customHeight="1">
      <c r="B162" s="125"/>
      <c r="D162" s="126" t="s">
        <v>72</v>
      </c>
      <c r="E162" s="135" t="s">
        <v>998</v>
      </c>
      <c r="F162" s="135" t="s">
        <v>999</v>
      </c>
      <c r="I162" s="128"/>
      <c r="J162" s="136">
        <f>BK162</f>
        <v>0</v>
      </c>
      <c r="L162" s="125"/>
      <c r="M162" s="130"/>
      <c r="P162" s="131">
        <f>P163</f>
        <v>0</v>
      </c>
      <c r="R162" s="131">
        <f>R163</f>
        <v>0</v>
      </c>
      <c r="T162" s="132">
        <f>T163</f>
        <v>0</v>
      </c>
      <c r="AR162" s="126" t="s">
        <v>80</v>
      </c>
      <c r="AT162" s="133" t="s">
        <v>72</v>
      </c>
      <c r="AU162" s="133" t="s">
        <v>80</v>
      </c>
      <c r="AY162" s="126" t="s">
        <v>241</v>
      </c>
      <c r="BK162" s="134">
        <f>BK163</f>
        <v>0</v>
      </c>
    </row>
    <row r="163" spans="2:65" s="1" customFormat="1" ht="24.25" customHeight="1">
      <c r="B163" s="32"/>
      <c r="C163" s="137" t="s">
        <v>324</v>
      </c>
      <c r="D163" s="137" t="s">
        <v>243</v>
      </c>
      <c r="E163" s="138" t="s">
        <v>3573</v>
      </c>
      <c r="F163" s="139" t="s">
        <v>3574</v>
      </c>
      <c r="G163" s="140" t="s">
        <v>282</v>
      </c>
      <c r="H163" s="141">
        <v>6.6219999999999999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39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247</v>
      </c>
      <c r="AT163" s="149" t="s">
        <v>243</v>
      </c>
      <c r="AU163" s="149" t="s">
        <v>86</v>
      </c>
      <c r="AY163" s="17" t="s">
        <v>241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86</v>
      </c>
      <c r="BK163" s="150">
        <f>ROUND(I163*H163,2)</f>
        <v>0</v>
      </c>
      <c r="BL163" s="17" t="s">
        <v>247</v>
      </c>
      <c r="BM163" s="149" t="s">
        <v>4945</v>
      </c>
    </row>
    <row r="164" spans="2:65" s="11" customFormat="1" ht="26" customHeight="1">
      <c r="B164" s="125"/>
      <c r="D164" s="126" t="s">
        <v>72</v>
      </c>
      <c r="E164" s="127" t="s">
        <v>3576</v>
      </c>
      <c r="F164" s="127" t="s">
        <v>3577</v>
      </c>
      <c r="I164" s="128"/>
      <c r="J164" s="129">
        <f>BK164</f>
        <v>0</v>
      </c>
      <c r="L164" s="125"/>
      <c r="M164" s="130"/>
      <c r="P164" s="131">
        <f>SUM(P165:P167)</f>
        <v>0</v>
      </c>
      <c r="R164" s="131">
        <f>SUM(R165:R167)</f>
        <v>0</v>
      </c>
      <c r="T164" s="132">
        <f>SUM(T165:T167)</f>
        <v>0</v>
      </c>
      <c r="AR164" s="126" t="s">
        <v>247</v>
      </c>
      <c r="AT164" s="133" t="s">
        <v>72</v>
      </c>
      <c r="AU164" s="133" t="s">
        <v>73</v>
      </c>
      <c r="AY164" s="126" t="s">
        <v>241</v>
      </c>
      <c r="BK164" s="134">
        <f>SUM(BK165:BK167)</f>
        <v>0</v>
      </c>
    </row>
    <row r="165" spans="2:65" s="1" customFormat="1" ht="16.5" customHeight="1">
      <c r="B165" s="32"/>
      <c r="C165" s="137" t="s">
        <v>330</v>
      </c>
      <c r="D165" s="137" t="s">
        <v>243</v>
      </c>
      <c r="E165" s="138" t="s">
        <v>3578</v>
      </c>
      <c r="F165" s="139" t="s">
        <v>3579</v>
      </c>
      <c r="G165" s="140" t="s">
        <v>1196</v>
      </c>
      <c r="H165" s="141">
        <v>8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39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1187</v>
      </c>
      <c r="AT165" s="149" t="s">
        <v>243</v>
      </c>
      <c r="AU165" s="149" t="s">
        <v>80</v>
      </c>
      <c r="AY165" s="17" t="s">
        <v>241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1187</v>
      </c>
      <c r="BM165" s="149" t="s">
        <v>4946</v>
      </c>
    </row>
    <row r="166" spans="2:65" s="12" customFormat="1" ht="12">
      <c r="B166" s="151"/>
      <c r="D166" s="152" t="s">
        <v>249</v>
      </c>
      <c r="E166" s="153" t="s">
        <v>1</v>
      </c>
      <c r="F166" s="154" t="s">
        <v>1158</v>
      </c>
      <c r="H166" s="155">
        <v>8</v>
      </c>
      <c r="I166" s="156"/>
      <c r="L166" s="151"/>
      <c r="M166" s="157"/>
      <c r="T166" s="158"/>
      <c r="AT166" s="153" t="s">
        <v>249</v>
      </c>
      <c r="AU166" s="153" t="s">
        <v>80</v>
      </c>
      <c r="AV166" s="12" t="s">
        <v>86</v>
      </c>
      <c r="AW166" s="12" t="s">
        <v>30</v>
      </c>
      <c r="AX166" s="12" t="s">
        <v>73</v>
      </c>
      <c r="AY166" s="153" t="s">
        <v>241</v>
      </c>
    </row>
    <row r="167" spans="2:65" s="13" customFormat="1" ht="12">
      <c r="B167" s="159"/>
      <c r="D167" s="152" t="s">
        <v>249</v>
      </c>
      <c r="E167" s="160" t="s">
        <v>1</v>
      </c>
      <c r="F167" s="161" t="s">
        <v>3762</v>
      </c>
      <c r="H167" s="162">
        <v>8</v>
      </c>
      <c r="I167" s="163"/>
      <c r="L167" s="159"/>
      <c r="M167" s="195"/>
      <c r="N167" s="196"/>
      <c r="O167" s="196"/>
      <c r="P167" s="196"/>
      <c r="Q167" s="196"/>
      <c r="R167" s="196"/>
      <c r="S167" s="196"/>
      <c r="T167" s="197"/>
      <c r="AT167" s="160" t="s">
        <v>249</v>
      </c>
      <c r="AU167" s="160" t="s">
        <v>80</v>
      </c>
      <c r="AV167" s="13" t="s">
        <v>247</v>
      </c>
      <c r="AW167" s="13" t="s">
        <v>30</v>
      </c>
      <c r="AX167" s="13" t="s">
        <v>80</v>
      </c>
      <c r="AY167" s="160" t="s">
        <v>241</v>
      </c>
    </row>
    <row r="168" spans="2:65" s="1" customFormat="1" ht="7" customHeight="1"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32"/>
    </row>
  </sheetData>
  <sheetProtection algorithmName="SHA-512" hashValue="PEAqqGDvV1ypg6s/j+2Bj6lolXjD4N1S2iMmaoAbGKrSfgYUnLw6lcBC2UuDPiyCdzDAjoHiRyYBaxaSuFn8mg==" saltValue="K4kzyS8gylI/e3sqS5t3RBZSLNbKFfROwyezNbvAwV10SdPaaTqkjDOfOvDgjGKMiESXX61BV3qjxDM5aYItGg==" spinCount="100000" sheet="1" objects="1" scenarios="1" formatColumns="0" formatRows="0" autoFilter="0"/>
  <autoFilter ref="C124:K167" xr:uid="{00000000-0009-0000-0000-000019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235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157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4947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ROUND(J131,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ROUND((SUM(BE131:BE234)),  2)</f>
        <v>0</v>
      </c>
      <c r="I35" s="96">
        <v>0.21</v>
      </c>
      <c r="J35" s="86">
        <f>ROUND(((SUM(BE131:BE234))*I35),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ROUND((SUM(BF131:BF234)),  2)</f>
        <v>0</v>
      </c>
      <c r="I36" s="96">
        <v>0.12</v>
      </c>
      <c r="J36" s="86">
        <f>ROUND(((SUM(BF131:BF234))*I36),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ROUND((SUM(BG131:BG234)),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ROUND((SUM(BH131:BH234)),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ROUND((SUM(BI131:BI234)),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Vrty TČ SO02 - Vrty TČ vč. dopojení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J131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184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9" customFormat="1" ht="20" customHeight="1">
      <c r="B100" s="112"/>
      <c r="D100" s="113" t="s">
        <v>185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2:47" s="9" customFormat="1" ht="20" customHeight="1">
      <c r="B101" s="112"/>
      <c r="D101" s="113" t="s">
        <v>3652</v>
      </c>
      <c r="E101" s="114"/>
      <c r="F101" s="114"/>
      <c r="G101" s="114"/>
      <c r="H101" s="114"/>
      <c r="I101" s="114"/>
      <c r="J101" s="115">
        <f>J175</f>
        <v>0</v>
      </c>
      <c r="L101" s="112"/>
    </row>
    <row r="102" spans="2:47" s="9" customFormat="1" ht="20" customHeight="1">
      <c r="B102" s="112"/>
      <c r="D102" s="113" t="s">
        <v>191</v>
      </c>
      <c r="E102" s="114"/>
      <c r="F102" s="114"/>
      <c r="G102" s="114"/>
      <c r="H102" s="114"/>
      <c r="I102" s="114"/>
      <c r="J102" s="115">
        <f>J186</f>
        <v>0</v>
      </c>
      <c r="L102" s="112"/>
    </row>
    <row r="103" spans="2:47" s="9" customFormat="1" ht="20" customHeight="1">
      <c r="B103" s="112"/>
      <c r="D103" s="113" t="s">
        <v>193</v>
      </c>
      <c r="E103" s="114"/>
      <c r="F103" s="114"/>
      <c r="G103" s="114"/>
      <c r="H103" s="114"/>
      <c r="I103" s="114"/>
      <c r="J103" s="115">
        <f>J213</f>
        <v>0</v>
      </c>
      <c r="L103" s="112"/>
    </row>
    <row r="104" spans="2:47" s="8" customFormat="1" ht="25" customHeight="1">
      <c r="B104" s="108"/>
      <c r="D104" s="109" t="s">
        <v>194</v>
      </c>
      <c r="E104" s="110"/>
      <c r="F104" s="110"/>
      <c r="G104" s="110"/>
      <c r="H104" s="110"/>
      <c r="I104" s="110"/>
      <c r="J104" s="111">
        <f>J215</f>
        <v>0</v>
      </c>
      <c r="L104" s="108"/>
    </row>
    <row r="105" spans="2:47" s="9" customFormat="1" ht="20" customHeight="1">
      <c r="B105" s="112"/>
      <c r="D105" s="113" t="s">
        <v>3764</v>
      </c>
      <c r="E105" s="114"/>
      <c r="F105" s="114"/>
      <c r="G105" s="114"/>
      <c r="H105" s="114"/>
      <c r="I105" s="114"/>
      <c r="J105" s="115">
        <f>J216</f>
        <v>0</v>
      </c>
      <c r="L105" s="112"/>
    </row>
    <row r="106" spans="2:47" s="9" customFormat="1" ht="20" customHeight="1">
      <c r="B106" s="112"/>
      <c r="D106" s="113" t="s">
        <v>3765</v>
      </c>
      <c r="E106" s="114"/>
      <c r="F106" s="114"/>
      <c r="G106" s="114"/>
      <c r="H106" s="114"/>
      <c r="I106" s="114"/>
      <c r="J106" s="115">
        <f>J221</f>
        <v>0</v>
      </c>
      <c r="L106" s="112"/>
    </row>
    <row r="107" spans="2:47" s="8" customFormat="1" ht="25" customHeight="1">
      <c r="B107" s="108"/>
      <c r="D107" s="109" t="s">
        <v>3766</v>
      </c>
      <c r="E107" s="110"/>
      <c r="F107" s="110"/>
      <c r="G107" s="110"/>
      <c r="H107" s="110"/>
      <c r="I107" s="110"/>
      <c r="J107" s="111">
        <f>J227</f>
        <v>0</v>
      </c>
      <c r="L107" s="108"/>
    </row>
    <row r="108" spans="2:47" s="9" customFormat="1" ht="20" customHeight="1">
      <c r="B108" s="112"/>
      <c r="D108" s="113" t="s">
        <v>3767</v>
      </c>
      <c r="E108" s="114"/>
      <c r="F108" s="114"/>
      <c r="G108" s="114"/>
      <c r="H108" s="114"/>
      <c r="I108" s="114"/>
      <c r="J108" s="115">
        <f>J228</f>
        <v>0</v>
      </c>
      <c r="L108" s="112"/>
    </row>
    <row r="109" spans="2:47" s="8" customFormat="1" ht="25" customHeight="1">
      <c r="B109" s="108"/>
      <c r="D109" s="109" t="s">
        <v>3500</v>
      </c>
      <c r="E109" s="110"/>
      <c r="F109" s="110"/>
      <c r="G109" s="110"/>
      <c r="H109" s="110"/>
      <c r="I109" s="110"/>
      <c r="J109" s="111">
        <f>J231</f>
        <v>0</v>
      </c>
      <c r="L109" s="108"/>
    </row>
    <row r="110" spans="2:47" s="1" customFormat="1" ht="21.75" customHeight="1">
      <c r="B110" s="32"/>
      <c r="L110" s="32"/>
    </row>
    <row r="111" spans="2:47" s="1" customFormat="1" ht="7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7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5" customHeight="1">
      <c r="B116" s="32"/>
      <c r="C116" s="21" t="s">
        <v>226</v>
      </c>
      <c r="L116" s="32"/>
    </row>
    <row r="117" spans="2:12" s="1" customFormat="1" ht="7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41" t="str">
        <f>E7</f>
        <v>Rozšíření kom.soc. služeb CSS Stod</v>
      </c>
      <c r="F119" s="242"/>
      <c r="G119" s="242"/>
      <c r="H119" s="242"/>
      <c r="L119" s="32"/>
    </row>
    <row r="120" spans="2:12" ht="12" customHeight="1">
      <c r="B120" s="20"/>
      <c r="C120" s="27" t="s">
        <v>175</v>
      </c>
      <c r="L120" s="20"/>
    </row>
    <row r="121" spans="2:12" s="1" customFormat="1" ht="16.5" customHeight="1">
      <c r="B121" s="32"/>
      <c r="E121" s="241" t="s">
        <v>176</v>
      </c>
      <c r="F121" s="240"/>
      <c r="G121" s="240"/>
      <c r="H121" s="240"/>
      <c r="L121" s="32"/>
    </row>
    <row r="122" spans="2:12" s="1" customFormat="1" ht="12" customHeight="1">
      <c r="B122" s="32"/>
      <c r="C122" s="27" t="s">
        <v>177</v>
      </c>
      <c r="L122" s="32"/>
    </row>
    <row r="123" spans="2:12" s="1" customFormat="1" ht="16.5" customHeight="1">
      <c r="B123" s="32"/>
      <c r="E123" s="205" t="str">
        <f>E11</f>
        <v>Vrty TČ SO02 - Vrty TČ vč. dopojení</v>
      </c>
      <c r="F123" s="240"/>
      <c r="G123" s="240"/>
      <c r="H123" s="240"/>
      <c r="L123" s="32"/>
    </row>
    <row r="124" spans="2:12" s="1" customFormat="1" ht="7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F14</f>
        <v xml:space="preserve"> </v>
      </c>
      <c r="I125" s="27" t="s">
        <v>22</v>
      </c>
      <c r="J125" s="52" t="str">
        <f>IF(J14="","",J14)</f>
        <v>27. 10. 2024</v>
      </c>
      <c r="L125" s="32"/>
    </row>
    <row r="126" spans="2:12" s="1" customFormat="1" ht="7" customHeight="1">
      <c r="B126" s="32"/>
      <c r="L126" s="32"/>
    </row>
    <row r="127" spans="2:12" s="1" customFormat="1" ht="15.25" customHeight="1">
      <c r="B127" s="32"/>
      <c r="C127" s="27" t="s">
        <v>24</v>
      </c>
      <c r="F127" s="25" t="str">
        <f>E17</f>
        <v xml:space="preserve"> </v>
      </c>
      <c r="I127" s="27" t="s">
        <v>29</v>
      </c>
      <c r="J127" s="30" t="str">
        <f>E23</f>
        <v xml:space="preserve"> </v>
      </c>
      <c r="L127" s="32"/>
    </row>
    <row r="128" spans="2:12" s="1" customFormat="1" ht="15.25" customHeight="1">
      <c r="B128" s="32"/>
      <c r="C128" s="27" t="s">
        <v>27</v>
      </c>
      <c r="F128" s="25" t="str">
        <f>IF(E20="","",E20)</f>
        <v>Vyplň údaj</v>
      </c>
      <c r="I128" s="27" t="s">
        <v>31</v>
      </c>
      <c r="J128" s="30" t="str">
        <f>E26</f>
        <v xml:space="preserve"> </v>
      </c>
      <c r="L128" s="32"/>
    </row>
    <row r="129" spans="2:65" s="1" customFormat="1" ht="10.25" customHeight="1">
      <c r="B129" s="32"/>
      <c r="L129" s="32"/>
    </row>
    <row r="130" spans="2:65" s="10" customFormat="1" ht="29.25" customHeight="1">
      <c r="B130" s="116"/>
      <c r="C130" s="117" t="s">
        <v>227</v>
      </c>
      <c r="D130" s="118" t="s">
        <v>58</v>
      </c>
      <c r="E130" s="118" t="s">
        <v>54</v>
      </c>
      <c r="F130" s="118" t="s">
        <v>55</v>
      </c>
      <c r="G130" s="118" t="s">
        <v>228</v>
      </c>
      <c r="H130" s="118" t="s">
        <v>229</v>
      </c>
      <c r="I130" s="118" t="s">
        <v>230</v>
      </c>
      <c r="J130" s="119" t="s">
        <v>181</v>
      </c>
      <c r="K130" s="120" t="s">
        <v>231</v>
      </c>
      <c r="L130" s="116"/>
      <c r="M130" s="59" t="s">
        <v>1</v>
      </c>
      <c r="N130" s="60" t="s">
        <v>37</v>
      </c>
      <c r="O130" s="60" t="s">
        <v>232</v>
      </c>
      <c r="P130" s="60" t="s">
        <v>233</v>
      </c>
      <c r="Q130" s="60" t="s">
        <v>234</v>
      </c>
      <c r="R130" s="60" t="s">
        <v>235</v>
      </c>
      <c r="S130" s="60" t="s">
        <v>236</v>
      </c>
      <c r="T130" s="61" t="s">
        <v>237</v>
      </c>
    </row>
    <row r="131" spans="2:65" s="1" customFormat="1" ht="22.75" customHeight="1">
      <c r="B131" s="32"/>
      <c r="C131" s="64" t="s">
        <v>238</v>
      </c>
      <c r="J131" s="121">
        <f>BK131</f>
        <v>0</v>
      </c>
      <c r="L131" s="32"/>
      <c r="M131" s="62"/>
      <c r="N131" s="53"/>
      <c r="O131" s="53"/>
      <c r="P131" s="122">
        <f>P132+P215+P227+P231</f>
        <v>0</v>
      </c>
      <c r="Q131" s="53"/>
      <c r="R131" s="122">
        <f>R132+R215+R227+R231</f>
        <v>20.64196325</v>
      </c>
      <c r="S131" s="53"/>
      <c r="T131" s="123">
        <f>T132+T215+T227+T231</f>
        <v>0</v>
      </c>
      <c r="AT131" s="17" t="s">
        <v>72</v>
      </c>
      <c r="AU131" s="17" t="s">
        <v>183</v>
      </c>
      <c r="BK131" s="124">
        <f>BK132+BK215+BK227+BK231</f>
        <v>0</v>
      </c>
    </row>
    <row r="132" spans="2:65" s="11" customFormat="1" ht="26" customHeight="1">
      <c r="B132" s="125"/>
      <c r="D132" s="126" t="s">
        <v>72</v>
      </c>
      <c r="E132" s="127" t="s">
        <v>239</v>
      </c>
      <c r="F132" s="127" t="s">
        <v>240</v>
      </c>
      <c r="I132" s="128"/>
      <c r="J132" s="129">
        <f>BK132</f>
        <v>0</v>
      </c>
      <c r="L132" s="125"/>
      <c r="M132" s="130"/>
      <c r="P132" s="131">
        <f>P133+P175+P186+P213</f>
        <v>0</v>
      </c>
      <c r="R132" s="131">
        <f>R133+R175+R186+R213</f>
        <v>20.603253250000002</v>
      </c>
      <c r="T132" s="132">
        <f>T133+T175+T186+T213</f>
        <v>0</v>
      </c>
      <c r="AR132" s="126" t="s">
        <v>80</v>
      </c>
      <c r="AT132" s="133" t="s">
        <v>72</v>
      </c>
      <c r="AU132" s="133" t="s">
        <v>73</v>
      </c>
      <c r="AY132" s="126" t="s">
        <v>241</v>
      </c>
      <c r="BK132" s="134">
        <f>BK133+BK175+BK186+BK213</f>
        <v>0</v>
      </c>
    </row>
    <row r="133" spans="2:65" s="11" customFormat="1" ht="22.75" customHeight="1">
      <c r="B133" s="125"/>
      <c r="D133" s="126" t="s">
        <v>72</v>
      </c>
      <c r="E133" s="135" t="s">
        <v>80</v>
      </c>
      <c r="F133" s="135" t="s">
        <v>242</v>
      </c>
      <c r="I133" s="128"/>
      <c r="J133" s="136">
        <f>BK133</f>
        <v>0</v>
      </c>
      <c r="L133" s="125"/>
      <c r="M133" s="130"/>
      <c r="P133" s="131">
        <f>SUM(P134:P174)</f>
        <v>0</v>
      </c>
      <c r="R133" s="131">
        <f>SUM(R134:R174)</f>
        <v>17.815887249999999</v>
      </c>
      <c r="T133" s="132">
        <f>SUM(T134:T174)</f>
        <v>0</v>
      </c>
      <c r="AR133" s="126" t="s">
        <v>80</v>
      </c>
      <c r="AT133" s="133" t="s">
        <v>72</v>
      </c>
      <c r="AU133" s="133" t="s">
        <v>80</v>
      </c>
      <c r="AY133" s="126" t="s">
        <v>241</v>
      </c>
      <c r="BK133" s="134">
        <f>SUM(BK134:BK174)</f>
        <v>0</v>
      </c>
    </row>
    <row r="134" spans="2:65" s="1" customFormat="1" ht="33" customHeight="1">
      <c r="B134" s="32"/>
      <c r="C134" s="137" t="s">
        <v>80</v>
      </c>
      <c r="D134" s="137" t="s">
        <v>243</v>
      </c>
      <c r="E134" s="138" t="s">
        <v>3501</v>
      </c>
      <c r="F134" s="139" t="s">
        <v>3502</v>
      </c>
      <c r="G134" s="140" t="s">
        <v>254</v>
      </c>
      <c r="H134" s="141">
        <v>35.200000000000003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247</v>
      </c>
      <c r="AT134" s="149" t="s">
        <v>243</v>
      </c>
      <c r="AU134" s="149" t="s">
        <v>86</v>
      </c>
      <c r="AY134" s="17" t="s">
        <v>241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247</v>
      </c>
      <c r="BM134" s="149" t="s">
        <v>4948</v>
      </c>
    </row>
    <row r="135" spans="2:65" s="12" customFormat="1" ht="12">
      <c r="B135" s="151"/>
      <c r="D135" s="152" t="s">
        <v>249</v>
      </c>
      <c r="E135" s="153" t="s">
        <v>1</v>
      </c>
      <c r="F135" s="154" t="s">
        <v>4949</v>
      </c>
      <c r="H135" s="155">
        <v>35.200000000000003</v>
      </c>
      <c r="I135" s="156"/>
      <c r="L135" s="151"/>
      <c r="M135" s="157"/>
      <c r="T135" s="158"/>
      <c r="AT135" s="153" t="s">
        <v>249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241</v>
      </c>
    </row>
    <row r="136" spans="2:65" s="13" customFormat="1" ht="12">
      <c r="B136" s="159"/>
      <c r="D136" s="152" t="s">
        <v>249</v>
      </c>
      <c r="E136" s="160" t="s">
        <v>1</v>
      </c>
      <c r="F136" s="161" t="s">
        <v>251</v>
      </c>
      <c r="H136" s="162">
        <v>35.200000000000003</v>
      </c>
      <c r="I136" s="163"/>
      <c r="L136" s="159"/>
      <c r="M136" s="164"/>
      <c r="T136" s="165"/>
      <c r="AT136" s="160" t="s">
        <v>249</v>
      </c>
      <c r="AU136" s="160" t="s">
        <v>86</v>
      </c>
      <c r="AV136" s="13" t="s">
        <v>247</v>
      </c>
      <c r="AW136" s="13" t="s">
        <v>30</v>
      </c>
      <c r="AX136" s="13" t="s">
        <v>80</v>
      </c>
      <c r="AY136" s="160" t="s">
        <v>241</v>
      </c>
    </row>
    <row r="137" spans="2:65" s="1" customFormat="1" ht="24.25" customHeight="1">
      <c r="B137" s="32"/>
      <c r="C137" s="137" t="s">
        <v>86</v>
      </c>
      <c r="D137" s="137" t="s">
        <v>243</v>
      </c>
      <c r="E137" s="138" t="s">
        <v>3505</v>
      </c>
      <c r="F137" s="139" t="s">
        <v>3506</v>
      </c>
      <c r="G137" s="140" t="s">
        <v>254</v>
      </c>
      <c r="H137" s="141">
        <v>2.4750000000000001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247</v>
      </c>
      <c r="AT137" s="149" t="s">
        <v>243</v>
      </c>
      <c r="AU137" s="149" t="s">
        <v>86</v>
      </c>
      <c r="AY137" s="17" t="s">
        <v>241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247</v>
      </c>
      <c r="BM137" s="149" t="s">
        <v>4950</v>
      </c>
    </row>
    <row r="138" spans="2:65" s="12" customFormat="1" ht="12">
      <c r="B138" s="151"/>
      <c r="D138" s="152" t="s">
        <v>249</v>
      </c>
      <c r="E138" s="153" t="s">
        <v>1</v>
      </c>
      <c r="F138" s="154" t="s">
        <v>3771</v>
      </c>
      <c r="H138" s="155">
        <v>2.4750000000000001</v>
      </c>
      <c r="I138" s="156"/>
      <c r="L138" s="151"/>
      <c r="M138" s="157"/>
      <c r="T138" s="158"/>
      <c r="AT138" s="153" t="s">
        <v>249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241</v>
      </c>
    </row>
    <row r="139" spans="2:65" s="13" customFormat="1" ht="12">
      <c r="B139" s="159"/>
      <c r="D139" s="152" t="s">
        <v>249</v>
      </c>
      <c r="E139" s="160" t="s">
        <v>1</v>
      </c>
      <c r="F139" s="161" t="s">
        <v>3772</v>
      </c>
      <c r="H139" s="162">
        <v>2.4750000000000001</v>
      </c>
      <c r="I139" s="163"/>
      <c r="L139" s="159"/>
      <c r="M139" s="164"/>
      <c r="T139" s="165"/>
      <c r="AT139" s="160" t="s">
        <v>249</v>
      </c>
      <c r="AU139" s="160" t="s">
        <v>86</v>
      </c>
      <c r="AV139" s="13" t="s">
        <v>247</v>
      </c>
      <c r="AW139" s="13" t="s">
        <v>30</v>
      </c>
      <c r="AX139" s="13" t="s">
        <v>80</v>
      </c>
      <c r="AY139" s="160" t="s">
        <v>241</v>
      </c>
    </row>
    <row r="140" spans="2:65" s="1" customFormat="1" ht="33" customHeight="1">
      <c r="B140" s="32"/>
      <c r="C140" s="137" t="s">
        <v>258</v>
      </c>
      <c r="D140" s="137" t="s">
        <v>243</v>
      </c>
      <c r="E140" s="138" t="s">
        <v>270</v>
      </c>
      <c r="F140" s="139" t="s">
        <v>271</v>
      </c>
      <c r="G140" s="140" t="s">
        <v>254</v>
      </c>
      <c r="H140" s="141">
        <v>10.824999999999999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247</v>
      </c>
      <c r="AT140" s="149" t="s">
        <v>243</v>
      </c>
      <c r="AU140" s="149" t="s">
        <v>86</v>
      </c>
      <c r="AY140" s="17" t="s">
        <v>241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247</v>
      </c>
      <c r="BM140" s="149" t="s">
        <v>4951</v>
      </c>
    </row>
    <row r="141" spans="2:65" s="12" customFormat="1" ht="12">
      <c r="B141" s="151"/>
      <c r="D141" s="152" t="s">
        <v>249</v>
      </c>
      <c r="E141" s="153" t="s">
        <v>1</v>
      </c>
      <c r="F141" s="154" t="s">
        <v>4952</v>
      </c>
      <c r="H141" s="155">
        <v>10.824999999999999</v>
      </c>
      <c r="I141" s="156"/>
      <c r="L141" s="151"/>
      <c r="M141" s="157"/>
      <c r="T141" s="158"/>
      <c r="AT141" s="153" t="s">
        <v>249</v>
      </c>
      <c r="AU141" s="153" t="s">
        <v>86</v>
      </c>
      <c r="AV141" s="12" t="s">
        <v>86</v>
      </c>
      <c r="AW141" s="12" t="s">
        <v>30</v>
      </c>
      <c r="AX141" s="12" t="s">
        <v>73</v>
      </c>
      <c r="AY141" s="153" t="s">
        <v>241</v>
      </c>
    </row>
    <row r="142" spans="2:65" s="13" customFormat="1" ht="12">
      <c r="B142" s="159"/>
      <c r="D142" s="152" t="s">
        <v>249</v>
      </c>
      <c r="E142" s="160" t="s">
        <v>1</v>
      </c>
      <c r="F142" s="161" t="s">
        <v>3517</v>
      </c>
      <c r="H142" s="162">
        <v>10.824999999999999</v>
      </c>
      <c r="I142" s="163"/>
      <c r="L142" s="159"/>
      <c r="M142" s="164"/>
      <c r="T142" s="165"/>
      <c r="AT142" s="160" t="s">
        <v>249</v>
      </c>
      <c r="AU142" s="160" t="s">
        <v>86</v>
      </c>
      <c r="AV142" s="13" t="s">
        <v>247</v>
      </c>
      <c r="AW142" s="13" t="s">
        <v>30</v>
      </c>
      <c r="AX142" s="13" t="s">
        <v>80</v>
      </c>
      <c r="AY142" s="160" t="s">
        <v>241</v>
      </c>
    </row>
    <row r="143" spans="2:65" s="1" customFormat="1" ht="37.75" customHeight="1">
      <c r="B143" s="32"/>
      <c r="C143" s="137" t="s">
        <v>247</v>
      </c>
      <c r="D143" s="137" t="s">
        <v>243</v>
      </c>
      <c r="E143" s="138" t="s">
        <v>275</v>
      </c>
      <c r="F143" s="139" t="s">
        <v>276</v>
      </c>
      <c r="G143" s="140" t="s">
        <v>254</v>
      </c>
      <c r="H143" s="141">
        <v>162.375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39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247</v>
      </c>
      <c r="AT143" s="149" t="s">
        <v>243</v>
      </c>
      <c r="AU143" s="149" t="s">
        <v>86</v>
      </c>
      <c r="AY143" s="17" t="s">
        <v>241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247</v>
      </c>
      <c r="BM143" s="149" t="s">
        <v>4953</v>
      </c>
    </row>
    <row r="144" spans="2:65" s="12" customFormat="1" ht="12">
      <c r="B144" s="151"/>
      <c r="D144" s="152" t="s">
        <v>249</v>
      </c>
      <c r="E144" s="153" t="s">
        <v>1</v>
      </c>
      <c r="F144" s="154" t="s">
        <v>4954</v>
      </c>
      <c r="H144" s="155">
        <v>162.375</v>
      </c>
      <c r="I144" s="156"/>
      <c r="L144" s="151"/>
      <c r="M144" s="157"/>
      <c r="T144" s="158"/>
      <c r="AT144" s="153" t="s">
        <v>249</v>
      </c>
      <c r="AU144" s="153" t="s">
        <v>86</v>
      </c>
      <c r="AV144" s="12" t="s">
        <v>86</v>
      </c>
      <c r="AW144" s="12" t="s">
        <v>30</v>
      </c>
      <c r="AX144" s="12" t="s">
        <v>73</v>
      </c>
      <c r="AY144" s="153" t="s">
        <v>241</v>
      </c>
    </row>
    <row r="145" spans="2:65" s="13" customFormat="1" ht="12">
      <c r="B145" s="159"/>
      <c r="D145" s="152" t="s">
        <v>249</v>
      </c>
      <c r="E145" s="160" t="s">
        <v>1</v>
      </c>
      <c r="F145" s="161" t="s">
        <v>251</v>
      </c>
      <c r="H145" s="162">
        <v>162.375</v>
      </c>
      <c r="I145" s="163"/>
      <c r="L145" s="159"/>
      <c r="M145" s="164"/>
      <c r="T145" s="165"/>
      <c r="AT145" s="160" t="s">
        <v>249</v>
      </c>
      <c r="AU145" s="160" t="s">
        <v>86</v>
      </c>
      <c r="AV145" s="13" t="s">
        <v>247</v>
      </c>
      <c r="AW145" s="13" t="s">
        <v>30</v>
      </c>
      <c r="AX145" s="13" t="s">
        <v>80</v>
      </c>
      <c r="AY145" s="160" t="s">
        <v>241</v>
      </c>
    </row>
    <row r="146" spans="2:65" s="1" customFormat="1" ht="33" customHeight="1">
      <c r="B146" s="32"/>
      <c r="C146" s="137" t="s">
        <v>269</v>
      </c>
      <c r="D146" s="137" t="s">
        <v>243</v>
      </c>
      <c r="E146" s="138" t="s">
        <v>280</v>
      </c>
      <c r="F146" s="139" t="s">
        <v>281</v>
      </c>
      <c r="G146" s="140" t="s">
        <v>282</v>
      </c>
      <c r="H146" s="141">
        <v>19.484999999999999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247</v>
      </c>
      <c r="AT146" s="149" t="s">
        <v>243</v>
      </c>
      <c r="AU146" s="149" t="s">
        <v>86</v>
      </c>
      <c r="AY146" s="17" t="s">
        <v>241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247</v>
      </c>
      <c r="BM146" s="149" t="s">
        <v>4955</v>
      </c>
    </row>
    <row r="147" spans="2:65" s="12" customFormat="1" ht="12">
      <c r="B147" s="151"/>
      <c r="D147" s="152" t="s">
        <v>249</v>
      </c>
      <c r="E147" s="153" t="s">
        <v>1</v>
      </c>
      <c r="F147" s="154" t="s">
        <v>4956</v>
      </c>
      <c r="H147" s="155">
        <v>19.484999999999999</v>
      </c>
      <c r="I147" s="156"/>
      <c r="L147" s="151"/>
      <c r="M147" s="157"/>
      <c r="T147" s="158"/>
      <c r="AT147" s="153" t="s">
        <v>249</v>
      </c>
      <c r="AU147" s="153" t="s">
        <v>86</v>
      </c>
      <c r="AV147" s="12" t="s">
        <v>86</v>
      </c>
      <c r="AW147" s="12" t="s">
        <v>30</v>
      </c>
      <c r="AX147" s="12" t="s">
        <v>73</v>
      </c>
      <c r="AY147" s="153" t="s">
        <v>241</v>
      </c>
    </row>
    <row r="148" spans="2:65" s="13" customFormat="1" ht="12">
      <c r="B148" s="159"/>
      <c r="D148" s="152" t="s">
        <v>249</v>
      </c>
      <c r="E148" s="160" t="s">
        <v>1</v>
      </c>
      <c r="F148" s="161" t="s">
        <v>251</v>
      </c>
      <c r="H148" s="162">
        <v>19.484999999999999</v>
      </c>
      <c r="I148" s="163"/>
      <c r="L148" s="159"/>
      <c r="M148" s="164"/>
      <c r="T148" s="165"/>
      <c r="AT148" s="160" t="s">
        <v>249</v>
      </c>
      <c r="AU148" s="160" t="s">
        <v>86</v>
      </c>
      <c r="AV148" s="13" t="s">
        <v>247</v>
      </c>
      <c r="AW148" s="13" t="s">
        <v>30</v>
      </c>
      <c r="AX148" s="13" t="s">
        <v>80</v>
      </c>
      <c r="AY148" s="160" t="s">
        <v>241</v>
      </c>
    </row>
    <row r="149" spans="2:65" s="1" customFormat="1" ht="24.25" customHeight="1">
      <c r="B149" s="32"/>
      <c r="C149" s="137" t="s">
        <v>274</v>
      </c>
      <c r="D149" s="137" t="s">
        <v>243</v>
      </c>
      <c r="E149" s="138" t="s">
        <v>286</v>
      </c>
      <c r="F149" s="139" t="s">
        <v>287</v>
      </c>
      <c r="G149" s="140" t="s">
        <v>254</v>
      </c>
      <c r="H149" s="141">
        <v>26.85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39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247</v>
      </c>
      <c r="AT149" s="149" t="s">
        <v>243</v>
      </c>
      <c r="AU149" s="149" t="s">
        <v>86</v>
      </c>
      <c r="AY149" s="17" t="s">
        <v>241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247</v>
      </c>
      <c r="BM149" s="149" t="s">
        <v>4957</v>
      </c>
    </row>
    <row r="150" spans="2:65" s="12" customFormat="1" ht="12">
      <c r="B150" s="151"/>
      <c r="D150" s="152" t="s">
        <v>249</v>
      </c>
      <c r="E150" s="153" t="s">
        <v>1</v>
      </c>
      <c r="F150" s="154" t="s">
        <v>4958</v>
      </c>
      <c r="H150" s="155">
        <v>25.6</v>
      </c>
      <c r="I150" s="156"/>
      <c r="L150" s="151"/>
      <c r="M150" s="157"/>
      <c r="T150" s="158"/>
      <c r="AT150" s="153" t="s">
        <v>249</v>
      </c>
      <c r="AU150" s="153" t="s">
        <v>86</v>
      </c>
      <c r="AV150" s="12" t="s">
        <v>86</v>
      </c>
      <c r="AW150" s="12" t="s">
        <v>30</v>
      </c>
      <c r="AX150" s="12" t="s">
        <v>73</v>
      </c>
      <c r="AY150" s="153" t="s">
        <v>241</v>
      </c>
    </row>
    <row r="151" spans="2:65" s="14" customFormat="1" ht="12">
      <c r="B151" s="166"/>
      <c r="D151" s="152" t="s">
        <v>249</v>
      </c>
      <c r="E151" s="167" t="s">
        <v>1</v>
      </c>
      <c r="F151" s="168" t="s">
        <v>3781</v>
      </c>
      <c r="H151" s="169">
        <v>25.6</v>
      </c>
      <c r="I151" s="170"/>
      <c r="L151" s="166"/>
      <c r="M151" s="171"/>
      <c r="T151" s="172"/>
      <c r="AT151" s="167" t="s">
        <v>249</v>
      </c>
      <c r="AU151" s="167" t="s">
        <v>86</v>
      </c>
      <c r="AV151" s="14" t="s">
        <v>258</v>
      </c>
      <c r="AW151" s="14" t="s">
        <v>30</v>
      </c>
      <c r="AX151" s="14" t="s">
        <v>73</v>
      </c>
      <c r="AY151" s="167" t="s">
        <v>241</v>
      </c>
    </row>
    <row r="152" spans="2:65" s="12" customFormat="1" ht="12">
      <c r="B152" s="151"/>
      <c r="D152" s="152" t="s">
        <v>249</v>
      </c>
      <c r="E152" s="153" t="s">
        <v>1</v>
      </c>
      <c r="F152" s="154" t="s">
        <v>3782</v>
      </c>
      <c r="H152" s="155">
        <v>2.25</v>
      </c>
      <c r="I152" s="156"/>
      <c r="L152" s="151"/>
      <c r="M152" s="157"/>
      <c r="T152" s="158"/>
      <c r="AT152" s="153" t="s">
        <v>249</v>
      </c>
      <c r="AU152" s="153" t="s">
        <v>86</v>
      </c>
      <c r="AV152" s="12" t="s">
        <v>86</v>
      </c>
      <c r="AW152" s="12" t="s">
        <v>30</v>
      </c>
      <c r="AX152" s="12" t="s">
        <v>73</v>
      </c>
      <c r="AY152" s="153" t="s">
        <v>241</v>
      </c>
    </row>
    <row r="153" spans="2:65" s="12" customFormat="1" ht="12">
      <c r="B153" s="151"/>
      <c r="D153" s="152" t="s">
        <v>249</v>
      </c>
      <c r="E153" s="153" t="s">
        <v>1</v>
      </c>
      <c r="F153" s="154" t="s">
        <v>3783</v>
      </c>
      <c r="H153" s="155">
        <v>-1</v>
      </c>
      <c r="I153" s="156"/>
      <c r="L153" s="151"/>
      <c r="M153" s="157"/>
      <c r="T153" s="158"/>
      <c r="AT153" s="153" t="s">
        <v>249</v>
      </c>
      <c r="AU153" s="153" t="s">
        <v>86</v>
      </c>
      <c r="AV153" s="12" t="s">
        <v>86</v>
      </c>
      <c r="AW153" s="12" t="s">
        <v>30</v>
      </c>
      <c r="AX153" s="12" t="s">
        <v>73</v>
      </c>
      <c r="AY153" s="153" t="s">
        <v>241</v>
      </c>
    </row>
    <row r="154" spans="2:65" s="14" customFormat="1" ht="12">
      <c r="B154" s="166"/>
      <c r="D154" s="152" t="s">
        <v>249</v>
      </c>
      <c r="E154" s="167" t="s">
        <v>1</v>
      </c>
      <c r="F154" s="168" t="s">
        <v>3784</v>
      </c>
      <c r="H154" s="169">
        <v>1.25</v>
      </c>
      <c r="I154" s="170"/>
      <c r="L154" s="166"/>
      <c r="M154" s="171"/>
      <c r="T154" s="172"/>
      <c r="AT154" s="167" t="s">
        <v>249</v>
      </c>
      <c r="AU154" s="167" t="s">
        <v>86</v>
      </c>
      <c r="AV154" s="14" t="s">
        <v>258</v>
      </c>
      <c r="AW154" s="14" t="s">
        <v>30</v>
      </c>
      <c r="AX154" s="14" t="s">
        <v>73</v>
      </c>
      <c r="AY154" s="167" t="s">
        <v>241</v>
      </c>
    </row>
    <row r="155" spans="2:65" s="13" customFormat="1" ht="12">
      <c r="B155" s="159"/>
      <c r="D155" s="152" t="s">
        <v>249</v>
      </c>
      <c r="E155" s="160" t="s">
        <v>1</v>
      </c>
      <c r="F155" s="161" t="s">
        <v>251</v>
      </c>
      <c r="H155" s="162">
        <v>26.85</v>
      </c>
      <c r="I155" s="163"/>
      <c r="L155" s="159"/>
      <c r="M155" s="164"/>
      <c r="T155" s="165"/>
      <c r="AT155" s="160" t="s">
        <v>249</v>
      </c>
      <c r="AU155" s="160" t="s">
        <v>86</v>
      </c>
      <c r="AV155" s="13" t="s">
        <v>247</v>
      </c>
      <c r="AW155" s="13" t="s">
        <v>30</v>
      </c>
      <c r="AX155" s="13" t="s">
        <v>80</v>
      </c>
      <c r="AY155" s="160" t="s">
        <v>241</v>
      </c>
    </row>
    <row r="156" spans="2:65" s="1" customFormat="1" ht="24.25" customHeight="1">
      <c r="B156" s="32"/>
      <c r="C156" s="137" t="s">
        <v>279</v>
      </c>
      <c r="D156" s="137" t="s">
        <v>243</v>
      </c>
      <c r="E156" s="138" t="s">
        <v>3528</v>
      </c>
      <c r="F156" s="139" t="s">
        <v>3529</v>
      </c>
      <c r="G156" s="140" t="s">
        <v>254</v>
      </c>
      <c r="H156" s="141">
        <v>6.3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39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247</v>
      </c>
      <c r="AT156" s="149" t="s">
        <v>243</v>
      </c>
      <c r="AU156" s="149" t="s">
        <v>86</v>
      </c>
      <c r="AY156" s="17" t="s">
        <v>241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86</v>
      </c>
      <c r="BK156" s="150">
        <f>ROUND(I156*H156,2)</f>
        <v>0</v>
      </c>
      <c r="BL156" s="17" t="s">
        <v>247</v>
      </c>
      <c r="BM156" s="149" t="s">
        <v>4959</v>
      </c>
    </row>
    <row r="157" spans="2:65" s="12" customFormat="1" ht="12">
      <c r="B157" s="151"/>
      <c r="D157" s="152" t="s">
        <v>249</v>
      </c>
      <c r="E157" s="153" t="s">
        <v>1</v>
      </c>
      <c r="F157" s="154" t="s">
        <v>4960</v>
      </c>
      <c r="H157" s="155">
        <v>6.4</v>
      </c>
      <c r="I157" s="156"/>
      <c r="L157" s="151"/>
      <c r="M157" s="157"/>
      <c r="T157" s="158"/>
      <c r="AT157" s="153" t="s">
        <v>249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241</v>
      </c>
    </row>
    <row r="158" spans="2:65" s="12" customFormat="1" ht="12">
      <c r="B158" s="151"/>
      <c r="D158" s="152" t="s">
        <v>249</v>
      </c>
      <c r="E158" s="153" t="s">
        <v>1</v>
      </c>
      <c r="F158" s="154" t="s">
        <v>4961</v>
      </c>
      <c r="H158" s="155">
        <v>-0.1</v>
      </c>
      <c r="I158" s="156"/>
      <c r="L158" s="151"/>
      <c r="M158" s="157"/>
      <c r="T158" s="158"/>
      <c r="AT158" s="153" t="s">
        <v>249</v>
      </c>
      <c r="AU158" s="153" t="s">
        <v>86</v>
      </c>
      <c r="AV158" s="12" t="s">
        <v>86</v>
      </c>
      <c r="AW158" s="12" t="s">
        <v>30</v>
      </c>
      <c r="AX158" s="12" t="s">
        <v>73</v>
      </c>
      <c r="AY158" s="153" t="s">
        <v>241</v>
      </c>
    </row>
    <row r="159" spans="2:65" s="13" customFormat="1" ht="12">
      <c r="B159" s="159"/>
      <c r="D159" s="152" t="s">
        <v>249</v>
      </c>
      <c r="E159" s="160" t="s">
        <v>1</v>
      </c>
      <c r="F159" s="161" t="s">
        <v>251</v>
      </c>
      <c r="H159" s="162">
        <v>6.3000000000000007</v>
      </c>
      <c r="I159" s="163"/>
      <c r="L159" s="159"/>
      <c r="M159" s="164"/>
      <c r="T159" s="165"/>
      <c r="AT159" s="160" t="s">
        <v>249</v>
      </c>
      <c r="AU159" s="160" t="s">
        <v>86</v>
      </c>
      <c r="AV159" s="13" t="s">
        <v>247</v>
      </c>
      <c r="AW159" s="13" t="s">
        <v>30</v>
      </c>
      <c r="AX159" s="13" t="s">
        <v>80</v>
      </c>
      <c r="AY159" s="160" t="s">
        <v>241</v>
      </c>
    </row>
    <row r="160" spans="2:65" s="1" customFormat="1" ht="16.5" customHeight="1">
      <c r="B160" s="32"/>
      <c r="C160" s="173" t="s">
        <v>285</v>
      </c>
      <c r="D160" s="173" t="s">
        <v>319</v>
      </c>
      <c r="E160" s="174" t="s">
        <v>3532</v>
      </c>
      <c r="F160" s="175" t="s">
        <v>3533</v>
      </c>
      <c r="G160" s="176" t="s">
        <v>282</v>
      </c>
      <c r="H160" s="177">
        <v>11.34</v>
      </c>
      <c r="I160" s="178"/>
      <c r="J160" s="179">
        <f>ROUND(I160*H160,2)</f>
        <v>0</v>
      </c>
      <c r="K160" s="180"/>
      <c r="L160" s="181"/>
      <c r="M160" s="182" t="s">
        <v>1</v>
      </c>
      <c r="N160" s="183" t="s">
        <v>39</v>
      </c>
      <c r="P160" s="147">
        <f>O160*H160</f>
        <v>0</v>
      </c>
      <c r="Q160" s="147">
        <v>1</v>
      </c>
      <c r="R160" s="147">
        <f>Q160*H160</f>
        <v>11.34</v>
      </c>
      <c r="S160" s="147">
        <v>0</v>
      </c>
      <c r="T160" s="148">
        <f>S160*H160</f>
        <v>0</v>
      </c>
      <c r="AR160" s="149" t="s">
        <v>285</v>
      </c>
      <c r="AT160" s="149" t="s">
        <v>319</v>
      </c>
      <c r="AU160" s="149" t="s">
        <v>86</v>
      </c>
      <c r="AY160" s="17" t="s">
        <v>241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247</v>
      </c>
      <c r="BM160" s="149" t="s">
        <v>4962</v>
      </c>
    </row>
    <row r="161" spans="2:65" s="12" customFormat="1" ht="12">
      <c r="B161" s="151"/>
      <c r="D161" s="152" t="s">
        <v>249</v>
      </c>
      <c r="E161" s="153" t="s">
        <v>1</v>
      </c>
      <c r="F161" s="154" t="s">
        <v>4963</v>
      </c>
      <c r="H161" s="155">
        <v>11.34</v>
      </c>
      <c r="I161" s="156"/>
      <c r="L161" s="151"/>
      <c r="M161" s="157"/>
      <c r="T161" s="158"/>
      <c r="AT161" s="153" t="s">
        <v>249</v>
      </c>
      <c r="AU161" s="153" t="s">
        <v>86</v>
      </c>
      <c r="AV161" s="12" t="s">
        <v>86</v>
      </c>
      <c r="AW161" s="12" t="s">
        <v>30</v>
      </c>
      <c r="AX161" s="12" t="s">
        <v>73</v>
      </c>
      <c r="AY161" s="153" t="s">
        <v>241</v>
      </c>
    </row>
    <row r="162" spans="2:65" s="13" customFormat="1" ht="12">
      <c r="B162" s="159"/>
      <c r="D162" s="152" t="s">
        <v>249</v>
      </c>
      <c r="E162" s="160" t="s">
        <v>1</v>
      </c>
      <c r="F162" s="161" t="s">
        <v>251</v>
      </c>
      <c r="H162" s="162">
        <v>11.34</v>
      </c>
      <c r="I162" s="163"/>
      <c r="L162" s="159"/>
      <c r="M162" s="164"/>
      <c r="T162" s="165"/>
      <c r="AT162" s="160" t="s">
        <v>249</v>
      </c>
      <c r="AU162" s="160" t="s">
        <v>86</v>
      </c>
      <c r="AV162" s="13" t="s">
        <v>247</v>
      </c>
      <c r="AW162" s="13" t="s">
        <v>30</v>
      </c>
      <c r="AX162" s="13" t="s">
        <v>80</v>
      </c>
      <c r="AY162" s="160" t="s">
        <v>241</v>
      </c>
    </row>
    <row r="163" spans="2:65" s="1" customFormat="1" ht="24.25" customHeight="1">
      <c r="B163" s="32"/>
      <c r="C163" s="137" t="s">
        <v>290</v>
      </c>
      <c r="D163" s="137" t="s">
        <v>243</v>
      </c>
      <c r="E163" s="138" t="s">
        <v>3535</v>
      </c>
      <c r="F163" s="139" t="s">
        <v>3536</v>
      </c>
      <c r="G163" s="140" t="s">
        <v>254</v>
      </c>
      <c r="H163" s="141">
        <v>3.4249999999999998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39</v>
      </c>
      <c r="P163" s="147">
        <f>O163*H163</f>
        <v>0</v>
      </c>
      <c r="Q163" s="147">
        <v>1.8907700000000001</v>
      </c>
      <c r="R163" s="147">
        <f>Q163*H163</f>
        <v>6.4758872499999995</v>
      </c>
      <c r="S163" s="147">
        <v>0</v>
      </c>
      <c r="T163" s="148">
        <f>S163*H163</f>
        <v>0</v>
      </c>
      <c r="AR163" s="149" t="s">
        <v>247</v>
      </c>
      <c r="AT163" s="149" t="s">
        <v>243</v>
      </c>
      <c r="AU163" s="149" t="s">
        <v>86</v>
      </c>
      <c r="AY163" s="17" t="s">
        <v>241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86</v>
      </c>
      <c r="BK163" s="150">
        <f>ROUND(I163*H163,2)</f>
        <v>0</v>
      </c>
      <c r="BL163" s="17" t="s">
        <v>247</v>
      </c>
      <c r="BM163" s="149" t="s">
        <v>4964</v>
      </c>
    </row>
    <row r="164" spans="2:65" s="12" customFormat="1" ht="12">
      <c r="B164" s="151"/>
      <c r="D164" s="152" t="s">
        <v>249</v>
      </c>
      <c r="E164" s="153" t="s">
        <v>1</v>
      </c>
      <c r="F164" s="154" t="s">
        <v>4965</v>
      </c>
      <c r="H164" s="155">
        <v>3.2</v>
      </c>
      <c r="I164" s="156"/>
      <c r="L164" s="151"/>
      <c r="M164" s="157"/>
      <c r="T164" s="158"/>
      <c r="AT164" s="153" t="s">
        <v>249</v>
      </c>
      <c r="AU164" s="153" t="s">
        <v>86</v>
      </c>
      <c r="AV164" s="12" t="s">
        <v>86</v>
      </c>
      <c r="AW164" s="12" t="s">
        <v>30</v>
      </c>
      <c r="AX164" s="12" t="s">
        <v>73</v>
      </c>
      <c r="AY164" s="153" t="s">
        <v>241</v>
      </c>
    </row>
    <row r="165" spans="2:65" s="14" customFormat="1" ht="12">
      <c r="B165" s="166"/>
      <c r="D165" s="152" t="s">
        <v>249</v>
      </c>
      <c r="E165" s="167" t="s">
        <v>1</v>
      </c>
      <c r="F165" s="168" t="s">
        <v>3781</v>
      </c>
      <c r="H165" s="169">
        <v>3.2</v>
      </c>
      <c r="I165" s="170"/>
      <c r="L165" s="166"/>
      <c r="M165" s="171"/>
      <c r="T165" s="172"/>
      <c r="AT165" s="167" t="s">
        <v>249</v>
      </c>
      <c r="AU165" s="167" t="s">
        <v>86</v>
      </c>
      <c r="AV165" s="14" t="s">
        <v>258</v>
      </c>
      <c r="AW165" s="14" t="s">
        <v>30</v>
      </c>
      <c r="AX165" s="14" t="s">
        <v>73</v>
      </c>
      <c r="AY165" s="167" t="s">
        <v>241</v>
      </c>
    </row>
    <row r="166" spans="2:65" s="12" customFormat="1" ht="12">
      <c r="B166" s="151"/>
      <c r="D166" s="152" t="s">
        <v>249</v>
      </c>
      <c r="E166" s="153" t="s">
        <v>1</v>
      </c>
      <c r="F166" s="154" t="s">
        <v>3792</v>
      </c>
      <c r="H166" s="155">
        <v>0.22500000000000001</v>
      </c>
      <c r="I166" s="156"/>
      <c r="L166" s="151"/>
      <c r="M166" s="157"/>
      <c r="T166" s="158"/>
      <c r="AT166" s="153" t="s">
        <v>249</v>
      </c>
      <c r="AU166" s="153" t="s">
        <v>86</v>
      </c>
      <c r="AV166" s="12" t="s">
        <v>86</v>
      </c>
      <c r="AW166" s="12" t="s">
        <v>30</v>
      </c>
      <c r="AX166" s="12" t="s">
        <v>73</v>
      </c>
      <c r="AY166" s="153" t="s">
        <v>241</v>
      </c>
    </row>
    <row r="167" spans="2:65" s="14" customFormat="1" ht="12">
      <c r="B167" s="166"/>
      <c r="D167" s="152" t="s">
        <v>249</v>
      </c>
      <c r="E167" s="167" t="s">
        <v>1</v>
      </c>
      <c r="F167" s="168" t="s">
        <v>3784</v>
      </c>
      <c r="H167" s="169">
        <v>0.22500000000000001</v>
      </c>
      <c r="I167" s="170"/>
      <c r="L167" s="166"/>
      <c r="M167" s="171"/>
      <c r="T167" s="172"/>
      <c r="AT167" s="167" t="s">
        <v>249</v>
      </c>
      <c r="AU167" s="167" t="s">
        <v>86</v>
      </c>
      <c r="AV167" s="14" t="s">
        <v>258</v>
      </c>
      <c r="AW167" s="14" t="s">
        <v>30</v>
      </c>
      <c r="AX167" s="14" t="s">
        <v>73</v>
      </c>
      <c r="AY167" s="167" t="s">
        <v>241</v>
      </c>
    </row>
    <row r="168" spans="2:65" s="13" customFormat="1" ht="12">
      <c r="B168" s="159"/>
      <c r="D168" s="152" t="s">
        <v>249</v>
      </c>
      <c r="E168" s="160" t="s">
        <v>1</v>
      </c>
      <c r="F168" s="161" t="s">
        <v>251</v>
      </c>
      <c r="H168" s="162">
        <v>3.4250000000000003</v>
      </c>
      <c r="I168" s="163"/>
      <c r="L168" s="159"/>
      <c r="M168" s="164"/>
      <c r="T168" s="165"/>
      <c r="AT168" s="160" t="s">
        <v>249</v>
      </c>
      <c r="AU168" s="160" t="s">
        <v>86</v>
      </c>
      <c r="AV168" s="13" t="s">
        <v>247</v>
      </c>
      <c r="AW168" s="13" t="s">
        <v>30</v>
      </c>
      <c r="AX168" s="13" t="s">
        <v>80</v>
      </c>
      <c r="AY168" s="160" t="s">
        <v>241</v>
      </c>
    </row>
    <row r="169" spans="2:65" s="1" customFormat="1" ht="16.5" customHeight="1">
      <c r="B169" s="32"/>
      <c r="C169" s="137" t="s">
        <v>296</v>
      </c>
      <c r="D169" s="137" t="s">
        <v>243</v>
      </c>
      <c r="E169" s="138" t="s">
        <v>3540</v>
      </c>
      <c r="F169" s="139" t="s">
        <v>3541</v>
      </c>
      <c r="G169" s="140" t="s">
        <v>246</v>
      </c>
      <c r="H169" s="141">
        <v>34.25</v>
      </c>
      <c r="I169" s="142"/>
      <c r="J169" s="143">
        <f>ROUND(I169*H169,2)</f>
        <v>0</v>
      </c>
      <c r="K169" s="144"/>
      <c r="L169" s="32"/>
      <c r="M169" s="145" t="s">
        <v>1</v>
      </c>
      <c r="N169" s="146" t="s">
        <v>39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247</v>
      </c>
      <c r="AT169" s="149" t="s">
        <v>243</v>
      </c>
      <c r="AU169" s="149" t="s">
        <v>86</v>
      </c>
      <c r="AY169" s="17" t="s">
        <v>241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86</v>
      </c>
      <c r="BK169" s="150">
        <f>ROUND(I169*H169,2)</f>
        <v>0</v>
      </c>
      <c r="BL169" s="17" t="s">
        <v>247</v>
      </c>
      <c r="BM169" s="149" t="s">
        <v>4966</v>
      </c>
    </row>
    <row r="170" spans="2:65" s="12" customFormat="1" ht="12">
      <c r="B170" s="151"/>
      <c r="D170" s="152" t="s">
        <v>249</v>
      </c>
      <c r="E170" s="153" t="s">
        <v>1</v>
      </c>
      <c r="F170" s="154" t="s">
        <v>4967</v>
      </c>
      <c r="H170" s="155">
        <v>32</v>
      </c>
      <c r="I170" s="156"/>
      <c r="L170" s="151"/>
      <c r="M170" s="157"/>
      <c r="T170" s="158"/>
      <c r="AT170" s="153" t="s">
        <v>249</v>
      </c>
      <c r="AU170" s="153" t="s">
        <v>86</v>
      </c>
      <c r="AV170" s="12" t="s">
        <v>86</v>
      </c>
      <c r="AW170" s="12" t="s">
        <v>30</v>
      </c>
      <c r="AX170" s="12" t="s">
        <v>73</v>
      </c>
      <c r="AY170" s="153" t="s">
        <v>241</v>
      </c>
    </row>
    <row r="171" spans="2:65" s="14" customFormat="1" ht="12">
      <c r="B171" s="166"/>
      <c r="D171" s="152" t="s">
        <v>249</v>
      </c>
      <c r="E171" s="167" t="s">
        <v>1</v>
      </c>
      <c r="F171" s="168" t="s">
        <v>3781</v>
      </c>
      <c r="H171" s="169">
        <v>32</v>
      </c>
      <c r="I171" s="170"/>
      <c r="L171" s="166"/>
      <c r="M171" s="171"/>
      <c r="T171" s="172"/>
      <c r="AT171" s="167" t="s">
        <v>249</v>
      </c>
      <c r="AU171" s="167" t="s">
        <v>86</v>
      </c>
      <c r="AV171" s="14" t="s">
        <v>258</v>
      </c>
      <c r="AW171" s="14" t="s">
        <v>30</v>
      </c>
      <c r="AX171" s="14" t="s">
        <v>73</v>
      </c>
      <c r="AY171" s="167" t="s">
        <v>241</v>
      </c>
    </row>
    <row r="172" spans="2:65" s="12" customFormat="1" ht="12">
      <c r="B172" s="151"/>
      <c r="D172" s="152" t="s">
        <v>249</v>
      </c>
      <c r="E172" s="153" t="s">
        <v>1</v>
      </c>
      <c r="F172" s="154" t="s">
        <v>3795</v>
      </c>
      <c r="H172" s="155">
        <v>2.25</v>
      </c>
      <c r="I172" s="156"/>
      <c r="L172" s="151"/>
      <c r="M172" s="157"/>
      <c r="T172" s="158"/>
      <c r="AT172" s="153" t="s">
        <v>249</v>
      </c>
      <c r="AU172" s="153" t="s">
        <v>86</v>
      </c>
      <c r="AV172" s="12" t="s">
        <v>86</v>
      </c>
      <c r="AW172" s="12" t="s">
        <v>30</v>
      </c>
      <c r="AX172" s="12" t="s">
        <v>73</v>
      </c>
      <c r="AY172" s="153" t="s">
        <v>241</v>
      </c>
    </row>
    <row r="173" spans="2:65" s="14" customFormat="1" ht="12">
      <c r="B173" s="166"/>
      <c r="D173" s="152" t="s">
        <v>249</v>
      </c>
      <c r="E173" s="167" t="s">
        <v>1</v>
      </c>
      <c r="F173" s="168" t="s">
        <v>3784</v>
      </c>
      <c r="H173" s="169">
        <v>2.25</v>
      </c>
      <c r="I173" s="170"/>
      <c r="L173" s="166"/>
      <c r="M173" s="171"/>
      <c r="T173" s="172"/>
      <c r="AT173" s="167" t="s">
        <v>249</v>
      </c>
      <c r="AU173" s="167" t="s">
        <v>86</v>
      </c>
      <c r="AV173" s="14" t="s">
        <v>258</v>
      </c>
      <c r="AW173" s="14" t="s">
        <v>30</v>
      </c>
      <c r="AX173" s="14" t="s">
        <v>73</v>
      </c>
      <c r="AY173" s="167" t="s">
        <v>241</v>
      </c>
    </row>
    <row r="174" spans="2:65" s="13" customFormat="1" ht="12">
      <c r="B174" s="159"/>
      <c r="D174" s="152" t="s">
        <v>249</v>
      </c>
      <c r="E174" s="160" t="s">
        <v>1</v>
      </c>
      <c r="F174" s="161" t="s">
        <v>251</v>
      </c>
      <c r="H174" s="162">
        <v>34.25</v>
      </c>
      <c r="I174" s="163"/>
      <c r="L174" s="159"/>
      <c r="M174" s="164"/>
      <c r="T174" s="165"/>
      <c r="AT174" s="160" t="s">
        <v>249</v>
      </c>
      <c r="AU174" s="160" t="s">
        <v>86</v>
      </c>
      <c r="AV174" s="13" t="s">
        <v>247</v>
      </c>
      <c r="AW174" s="13" t="s">
        <v>30</v>
      </c>
      <c r="AX174" s="13" t="s">
        <v>80</v>
      </c>
      <c r="AY174" s="160" t="s">
        <v>241</v>
      </c>
    </row>
    <row r="175" spans="2:65" s="11" customFormat="1" ht="22.75" customHeight="1">
      <c r="B175" s="125"/>
      <c r="D175" s="126" t="s">
        <v>72</v>
      </c>
      <c r="E175" s="135" t="s">
        <v>86</v>
      </c>
      <c r="F175" s="135" t="s">
        <v>3685</v>
      </c>
      <c r="I175" s="128"/>
      <c r="J175" s="136">
        <f>BK175</f>
        <v>0</v>
      </c>
      <c r="L175" s="125"/>
      <c r="M175" s="130"/>
      <c r="P175" s="131">
        <f>SUM(P176:P185)</f>
        <v>0</v>
      </c>
      <c r="R175" s="131">
        <f>SUM(R176:R185)</f>
        <v>2.2047399999999997</v>
      </c>
      <c r="T175" s="132">
        <f>SUM(T176:T185)</f>
        <v>0</v>
      </c>
      <c r="AR175" s="126" t="s">
        <v>80</v>
      </c>
      <c r="AT175" s="133" t="s">
        <v>72</v>
      </c>
      <c r="AU175" s="133" t="s">
        <v>80</v>
      </c>
      <c r="AY175" s="126" t="s">
        <v>241</v>
      </c>
      <c r="BK175" s="134">
        <f>SUM(BK176:BK185)</f>
        <v>0</v>
      </c>
    </row>
    <row r="176" spans="2:65" s="1" customFormat="1" ht="24.25" customHeight="1">
      <c r="B176" s="32"/>
      <c r="C176" s="137" t="s">
        <v>304</v>
      </c>
      <c r="D176" s="137" t="s">
        <v>243</v>
      </c>
      <c r="E176" s="138" t="s">
        <v>3796</v>
      </c>
      <c r="F176" s="139" t="s">
        <v>3797</v>
      </c>
      <c r="G176" s="140" t="s">
        <v>299</v>
      </c>
      <c r="H176" s="141">
        <v>160</v>
      </c>
      <c r="I176" s="142"/>
      <c r="J176" s="143">
        <f>ROUND(I176*H176,2)</f>
        <v>0</v>
      </c>
      <c r="K176" s="144"/>
      <c r="L176" s="32"/>
      <c r="M176" s="145" t="s">
        <v>1</v>
      </c>
      <c r="N176" s="146" t="s">
        <v>39</v>
      </c>
      <c r="P176" s="147">
        <f>O176*H176</f>
        <v>0</v>
      </c>
      <c r="Q176" s="147">
        <v>1.7000000000000001E-4</v>
      </c>
      <c r="R176" s="147">
        <f>Q176*H176</f>
        <v>2.7200000000000002E-2</v>
      </c>
      <c r="S176" s="147">
        <v>0</v>
      </c>
      <c r="T176" s="148">
        <f>S176*H176</f>
        <v>0</v>
      </c>
      <c r="AR176" s="149" t="s">
        <v>247</v>
      </c>
      <c r="AT176" s="149" t="s">
        <v>243</v>
      </c>
      <c r="AU176" s="149" t="s">
        <v>86</v>
      </c>
      <c r="AY176" s="17" t="s">
        <v>241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86</v>
      </c>
      <c r="BK176" s="150">
        <f>ROUND(I176*H176,2)</f>
        <v>0</v>
      </c>
      <c r="BL176" s="17" t="s">
        <v>247</v>
      </c>
      <c r="BM176" s="149" t="s">
        <v>4968</v>
      </c>
    </row>
    <row r="177" spans="2:65" s="12" customFormat="1" ht="12">
      <c r="B177" s="151"/>
      <c r="D177" s="152" t="s">
        <v>249</v>
      </c>
      <c r="E177" s="153" t="s">
        <v>1</v>
      </c>
      <c r="F177" s="154" t="s">
        <v>3799</v>
      </c>
      <c r="H177" s="155">
        <v>160</v>
      </c>
      <c r="I177" s="156"/>
      <c r="L177" s="151"/>
      <c r="M177" s="157"/>
      <c r="T177" s="158"/>
      <c r="AT177" s="153" t="s">
        <v>249</v>
      </c>
      <c r="AU177" s="153" t="s">
        <v>86</v>
      </c>
      <c r="AV177" s="12" t="s">
        <v>86</v>
      </c>
      <c r="AW177" s="12" t="s">
        <v>30</v>
      </c>
      <c r="AX177" s="12" t="s">
        <v>73</v>
      </c>
      <c r="AY177" s="153" t="s">
        <v>241</v>
      </c>
    </row>
    <row r="178" spans="2:65" s="13" customFormat="1" ht="12">
      <c r="B178" s="159"/>
      <c r="D178" s="152" t="s">
        <v>249</v>
      </c>
      <c r="E178" s="160" t="s">
        <v>1</v>
      </c>
      <c r="F178" s="161" t="s">
        <v>251</v>
      </c>
      <c r="H178" s="162">
        <v>160</v>
      </c>
      <c r="I178" s="163"/>
      <c r="L178" s="159"/>
      <c r="M178" s="164"/>
      <c r="T178" s="165"/>
      <c r="AT178" s="160" t="s">
        <v>249</v>
      </c>
      <c r="AU178" s="160" t="s">
        <v>86</v>
      </c>
      <c r="AV178" s="13" t="s">
        <v>247</v>
      </c>
      <c r="AW178" s="13" t="s">
        <v>30</v>
      </c>
      <c r="AX178" s="13" t="s">
        <v>80</v>
      </c>
      <c r="AY178" s="160" t="s">
        <v>241</v>
      </c>
    </row>
    <row r="179" spans="2:65" s="1" customFormat="1" ht="44.25" customHeight="1">
      <c r="B179" s="32"/>
      <c r="C179" s="137" t="s">
        <v>8</v>
      </c>
      <c r="D179" s="137" t="s">
        <v>243</v>
      </c>
      <c r="E179" s="138" t="s">
        <v>3800</v>
      </c>
      <c r="F179" s="139" t="s">
        <v>3801</v>
      </c>
      <c r="G179" s="140" t="s">
        <v>327</v>
      </c>
      <c r="H179" s="141">
        <v>2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39</v>
      </c>
      <c r="P179" s="147">
        <f>O179*H179</f>
        <v>0</v>
      </c>
      <c r="Q179" s="147">
        <v>0.10337</v>
      </c>
      <c r="R179" s="147">
        <f>Q179*H179</f>
        <v>0.20674000000000001</v>
      </c>
      <c r="S179" s="147">
        <v>0</v>
      </c>
      <c r="T179" s="148">
        <f>S179*H179</f>
        <v>0</v>
      </c>
      <c r="AR179" s="149" t="s">
        <v>247</v>
      </c>
      <c r="AT179" s="149" t="s">
        <v>243</v>
      </c>
      <c r="AU179" s="149" t="s">
        <v>86</v>
      </c>
      <c r="AY179" s="17" t="s">
        <v>241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86</v>
      </c>
      <c r="BK179" s="150">
        <f>ROUND(I179*H179,2)</f>
        <v>0</v>
      </c>
      <c r="BL179" s="17" t="s">
        <v>247</v>
      </c>
      <c r="BM179" s="149" t="s">
        <v>4969</v>
      </c>
    </row>
    <row r="180" spans="2:65" s="1" customFormat="1" ht="21.75" customHeight="1">
      <c r="B180" s="32"/>
      <c r="C180" s="137" t="s">
        <v>318</v>
      </c>
      <c r="D180" s="137" t="s">
        <v>243</v>
      </c>
      <c r="E180" s="138" t="s">
        <v>3803</v>
      </c>
      <c r="F180" s="139" t="s">
        <v>3804</v>
      </c>
      <c r="G180" s="140" t="s">
        <v>299</v>
      </c>
      <c r="H180" s="141">
        <v>160</v>
      </c>
      <c r="I180" s="142"/>
      <c r="J180" s="143">
        <f>ROUND(I180*H180,2)</f>
        <v>0</v>
      </c>
      <c r="K180" s="144"/>
      <c r="L180" s="32"/>
      <c r="M180" s="145" t="s">
        <v>1</v>
      </c>
      <c r="N180" s="146" t="s">
        <v>39</v>
      </c>
      <c r="P180" s="147">
        <f>O180*H180</f>
        <v>0</v>
      </c>
      <c r="Q180" s="147">
        <v>1.2279999999999999E-2</v>
      </c>
      <c r="R180" s="147">
        <f>Q180*H180</f>
        <v>1.9647999999999999</v>
      </c>
      <c r="S180" s="147">
        <v>0</v>
      </c>
      <c r="T180" s="148">
        <f>S180*H180</f>
        <v>0</v>
      </c>
      <c r="AR180" s="149" t="s">
        <v>247</v>
      </c>
      <c r="AT180" s="149" t="s">
        <v>243</v>
      </c>
      <c r="AU180" s="149" t="s">
        <v>86</v>
      </c>
      <c r="AY180" s="17" t="s">
        <v>241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86</v>
      </c>
      <c r="BK180" s="150">
        <f>ROUND(I180*H180,2)</f>
        <v>0</v>
      </c>
      <c r="BL180" s="17" t="s">
        <v>247</v>
      </c>
      <c r="BM180" s="149" t="s">
        <v>4970</v>
      </c>
    </row>
    <row r="181" spans="2:65" s="12" customFormat="1" ht="12">
      <c r="B181" s="151"/>
      <c r="D181" s="152" t="s">
        <v>249</v>
      </c>
      <c r="E181" s="153" t="s">
        <v>1</v>
      </c>
      <c r="F181" s="154" t="s">
        <v>3799</v>
      </c>
      <c r="H181" s="155">
        <v>160</v>
      </c>
      <c r="I181" s="156"/>
      <c r="L181" s="151"/>
      <c r="M181" s="157"/>
      <c r="T181" s="158"/>
      <c r="AT181" s="153" t="s">
        <v>249</v>
      </c>
      <c r="AU181" s="153" t="s">
        <v>86</v>
      </c>
      <c r="AV181" s="12" t="s">
        <v>86</v>
      </c>
      <c r="AW181" s="12" t="s">
        <v>30</v>
      </c>
      <c r="AX181" s="12" t="s">
        <v>73</v>
      </c>
      <c r="AY181" s="153" t="s">
        <v>241</v>
      </c>
    </row>
    <row r="182" spans="2:65" s="13" customFormat="1" ht="12">
      <c r="B182" s="159"/>
      <c r="D182" s="152" t="s">
        <v>249</v>
      </c>
      <c r="E182" s="160" t="s">
        <v>1</v>
      </c>
      <c r="F182" s="161" t="s">
        <v>251</v>
      </c>
      <c r="H182" s="162">
        <v>160</v>
      </c>
      <c r="I182" s="163"/>
      <c r="L182" s="159"/>
      <c r="M182" s="164"/>
      <c r="T182" s="165"/>
      <c r="AT182" s="160" t="s">
        <v>249</v>
      </c>
      <c r="AU182" s="160" t="s">
        <v>86</v>
      </c>
      <c r="AV182" s="13" t="s">
        <v>247</v>
      </c>
      <c r="AW182" s="13" t="s">
        <v>30</v>
      </c>
      <c r="AX182" s="13" t="s">
        <v>80</v>
      </c>
      <c r="AY182" s="160" t="s">
        <v>241</v>
      </c>
    </row>
    <row r="183" spans="2:65" s="1" customFormat="1" ht="21.75" customHeight="1">
      <c r="B183" s="32"/>
      <c r="C183" s="137" t="s">
        <v>324</v>
      </c>
      <c r="D183" s="137" t="s">
        <v>243</v>
      </c>
      <c r="E183" s="138" t="s">
        <v>3806</v>
      </c>
      <c r="F183" s="139" t="s">
        <v>3807</v>
      </c>
      <c r="G183" s="140" t="s">
        <v>327</v>
      </c>
      <c r="H183" s="141">
        <v>2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39</v>
      </c>
      <c r="P183" s="147">
        <f>O183*H183</f>
        <v>0</v>
      </c>
      <c r="Q183" s="147">
        <v>3.0000000000000001E-3</v>
      </c>
      <c r="R183" s="147">
        <f>Q183*H183</f>
        <v>6.0000000000000001E-3</v>
      </c>
      <c r="S183" s="147">
        <v>0</v>
      </c>
      <c r="T183" s="148">
        <f>S183*H183</f>
        <v>0</v>
      </c>
      <c r="AR183" s="149" t="s">
        <v>247</v>
      </c>
      <c r="AT183" s="149" t="s">
        <v>243</v>
      </c>
      <c r="AU183" s="149" t="s">
        <v>86</v>
      </c>
      <c r="AY183" s="17" t="s">
        <v>241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86</v>
      </c>
      <c r="BK183" s="150">
        <f>ROUND(I183*H183,2)</f>
        <v>0</v>
      </c>
      <c r="BL183" s="17" t="s">
        <v>247</v>
      </c>
      <c r="BM183" s="149" t="s">
        <v>4971</v>
      </c>
    </row>
    <row r="184" spans="2:65" s="12" customFormat="1" ht="12">
      <c r="B184" s="151"/>
      <c r="D184" s="152" t="s">
        <v>249</v>
      </c>
      <c r="E184" s="153" t="s">
        <v>1</v>
      </c>
      <c r="F184" s="154" t="s">
        <v>3809</v>
      </c>
      <c r="H184" s="155">
        <v>2</v>
      </c>
      <c r="I184" s="156"/>
      <c r="L184" s="151"/>
      <c r="M184" s="157"/>
      <c r="T184" s="158"/>
      <c r="AT184" s="153" t="s">
        <v>249</v>
      </c>
      <c r="AU184" s="153" t="s">
        <v>86</v>
      </c>
      <c r="AV184" s="12" t="s">
        <v>86</v>
      </c>
      <c r="AW184" s="12" t="s">
        <v>30</v>
      </c>
      <c r="AX184" s="12" t="s">
        <v>73</v>
      </c>
      <c r="AY184" s="153" t="s">
        <v>241</v>
      </c>
    </row>
    <row r="185" spans="2:65" s="13" customFormat="1" ht="12">
      <c r="B185" s="159"/>
      <c r="D185" s="152" t="s">
        <v>249</v>
      </c>
      <c r="E185" s="160" t="s">
        <v>1</v>
      </c>
      <c r="F185" s="161" t="s">
        <v>251</v>
      </c>
      <c r="H185" s="162">
        <v>2</v>
      </c>
      <c r="I185" s="163"/>
      <c r="L185" s="159"/>
      <c r="M185" s="164"/>
      <c r="T185" s="165"/>
      <c r="AT185" s="160" t="s">
        <v>249</v>
      </c>
      <c r="AU185" s="160" t="s">
        <v>86</v>
      </c>
      <c r="AV185" s="13" t="s">
        <v>247</v>
      </c>
      <c r="AW185" s="13" t="s">
        <v>30</v>
      </c>
      <c r="AX185" s="13" t="s">
        <v>80</v>
      </c>
      <c r="AY185" s="160" t="s">
        <v>241</v>
      </c>
    </row>
    <row r="186" spans="2:65" s="11" customFormat="1" ht="22.75" customHeight="1">
      <c r="B186" s="125"/>
      <c r="D186" s="126" t="s">
        <v>72</v>
      </c>
      <c r="E186" s="135" t="s">
        <v>285</v>
      </c>
      <c r="F186" s="135" t="s">
        <v>929</v>
      </c>
      <c r="I186" s="128"/>
      <c r="J186" s="136">
        <f>BK186</f>
        <v>0</v>
      </c>
      <c r="L186" s="125"/>
      <c r="M186" s="130"/>
      <c r="P186" s="131">
        <f>SUM(P187:P212)</f>
        <v>0</v>
      </c>
      <c r="R186" s="131">
        <f>SUM(R187:R212)</f>
        <v>0.58262600000000009</v>
      </c>
      <c r="T186" s="132">
        <f>SUM(T187:T212)</f>
        <v>0</v>
      </c>
      <c r="AR186" s="126" t="s">
        <v>80</v>
      </c>
      <c r="AT186" s="133" t="s">
        <v>72</v>
      </c>
      <c r="AU186" s="133" t="s">
        <v>80</v>
      </c>
      <c r="AY186" s="126" t="s">
        <v>241</v>
      </c>
      <c r="BK186" s="134">
        <f>SUM(BK187:BK212)</f>
        <v>0</v>
      </c>
    </row>
    <row r="187" spans="2:65" s="1" customFormat="1" ht="24.25" customHeight="1">
      <c r="B187" s="32"/>
      <c r="C187" s="137" t="s">
        <v>330</v>
      </c>
      <c r="D187" s="137" t="s">
        <v>243</v>
      </c>
      <c r="E187" s="138" t="s">
        <v>3810</v>
      </c>
      <c r="F187" s="139" t="s">
        <v>3811</v>
      </c>
      <c r="G187" s="140" t="s">
        <v>299</v>
      </c>
      <c r="H187" s="141">
        <v>80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39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247</v>
      </c>
      <c r="AT187" s="149" t="s">
        <v>243</v>
      </c>
      <c r="AU187" s="149" t="s">
        <v>86</v>
      </c>
      <c r="AY187" s="17" t="s">
        <v>241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86</v>
      </c>
      <c r="BK187" s="150">
        <f>ROUND(I187*H187,2)</f>
        <v>0</v>
      </c>
      <c r="BL187" s="17" t="s">
        <v>247</v>
      </c>
      <c r="BM187" s="149" t="s">
        <v>4972</v>
      </c>
    </row>
    <row r="188" spans="2:65" s="12" customFormat="1" ht="12">
      <c r="B188" s="151"/>
      <c r="D188" s="152" t="s">
        <v>249</v>
      </c>
      <c r="E188" s="153" t="s">
        <v>1</v>
      </c>
      <c r="F188" s="154" t="s">
        <v>4973</v>
      </c>
      <c r="H188" s="155">
        <v>80</v>
      </c>
      <c r="I188" s="156"/>
      <c r="L188" s="151"/>
      <c r="M188" s="157"/>
      <c r="T188" s="158"/>
      <c r="AT188" s="153" t="s">
        <v>249</v>
      </c>
      <c r="AU188" s="153" t="s">
        <v>86</v>
      </c>
      <c r="AV188" s="12" t="s">
        <v>86</v>
      </c>
      <c r="AW188" s="12" t="s">
        <v>30</v>
      </c>
      <c r="AX188" s="12" t="s">
        <v>73</v>
      </c>
      <c r="AY188" s="153" t="s">
        <v>241</v>
      </c>
    </row>
    <row r="189" spans="2:65" s="13" customFormat="1" ht="12">
      <c r="B189" s="159"/>
      <c r="D189" s="152" t="s">
        <v>249</v>
      </c>
      <c r="E189" s="160" t="s">
        <v>1</v>
      </c>
      <c r="F189" s="161" t="s">
        <v>3814</v>
      </c>
      <c r="H189" s="162">
        <v>80</v>
      </c>
      <c r="I189" s="163"/>
      <c r="L189" s="159"/>
      <c r="M189" s="164"/>
      <c r="T189" s="165"/>
      <c r="AT189" s="160" t="s">
        <v>249</v>
      </c>
      <c r="AU189" s="160" t="s">
        <v>86</v>
      </c>
      <c r="AV189" s="13" t="s">
        <v>247</v>
      </c>
      <c r="AW189" s="13" t="s">
        <v>30</v>
      </c>
      <c r="AX189" s="13" t="s">
        <v>80</v>
      </c>
      <c r="AY189" s="160" t="s">
        <v>241</v>
      </c>
    </row>
    <row r="190" spans="2:65" s="1" customFormat="1" ht="24.25" customHeight="1">
      <c r="B190" s="32"/>
      <c r="C190" s="173" t="s">
        <v>334</v>
      </c>
      <c r="D190" s="173" t="s">
        <v>319</v>
      </c>
      <c r="E190" s="174" t="s">
        <v>3815</v>
      </c>
      <c r="F190" s="175" t="s">
        <v>3816</v>
      </c>
      <c r="G190" s="176" t="s">
        <v>299</v>
      </c>
      <c r="H190" s="177">
        <v>81.2</v>
      </c>
      <c r="I190" s="178"/>
      <c r="J190" s="179">
        <f>ROUND(I190*H190,2)</f>
        <v>0</v>
      </c>
      <c r="K190" s="180"/>
      <c r="L190" s="181"/>
      <c r="M190" s="182" t="s">
        <v>1</v>
      </c>
      <c r="N190" s="183" t="s">
        <v>39</v>
      </c>
      <c r="P190" s="147">
        <f>O190*H190</f>
        <v>0</v>
      </c>
      <c r="Q190" s="147">
        <v>4.2999999999999999E-4</v>
      </c>
      <c r="R190" s="147">
        <f>Q190*H190</f>
        <v>3.4916000000000003E-2</v>
      </c>
      <c r="S190" s="147">
        <v>0</v>
      </c>
      <c r="T190" s="148">
        <f>S190*H190</f>
        <v>0</v>
      </c>
      <c r="AR190" s="149" t="s">
        <v>285</v>
      </c>
      <c r="AT190" s="149" t="s">
        <v>319</v>
      </c>
      <c r="AU190" s="149" t="s">
        <v>86</v>
      </c>
      <c r="AY190" s="17" t="s">
        <v>241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86</v>
      </c>
      <c r="BK190" s="150">
        <f>ROUND(I190*H190,2)</f>
        <v>0</v>
      </c>
      <c r="BL190" s="17" t="s">
        <v>247</v>
      </c>
      <c r="BM190" s="149" t="s">
        <v>4974</v>
      </c>
    </row>
    <row r="191" spans="2:65" s="12" customFormat="1" ht="12">
      <c r="B191" s="151"/>
      <c r="D191" s="152" t="s">
        <v>249</v>
      </c>
      <c r="E191" s="153" t="s">
        <v>1</v>
      </c>
      <c r="F191" s="154" t="s">
        <v>4975</v>
      </c>
      <c r="H191" s="155">
        <v>81.2</v>
      </c>
      <c r="I191" s="156"/>
      <c r="L191" s="151"/>
      <c r="M191" s="157"/>
      <c r="T191" s="158"/>
      <c r="AT191" s="153" t="s">
        <v>249</v>
      </c>
      <c r="AU191" s="153" t="s">
        <v>86</v>
      </c>
      <c r="AV191" s="12" t="s">
        <v>86</v>
      </c>
      <c r="AW191" s="12" t="s">
        <v>30</v>
      </c>
      <c r="AX191" s="12" t="s">
        <v>80</v>
      </c>
      <c r="AY191" s="153" t="s">
        <v>241</v>
      </c>
    </row>
    <row r="192" spans="2:65" s="1" customFormat="1" ht="33" customHeight="1">
      <c r="B192" s="32"/>
      <c r="C192" s="137" t="s">
        <v>338</v>
      </c>
      <c r="D192" s="137" t="s">
        <v>243</v>
      </c>
      <c r="E192" s="138" t="s">
        <v>3819</v>
      </c>
      <c r="F192" s="139" t="s">
        <v>3820</v>
      </c>
      <c r="G192" s="140" t="s">
        <v>299</v>
      </c>
      <c r="H192" s="141">
        <v>80</v>
      </c>
      <c r="I192" s="142"/>
      <c r="J192" s="143">
        <f>ROUND(I192*H192,2)</f>
        <v>0</v>
      </c>
      <c r="K192" s="144"/>
      <c r="L192" s="32"/>
      <c r="M192" s="145" t="s">
        <v>1</v>
      </c>
      <c r="N192" s="146" t="s">
        <v>39</v>
      </c>
      <c r="P192" s="147">
        <f>O192*H192</f>
        <v>0</v>
      </c>
      <c r="Q192" s="147">
        <v>1.9000000000000001E-4</v>
      </c>
      <c r="R192" s="147">
        <f>Q192*H192</f>
        <v>1.5200000000000002E-2</v>
      </c>
      <c r="S192" s="147">
        <v>0</v>
      </c>
      <c r="T192" s="148">
        <f>S192*H192</f>
        <v>0</v>
      </c>
      <c r="AR192" s="149" t="s">
        <v>334</v>
      </c>
      <c r="AT192" s="149" t="s">
        <v>243</v>
      </c>
      <c r="AU192" s="149" t="s">
        <v>86</v>
      </c>
      <c r="AY192" s="17" t="s">
        <v>241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86</v>
      </c>
      <c r="BK192" s="150">
        <f>ROUND(I192*H192,2)</f>
        <v>0</v>
      </c>
      <c r="BL192" s="17" t="s">
        <v>334</v>
      </c>
      <c r="BM192" s="149" t="s">
        <v>4976</v>
      </c>
    </row>
    <row r="193" spans="2:65" s="12" customFormat="1" ht="12">
      <c r="B193" s="151"/>
      <c r="D193" s="152" t="s">
        <v>249</v>
      </c>
      <c r="E193" s="153" t="s">
        <v>1</v>
      </c>
      <c r="F193" s="154" t="s">
        <v>4973</v>
      </c>
      <c r="H193" s="155">
        <v>80</v>
      </c>
      <c r="I193" s="156"/>
      <c r="L193" s="151"/>
      <c r="M193" s="157"/>
      <c r="T193" s="158"/>
      <c r="AT193" s="153" t="s">
        <v>249</v>
      </c>
      <c r="AU193" s="153" t="s">
        <v>86</v>
      </c>
      <c r="AV193" s="12" t="s">
        <v>86</v>
      </c>
      <c r="AW193" s="12" t="s">
        <v>30</v>
      </c>
      <c r="AX193" s="12" t="s">
        <v>73</v>
      </c>
      <c r="AY193" s="153" t="s">
        <v>241</v>
      </c>
    </row>
    <row r="194" spans="2:65" s="13" customFormat="1" ht="12">
      <c r="B194" s="159"/>
      <c r="D194" s="152" t="s">
        <v>249</v>
      </c>
      <c r="E194" s="160" t="s">
        <v>1</v>
      </c>
      <c r="F194" s="161" t="s">
        <v>251</v>
      </c>
      <c r="H194" s="162">
        <v>80</v>
      </c>
      <c r="I194" s="163"/>
      <c r="L194" s="159"/>
      <c r="M194" s="164"/>
      <c r="T194" s="165"/>
      <c r="AT194" s="160" t="s">
        <v>249</v>
      </c>
      <c r="AU194" s="160" t="s">
        <v>86</v>
      </c>
      <c r="AV194" s="13" t="s">
        <v>247</v>
      </c>
      <c r="AW194" s="13" t="s">
        <v>30</v>
      </c>
      <c r="AX194" s="13" t="s">
        <v>80</v>
      </c>
      <c r="AY194" s="160" t="s">
        <v>241</v>
      </c>
    </row>
    <row r="195" spans="2:65" s="1" customFormat="1" ht="24.25" customHeight="1">
      <c r="B195" s="32"/>
      <c r="C195" s="137" t="s">
        <v>343</v>
      </c>
      <c r="D195" s="137" t="s">
        <v>243</v>
      </c>
      <c r="E195" s="138" t="s">
        <v>3825</v>
      </c>
      <c r="F195" s="139" t="s">
        <v>3826</v>
      </c>
      <c r="G195" s="140" t="s">
        <v>299</v>
      </c>
      <c r="H195" s="141">
        <v>240</v>
      </c>
      <c r="I195" s="142"/>
      <c r="J195" s="143">
        <f>ROUND(I195*H195,2)</f>
        <v>0</v>
      </c>
      <c r="K195" s="144"/>
      <c r="L195" s="32"/>
      <c r="M195" s="145" t="s">
        <v>1</v>
      </c>
      <c r="N195" s="146" t="s">
        <v>39</v>
      </c>
      <c r="P195" s="147">
        <f>O195*H195</f>
        <v>0</v>
      </c>
      <c r="Q195" s="147">
        <v>1.9000000000000001E-4</v>
      </c>
      <c r="R195" s="147">
        <f>Q195*H195</f>
        <v>4.5600000000000002E-2</v>
      </c>
      <c r="S195" s="147">
        <v>0</v>
      </c>
      <c r="T195" s="148">
        <f>S195*H195</f>
        <v>0</v>
      </c>
      <c r="AR195" s="149" t="s">
        <v>334</v>
      </c>
      <c r="AT195" s="149" t="s">
        <v>243</v>
      </c>
      <c r="AU195" s="149" t="s">
        <v>86</v>
      </c>
      <c r="AY195" s="17" t="s">
        <v>241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86</v>
      </c>
      <c r="BK195" s="150">
        <f>ROUND(I195*H195,2)</f>
        <v>0</v>
      </c>
      <c r="BL195" s="17" t="s">
        <v>334</v>
      </c>
      <c r="BM195" s="149" t="s">
        <v>4977</v>
      </c>
    </row>
    <row r="196" spans="2:65" s="12" customFormat="1" ht="12">
      <c r="B196" s="151"/>
      <c r="D196" s="152" t="s">
        <v>249</v>
      </c>
      <c r="E196" s="153" t="s">
        <v>1</v>
      </c>
      <c r="F196" s="154" t="s">
        <v>4978</v>
      </c>
      <c r="H196" s="155">
        <v>240</v>
      </c>
      <c r="I196" s="156"/>
      <c r="L196" s="151"/>
      <c r="M196" s="157"/>
      <c r="T196" s="158"/>
      <c r="AT196" s="153" t="s">
        <v>249</v>
      </c>
      <c r="AU196" s="153" t="s">
        <v>86</v>
      </c>
      <c r="AV196" s="12" t="s">
        <v>86</v>
      </c>
      <c r="AW196" s="12" t="s">
        <v>30</v>
      </c>
      <c r="AX196" s="12" t="s">
        <v>73</v>
      </c>
      <c r="AY196" s="153" t="s">
        <v>241</v>
      </c>
    </row>
    <row r="197" spans="2:65" s="13" customFormat="1" ht="12">
      <c r="B197" s="159"/>
      <c r="D197" s="152" t="s">
        <v>249</v>
      </c>
      <c r="E197" s="160" t="s">
        <v>1</v>
      </c>
      <c r="F197" s="161" t="s">
        <v>251</v>
      </c>
      <c r="H197" s="162">
        <v>240</v>
      </c>
      <c r="I197" s="163"/>
      <c r="L197" s="159"/>
      <c r="M197" s="164"/>
      <c r="T197" s="165"/>
      <c r="AT197" s="160" t="s">
        <v>249</v>
      </c>
      <c r="AU197" s="160" t="s">
        <v>86</v>
      </c>
      <c r="AV197" s="13" t="s">
        <v>247</v>
      </c>
      <c r="AW197" s="13" t="s">
        <v>30</v>
      </c>
      <c r="AX197" s="13" t="s">
        <v>80</v>
      </c>
      <c r="AY197" s="160" t="s">
        <v>241</v>
      </c>
    </row>
    <row r="198" spans="2:65" s="1" customFormat="1" ht="24.25" customHeight="1">
      <c r="B198" s="32"/>
      <c r="C198" s="137" t="s">
        <v>349</v>
      </c>
      <c r="D198" s="137" t="s">
        <v>243</v>
      </c>
      <c r="E198" s="138" t="s">
        <v>1642</v>
      </c>
      <c r="F198" s="139" t="s">
        <v>3822</v>
      </c>
      <c r="G198" s="140" t="s">
        <v>299</v>
      </c>
      <c r="H198" s="141">
        <v>240</v>
      </c>
      <c r="I198" s="142"/>
      <c r="J198" s="143">
        <f>ROUND(I198*H198,2)</f>
        <v>0</v>
      </c>
      <c r="K198" s="144"/>
      <c r="L198" s="32"/>
      <c r="M198" s="145" t="s">
        <v>1</v>
      </c>
      <c r="N198" s="146" t="s">
        <v>39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334</v>
      </c>
      <c r="AT198" s="149" t="s">
        <v>243</v>
      </c>
      <c r="AU198" s="149" t="s">
        <v>86</v>
      </c>
      <c r="AY198" s="17" t="s">
        <v>241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86</v>
      </c>
      <c r="BK198" s="150">
        <f>ROUND(I198*H198,2)</f>
        <v>0</v>
      </c>
      <c r="BL198" s="17" t="s">
        <v>334</v>
      </c>
      <c r="BM198" s="149" t="s">
        <v>4979</v>
      </c>
    </row>
    <row r="199" spans="2:65" s="12" customFormat="1" ht="12">
      <c r="B199" s="151"/>
      <c r="D199" s="152" t="s">
        <v>249</v>
      </c>
      <c r="E199" s="153" t="s">
        <v>1</v>
      </c>
      <c r="F199" s="154" t="s">
        <v>4978</v>
      </c>
      <c r="H199" s="155">
        <v>240</v>
      </c>
      <c r="I199" s="156"/>
      <c r="L199" s="151"/>
      <c r="M199" s="157"/>
      <c r="T199" s="158"/>
      <c r="AT199" s="153" t="s">
        <v>249</v>
      </c>
      <c r="AU199" s="153" t="s">
        <v>86</v>
      </c>
      <c r="AV199" s="12" t="s">
        <v>86</v>
      </c>
      <c r="AW199" s="12" t="s">
        <v>30</v>
      </c>
      <c r="AX199" s="12" t="s">
        <v>73</v>
      </c>
      <c r="AY199" s="153" t="s">
        <v>241</v>
      </c>
    </row>
    <row r="200" spans="2:65" s="13" customFormat="1" ht="12">
      <c r="B200" s="159"/>
      <c r="D200" s="152" t="s">
        <v>249</v>
      </c>
      <c r="E200" s="160" t="s">
        <v>1</v>
      </c>
      <c r="F200" s="161" t="s">
        <v>251</v>
      </c>
      <c r="H200" s="162">
        <v>240</v>
      </c>
      <c r="I200" s="163"/>
      <c r="L200" s="159"/>
      <c r="M200" s="164"/>
      <c r="T200" s="165"/>
      <c r="AT200" s="160" t="s">
        <v>249</v>
      </c>
      <c r="AU200" s="160" t="s">
        <v>86</v>
      </c>
      <c r="AV200" s="13" t="s">
        <v>247</v>
      </c>
      <c r="AW200" s="13" t="s">
        <v>30</v>
      </c>
      <c r="AX200" s="13" t="s">
        <v>80</v>
      </c>
      <c r="AY200" s="160" t="s">
        <v>241</v>
      </c>
    </row>
    <row r="201" spans="2:65" s="1" customFormat="1" ht="33" customHeight="1">
      <c r="B201" s="32"/>
      <c r="C201" s="137" t="s">
        <v>355</v>
      </c>
      <c r="D201" s="137" t="s">
        <v>243</v>
      </c>
      <c r="E201" s="138" t="s">
        <v>3560</v>
      </c>
      <c r="F201" s="139" t="s">
        <v>3561</v>
      </c>
      <c r="G201" s="140" t="s">
        <v>327</v>
      </c>
      <c r="H201" s="141">
        <v>1</v>
      </c>
      <c r="I201" s="142"/>
      <c r="J201" s="143">
        <f>ROUND(I201*H201,2)</f>
        <v>0</v>
      </c>
      <c r="K201" s="144"/>
      <c r="L201" s="32"/>
      <c r="M201" s="145" t="s">
        <v>1</v>
      </c>
      <c r="N201" s="146" t="s">
        <v>39</v>
      </c>
      <c r="P201" s="147">
        <f>O201*H201</f>
        <v>0</v>
      </c>
      <c r="Q201" s="147">
        <v>0.36191000000000001</v>
      </c>
      <c r="R201" s="147">
        <f>Q201*H201</f>
        <v>0.36191000000000001</v>
      </c>
      <c r="S201" s="147">
        <v>0</v>
      </c>
      <c r="T201" s="148">
        <f>S201*H201</f>
        <v>0</v>
      </c>
      <c r="AR201" s="149" t="s">
        <v>247</v>
      </c>
      <c r="AT201" s="149" t="s">
        <v>243</v>
      </c>
      <c r="AU201" s="149" t="s">
        <v>86</v>
      </c>
      <c r="AY201" s="17" t="s">
        <v>241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86</v>
      </c>
      <c r="BK201" s="150">
        <f>ROUND(I201*H201,2)</f>
        <v>0</v>
      </c>
      <c r="BL201" s="17" t="s">
        <v>247</v>
      </c>
      <c r="BM201" s="149" t="s">
        <v>4980</v>
      </c>
    </row>
    <row r="202" spans="2:65" s="12" customFormat="1" ht="12">
      <c r="B202" s="151"/>
      <c r="D202" s="152" t="s">
        <v>249</v>
      </c>
      <c r="E202" s="153" t="s">
        <v>1</v>
      </c>
      <c r="F202" s="154" t="s">
        <v>1253</v>
      </c>
      <c r="H202" s="155">
        <v>1</v>
      </c>
      <c r="I202" s="156"/>
      <c r="L202" s="151"/>
      <c r="M202" s="157"/>
      <c r="T202" s="158"/>
      <c r="AT202" s="153" t="s">
        <v>249</v>
      </c>
      <c r="AU202" s="153" t="s">
        <v>86</v>
      </c>
      <c r="AV202" s="12" t="s">
        <v>86</v>
      </c>
      <c r="AW202" s="12" t="s">
        <v>30</v>
      </c>
      <c r="AX202" s="12" t="s">
        <v>73</v>
      </c>
      <c r="AY202" s="153" t="s">
        <v>241</v>
      </c>
    </row>
    <row r="203" spans="2:65" s="13" customFormat="1" ht="12">
      <c r="B203" s="159"/>
      <c r="D203" s="152" t="s">
        <v>249</v>
      </c>
      <c r="E203" s="160" t="s">
        <v>1</v>
      </c>
      <c r="F203" s="161" t="s">
        <v>3829</v>
      </c>
      <c r="H203" s="162">
        <v>1</v>
      </c>
      <c r="I203" s="163"/>
      <c r="L203" s="159"/>
      <c r="M203" s="164"/>
      <c r="T203" s="165"/>
      <c r="AT203" s="160" t="s">
        <v>249</v>
      </c>
      <c r="AU203" s="160" t="s">
        <v>86</v>
      </c>
      <c r="AV203" s="13" t="s">
        <v>247</v>
      </c>
      <c r="AW203" s="13" t="s">
        <v>30</v>
      </c>
      <c r="AX203" s="13" t="s">
        <v>80</v>
      </c>
      <c r="AY203" s="160" t="s">
        <v>241</v>
      </c>
    </row>
    <row r="204" spans="2:65" s="1" customFormat="1" ht="24.25" customHeight="1">
      <c r="B204" s="32"/>
      <c r="C204" s="173" t="s">
        <v>7</v>
      </c>
      <c r="D204" s="173" t="s">
        <v>319</v>
      </c>
      <c r="E204" s="174" t="s">
        <v>3563</v>
      </c>
      <c r="F204" s="175" t="s">
        <v>3564</v>
      </c>
      <c r="G204" s="176" t="s">
        <v>327</v>
      </c>
      <c r="H204" s="177">
        <v>1</v>
      </c>
      <c r="I204" s="178"/>
      <c r="J204" s="179">
        <f>ROUND(I204*H204,2)</f>
        <v>0</v>
      </c>
      <c r="K204" s="180"/>
      <c r="L204" s="181"/>
      <c r="M204" s="182" t="s">
        <v>1</v>
      </c>
      <c r="N204" s="183" t="s">
        <v>39</v>
      </c>
      <c r="P204" s="147">
        <f>O204*H204</f>
        <v>0</v>
      </c>
      <c r="Q204" s="147">
        <v>0.105</v>
      </c>
      <c r="R204" s="147">
        <f>Q204*H204</f>
        <v>0.105</v>
      </c>
      <c r="S204" s="147">
        <v>0</v>
      </c>
      <c r="T204" s="148">
        <f>S204*H204</f>
        <v>0</v>
      </c>
      <c r="AR204" s="149" t="s">
        <v>285</v>
      </c>
      <c r="AT204" s="149" t="s">
        <v>319</v>
      </c>
      <c r="AU204" s="149" t="s">
        <v>86</v>
      </c>
      <c r="AY204" s="17" t="s">
        <v>241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86</v>
      </c>
      <c r="BK204" s="150">
        <f>ROUND(I204*H204,2)</f>
        <v>0</v>
      </c>
      <c r="BL204" s="17" t="s">
        <v>247</v>
      </c>
      <c r="BM204" s="149" t="s">
        <v>4981</v>
      </c>
    </row>
    <row r="205" spans="2:65" s="12" customFormat="1" ht="12">
      <c r="B205" s="151"/>
      <c r="D205" s="152" t="s">
        <v>249</v>
      </c>
      <c r="E205" s="153" t="s">
        <v>1</v>
      </c>
      <c r="F205" s="154" t="s">
        <v>1253</v>
      </c>
      <c r="H205" s="155">
        <v>1</v>
      </c>
      <c r="I205" s="156"/>
      <c r="L205" s="151"/>
      <c r="M205" s="157"/>
      <c r="T205" s="158"/>
      <c r="AT205" s="153" t="s">
        <v>249</v>
      </c>
      <c r="AU205" s="153" t="s">
        <v>86</v>
      </c>
      <c r="AV205" s="12" t="s">
        <v>86</v>
      </c>
      <c r="AW205" s="12" t="s">
        <v>30</v>
      </c>
      <c r="AX205" s="12" t="s">
        <v>73</v>
      </c>
      <c r="AY205" s="153" t="s">
        <v>241</v>
      </c>
    </row>
    <row r="206" spans="2:65" s="13" customFormat="1" ht="12">
      <c r="B206" s="159"/>
      <c r="D206" s="152" t="s">
        <v>249</v>
      </c>
      <c r="E206" s="160" t="s">
        <v>1</v>
      </c>
      <c r="F206" s="161" t="s">
        <v>3831</v>
      </c>
      <c r="H206" s="162">
        <v>1</v>
      </c>
      <c r="I206" s="163"/>
      <c r="L206" s="159"/>
      <c r="M206" s="164"/>
      <c r="T206" s="165"/>
      <c r="AT206" s="160" t="s">
        <v>249</v>
      </c>
      <c r="AU206" s="160" t="s">
        <v>86</v>
      </c>
      <c r="AV206" s="13" t="s">
        <v>247</v>
      </c>
      <c r="AW206" s="13" t="s">
        <v>30</v>
      </c>
      <c r="AX206" s="13" t="s">
        <v>80</v>
      </c>
      <c r="AY206" s="160" t="s">
        <v>241</v>
      </c>
    </row>
    <row r="207" spans="2:65" s="1" customFormat="1" ht="16.5" customHeight="1">
      <c r="B207" s="32"/>
      <c r="C207" s="137" t="s">
        <v>365</v>
      </c>
      <c r="D207" s="137" t="s">
        <v>243</v>
      </c>
      <c r="E207" s="138" t="s">
        <v>3566</v>
      </c>
      <c r="F207" s="139" t="s">
        <v>3567</v>
      </c>
      <c r="G207" s="140" t="s">
        <v>299</v>
      </c>
      <c r="H207" s="141">
        <v>80</v>
      </c>
      <c r="I207" s="142"/>
      <c r="J207" s="143">
        <f>ROUND(I207*H207,2)</f>
        <v>0</v>
      </c>
      <c r="K207" s="144"/>
      <c r="L207" s="32"/>
      <c r="M207" s="145" t="s">
        <v>1</v>
      </c>
      <c r="N207" s="146" t="s">
        <v>39</v>
      </c>
      <c r="P207" s="147">
        <f>O207*H207</f>
        <v>0</v>
      </c>
      <c r="Q207" s="147">
        <v>1.9000000000000001E-4</v>
      </c>
      <c r="R207" s="147">
        <f>Q207*H207</f>
        <v>1.5200000000000002E-2</v>
      </c>
      <c r="S207" s="147">
        <v>0</v>
      </c>
      <c r="T207" s="148">
        <f>S207*H207</f>
        <v>0</v>
      </c>
      <c r="AR207" s="149" t="s">
        <v>247</v>
      </c>
      <c r="AT207" s="149" t="s">
        <v>243</v>
      </c>
      <c r="AU207" s="149" t="s">
        <v>86</v>
      </c>
      <c r="AY207" s="17" t="s">
        <v>241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86</v>
      </c>
      <c r="BK207" s="150">
        <f>ROUND(I207*H207,2)</f>
        <v>0</v>
      </c>
      <c r="BL207" s="17" t="s">
        <v>247</v>
      </c>
      <c r="BM207" s="149" t="s">
        <v>4982</v>
      </c>
    </row>
    <row r="208" spans="2:65" s="12" customFormat="1" ht="12">
      <c r="B208" s="151"/>
      <c r="D208" s="152" t="s">
        <v>249</v>
      </c>
      <c r="E208" s="153" t="s">
        <v>1</v>
      </c>
      <c r="F208" s="154" t="s">
        <v>4973</v>
      </c>
      <c r="H208" s="155">
        <v>80</v>
      </c>
      <c r="I208" s="156"/>
      <c r="L208" s="151"/>
      <c r="M208" s="157"/>
      <c r="T208" s="158"/>
      <c r="AT208" s="153" t="s">
        <v>249</v>
      </c>
      <c r="AU208" s="153" t="s">
        <v>86</v>
      </c>
      <c r="AV208" s="12" t="s">
        <v>86</v>
      </c>
      <c r="AW208" s="12" t="s">
        <v>30</v>
      </c>
      <c r="AX208" s="12" t="s">
        <v>73</v>
      </c>
      <c r="AY208" s="153" t="s">
        <v>241</v>
      </c>
    </row>
    <row r="209" spans="2:65" s="13" customFormat="1" ht="12">
      <c r="B209" s="159"/>
      <c r="D209" s="152" t="s">
        <v>249</v>
      </c>
      <c r="E209" s="160" t="s">
        <v>1</v>
      </c>
      <c r="F209" s="161" t="s">
        <v>251</v>
      </c>
      <c r="H209" s="162">
        <v>80</v>
      </c>
      <c r="I209" s="163"/>
      <c r="L209" s="159"/>
      <c r="M209" s="164"/>
      <c r="T209" s="165"/>
      <c r="AT209" s="160" t="s">
        <v>249</v>
      </c>
      <c r="AU209" s="160" t="s">
        <v>86</v>
      </c>
      <c r="AV209" s="13" t="s">
        <v>247</v>
      </c>
      <c r="AW209" s="13" t="s">
        <v>30</v>
      </c>
      <c r="AX209" s="13" t="s">
        <v>80</v>
      </c>
      <c r="AY209" s="160" t="s">
        <v>241</v>
      </c>
    </row>
    <row r="210" spans="2:65" s="1" customFormat="1" ht="21.75" customHeight="1">
      <c r="B210" s="32"/>
      <c r="C210" s="137" t="s">
        <v>370</v>
      </c>
      <c r="D210" s="137" t="s">
        <v>243</v>
      </c>
      <c r="E210" s="138" t="s">
        <v>3570</v>
      </c>
      <c r="F210" s="139" t="s">
        <v>3571</v>
      </c>
      <c r="G210" s="140" t="s">
        <v>299</v>
      </c>
      <c r="H210" s="141">
        <v>80</v>
      </c>
      <c r="I210" s="142"/>
      <c r="J210" s="143">
        <f>ROUND(I210*H210,2)</f>
        <v>0</v>
      </c>
      <c r="K210" s="144"/>
      <c r="L210" s="32"/>
      <c r="M210" s="145" t="s">
        <v>1</v>
      </c>
      <c r="N210" s="146" t="s">
        <v>39</v>
      </c>
      <c r="P210" s="147">
        <f>O210*H210</f>
        <v>0</v>
      </c>
      <c r="Q210" s="147">
        <v>6.0000000000000002E-5</v>
      </c>
      <c r="R210" s="147">
        <f>Q210*H210</f>
        <v>4.8000000000000004E-3</v>
      </c>
      <c r="S210" s="147">
        <v>0</v>
      </c>
      <c r="T210" s="148">
        <f>S210*H210</f>
        <v>0</v>
      </c>
      <c r="AR210" s="149" t="s">
        <v>247</v>
      </c>
      <c r="AT210" s="149" t="s">
        <v>243</v>
      </c>
      <c r="AU210" s="149" t="s">
        <v>86</v>
      </c>
      <c r="AY210" s="17" t="s">
        <v>241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86</v>
      </c>
      <c r="BK210" s="150">
        <f>ROUND(I210*H210,2)</f>
        <v>0</v>
      </c>
      <c r="BL210" s="17" t="s">
        <v>247</v>
      </c>
      <c r="BM210" s="149" t="s">
        <v>4983</v>
      </c>
    </row>
    <row r="211" spans="2:65" s="12" customFormat="1" ht="12">
      <c r="B211" s="151"/>
      <c r="D211" s="152" t="s">
        <v>249</v>
      </c>
      <c r="E211" s="153" t="s">
        <v>1</v>
      </c>
      <c r="F211" s="154" t="s">
        <v>4973</v>
      </c>
      <c r="H211" s="155">
        <v>80</v>
      </c>
      <c r="I211" s="156"/>
      <c r="L211" s="151"/>
      <c r="M211" s="157"/>
      <c r="T211" s="158"/>
      <c r="AT211" s="153" t="s">
        <v>249</v>
      </c>
      <c r="AU211" s="153" t="s">
        <v>86</v>
      </c>
      <c r="AV211" s="12" t="s">
        <v>86</v>
      </c>
      <c r="AW211" s="12" t="s">
        <v>30</v>
      </c>
      <c r="AX211" s="12" t="s">
        <v>73</v>
      </c>
      <c r="AY211" s="153" t="s">
        <v>241</v>
      </c>
    </row>
    <row r="212" spans="2:65" s="13" customFormat="1" ht="12">
      <c r="B212" s="159"/>
      <c r="D212" s="152" t="s">
        <v>249</v>
      </c>
      <c r="E212" s="160" t="s">
        <v>1</v>
      </c>
      <c r="F212" s="161" t="s">
        <v>251</v>
      </c>
      <c r="H212" s="162">
        <v>80</v>
      </c>
      <c r="I212" s="163"/>
      <c r="L212" s="159"/>
      <c r="M212" s="164"/>
      <c r="T212" s="165"/>
      <c r="AT212" s="160" t="s">
        <v>249</v>
      </c>
      <c r="AU212" s="160" t="s">
        <v>86</v>
      </c>
      <c r="AV212" s="13" t="s">
        <v>247</v>
      </c>
      <c r="AW212" s="13" t="s">
        <v>30</v>
      </c>
      <c r="AX212" s="13" t="s">
        <v>80</v>
      </c>
      <c r="AY212" s="160" t="s">
        <v>241</v>
      </c>
    </row>
    <row r="213" spans="2:65" s="11" customFormat="1" ht="22.75" customHeight="1">
      <c r="B213" s="125"/>
      <c r="D213" s="126" t="s">
        <v>72</v>
      </c>
      <c r="E213" s="135" t="s">
        <v>998</v>
      </c>
      <c r="F213" s="135" t="s">
        <v>999</v>
      </c>
      <c r="I213" s="128"/>
      <c r="J213" s="136">
        <f>BK213</f>
        <v>0</v>
      </c>
      <c r="L213" s="125"/>
      <c r="M213" s="130"/>
      <c r="P213" s="131">
        <f>P214</f>
        <v>0</v>
      </c>
      <c r="R213" s="131">
        <f>R214</f>
        <v>0</v>
      </c>
      <c r="T213" s="132">
        <f>T214</f>
        <v>0</v>
      </c>
      <c r="AR213" s="126" t="s">
        <v>80</v>
      </c>
      <c r="AT213" s="133" t="s">
        <v>72</v>
      </c>
      <c r="AU213" s="133" t="s">
        <v>80</v>
      </c>
      <c r="AY213" s="126" t="s">
        <v>241</v>
      </c>
      <c r="BK213" s="134">
        <f>BK214</f>
        <v>0</v>
      </c>
    </row>
    <row r="214" spans="2:65" s="1" customFormat="1" ht="24.25" customHeight="1">
      <c r="B214" s="32"/>
      <c r="C214" s="137" t="s">
        <v>376</v>
      </c>
      <c r="D214" s="137" t="s">
        <v>243</v>
      </c>
      <c r="E214" s="138" t="s">
        <v>3573</v>
      </c>
      <c r="F214" s="139" t="s">
        <v>3574</v>
      </c>
      <c r="G214" s="140" t="s">
        <v>282</v>
      </c>
      <c r="H214" s="141">
        <v>20.600999999999999</v>
      </c>
      <c r="I214" s="142"/>
      <c r="J214" s="143">
        <f>ROUND(I214*H214,2)</f>
        <v>0</v>
      </c>
      <c r="K214" s="144"/>
      <c r="L214" s="32"/>
      <c r="M214" s="145" t="s">
        <v>1</v>
      </c>
      <c r="N214" s="146" t="s">
        <v>39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247</v>
      </c>
      <c r="AT214" s="149" t="s">
        <v>243</v>
      </c>
      <c r="AU214" s="149" t="s">
        <v>86</v>
      </c>
      <c r="AY214" s="17" t="s">
        <v>241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86</v>
      </c>
      <c r="BK214" s="150">
        <f>ROUND(I214*H214,2)</f>
        <v>0</v>
      </c>
      <c r="BL214" s="17" t="s">
        <v>247</v>
      </c>
      <c r="BM214" s="149" t="s">
        <v>4984</v>
      </c>
    </row>
    <row r="215" spans="2:65" s="11" customFormat="1" ht="26" customHeight="1">
      <c r="B215" s="125"/>
      <c r="D215" s="126" t="s">
        <v>72</v>
      </c>
      <c r="E215" s="127" t="s">
        <v>1004</v>
      </c>
      <c r="F215" s="127" t="s">
        <v>1005</v>
      </c>
      <c r="I215" s="128"/>
      <c r="J215" s="129">
        <f>BK215</f>
        <v>0</v>
      </c>
      <c r="L215" s="125"/>
      <c r="M215" s="130"/>
      <c r="P215" s="131">
        <f>P216+P221</f>
        <v>0</v>
      </c>
      <c r="R215" s="131">
        <f>R216+R221</f>
        <v>3.7750000000000006E-2</v>
      </c>
      <c r="T215" s="132">
        <f>T216+T221</f>
        <v>0</v>
      </c>
      <c r="AR215" s="126" t="s">
        <v>86</v>
      </c>
      <c r="AT215" s="133" t="s">
        <v>72</v>
      </c>
      <c r="AU215" s="133" t="s">
        <v>73</v>
      </c>
      <c r="AY215" s="126" t="s">
        <v>241</v>
      </c>
      <c r="BK215" s="134">
        <f>BK216+BK221</f>
        <v>0</v>
      </c>
    </row>
    <row r="216" spans="2:65" s="11" customFormat="1" ht="22.75" customHeight="1">
      <c r="B216" s="125"/>
      <c r="D216" s="126" t="s">
        <v>72</v>
      </c>
      <c r="E216" s="135" t="s">
        <v>1569</v>
      </c>
      <c r="F216" s="135" t="s">
        <v>1570</v>
      </c>
      <c r="I216" s="128"/>
      <c r="J216" s="136">
        <f>BK216</f>
        <v>0</v>
      </c>
      <c r="L216" s="125"/>
      <c r="M216" s="130"/>
      <c r="P216" s="131">
        <f>SUM(P217:P220)</f>
        <v>0</v>
      </c>
      <c r="R216" s="131">
        <f>SUM(R217:R220)</f>
        <v>5.5399999999999998E-3</v>
      </c>
      <c r="T216" s="132">
        <f>SUM(T217:T220)</f>
        <v>0</v>
      </c>
      <c r="AR216" s="126" t="s">
        <v>86</v>
      </c>
      <c r="AT216" s="133" t="s">
        <v>72</v>
      </c>
      <c r="AU216" s="133" t="s">
        <v>80</v>
      </c>
      <c r="AY216" s="126" t="s">
        <v>241</v>
      </c>
      <c r="BK216" s="134">
        <f>SUM(BK217:BK220)</f>
        <v>0</v>
      </c>
    </row>
    <row r="217" spans="2:65" s="1" customFormat="1" ht="21.75" customHeight="1">
      <c r="B217" s="32"/>
      <c r="C217" s="137" t="s">
        <v>381</v>
      </c>
      <c r="D217" s="137" t="s">
        <v>243</v>
      </c>
      <c r="E217" s="138" t="s">
        <v>3835</v>
      </c>
      <c r="F217" s="139" t="s">
        <v>3836</v>
      </c>
      <c r="G217" s="140" t="s">
        <v>1247</v>
      </c>
      <c r="H217" s="141">
        <v>2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39</v>
      </c>
      <c r="P217" s="147">
        <f>O217*H217</f>
        <v>0</v>
      </c>
      <c r="Q217" s="147">
        <v>9.7000000000000005E-4</v>
      </c>
      <c r="R217" s="147">
        <f>Q217*H217</f>
        <v>1.9400000000000001E-3</v>
      </c>
      <c r="S217" s="147">
        <v>0</v>
      </c>
      <c r="T217" s="148">
        <f>S217*H217</f>
        <v>0</v>
      </c>
      <c r="AR217" s="149" t="s">
        <v>334</v>
      </c>
      <c r="AT217" s="149" t="s">
        <v>243</v>
      </c>
      <c r="AU217" s="149" t="s">
        <v>86</v>
      </c>
      <c r="AY217" s="17" t="s">
        <v>241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86</v>
      </c>
      <c r="BK217" s="150">
        <f>ROUND(I217*H217,2)</f>
        <v>0</v>
      </c>
      <c r="BL217" s="17" t="s">
        <v>334</v>
      </c>
      <c r="BM217" s="149" t="s">
        <v>4985</v>
      </c>
    </row>
    <row r="218" spans="2:65" s="1" customFormat="1" ht="24.25" customHeight="1">
      <c r="B218" s="32"/>
      <c r="C218" s="137" t="s">
        <v>387</v>
      </c>
      <c r="D218" s="137" t="s">
        <v>243</v>
      </c>
      <c r="E218" s="138" t="s">
        <v>3838</v>
      </c>
      <c r="F218" s="139" t="s">
        <v>3839</v>
      </c>
      <c r="G218" s="140" t="s">
        <v>327</v>
      </c>
      <c r="H218" s="141">
        <v>2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39</v>
      </c>
      <c r="P218" s="147">
        <f>O218*H218</f>
        <v>0</v>
      </c>
      <c r="Q218" s="147">
        <v>2.1000000000000001E-4</v>
      </c>
      <c r="R218" s="147">
        <f>Q218*H218</f>
        <v>4.2000000000000002E-4</v>
      </c>
      <c r="S218" s="147">
        <v>0</v>
      </c>
      <c r="T218" s="148">
        <f>S218*H218</f>
        <v>0</v>
      </c>
      <c r="AR218" s="149" t="s">
        <v>334</v>
      </c>
      <c r="AT218" s="149" t="s">
        <v>243</v>
      </c>
      <c r="AU218" s="149" t="s">
        <v>86</v>
      </c>
      <c r="AY218" s="17" t="s">
        <v>241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86</v>
      </c>
      <c r="BK218" s="150">
        <f>ROUND(I218*H218,2)</f>
        <v>0</v>
      </c>
      <c r="BL218" s="17" t="s">
        <v>334</v>
      </c>
      <c r="BM218" s="149" t="s">
        <v>4986</v>
      </c>
    </row>
    <row r="219" spans="2:65" s="1" customFormat="1" ht="24.25" customHeight="1">
      <c r="B219" s="32"/>
      <c r="C219" s="137" t="s">
        <v>392</v>
      </c>
      <c r="D219" s="137" t="s">
        <v>243</v>
      </c>
      <c r="E219" s="138" t="s">
        <v>3841</v>
      </c>
      <c r="F219" s="139" t="s">
        <v>3842</v>
      </c>
      <c r="G219" s="140" t="s">
        <v>1247</v>
      </c>
      <c r="H219" s="141">
        <v>2</v>
      </c>
      <c r="I219" s="142"/>
      <c r="J219" s="143">
        <f>ROUND(I219*H219,2)</f>
        <v>0</v>
      </c>
      <c r="K219" s="144"/>
      <c r="L219" s="32"/>
      <c r="M219" s="145" t="s">
        <v>1</v>
      </c>
      <c r="N219" s="146" t="s">
        <v>39</v>
      </c>
      <c r="P219" s="147">
        <f>O219*H219</f>
        <v>0</v>
      </c>
      <c r="Q219" s="147">
        <v>2.5000000000000001E-4</v>
      </c>
      <c r="R219" s="147">
        <f>Q219*H219</f>
        <v>5.0000000000000001E-4</v>
      </c>
      <c r="S219" s="147">
        <v>0</v>
      </c>
      <c r="T219" s="148">
        <f>S219*H219</f>
        <v>0</v>
      </c>
      <c r="AR219" s="149" t="s">
        <v>334</v>
      </c>
      <c r="AT219" s="149" t="s">
        <v>243</v>
      </c>
      <c r="AU219" s="149" t="s">
        <v>86</v>
      </c>
      <c r="AY219" s="17" t="s">
        <v>241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86</v>
      </c>
      <c r="BK219" s="150">
        <f>ROUND(I219*H219,2)</f>
        <v>0</v>
      </c>
      <c r="BL219" s="17" t="s">
        <v>334</v>
      </c>
      <c r="BM219" s="149" t="s">
        <v>4987</v>
      </c>
    </row>
    <row r="220" spans="2:65" s="1" customFormat="1" ht="16.5" customHeight="1">
      <c r="B220" s="32"/>
      <c r="C220" s="137" t="s">
        <v>399</v>
      </c>
      <c r="D220" s="137" t="s">
        <v>243</v>
      </c>
      <c r="E220" s="138" t="s">
        <v>3844</v>
      </c>
      <c r="F220" s="139" t="s">
        <v>3845</v>
      </c>
      <c r="G220" s="140" t="s">
        <v>299</v>
      </c>
      <c r="H220" s="141">
        <v>2</v>
      </c>
      <c r="I220" s="142"/>
      <c r="J220" s="143">
        <f>ROUND(I220*H220,2)</f>
        <v>0</v>
      </c>
      <c r="K220" s="144"/>
      <c r="L220" s="32"/>
      <c r="M220" s="145" t="s">
        <v>1</v>
      </c>
      <c r="N220" s="146" t="s">
        <v>39</v>
      </c>
      <c r="P220" s="147">
        <f>O220*H220</f>
        <v>0</v>
      </c>
      <c r="Q220" s="147">
        <v>1.34E-3</v>
      </c>
      <c r="R220" s="147">
        <f>Q220*H220</f>
        <v>2.6800000000000001E-3</v>
      </c>
      <c r="S220" s="147">
        <v>0</v>
      </c>
      <c r="T220" s="148">
        <f>S220*H220</f>
        <v>0</v>
      </c>
      <c r="AR220" s="149" t="s">
        <v>334</v>
      </c>
      <c r="AT220" s="149" t="s">
        <v>243</v>
      </c>
      <c r="AU220" s="149" t="s">
        <v>86</v>
      </c>
      <c r="AY220" s="17" t="s">
        <v>241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86</v>
      </c>
      <c r="BK220" s="150">
        <f>ROUND(I220*H220,2)</f>
        <v>0</v>
      </c>
      <c r="BL220" s="17" t="s">
        <v>334</v>
      </c>
      <c r="BM220" s="149" t="s">
        <v>4988</v>
      </c>
    </row>
    <row r="221" spans="2:65" s="11" customFormat="1" ht="22.75" customHeight="1">
      <c r="B221" s="125"/>
      <c r="D221" s="126" t="s">
        <v>72</v>
      </c>
      <c r="E221" s="135" t="s">
        <v>1677</v>
      </c>
      <c r="F221" s="135" t="s">
        <v>1678</v>
      </c>
      <c r="I221" s="128"/>
      <c r="J221" s="136">
        <f>BK221</f>
        <v>0</v>
      </c>
      <c r="L221" s="125"/>
      <c r="M221" s="130"/>
      <c r="P221" s="131">
        <f>SUM(P222:P226)</f>
        <v>0</v>
      </c>
      <c r="R221" s="131">
        <f>SUM(R222:R226)</f>
        <v>3.2210000000000003E-2</v>
      </c>
      <c r="T221" s="132">
        <f>SUM(T222:T226)</f>
        <v>0</v>
      </c>
      <c r="AR221" s="126" t="s">
        <v>86</v>
      </c>
      <c r="AT221" s="133" t="s">
        <v>72</v>
      </c>
      <c r="AU221" s="133" t="s">
        <v>80</v>
      </c>
      <c r="AY221" s="126" t="s">
        <v>241</v>
      </c>
      <c r="BK221" s="134">
        <f>SUM(BK222:BK226)</f>
        <v>0</v>
      </c>
    </row>
    <row r="222" spans="2:65" s="1" customFormat="1" ht="24.25" customHeight="1">
      <c r="B222" s="32"/>
      <c r="C222" s="137" t="s">
        <v>405</v>
      </c>
      <c r="D222" s="137" t="s">
        <v>243</v>
      </c>
      <c r="E222" s="138" t="s">
        <v>3847</v>
      </c>
      <c r="F222" s="139" t="s">
        <v>3848</v>
      </c>
      <c r="G222" s="140" t="s">
        <v>1247</v>
      </c>
      <c r="H222" s="141">
        <v>1</v>
      </c>
      <c r="I222" s="142"/>
      <c r="J222" s="143">
        <f>ROUND(I222*H222,2)</f>
        <v>0</v>
      </c>
      <c r="K222" s="144"/>
      <c r="L222" s="32"/>
      <c r="M222" s="145" t="s">
        <v>1</v>
      </c>
      <c r="N222" s="146" t="s">
        <v>39</v>
      </c>
      <c r="P222" s="147">
        <f>O222*H222</f>
        <v>0</v>
      </c>
      <c r="Q222" s="147">
        <v>1.494E-2</v>
      </c>
      <c r="R222" s="147">
        <f>Q222*H222</f>
        <v>1.494E-2</v>
      </c>
      <c r="S222" s="147">
        <v>0</v>
      </c>
      <c r="T222" s="148">
        <f>S222*H222</f>
        <v>0</v>
      </c>
      <c r="AR222" s="149" t="s">
        <v>334</v>
      </c>
      <c r="AT222" s="149" t="s">
        <v>243</v>
      </c>
      <c r="AU222" s="149" t="s">
        <v>86</v>
      </c>
      <c r="AY222" s="17" t="s">
        <v>241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86</v>
      </c>
      <c r="BK222" s="150">
        <f>ROUND(I222*H222,2)</f>
        <v>0</v>
      </c>
      <c r="BL222" s="17" t="s">
        <v>334</v>
      </c>
      <c r="BM222" s="149" t="s">
        <v>4989</v>
      </c>
    </row>
    <row r="223" spans="2:65" s="1" customFormat="1" ht="24.25" customHeight="1">
      <c r="B223" s="32"/>
      <c r="C223" s="137" t="s">
        <v>410</v>
      </c>
      <c r="D223" s="137" t="s">
        <v>243</v>
      </c>
      <c r="E223" s="138" t="s">
        <v>3850</v>
      </c>
      <c r="F223" s="139" t="s">
        <v>3851</v>
      </c>
      <c r="G223" s="140" t="s">
        <v>1247</v>
      </c>
      <c r="H223" s="141">
        <v>1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39</v>
      </c>
      <c r="P223" s="147">
        <f>O223*H223</f>
        <v>0</v>
      </c>
      <c r="Q223" s="147">
        <v>1.3089999999999999E-2</v>
      </c>
      <c r="R223" s="147">
        <f>Q223*H223</f>
        <v>1.3089999999999999E-2</v>
      </c>
      <c r="S223" s="147">
        <v>0</v>
      </c>
      <c r="T223" s="148">
        <f>S223*H223</f>
        <v>0</v>
      </c>
      <c r="AR223" s="149" t="s">
        <v>334</v>
      </c>
      <c r="AT223" s="149" t="s">
        <v>243</v>
      </c>
      <c r="AU223" s="149" t="s">
        <v>86</v>
      </c>
      <c r="AY223" s="17" t="s">
        <v>241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86</v>
      </c>
      <c r="BK223" s="150">
        <f>ROUND(I223*H223,2)</f>
        <v>0</v>
      </c>
      <c r="BL223" s="17" t="s">
        <v>334</v>
      </c>
      <c r="BM223" s="149" t="s">
        <v>4990</v>
      </c>
    </row>
    <row r="224" spans="2:65" s="1" customFormat="1" ht="24.25" customHeight="1">
      <c r="B224" s="32"/>
      <c r="C224" s="137" t="s">
        <v>415</v>
      </c>
      <c r="D224" s="137" t="s">
        <v>243</v>
      </c>
      <c r="E224" s="138" t="s">
        <v>3853</v>
      </c>
      <c r="F224" s="139" t="s">
        <v>3854</v>
      </c>
      <c r="G224" s="140" t="s">
        <v>327</v>
      </c>
      <c r="H224" s="141">
        <v>2</v>
      </c>
      <c r="I224" s="142"/>
      <c r="J224" s="143">
        <f>ROUND(I224*H224,2)</f>
        <v>0</v>
      </c>
      <c r="K224" s="144"/>
      <c r="L224" s="32"/>
      <c r="M224" s="145" t="s">
        <v>1</v>
      </c>
      <c r="N224" s="146" t="s">
        <v>39</v>
      </c>
      <c r="P224" s="147">
        <f>O224*H224</f>
        <v>0</v>
      </c>
      <c r="Q224" s="147">
        <v>1.1900000000000001E-3</v>
      </c>
      <c r="R224" s="147">
        <f>Q224*H224</f>
        <v>2.3800000000000002E-3</v>
      </c>
      <c r="S224" s="147">
        <v>0</v>
      </c>
      <c r="T224" s="148">
        <f>S224*H224</f>
        <v>0</v>
      </c>
      <c r="AR224" s="149" t="s">
        <v>334</v>
      </c>
      <c r="AT224" s="149" t="s">
        <v>243</v>
      </c>
      <c r="AU224" s="149" t="s">
        <v>86</v>
      </c>
      <c r="AY224" s="17" t="s">
        <v>241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86</v>
      </c>
      <c r="BK224" s="150">
        <f>ROUND(I224*H224,2)</f>
        <v>0</v>
      </c>
      <c r="BL224" s="17" t="s">
        <v>334</v>
      </c>
      <c r="BM224" s="149" t="s">
        <v>4991</v>
      </c>
    </row>
    <row r="225" spans="2:65" s="1" customFormat="1" ht="33" customHeight="1">
      <c r="B225" s="32"/>
      <c r="C225" s="137" t="s">
        <v>420</v>
      </c>
      <c r="D225" s="137" t="s">
        <v>243</v>
      </c>
      <c r="E225" s="138" t="s">
        <v>3856</v>
      </c>
      <c r="F225" s="139" t="s">
        <v>3857</v>
      </c>
      <c r="G225" s="140" t="s">
        <v>1247</v>
      </c>
      <c r="H225" s="141">
        <v>1</v>
      </c>
      <c r="I225" s="142"/>
      <c r="J225" s="143">
        <f>ROUND(I225*H225,2)</f>
        <v>0</v>
      </c>
      <c r="K225" s="144"/>
      <c r="L225" s="32"/>
      <c r="M225" s="145" t="s">
        <v>1</v>
      </c>
      <c r="N225" s="146" t="s">
        <v>39</v>
      </c>
      <c r="P225" s="147">
        <f>O225*H225</f>
        <v>0</v>
      </c>
      <c r="Q225" s="147">
        <v>1.8E-3</v>
      </c>
      <c r="R225" s="147">
        <f>Q225*H225</f>
        <v>1.8E-3</v>
      </c>
      <c r="S225" s="147">
        <v>0</v>
      </c>
      <c r="T225" s="148">
        <f>S225*H225</f>
        <v>0</v>
      </c>
      <c r="AR225" s="149" t="s">
        <v>334</v>
      </c>
      <c r="AT225" s="149" t="s">
        <v>243</v>
      </c>
      <c r="AU225" s="149" t="s">
        <v>86</v>
      </c>
      <c r="AY225" s="17" t="s">
        <v>241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86</v>
      </c>
      <c r="BK225" s="150">
        <f>ROUND(I225*H225,2)</f>
        <v>0</v>
      </c>
      <c r="BL225" s="17" t="s">
        <v>334</v>
      </c>
      <c r="BM225" s="149" t="s">
        <v>4992</v>
      </c>
    </row>
    <row r="226" spans="2:65" s="1" customFormat="1" ht="24.25" customHeight="1">
      <c r="B226" s="32"/>
      <c r="C226" s="173" t="s">
        <v>424</v>
      </c>
      <c r="D226" s="173" t="s">
        <v>319</v>
      </c>
      <c r="E226" s="174" t="s">
        <v>3859</v>
      </c>
      <c r="F226" s="175" t="s">
        <v>3860</v>
      </c>
      <c r="G226" s="176" t="s">
        <v>327</v>
      </c>
      <c r="H226" s="177">
        <v>1</v>
      </c>
      <c r="I226" s="178"/>
      <c r="J226" s="179">
        <f>ROUND(I226*H226,2)</f>
        <v>0</v>
      </c>
      <c r="K226" s="180"/>
      <c r="L226" s="181"/>
      <c r="M226" s="182" t="s">
        <v>1</v>
      </c>
      <c r="N226" s="183" t="s">
        <v>39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420</v>
      </c>
      <c r="AT226" s="149" t="s">
        <v>319</v>
      </c>
      <c r="AU226" s="149" t="s">
        <v>86</v>
      </c>
      <c r="AY226" s="17" t="s">
        <v>241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86</v>
      </c>
      <c r="BK226" s="150">
        <f>ROUND(I226*H226,2)</f>
        <v>0</v>
      </c>
      <c r="BL226" s="17" t="s">
        <v>334</v>
      </c>
      <c r="BM226" s="149" t="s">
        <v>4993</v>
      </c>
    </row>
    <row r="227" spans="2:65" s="11" customFormat="1" ht="26" customHeight="1">
      <c r="B227" s="125"/>
      <c r="D227" s="126" t="s">
        <v>72</v>
      </c>
      <c r="E227" s="127" t="s">
        <v>319</v>
      </c>
      <c r="F227" s="127" t="s">
        <v>3862</v>
      </c>
      <c r="I227" s="128"/>
      <c r="J227" s="129">
        <f>BK227</f>
        <v>0</v>
      </c>
      <c r="L227" s="125"/>
      <c r="M227" s="130"/>
      <c r="P227" s="131">
        <f>P228</f>
        <v>0</v>
      </c>
      <c r="R227" s="131">
        <f>R228</f>
        <v>9.6000000000000002E-4</v>
      </c>
      <c r="T227" s="132">
        <f>T228</f>
        <v>0</v>
      </c>
      <c r="AR227" s="126" t="s">
        <v>258</v>
      </c>
      <c r="AT227" s="133" t="s">
        <v>72</v>
      </c>
      <c r="AU227" s="133" t="s">
        <v>73</v>
      </c>
      <c r="AY227" s="126" t="s">
        <v>241</v>
      </c>
      <c r="BK227" s="134">
        <f>BK228</f>
        <v>0</v>
      </c>
    </row>
    <row r="228" spans="2:65" s="11" customFormat="1" ht="22.75" customHeight="1">
      <c r="B228" s="125"/>
      <c r="D228" s="126" t="s">
        <v>72</v>
      </c>
      <c r="E228" s="135" t="s">
        <v>3863</v>
      </c>
      <c r="F228" s="135" t="s">
        <v>3864</v>
      </c>
      <c r="I228" s="128"/>
      <c r="J228" s="136">
        <f>BK228</f>
        <v>0</v>
      </c>
      <c r="L228" s="125"/>
      <c r="M228" s="130"/>
      <c r="P228" s="131">
        <f>SUM(P229:P230)</f>
        <v>0</v>
      </c>
      <c r="R228" s="131">
        <f>SUM(R229:R230)</f>
        <v>9.6000000000000002E-4</v>
      </c>
      <c r="T228" s="132">
        <f>SUM(T229:T230)</f>
        <v>0</v>
      </c>
      <c r="AR228" s="126" t="s">
        <v>258</v>
      </c>
      <c r="AT228" s="133" t="s">
        <v>72</v>
      </c>
      <c r="AU228" s="133" t="s">
        <v>80</v>
      </c>
      <c r="AY228" s="126" t="s">
        <v>241</v>
      </c>
      <c r="BK228" s="134">
        <f>SUM(BK229:BK230)</f>
        <v>0</v>
      </c>
    </row>
    <row r="229" spans="2:65" s="1" customFormat="1" ht="24.25" customHeight="1">
      <c r="B229" s="32"/>
      <c r="C229" s="137" t="s">
        <v>433</v>
      </c>
      <c r="D229" s="137" t="s">
        <v>243</v>
      </c>
      <c r="E229" s="138" t="s">
        <v>3865</v>
      </c>
      <c r="F229" s="139" t="s">
        <v>3866</v>
      </c>
      <c r="G229" s="140" t="s">
        <v>299</v>
      </c>
      <c r="H229" s="141">
        <v>2</v>
      </c>
      <c r="I229" s="142"/>
      <c r="J229" s="143">
        <f>ROUND(I229*H229,2)</f>
        <v>0</v>
      </c>
      <c r="K229" s="144"/>
      <c r="L229" s="32"/>
      <c r="M229" s="145" t="s">
        <v>1</v>
      </c>
      <c r="N229" s="146" t="s">
        <v>39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678</v>
      </c>
      <c r="AT229" s="149" t="s">
        <v>243</v>
      </c>
      <c r="AU229" s="149" t="s">
        <v>86</v>
      </c>
      <c r="AY229" s="17" t="s">
        <v>241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86</v>
      </c>
      <c r="BK229" s="150">
        <f>ROUND(I229*H229,2)</f>
        <v>0</v>
      </c>
      <c r="BL229" s="17" t="s">
        <v>678</v>
      </c>
      <c r="BM229" s="149" t="s">
        <v>4994</v>
      </c>
    </row>
    <row r="230" spans="2:65" s="1" customFormat="1" ht="21.75" customHeight="1">
      <c r="B230" s="32"/>
      <c r="C230" s="173" t="s">
        <v>437</v>
      </c>
      <c r="D230" s="173" t="s">
        <v>319</v>
      </c>
      <c r="E230" s="174" t="s">
        <v>3868</v>
      </c>
      <c r="F230" s="175" t="s">
        <v>3869</v>
      </c>
      <c r="G230" s="176" t="s">
        <v>299</v>
      </c>
      <c r="H230" s="177">
        <v>2</v>
      </c>
      <c r="I230" s="178"/>
      <c r="J230" s="179">
        <f>ROUND(I230*H230,2)</f>
        <v>0</v>
      </c>
      <c r="K230" s="180"/>
      <c r="L230" s="181"/>
      <c r="M230" s="182" t="s">
        <v>1</v>
      </c>
      <c r="N230" s="183" t="s">
        <v>39</v>
      </c>
      <c r="P230" s="147">
        <f>O230*H230</f>
        <v>0</v>
      </c>
      <c r="Q230" s="147">
        <v>4.8000000000000001E-4</v>
      </c>
      <c r="R230" s="147">
        <f>Q230*H230</f>
        <v>9.6000000000000002E-4</v>
      </c>
      <c r="S230" s="147">
        <v>0</v>
      </c>
      <c r="T230" s="148">
        <f>S230*H230</f>
        <v>0</v>
      </c>
      <c r="AR230" s="149" t="s">
        <v>1047</v>
      </c>
      <c r="AT230" s="149" t="s">
        <v>319</v>
      </c>
      <c r="AU230" s="149" t="s">
        <v>86</v>
      </c>
      <c r="AY230" s="17" t="s">
        <v>241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86</v>
      </c>
      <c r="BK230" s="150">
        <f>ROUND(I230*H230,2)</f>
        <v>0</v>
      </c>
      <c r="BL230" s="17" t="s">
        <v>1047</v>
      </c>
      <c r="BM230" s="149" t="s">
        <v>4995</v>
      </c>
    </row>
    <row r="231" spans="2:65" s="11" customFormat="1" ht="26" customHeight="1">
      <c r="B231" s="125"/>
      <c r="D231" s="126" t="s">
        <v>72</v>
      </c>
      <c r="E231" s="127" t="s">
        <v>3576</v>
      </c>
      <c r="F231" s="127" t="s">
        <v>3577</v>
      </c>
      <c r="I231" s="128"/>
      <c r="J231" s="129">
        <f>BK231</f>
        <v>0</v>
      </c>
      <c r="L231" s="125"/>
      <c r="M231" s="130"/>
      <c r="P231" s="131">
        <f>SUM(P232:P234)</f>
        <v>0</v>
      </c>
      <c r="R231" s="131">
        <f>SUM(R232:R234)</f>
        <v>0</v>
      </c>
      <c r="T231" s="132">
        <f>SUM(T232:T234)</f>
        <v>0</v>
      </c>
      <c r="AR231" s="126" t="s">
        <v>247</v>
      </c>
      <c r="AT231" s="133" t="s">
        <v>72</v>
      </c>
      <c r="AU231" s="133" t="s">
        <v>73</v>
      </c>
      <c r="AY231" s="126" t="s">
        <v>241</v>
      </c>
      <c r="BK231" s="134">
        <f>SUM(BK232:BK234)</f>
        <v>0</v>
      </c>
    </row>
    <row r="232" spans="2:65" s="1" customFormat="1" ht="16.5" customHeight="1">
      <c r="B232" s="32"/>
      <c r="C232" s="137" t="s">
        <v>440</v>
      </c>
      <c r="D232" s="137" t="s">
        <v>243</v>
      </c>
      <c r="E232" s="138" t="s">
        <v>3578</v>
      </c>
      <c r="F232" s="139" t="s">
        <v>3579</v>
      </c>
      <c r="G232" s="140" t="s">
        <v>1196</v>
      </c>
      <c r="H232" s="141">
        <v>16</v>
      </c>
      <c r="I232" s="142"/>
      <c r="J232" s="143">
        <f>ROUND(I232*H232,2)</f>
        <v>0</v>
      </c>
      <c r="K232" s="144"/>
      <c r="L232" s="32"/>
      <c r="M232" s="145" t="s">
        <v>1</v>
      </c>
      <c r="N232" s="146" t="s">
        <v>39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1187</v>
      </c>
      <c r="AT232" s="149" t="s">
        <v>243</v>
      </c>
      <c r="AU232" s="149" t="s">
        <v>80</v>
      </c>
      <c r="AY232" s="17" t="s">
        <v>241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86</v>
      </c>
      <c r="BK232" s="150">
        <f>ROUND(I232*H232,2)</f>
        <v>0</v>
      </c>
      <c r="BL232" s="17" t="s">
        <v>1187</v>
      </c>
      <c r="BM232" s="149" t="s">
        <v>4996</v>
      </c>
    </row>
    <row r="233" spans="2:65" s="12" customFormat="1" ht="12">
      <c r="B233" s="151"/>
      <c r="D233" s="152" t="s">
        <v>249</v>
      </c>
      <c r="E233" s="153" t="s">
        <v>1</v>
      </c>
      <c r="F233" s="154" t="s">
        <v>3872</v>
      </c>
      <c r="H233" s="155">
        <v>16</v>
      </c>
      <c r="I233" s="156"/>
      <c r="L233" s="151"/>
      <c r="M233" s="157"/>
      <c r="T233" s="158"/>
      <c r="AT233" s="153" t="s">
        <v>249</v>
      </c>
      <c r="AU233" s="153" t="s">
        <v>80</v>
      </c>
      <c r="AV233" s="12" t="s">
        <v>86</v>
      </c>
      <c r="AW233" s="12" t="s">
        <v>30</v>
      </c>
      <c r="AX233" s="12" t="s">
        <v>73</v>
      </c>
      <c r="AY233" s="153" t="s">
        <v>241</v>
      </c>
    </row>
    <row r="234" spans="2:65" s="13" customFormat="1" ht="12">
      <c r="B234" s="159"/>
      <c r="D234" s="152" t="s">
        <v>249</v>
      </c>
      <c r="E234" s="160" t="s">
        <v>1</v>
      </c>
      <c r="F234" s="161" t="s">
        <v>3873</v>
      </c>
      <c r="H234" s="162">
        <v>16</v>
      </c>
      <c r="I234" s="163"/>
      <c r="L234" s="159"/>
      <c r="M234" s="195"/>
      <c r="N234" s="196"/>
      <c r="O234" s="196"/>
      <c r="P234" s="196"/>
      <c r="Q234" s="196"/>
      <c r="R234" s="196"/>
      <c r="S234" s="196"/>
      <c r="T234" s="197"/>
      <c r="AT234" s="160" t="s">
        <v>249</v>
      </c>
      <c r="AU234" s="160" t="s">
        <v>80</v>
      </c>
      <c r="AV234" s="13" t="s">
        <v>247</v>
      </c>
      <c r="AW234" s="13" t="s">
        <v>30</v>
      </c>
      <c r="AX234" s="13" t="s">
        <v>80</v>
      </c>
      <c r="AY234" s="160" t="s">
        <v>241</v>
      </c>
    </row>
    <row r="235" spans="2:65" s="1" customFormat="1" ht="7" customHeight="1">
      <c r="B235" s="44"/>
      <c r="C235" s="45"/>
      <c r="D235" s="45"/>
      <c r="E235" s="45"/>
      <c r="F235" s="45"/>
      <c r="G235" s="45"/>
      <c r="H235" s="45"/>
      <c r="I235" s="45"/>
      <c r="J235" s="45"/>
      <c r="K235" s="45"/>
      <c r="L235" s="32"/>
    </row>
  </sheetData>
  <sheetProtection algorithmName="SHA-512" hashValue="Z9V/JG2C4eDtWHQyxQelOaF102i1Ys/AKsDndtP9pN5JqrZWc+GHVsDquZa/lkpMlEwpKLVf1Rww1OpT6xUwfw==" saltValue="v/cNNjLFEVjb6hpcGeECYmQCDdEKSim0qbI9xRDmV2ycNiBUZBNbUcjdnNGSW97mfARKe/BT4mdVzybfY4jWeA==" spinCount="100000" sheet="1" objects="1" scenarios="1" formatColumns="0" formatRows="0" autoFilter="0"/>
  <autoFilter ref="C130:K234" xr:uid="{00000000-0009-0000-0000-00001A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72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160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4997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ROUND(J124,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ROUND((SUM(BE124:BE171)),  2)</f>
        <v>0</v>
      </c>
      <c r="I35" s="96">
        <v>0.21</v>
      </c>
      <c r="J35" s="86">
        <f>ROUND(((SUM(BE124:BE171))*I35),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ROUND((SUM(BF124:BF171)),  2)</f>
        <v>0</v>
      </c>
      <c r="I36" s="96">
        <v>0.12</v>
      </c>
      <c r="J36" s="86">
        <f>ROUND(((SUM(BF124:BF171))*I36),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ROUND((SUM(BG124:BG171)),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ROUND((SUM(BH124:BH171)),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ROUND((SUM(BI124:BI171)),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 xml:space="preserve">Přípojka el. NN - Přípojka NN SO01, SO02 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J124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194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20" customHeight="1">
      <c r="B100" s="112"/>
      <c r="D100" s="113" t="s">
        <v>4998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8" customFormat="1" ht="25" customHeight="1">
      <c r="B101" s="108"/>
      <c r="D101" s="109" t="s">
        <v>3766</v>
      </c>
      <c r="E101" s="110"/>
      <c r="F101" s="110"/>
      <c r="G101" s="110"/>
      <c r="H101" s="110"/>
      <c r="I101" s="110"/>
      <c r="J101" s="111">
        <f>J147</f>
        <v>0</v>
      </c>
      <c r="L101" s="108"/>
    </row>
    <row r="102" spans="2:47" s="9" customFormat="1" ht="20" customHeight="1">
      <c r="B102" s="112"/>
      <c r="D102" s="113" t="s">
        <v>4999</v>
      </c>
      <c r="E102" s="114"/>
      <c r="F102" s="114"/>
      <c r="G102" s="114"/>
      <c r="H102" s="114"/>
      <c r="I102" s="114"/>
      <c r="J102" s="115">
        <f>J148</f>
        <v>0</v>
      </c>
      <c r="L102" s="112"/>
    </row>
    <row r="103" spans="2:47" s="1" customFormat="1" ht="21.75" customHeight="1">
      <c r="B103" s="32"/>
      <c r="L103" s="32"/>
    </row>
    <row r="104" spans="2:47" s="1" customFormat="1" ht="7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" customHeight="1">
      <c r="B109" s="32"/>
      <c r="C109" s="21" t="s">
        <v>226</v>
      </c>
      <c r="L109" s="32"/>
    </row>
    <row r="110" spans="2:47" s="1" customFormat="1" ht="7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1" t="str">
        <f>E7</f>
        <v>Rozšíření kom.soc. služeb CSS Stod</v>
      </c>
      <c r="F112" s="242"/>
      <c r="G112" s="242"/>
      <c r="H112" s="242"/>
      <c r="L112" s="32"/>
    </row>
    <row r="113" spans="2:65" ht="12" customHeight="1">
      <c r="B113" s="20"/>
      <c r="C113" s="27" t="s">
        <v>175</v>
      </c>
      <c r="L113" s="20"/>
    </row>
    <row r="114" spans="2:65" s="1" customFormat="1" ht="16.5" customHeight="1">
      <c r="B114" s="32"/>
      <c r="E114" s="241" t="s">
        <v>176</v>
      </c>
      <c r="F114" s="240"/>
      <c r="G114" s="240"/>
      <c r="H114" s="240"/>
      <c r="L114" s="32"/>
    </row>
    <row r="115" spans="2:65" s="1" customFormat="1" ht="12" customHeight="1">
      <c r="B115" s="32"/>
      <c r="C115" s="27" t="s">
        <v>177</v>
      </c>
      <c r="L115" s="32"/>
    </row>
    <row r="116" spans="2:65" s="1" customFormat="1" ht="16.5" customHeight="1">
      <c r="B116" s="32"/>
      <c r="E116" s="205" t="str">
        <f>E11</f>
        <v xml:space="preserve">Přípojka el. NN - Přípojka NN SO01, SO02 </v>
      </c>
      <c r="F116" s="240"/>
      <c r="G116" s="240"/>
      <c r="H116" s="240"/>
      <c r="L116" s="32"/>
    </row>
    <row r="117" spans="2:65" s="1" customFormat="1" ht="7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 xml:space="preserve"> </v>
      </c>
      <c r="I118" s="27" t="s">
        <v>22</v>
      </c>
      <c r="J118" s="52" t="str">
        <f>IF(J14="","",J14)</f>
        <v>27. 10. 2024</v>
      </c>
      <c r="L118" s="32"/>
    </row>
    <row r="119" spans="2:65" s="1" customFormat="1" ht="7" customHeight="1">
      <c r="B119" s="32"/>
      <c r="L119" s="32"/>
    </row>
    <row r="120" spans="2:65" s="1" customFormat="1" ht="15.25" customHeight="1">
      <c r="B120" s="32"/>
      <c r="C120" s="27" t="s">
        <v>24</v>
      </c>
      <c r="F120" s="25" t="str">
        <f>E17</f>
        <v xml:space="preserve"> </v>
      </c>
      <c r="I120" s="27" t="s">
        <v>29</v>
      </c>
      <c r="J120" s="30" t="str">
        <f>E23</f>
        <v xml:space="preserve"> </v>
      </c>
      <c r="L120" s="32"/>
    </row>
    <row r="121" spans="2:65" s="1" customFormat="1" ht="15.25" customHeight="1">
      <c r="B121" s="32"/>
      <c r="C121" s="27" t="s">
        <v>27</v>
      </c>
      <c r="F121" s="25" t="str">
        <f>IF(E20="","",E20)</f>
        <v>Vyplň údaj</v>
      </c>
      <c r="I121" s="27" t="s">
        <v>31</v>
      </c>
      <c r="J121" s="30" t="str">
        <f>E26</f>
        <v xml:space="preserve"> </v>
      </c>
      <c r="L121" s="32"/>
    </row>
    <row r="122" spans="2:65" s="1" customFormat="1" ht="10.25" customHeight="1">
      <c r="B122" s="32"/>
      <c r="L122" s="32"/>
    </row>
    <row r="123" spans="2:65" s="10" customFormat="1" ht="29.25" customHeight="1">
      <c r="B123" s="116"/>
      <c r="C123" s="117" t="s">
        <v>227</v>
      </c>
      <c r="D123" s="118" t="s">
        <v>58</v>
      </c>
      <c r="E123" s="118" t="s">
        <v>54</v>
      </c>
      <c r="F123" s="118" t="s">
        <v>55</v>
      </c>
      <c r="G123" s="118" t="s">
        <v>228</v>
      </c>
      <c r="H123" s="118" t="s">
        <v>229</v>
      </c>
      <c r="I123" s="118" t="s">
        <v>230</v>
      </c>
      <c r="J123" s="119" t="s">
        <v>181</v>
      </c>
      <c r="K123" s="120" t="s">
        <v>231</v>
      </c>
      <c r="L123" s="116"/>
      <c r="M123" s="59" t="s">
        <v>1</v>
      </c>
      <c r="N123" s="60" t="s">
        <v>37</v>
      </c>
      <c r="O123" s="60" t="s">
        <v>232</v>
      </c>
      <c r="P123" s="60" t="s">
        <v>233</v>
      </c>
      <c r="Q123" s="60" t="s">
        <v>234</v>
      </c>
      <c r="R123" s="60" t="s">
        <v>235</v>
      </c>
      <c r="S123" s="60" t="s">
        <v>236</v>
      </c>
      <c r="T123" s="61" t="s">
        <v>237</v>
      </c>
    </row>
    <row r="124" spans="2:65" s="1" customFormat="1" ht="22.75" customHeight="1">
      <c r="B124" s="32"/>
      <c r="C124" s="64" t="s">
        <v>238</v>
      </c>
      <c r="J124" s="121">
        <f>BK124</f>
        <v>0</v>
      </c>
      <c r="L124" s="32"/>
      <c r="M124" s="62"/>
      <c r="N124" s="53"/>
      <c r="O124" s="53"/>
      <c r="P124" s="122">
        <f>P125+P147</f>
        <v>0</v>
      </c>
      <c r="Q124" s="53"/>
      <c r="R124" s="122">
        <f>R125+R147</f>
        <v>40.7074</v>
      </c>
      <c r="S124" s="53"/>
      <c r="T124" s="123">
        <f>T125+T147</f>
        <v>0</v>
      </c>
      <c r="AT124" s="17" t="s">
        <v>72</v>
      </c>
      <c r="AU124" s="17" t="s">
        <v>183</v>
      </c>
      <c r="BK124" s="124">
        <f>BK125+BK147</f>
        <v>0</v>
      </c>
    </row>
    <row r="125" spans="2:65" s="11" customFormat="1" ht="26" customHeight="1">
      <c r="B125" s="125"/>
      <c r="D125" s="126" t="s">
        <v>72</v>
      </c>
      <c r="E125" s="127" t="s">
        <v>1004</v>
      </c>
      <c r="F125" s="127" t="s">
        <v>1005</v>
      </c>
      <c r="I125" s="128"/>
      <c r="J125" s="129">
        <f>BK125</f>
        <v>0</v>
      </c>
      <c r="L125" s="125"/>
      <c r="M125" s="130"/>
      <c r="P125" s="131">
        <f>P126</f>
        <v>0</v>
      </c>
      <c r="R125" s="131">
        <f>R126</f>
        <v>0</v>
      </c>
      <c r="T125" s="132">
        <f>T126</f>
        <v>0</v>
      </c>
      <c r="AR125" s="126" t="s">
        <v>86</v>
      </c>
      <c r="AT125" s="133" t="s">
        <v>72</v>
      </c>
      <c r="AU125" s="133" t="s">
        <v>73</v>
      </c>
      <c r="AY125" s="126" t="s">
        <v>241</v>
      </c>
      <c r="BK125" s="134">
        <f>BK126</f>
        <v>0</v>
      </c>
    </row>
    <row r="126" spans="2:65" s="11" customFormat="1" ht="22.75" customHeight="1">
      <c r="B126" s="125"/>
      <c r="D126" s="126" t="s">
        <v>72</v>
      </c>
      <c r="E126" s="135" t="s">
        <v>5000</v>
      </c>
      <c r="F126" s="135" t="s">
        <v>5001</v>
      </c>
      <c r="I126" s="128"/>
      <c r="J126" s="136">
        <f>BK126</f>
        <v>0</v>
      </c>
      <c r="L126" s="125"/>
      <c r="M126" s="130"/>
      <c r="P126" s="131">
        <f>SUM(P127:P146)</f>
        <v>0</v>
      </c>
      <c r="R126" s="131">
        <f>SUM(R127:R146)</f>
        <v>0</v>
      </c>
      <c r="T126" s="132">
        <f>SUM(T127:T146)</f>
        <v>0</v>
      </c>
      <c r="AR126" s="126" t="s">
        <v>86</v>
      </c>
      <c r="AT126" s="133" t="s">
        <v>72</v>
      </c>
      <c r="AU126" s="133" t="s">
        <v>80</v>
      </c>
      <c r="AY126" s="126" t="s">
        <v>241</v>
      </c>
      <c r="BK126" s="134">
        <f>SUM(BK127:BK146)</f>
        <v>0</v>
      </c>
    </row>
    <row r="127" spans="2:65" s="1" customFormat="1" ht="16.5" customHeight="1">
      <c r="B127" s="32"/>
      <c r="C127" s="137" t="s">
        <v>80</v>
      </c>
      <c r="D127" s="137" t="s">
        <v>243</v>
      </c>
      <c r="E127" s="138" t="s">
        <v>5002</v>
      </c>
      <c r="F127" s="139" t="s">
        <v>5003</v>
      </c>
      <c r="G127" s="140" t="s">
        <v>390</v>
      </c>
      <c r="H127" s="141">
        <v>1</v>
      </c>
      <c r="I127" s="142"/>
      <c r="J127" s="143">
        <f t="shared" ref="J127:J146" si="0">ROUND(I127*H127,2)</f>
        <v>0</v>
      </c>
      <c r="K127" s="144"/>
      <c r="L127" s="32"/>
      <c r="M127" s="145" t="s">
        <v>1</v>
      </c>
      <c r="N127" s="146" t="s">
        <v>39</v>
      </c>
      <c r="P127" s="147">
        <f t="shared" ref="P127:P146" si="1">O127*H127</f>
        <v>0</v>
      </c>
      <c r="Q127" s="147">
        <v>0</v>
      </c>
      <c r="R127" s="147">
        <f t="shared" ref="R127:R146" si="2">Q127*H127</f>
        <v>0</v>
      </c>
      <c r="S127" s="147">
        <v>0</v>
      </c>
      <c r="T127" s="148">
        <f t="shared" ref="T127:T146" si="3">S127*H127</f>
        <v>0</v>
      </c>
      <c r="AR127" s="149" t="s">
        <v>247</v>
      </c>
      <c r="AT127" s="149" t="s">
        <v>243</v>
      </c>
      <c r="AU127" s="149" t="s">
        <v>86</v>
      </c>
      <c r="AY127" s="17" t="s">
        <v>241</v>
      </c>
      <c r="BE127" s="150">
        <f t="shared" ref="BE127:BE146" si="4">IF(N127="základní",J127,0)</f>
        <v>0</v>
      </c>
      <c r="BF127" s="150">
        <f t="shared" ref="BF127:BF146" si="5">IF(N127="snížená",J127,0)</f>
        <v>0</v>
      </c>
      <c r="BG127" s="150">
        <f t="shared" ref="BG127:BG146" si="6">IF(N127="zákl. přenesená",J127,0)</f>
        <v>0</v>
      </c>
      <c r="BH127" s="150">
        <f t="shared" ref="BH127:BH146" si="7">IF(N127="sníž. přenesená",J127,0)</f>
        <v>0</v>
      </c>
      <c r="BI127" s="150">
        <f t="shared" ref="BI127:BI146" si="8">IF(N127="nulová",J127,0)</f>
        <v>0</v>
      </c>
      <c r="BJ127" s="17" t="s">
        <v>86</v>
      </c>
      <c r="BK127" s="150">
        <f t="shared" ref="BK127:BK146" si="9">ROUND(I127*H127,2)</f>
        <v>0</v>
      </c>
      <c r="BL127" s="17" t="s">
        <v>247</v>
      </c>
      <c r="BM127" s="149" t="s">
        <v>5004</v>
      </c>
    </row>
    <row r="128" spans="2:65" s="1" customFormat="1" ht="16.5" customHeight="1">
      <c r="B128" s="32"/>
      <c r="C128" s="173" t="s">
        <v>86</v>
      </c>
      <c r="D128" s="173" t="s">
        <v>319</v>
      </c>
      <c r="E128" s="174" t="s">
        <v>5005</v>
      </c>
      <c r="F128" s="175" t="s">
        <v>5006</v>
      </c>
      <c r="G128" s="176" t="s">
        <v>1608</v>
      </c>
      <c r="H128" s="177">
        <v>1</v>
      </c>
      <c r="I128" s="178"/>
      <c r="J128" s="179">
        <f t="shared" si="0"/>
        <v>0</v>
      </c>
      <c r="K128" s="180"/>
      <c r="L128" s="181"/>
      <c r="M128" s="182" t="s">
        <v>1</v>
      </c>
      <c r="N128" s="183" t="s">
        <v>39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285</v>
      </c>
      <c r="AT128" s="149" t="s">
        <v>319</v>
      </c>
      <c r="AU128" s="149" t="s">
        <v>86</v>
      </c>
      <c r="AY128" s="17" t="s">
        <v>241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86</v>
      </c>
      <c r="BK128" s="150">
        <f t="shared" si="9"/>
        <v>0</v>
      </c>
      <c r="BL128" s="17" t="s">
        <v>247</v>
      </c>
      <c r="BM128" s="149" t="s">
        <v>5007</v>
      </c>
    </row>
    <row r="129" spans="2:65" s="1" customFormat="1" ht="16.5" customHeight="1">
      <c r="B129" s="32"/>
      <c r="C129" s="173" t="s">
        <v>258</v>
      </c>
      <c r="D129" s="173" t="s">
        <v>319</v>
      </c>
      <c r="E129" s="174" t="s">
        <v>5008</v>
      </c>
      <c r="F129" s="175" t="s">
        <v>5009</v>
      </c>
      <c r="G129" s="176" t="s">
        <v>1608</v>
      </c>
      <c r="H129" s="177">
        <v>2</v>
      </c>
      <c r="I129" s="178"/>
      <c r="J129" s="179">
        <f t="shared" si="0"/>
        <v>0</v>
      </c>
      <c r="K129" s="180"/>
      <c r="L129" s="181"/>
      <c r="M129" s="182" t="s">
        <v>1</v>
      </c>
      <c r="N129" s="183" t="s">
        <v>39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285</v>
      </c>
      <c r="AT129" s="149" t="s">
        <v>319</v>
      </c>
      <c r="AU129" s="149" t="s">
        <v>86</v>
      </c>
      <c r="AY129" s="17" t="s">
        <v>241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86</v>
      </c>
      <c r="BK129" s="150">
        <f t="shared" si="9"/>
        <v>0</v>
      </c>
      <c r="BL129" s="17" t="s">
        <v>247</v>
      </c>
      <c r="BM129" s="149" t="s">
        <v>5010</v>
      </c>
    </row>
    <row r="130" spans="2:65" s="1" customFormat="1" ht="16.5" customHeight="1">
      <c r="B130" s="32"/>
      <c r="C130" s="137" t="s">
        <v>247</v>
      </c>
      <c r="D130" s="137" t="s">
        <v>243</v>
      </c>
      <c r="E130" s="138" t="s">
        <v>3131</v>
      </c>
      <c r="F130" s="139" t="s">
        <v>3132</v>
      </c>
      <c r="G130" s="140" t="s">
        <v>299</v>
      </c>
      <c r="H130" s="141">
        <v>150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39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247</v>
      </c>
      <c r="AT130" s="149" t="s">
        <v>243</v>
      </c>
      <c r="AU130" s="149" t="s">
        <v>86</v>
      </c>
      <c r="AY130" s="17" t="s">
        <v>241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86</v>
      </c>
      <c r="BK130" s="150">
        <f t="shared" si="9"/>
        <v>0</v>
      </c>
      <c r="BL130" s="17" t="s">
        <v>247</v>
      </c>
      <c r="BM130" s="149" t="s">
        <v>5011</v>
      </c>
    </row>
    <row r="131" spans="2:65" s="1" customFormat="1" ht="16.5" customHeight="1">
      <c r="B131" s="32"/>
      <c r="C131" s="173" t="s">
        <v>269</v>
      </c>
      <c r="D131" s="173" t="s">
        <v>319</v>
      </c>
      <c r="E131" s="174" t="s">
        <v>5012</v>
      </c>
      <c r="F131" s="175" t="s">
        <v>5013</v>
      </c>
      <c r="G131" s="176" t="s">
        <v>299</v>
      </c>
      <c r="H131" s="177">
        <v>150</v>
      </c>
      <c r="I131" s="178"/>
      <c r="J131" s="179">
        <f t="shared" si="0"/>
        <v>0</v>
      </c>
      <c r="K131" s="180"/>
      <c r="L131" s="181"/>
      <c r="M131" s="182" t="s">
        <v>1</v>
      </c>
      <c r="N131" s="183" t="s">
        <v>39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285</v>
      </c>
      <c r="AT131" s="149" t="s">
        <v>319</v>
      </c>
      <c r="AU131" s="149" t="s">
        <v>86</v>
      </c>
      <c r="AY131" s="17" t="s">
        <v>241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86</v>
      </c>
      <c r="BK131" s="150">
        <f t="shared" si="9"/>
        <v>0</v>
      </c>
      <c r="BL131" s="17" t="s">
        <v>247</v>
      </c>
      <c r="BM131" s="149" t="s">
        <v>5014</v>
      </c>
    </row>
    <row r="132" spans="2:65" s="1" customFormat="1" ht="16.5" customHeight="1">
      <c r="B132" s="32"/>
      <c r="C132" s="137" t="s">
        <v>274</v>
      </c>
      <c r="D132" s="137" t="s">
        <v>243</v>
      </c>
      <c r="E132" s="138" t="s">
        <v>2939</v>
      </c>
      <c r="F132" s="139" t="s">
        <v>2940</v>
      </c>
      <c r="G132" s="140" t="s">
        <v>299</v>
      </c>
      <c r="H132" s="141">
        <v>140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39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247</v>
      </c>
      <c r="AT132" s="149" t="s">
        <v>243</v>
      </c>
      <c r="AU132" s="149" t="s">
        <v>86</v>
      </c>
      <c r="AY132" s="17" t="s">
        <v>241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86</v>
      </c>
      <c r="BK132" s="150">
        <f t="shared" si="9"/>
        <v>0</v>
      </c>
      <c r="BL132" s="17" t="s">
        <v>247</v>
      </c>
      <c r="BM132" s="149" t="s">
        <v>5015</v>
      </c>
    </row>
    <row r="133" spans="2:65" s="1" customFormat="1" ht="16.5" customHeight="1">
      <c r="B133" s="32"/>
      <c r="C133" s="173" t="s">
        <v>279</v>
      </c>
      <c r="D133" s="173" t="s">
        <v>319</v>
      </c>
      <c r="E133" s="174" t="s">
        <v>5016</v>
      </c>
      <c r="F133" s="175" t="s">
        <v>5017</v>
      </c>
      <c r="G133" s="176" t="s">
        <v>299</v>
      </c>
      <c r="H133" s="177">
        <v>140</v>
      </c>
      <c r="I133" s="178"/>
      <c r="J133" s="179">
        <f t="shared" si="0"/>
        <v>0</v>
      </c>
      <c r="K133" s="180"/>
      <c r="L133" s="181"/>
      <c r="M133" s="182" t="s">
        <v>1</v>
      </c>
      <c r="N133" s="183" t="s">
        <v>39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285</v>
      </c>
      <c r="AT133" s="149" t="s">
        <v>319</v>
      </c>
      <c r="AU133" s="149" t="s">
        <v>86</v>
      </c>
      <c r="AY133" s="17" t="s">
        <v>241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86</v>
      </c>
      <c r="BK133" s="150">
        <f t="shared" si="9"/>
        <v>0</v>
      </c>
      <c r="BL133" s="17" t="s">
        <v>247</v>
      </c>
      <c r="BM133" s="149" t="s">
        <v>5018</v>
      </c>
    </row>
    <row r="134" spans="2:65" s="1" customFormat="1" ht="16.5" customHeight="1">
      <c r="B134" s="32"/>
      <c r="C134" s="137" t="s">
        <v>285</v>
      </c>
      <c r="D134" s="137" t="s">
        <v>243</v>
      </c>
      <c r="E134" s="138" t="s">
        <v>5019</v>
      </c>
      <c r="F134" s="139" t="s">
        <v>5020</v>
      </c>
      <c r="G134" s="140" t="s">
        <v>299</v>
      </c>
      <c r="H134" s="141">
        <v>150</v>
      </c>
      <c r="I134" s="142"/>
      <c r="J134" s="143">
        <f t="shared" si="0"/>
        <v>0</v>
      </c>
      <c r="K134" s="144"/>
      <c r="L134" s="32"/>
      <c r="M134" s="145" t="s">
        <v>1</v>
      </c>
      <c r="N134" s="146" t="s">
        <v>39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247</v>
      </c>
      <c r="AT134" s="149" t="s">
        <v>243</v>
      </c>
      <c r="AU134" s="149" t="s">
        <v>86</v>
      </c>
      <c r="AY134" s="17" t="s">
        <v>241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86</v>
      </c>
      <c r="BK134" s="150">
        <f t="shared" si="9"/>
        <v>0</v>
      </c>
      <c r="BL134" s="17" t="s">
        <v>247</v>
      </c>
      <c r="BM134" s="149" t="s">
        <v>5021</v>
      </c>
    </row>
    <row r="135" spans="2:65" s="1" customFormat="1" ht="16.5" customHeight="1">
      <c r="B135" s="32"/>
      <c r="C135" s="173" t="s">
        <v>290</v>
      </c>
      <c r="D135" s="173" t="s">
        <v>319</v>
      </c>
      <c r="E135" s="174" t="s">
        <v>5022</v>
      </c>
      <c r="F135" s="175" t="s">
        <v>5023</v>
      </c>
      <c r="G135" s="176" t="s">
        <v>299</v>
      </c>
      <c r="H135" s="177">
        <v>150</v>
      </c>
      <c r="I135" s="178"/>
      <c r="J135" s="179">
        <f t="shared" si="0"/>
        <v>0</v>
      </c>
      <c r="K135" s="180"/>
      <c r="L135" s="181"/>
      <c r="M135" s="182" t="s">
        <v>1</v>
      </c>
      <c r="N135" s="183" t="s">
        <v>39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285</v>
      </c>
      <c r="AT135" s="149" t="s">
        <v>319</v>
      </c>
      <c r="AU135" s="149" t="s">
        <v>86</v>
      </c>
      <c r="AY135" s="17" t="s">
        <v>241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86</v>
      </c>
      <c r="BK135" s="150">
        <f t="shared" si="9"/>
        <v>0</v>
      </c>
      <c r="BL135" s="17" t="s">
        <v>247</v>
      </c>
      <c r="BM135" s="149" t="s">
        <v>5024</v>
      </c>
    </row>
    <row r="136" spans="2:65" s="1" customFormat="1" ht="16.5" customHeight="1">
      <c r="B136" s="32"/>
      <c r="C136" s="137" t="s">
        <v>296</v>
      </c>
      <c r="D136" s="137" t="s">
        <v>243</v>
      </c>
      <c r="E136" s="138" t="s">
        <v>5025</v>
      </c>
      <c r="F136" s="139" t="s">
        <v>5026</v>
      </c>
      <c r="G136" s="140" t="s">
        <v>299</v>
      </c>
      <c r="H136" s="141">
        <v>150</v>
      </c>
      <c r="I136" s="142"/>
      <c r="J136" s="143">
        <f t="shared" si="0"/>
        <v>0</v>
      </c>
      <c r="K136" s="144"/>
      <c r="L136" s="32"/>
      <c r="M136" s="145" t="s">
        <v>1</v>
      </c>
      <c r="N136" s="146" t="s">
        <v>39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247</v>
      </c>
      <c r="AT136" s="149" t="s">
        <v>243</v>
      </c>
      <c r="AU136" s="149" t="s">
        <v>86</v>
      </c>
      <c r="AY136" s="17" t="s">
        <v>241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86</v>
      </c>
      <c r="BK136" s="150">
        <f t="shared" si="9"/>
        <v>0</v>
      </c>
      <c r="BL136" s="17" t="s">
        <v>247</v>
      </c>
      <c r="BM136" s="149" t="s">
        <v>5027</v>
      </c>
    </row>
    <row r="137" spans="2:65" s="1" customFormat="1" ht="16.5" customHeight="1">
      <c r="B137" s="32"/>
      <c r="C137" s="173" t="s">
        <v>304</v>
      </c>
      <c r="D137" s="173" t="s">
        <v>319</v>
      </c>
      <c r="E137" s="174" t="s">
        <v>5028</v>
      </c>
      <c r="F137" s="175" t="s">
        <v>5029</v>
      </c>
      <c r="G137" s="176" t="s">
        <v>299</v>
      </c>
      <c r="H137" s="177">
        <v>150</v>
      </c>
      <c r="I137" s="178"/>
      <c r="J137" s="179">
        <f t="shared" si="0"/>
        <v>0</v>
      </c>
      <c r="K137" s="180"/>
      <c r="L137" s="181"/>
      <c r="M137" s="182" t="s">
        <v>1</v>
      </c>
      <c r="N137" s="183" t="s">
        <v>39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285</v>
      </c>
      <c r="AT137" s="149" t="s">
        <v>319</v>
      </c>
      <c r="AU137" s="149" t="s">
        <v>86</v>
      </c>
      <c r="AY137" s="17" t="s">
        <v>241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86</v>
      </c>
      <c r="BK137" s="150">
        <f t="shared" si="9"/>
        <v>0</v>
      </c>
      <c r="BL137" s="17" t="s">
        <v>247</v>
      </c>
      <c r="BM137" s="149" t="s">
        <v>5030</v>
      </c>
    </row>
    <row r="138" spans="2:65" s="1" customFormat="1" ht="16.5" customHeight="1">
      <c r="B138" s="32"/>
      <c r="C138" s="137" t="s">
        <v>8</v>
      </c>
      <c r="D138" s="137" t="s">
        <v>243</v>
      </c>
      <c r="E138" s="138" t="s">
        <v>5031</v>
      </c>
      <c r="F138" s="139" t="s">
        <v>5032</v>
      </c>
      <c r="G138" s="140" t="s">
        <v>299</v>
      </c>
      <c r="H138" s="141">
        <v>6</v>
      </c>
      <c r="I138" s="142"/>
      <c r="J138" s="143">
        <f t="shared" si="0"/>
        <v>0</v>
      </c>
      <c r="K138" s="144"/>
      <c r="L138" s="32"/>
      <c r="M138" s="145" t="s">
        <v>1</v>
      </c>
      <c r="N138" s="146" t="s">
        <v>39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247</v>
      </c>
      <c r="AT138" s="149" t="s">
        <v>243</v>
      </c>
      <c r="AU138" s="149" t="s">
        <v>86</v>
      </c>
      <c r="AY138" s="17" t="s">
        <v>241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86</v>
      </c>
      <c r="BK138" s="150">
        <f t="shared" si="9"/>
        <v>0</v>
      </c>
      <c r="BL138" s="17" t="s">
        <v>247</v>
      </c>
      <c r="BM138" s="149" t="s">
        <v>5033</v>
      </c>
    </row>
    <row r="139" spans="2:65" s="1" customFormat="1" ht="16.5" customHeight="1">
      <c r="B139" s="32"/>
      <c r="C139" s="173" t="s">
        <v>318</v>
      </c>
      <c r="D139" s="173" t="s">
        <v>319</v>
      </c>
      <c r="E139" s="174" t="s">
        <v>5034</v>
      </c>
      <c r="F139" s="175" t="s">
        <v>5035</v>
      </c>
      <c r="G139" s="176" t="s">
        <v>299</v>
      </c>
      <c r="H139" s="177">
        <v>6</v>
      </c>
      <c r="I139" s="178"/>
      <c r="J139" s="179">
        <f t="shared" si="0"/>
        <v>0</v>
      </c>
      <c r="K139" s="180"/>
      <c r="L139" s="181"/>
      <c r="M139" s="182" t="s">
        <v>1</v>
      </c>
      <c r="N139" s="183" t="s">
        <v>39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285</v>
      </c>
      <c r="AT139" s="149" t="s">
        <v>319</v>
      </c>
      <c r="AU139" s="149" t="s">
        <v>86</v>
      </c>
      <c r="AY139" s="17" t="s">
        <v>241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86</v>
      </c>
      <c r="BK139" s="150">
        <f t="shared" si="9"/>
        <v>0</v>
      </c>
      <c r="BL139" s="17" t="s">
        <v>247</v>
      </c>
      <c r="BM139" s="149" t="s">
        <v>5036</v>
      </c>
    </row>
    <row r="140" spans="2:65" s="1" customFormat="1" ht="16.5" customHeight="1">
      <c r="B140" s="32"/>
      <c r="C140" s="137" t="s">
        <v>324</v>
      </c>
      <c r="D140" s="137" t="s">
        <v>243</v>
      </c>
      <c r="E140" s="138" t="s">
        <v>2948</v>
      </c>
      <c r="F140" s="139" t="s">
        <v>2949</v>
      </c>
      <c r="G140" s="140" t="s">
        <v>299</v>
      </c>
      <c r="H140" s="141">
        <v>140</v>
      </c>
      <c r="I140" s="142"/>
      <c r="J140" s="143">
        <f t="shared" si="0"/>
        <v>0</v>
      </c>
      <c r="K140" s="144"/>
      <c r="L140" s="32"/>
      <c r="M140" s="145" t="s">
        <v>1</v>
      </c>
      <c r="N140" s="146" t="s">
        <v>39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247</v>
      </c>
      <c r="AT140" s="149" t="s">
        <v>243</v>
      </c>
      <c r="AU140" s="149" t="s">
        <v>86</v>
      </c>
      <c r="AY140" s="17" t="s">
        <v>241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86</v>
      </c>
      <c r="BK140" s="150">
        <f t="shared" si="9"/>
        <v>0</v>
      </c>
      <c r="BL140" s="17" t="s">
        <v>247</v>
      </c>
      <c r="BM140" s="149" t="s">
        <v>5037</v>
      </c>
    </row>
    <row r="141" spans="2:65" s="1" customFormat="1" ht="16.5" customHeight="1">
      <c r="B141" s="32"/>
      <c r="C141" s="173" t="s">
        <v>330</v>
      </c>
      <c r="D141" s="173" t="s">
        <v>319</v>
      </c>
      <c r="E141" s="174" t="s">
        <v>2951</v>
      </c>
      <c r="F141" s="175" t="s">
        <v>2952</v>
      </c>
      <c r="G141" s="176" t="s">
        <v>299</v>
      </c>
      <c r="H141" s="177">
        <v>140</v>
      </c>
      <c r="I141" s="178"/>
      <c r="J141" s="179">
        <f t="shared" si="0"/>
        <v>0</v>
      </c>
      <c r="K141" s="180"/>
      <c r="L141" s="181"/>
      <c r="M141" s="182" t="s">
        <v>1</v>
      </c>
      <c r="N141" s="183" t="s">
        <v>39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285</v>
      </c>
      <c r="AT141" s="149" t="s">
        <v>319</v>
      </c>
      <c r="AU141" s="149" t="s">
        <v>86</v>
      </c>
      <c r="AY141" s="17" t="s">
        <v>241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86</v>
      </c>
      <c r="BK141" s="150">
        <f t="shared" si="9"/>
        <v>0</v>
      </c>
      <c r="BL141" s="17" t="s">
        <v>247</v>
      </c>
      <c r="BM141" s="149" t="s">
        <v>5038</v>
      </c>
    </row>
    <row r="142" spans="2:65" s="1" customFormat="1" ht="16.5" customHeight="1">
      <c r="B142" s="32"/>
      <c r="C142" s="173" t="s">
        <v>334</v>
      </c>
      <c r="D142" s="173" t="s">
        <v>319</v>
      </c>
      <c r="E142" s="174" t="s">
        <v>5039</v>
      </c>
      <c r="F142" s="175" t="s">
        <v>3219</v>
      </c>
      <c r="G142" s="176" t="s">
        <v>390</v>
      </c>
      <c r="H142" s="177">
        <v>1</v>
      </c>
      <c r="I142" s="178"/>
      <c r="J142" s="179">
        <f t="shared" si="0"/>
        <v>0</v>
      </c>
      <c r="K142" s="180"/>
      <c r="L142" s="181"/>
      <c r="M142" s="182" t="s">
        <v>1</v>
      </c>
      <c r="N142" s="183" t="s">
        <v>39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285</v>
      </c>
      <c r="AT142" s="149" t="s">
        <v>319</v>
      </c>
      <c r="AU142" s="149" t="s">
        <v>86</v>
      </c>
      <c r="AY142" s="17" t="s">
        <v>241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86</v>
      </c>
      <c r="BK142" s="150">
        <f t="shared" si="9"/>
        <v>0</v>
      </c>
      <c r="BL142" s="17" t="s">
        <v>247</v>
      </c>
      <c r="BM142" s="149" t="s">
        <v>5040</v>
      </c>
    </row>
    <row r="143" spans="2:65" s="1" customFormat="1" ht="16.5" customHeight="1">
      <c r="B143" s="32"/>
      <c r="C143" s="137" t="s">
        <v>338</v>
      </c>
      <c r="D143" s="137" t="s">
        <v>243</v>
      </c>
      <c r="E143" s="138" t="s">
        <v>5041</v>
      </c>
      <c r="F143" s="139" t="s">
        <v>5042</v>
      </c>
      <c r="G143" s="140" t="s">
        <v>1608</v>
      </c>
      <c r="H143" s="141">
        <v>2</v>
      </c>
      <c r="I143" s="142"/>
      <c r="J143" s="143">
        <f t="shared" si="0"/>
        <v>0</v>
      </c>
      <c r="K143" s="144"/>
      <c r="L143" s="32"/>
      <c r="M143" s="145" t="s">
        <v>1</v>
      </c>
      <c r="N143" s="146" t="s">
        <v>39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247</v>
      </c>
      <c r="AT143" s="149" t="s">
        <v>243</v>
      </c>
      <c r="AU143" s="149" t="s">
        <v>86</v>
      </c>
      <c r="AY143" s="17" t="s">
        <v>241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86</v>
      </c>
      <c r="BK143" s="150">
        <f t="shared" si="9"/>
        <v>0</v>
      </c>
      <c r="BL143" s="17" t="s">
        <v>247</v>
      </c>
      <c r="BM143" s="149" t="s">
        <v>5043</v>
      </c>
    </row>
    <row r="144" spans="2:65" s="1" customFormat="1" ht="16.5" customHeight="1">
      <c r="B144" s="32"/>
      <c r="C144" s="137" t="s">
        <v>343</v>
      </c>
      <c r="D144" s="137" t="s">
        <v>243</v>
      </c>
      <c r="E144" s="138" t="s">
        <v>5044</v>
      </c>
      <c r="F144" s="139" t="s">
        <v>3228</v>
      </c>
      <c r="G144" s="140" t="s">
        <v>390</v>
      </c>
      <c r="H144" s="141">
        <v>1</v>
      </c>
      <c r="I144" s="142"/>
      <c r="J144" s="143">
        <f t="shared" si="0"/>
        <v>0</v>
      </c>
      <c r="K144" s="144"/>
      <c r="L144" s="32"/>
      <c r="M144" s="145" t="s">
        <v>1</v>
      </c>
      <c r="N144" s="146" t="s">
        <v>39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247</v>
      </c>
      <c r="AT144" s="149" t="s">
        <v>243</v>
      </c>
      <c r="AU144" s="149" t="s">
        <v>86</v>
      </c>
      <c r="AY144" s="17" t="s">
        <v>241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86</v>
      </c>
      <c r="BK144" s="150">
        <f t="shared" si="9"/>
        <v>0</v>
      </c>
      <c r="BL144" s="17" t="s">
        <v>247</v>
      </c>
      <c r="BM144" s="149" t="s">
        <v>5045</v>
      </c>
    </row>
    <row r="145" spans="2:65" s="1" customFormat="1" ht="16.5" customHeight="1">
      <c r="B145" s="32"/>
      <c r="C145" s="137" t="s">
        <v>349</v>
      </c>
      <c r="D145" s="137" t="s">
        <v>243</v>
      </c>
      <c r="E145" s="138" t="s">
        <v>5046</v>
      </c>
      <c r="F145" s="139" t="s">
        <v>3231</v>
      </c>
      <c r="G145" s="140" t="s">
        <v>390</v>
      </c>
      <c r="H145" s="141">
        <v>1</v>
      </c>
      <c r="I145" s="142"/>
      <c r="J145" s="143">
        <f t="shared" si="0"/>
        <v>0</v>
      </c>
      <c r="K145" s="144"/>
      <c r="L145" s="32"/>
      <c r="M145" s="145" t="s">
        <v>1</v>
      </c>
      <c r="N145" s="146" t="s">
        <v>39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247</v>
      </c>
      <c r="AT145" s="149" t="s">
        <v>243</v>
      </c>
      <c r="AU145" s="149" t="s">
        <v>86</v>
      </c>
      <c r="AY145" s="17" t="s">
        <v>241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86</v>
      </c>
      <c r="BK145" s="150">
        <f t="shared" si="9"/>
        <v>0</v>
      </c>
      <c r="BL145" s="17" t="s">
        <v>247</v>
      </c>
      <c r="BM145" s="149" t="s">
        <v>5047</v>
      </c>
    </row>
    <row r="146" spans="2:65" s="1" customFormat="1" ht="16.5" customHeight="1">
      <c r="B146" s="32"/>
      <c r="C146" s="137" t="s">
        <v>355</v>
      </c>
      <c r="D146" s="137" t="s">
        <v>243</v>
      </c>
      <c r="E146" s="138" t="s">
        <v>5048</v>
      </c>
      <c r="F146" s="139" t="s">
        <v>3234</v>
      </c>
      <c r="G146" s="140" t="s">
        <v>390</v>
      </c>
      <c r="H146" s="141">
        <v>1</v>
      </c>
      <c r="I146" s="142"/>
      <c r="J146" s="143">
        <f t="shared" si="0"/>
        <v>0</v>
      </c>
      <c r="K146" s="144"/>
      <c r="L146" s="32"/>
      <c r="M146" s="145" t="s">
        <v>1</v>
      </c>
      <c r="N146" s="146" t="s">
        <v>39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247</v>
      </c>
      <c r="AT146" s="149" t="s">
        <v>243</v>
      </c>
      <c r="AU146" s="149" t="s">
        <v>86</v>
      </c>
      <c r="AY146" s="17" t="s">
        <v>241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86</v>
      </c>
      <c r="BK146" s="150">
        <f t="shared" si="9"/>
        <v>0</v>
      </c>
      <c r="BL146" s="17" t="s">
        <v>247</v>
      </c>
      <c r="BM146" s="149" t="s">
        <v>5049</v>
      </c>
    </row>
    <row r="147" spans="2:65" s="11" customFormat="1" ht="26" customHeight="1">
      <c r="B147" s="125"/>
      <c r="D147" s="126" t="s">
        <v>72</v>
      </c>
      <c r="E147" s="127" t="s">
        <v>319</v>
      </c>
      <c r="F147" s="127" t="s">
        <v>3862</v>
      </c>
      <c r="I147" s="128"/>
      <c r="J147" s="129">
        <f>BK147</f>
        <v>0</v>
      </c>
      <c r="L147" s="125"/>
      <c r="M147" s="130"/>
      <c r="P147" s="131">
        <f>P148</f>
        <v>0</v>
      </c>
      <c r="R147" s="131">
        <f>R148</f>
        <v>40.7074</v>
      </c>
      <c r="T147" s="132">
        <f>T148</f>
        <v>0</v>
      </c>
      <c r="AR147" s="126" t="s">
        <v>258</v>
      </c>
      <c r="AT147" s="133" t="s">
        <v>72</v>
      </c>
      <c r="AU147" s="133" t="s">
        <v>73</v>
      </c>
      <c r="AY147" s="126" t="s">
        <v>241</v>
      </c>
      <c r="BK147" s="134">
        <f>BK148</f>
        <v>0</v>
      </c>
    </row>
    <row r="148" spans="2:65" s="11" customFormat="1" ht="22.75" customHeight="1">
      <c r="B148" s="125"/>
      <c r="D148" s="126" t="s">
        <v>72</v>
      </c>
      <c r="E148" s="135" t="s">
        <v>5050</v>
      </c>
      <c r="F148" s="135" t="s">
        <v>5051</v>
      </c>
      <c r="I148" s="128"/>
      <c r="J148" s="136">
        <f>BK148</f>
        <v>0</v>
      </c>
      <c r="L148" s="125"/>
      <c r="M148" s="130"/>
      <c r="P148" s="131">
        <f>SUM(P149:P171)</f>
        <v>0</v>
      </c>
      <c r="R148" s="131">
        <f>SUM(R149:R171)</f>
        <v>40.7074</v>
      </c>
      <c r="T148" s="132">
        <f>SUM(T149:T171)</f>
        <v>0</v>
      </c>
      <c r="AR148" s="126" t="s">
        <v>258</v>
      </c>
      <c r="AT148" s="133" t="s">
        <v>72</v>
      </c>
      <c r="AU148" s="133" t="s">
        <v>80</v>
      </c>
      <c r="AY148" s="126" t="s">
        <v>241</v>
      </c>
      <c r="BK148" s="134">
        <f>SUM(BK149:BK171)</f>
        <v>0</v>
      </c>
    </row>
    <row r="149" spans="2:65" s="1" customFormat="1" ht="24.25" customHeight="1">
      <c r="B149" s="32"/>
      <c r="C149" s="137" t="s">
        <v>7</v>
      </c>
      <c r="D149" s="137" t="s">
        <v>243</v>
      </c>
      <c r="E149" s="138" t="s">
        <v>5052</v>
      </c>
      <c r="F149" s="139" t="s">
        <v>5053</v>
      </c>
      <c r="G149" s="140" t="s">
        <v>299</v>
      </c>
      <c r="H149" s="141">
        <v>135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39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678</v>
      </c>
      <c r="AT149" s="149" t="s">
        <v>243</v>
      </c>
      <c r="AU149" s="149" t="s">
        <v>86</v>
      </c>
      <c r="AY149" s="17" t="s">
        <v>241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678</v>
      </c>
      <c r="BM149" s="149" t="s">
        <v>5054</v>
      </c>
    </row>
    <row r="150" spans="2:65" s="1" customFormat="1" ht="37.75" customHeight="1">
      <c r="B150" s="32"/>
      <c r="C150" s="137" t="s">
        <v>365</v>
      </c>
      <c r="D150" s="137" t="s">
        <v>243</v>
      </c>
      <c r="E150" s="138" t="s">
        <v>5055</v>
      </c>
      <c r="F150" s="139" t="s">
        <v>5056</v>
      </c>
      <c r="G150" s="140" t="s">
        <v>254</v>
      </c>
      <c r="H150" s="141">
        <v>13.5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39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678</v>
      </c>
      <c r="AT150" s="149" t="s">
        <v>243</v>
      </c>
      <c r="AU150" s="149" t="s">
        <v>86</v>
      </c>
      <c r="AY150" s="17" t="s">
        <v>241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86</v>
      </c>
      <c r="BK150" s="150">
        <f>ROUND(I150*H150,2)</f>
        <v>0</v>
      </c>
      <c r="BL150" s="17" t="s">
        <v>678</v>
      </c>
      <c r="BM150" s="149" t="s">
        <v>5057</v>
      </c>
    </row>
    <row r="151" spans="2:65" s="12" customFormat="1" ht="12">
      <c r="B151" s="151"/>
      <c r="D151" s="152" t="s">
        <v>249</v>
      </c>
      <c r="E151" s="153" t="s">
        <v>1</v>
      </c>
      <c r="F151" s="154" t="s">
        <v>5058</v>
      </c>
      <c r="H151" s="155">
        <v>13.5</v>
      </c>
      <c r="I151" s="156"/>
      <c r="L151" s="151"/>
      <c r="M151" s="157"/>
      <c r="T151" s="158"/>
      <c r="AT151" s="153" t="s">
        <v>249</v>
      </c>
      <c r="AU151" s="153" t="s">
        <v>86</v>
      </c>
      <c r="AV151" s="12" t="s">
        <v>86</v>
      </c>
      <c r="AW151" s="12" t="s">
        <v>30</v>
      </c>
      <c r="AX151" s="12" t="s">
        <v>73</v>
      </c>
      <c r="AY151" s="153" t="s">
        <v>241</v>
      </c>
    </row>
    <row r="152" spans="2:65" s="13" customFormat="1" ht="12">
      <c r="B152" s="159"/>
      <c r="D152" s="152" t="s">
        <v>249</v>
      </c>
      <c r="E152" s="160" t="s">
        <v>1</v>
      </c>
      <c r="F152" s="161" t="s">
        <v>3517</v>
      </c>
      <c r="H152" s="162">
        <v>13.5</v>
      </c>
      <c r="I152" s="163"/>
      <c r="L152" s="159"/>
      <c r="M152" s="164"/>
      <c r="T152" s="165"/>
      <c r="AT152" s="160" t="s">
        <v>249</v>
      </c>
      <c r="AU152" s="160" t="s">
        <v>86</v>
      </c>
      <c r="AV152" s="13" t="s">
        <v>247</v>
      </c>
      <c r="AW152" s="13" t="s">
        <v>30</v>
      </c>
      <c r="AX152" s="13" t="s">
        <v>80</v>
      </c>
      <c r="AY152" s="160" t="s">
        <v>241</v>
      </c>
    </row>
    <row r="153" spans="2:65" s="1" customFormat="1" ht="37.75" customHeight="1">
      <c r="B153" s="32"/>
      <c r="C153" s="137" t="s">
        <v>370</v>
      </c>
      <c r="D153" s="137" t="s">
        <v>243</v>
      </c>
      <c r="E153" s="138" t="s">
        <v>5059</v>
      </c>
      <c r="F153" s="139" t="s">
        <v>5060</v>
      </c>
      <c r="G153" s="140" t="s">
        <v>254</v>
      </c>
      <c r="H153" s="141">
        <v>202.5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39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678</v>
      </c>
      <c r="AT153" s="149" t="s">
        <v>243</v>
      </c>
      <c r="AU153" s="149" t="s">
        <v>86</v>
      </c>
      <c r="AY153" s="17" t="s">
        <v>241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86</v>
      </c>
      <c r="BK153" s="150">
        <f>ROUND(I153*H153,2)</f>
        <v>0</v>
      </c>
      <c r="BL153" s="17" t="s">
        <v>678</v>
      </c>
      <c r="BM153" s="149" t="s">
        <v>5061</v>
      </c>
    </row>
    <row r="154" spans="2:65" s="12" customFormat="1" ht="12">
      <c r="B154" s="151"/>
      <c r="D154" s="152" t="s">
        <v>249</v>
      </c>
      <c r="E154" s="153" t="s">
        <v>1</v>
      </c>
      <c r="F154" s="154" t="s">
        <v>5062</v>
      </c>
      <c r="H154" s="155">
        <v>202.5</v>
      </c>
      <c r="I154" s="156"/>
      <c r="L154" s="151"/>
      <c r="M154" s="157"/>
      <c r="T154" s="158"/>
      <c r="AT154" s="153" t="s">
        <v>249</v>
      </c>
      <c r="AU154" s="153" t="s">
        <v>86</v>
      </c>
      <c r="AV154" s="12" t="s">
        <v>86</v>
      </c>
      <c r="AW154" s="12" t="s">
        <v>30</v>
      </c>
      <c r="AX154" s="12" t="s">
        <v>73</v>
      </c>
      <c r="AY154" s="153" t="s">
        <v>241</v>
      </c>
    </row>
    <row r="155" spans="2:65" s="13" customFormat="1" ht="12">
      <c r="B155" s="159"/>
      <c r="D155" s="152" t="s">
        <v>249</v>
      </c>
      <c r="E155" s="160" t="s">
        <v>1</v>
      </c>
      <c r="F155" s="161" t="s">
        <v>251</v>
      </c>
      <c r="H155" s="162">
        <v>202.5</v>
      </c>
      <c r="I155" s="163"/>
      <c r="L155" s="159"/>
      <c r="M155" s="164"/>
      <c r="T155" s="165"/>
      <c r="AT155" s="160" t="s">
        <v>249</v>
      </c>
      <c r="AU155" s="160" t="s">
        <v>86</v>
      </c>
      <c r="AV155" s="13" t="s">
        <v>247</v>
      </c>
      <c r="AW155" s="13" t="s">
        <v>30</v>
      </c>
      <c r="AX155" s="13" t="s">
        <v>80</v>
      </c>
      <c r="AY155" s="160" t="s">
        <v>241</v>
      </c>
    </row>
    <row r="156" spans="2:65" s="1" customFormat="1" ht="24.25" customHeight="1">
      <c r="B156" s="32"/>
      <c r="C156" s="137" t="s">
        <v>376</v>
      </c>
      <c r="D156" s="137" t="s">
        <v>243</v>
      </c>
      <c r="E156" s="138" t="s">
        <v>5063</v>
      </c>
      <c r="F156" s="139" t="s">
        <v>5064</v>
      </c>
      <c r="G156" s="140" t="s">
        <v>282</v>
      </c>
      <c r="H156" s="141">
        <v>24.3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39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678</v>
      </c>
      <c r="AT156" s="149" t="s">
        <v>243</v>
      </c>
      <c r="AU156" s="149" t="s">
        <v>86</v>
      </c>
      <c r="AY156" s="17" t="s">
        <v>241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86</v>
      </c>
      <c r="BK156" s="150">
        <f>ROUND(I156*H156,2)</f>
        <v>0</v>
      </c>
      <c r="BL156" s="17" t="s">
        <v>678</v>
      </c>
      <c r="BM156" s="149" t="s">
        <v>5065</v>
      </c>
    </row>
    <row r="157" spans="2:65" s="12" customFormat="1" ht="12">
      <c r="B157" s="151"/>
      <c r="D157" s="152" t="s">
        <v>249</v>
      </c>
      <c r="E157" s="153" t="s">
        <v>1</v>
      </c>
      <c r="F157" s="154" t="s">
        <v>5066</v>
      </c>
      <c r="H157" s="155">
        <v>24.3</v>
      </c>
      <c r="I157" s="156"/>
      <c r="L157" s="151"/>
      <c r="M157" s="157"/>
      <c r="T157" s="158"/>
      <c r="AT157" s="153" t="s">
        <v>249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241</v>
      </c>
    </row>
    <row r="158" spans="2:65" s="13" customFormat="1" ht="12">
      <c r="B158" s="159"/>
      <c r="D158" s="152" t="s">
        <v>249</v>
      </c>
      <c r="E158" s="160" t="s">
        <v>1</v>
      </c>
      <c r="F158" s="161" t="s">
        <v>251</v>
      </c>
      <c r="H158" s="162">
        <v>24.3</v>
      </c>
      <c r="I158" s="163"/>
      <c r="L158" s="159"/>
      <c r="M158" s="164"/>
      <c r="T158" s="165"/>
      <c r="AT158" s="160" t="s">
        <v>249</v>
      </c>
      <c r="AU158" s="160" t="s">
        <v>86</v>
      </c>
      <c r="AV158" s="13" t="s">
        <v>247</v>
      </c>
      <c r="AW158" s="13" t="s">
        <v>30</v>
      </c>
      <c r="AX158" s="13" t="s">
        <v>80</v>
      </c>
      <c r="AY158" s="160" t="s">
        <v>241</v>
      </c>
    </row>
    <row r="159" spans="2:65" s="1" customFormat="1" ht="24.25" customHeight="1">
      <c r="B159" s="32"/>
      <c r="C159" s="137" t="s">
        <v>381</v>
      </c>
      <c r="D159" s="137" t="s">
        <v>243</v>
      </c>
      <c r="E159" s="138" t="s">
        <v>5067</v>
      </c>
      <c r="F159" s="139" t="s">
        <v>5068</v>
      </c>
      <c r="G159" s="140" t="s">
        <v>254</v>
      </c>
      <c r="H159" s="141">
        <v>13.5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39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678</v>
      </c>
      <c r="AT159" s="149" t="s">
        <v>243</v>
      </c>
      <c r="AU159" s="149" t="s">
        <v>86</v>
      </c>
      <c r="AY159" s="17" t="s">
        <v>241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86</v>
      </c>
      <c r="BK159" s="150">
        <f>ROUND(I159*H159,2)</f>
        <v>0</v>
      </c>
      <c r="BL159" s="17" t="s">
        <v>678</v>
      </c>
      <c r="BM159" s="149" t="s">
        <v>5069</v>
      </c>
    </row>
    <row r="160" spans="2:65" s="12" customFormat="1" ht="12">
      <c r="B160" s="151"/>
      <c r="D160" s="152" t="s">
        <v>249</v>
      </c>
      <c r="E160" s="153" t="s">
        <v>1</v>
      </c>
      <c r="F160" s="154" t="s">
        <v>5070</v>
      </c>
      <c r="H160" s="155">
        <v>13.5</v>
      </c>
      <c r="I160" s="156"/>
      <c r="L160" s="151"/>
      <c r="M160" s="157"/>
      <c r="T160" s="158"/>
      <c r="AT160" s="153" t="s">
        <v>249</v>
      </c>
      <c r="AU160" s="153" t="s">
        <v>86</v>
      </c>
      <c r="AV160" s="12" t="s">
        <v>86</v>
      </c>
      <c r="AW160" s="12" t="s">
        <v>30</v>
      </c>
      <c r="AX160" s="12" t="s">
        <v>73</v>
      </c>
      <c r="AY160" s="153" t="s">
        <v>241</v>
      </c>
    </row>
    <row r="161" spans="2:65" s="13" customFormat="1" ht="12">
      <c r="B161" s="159"/>
      <c r="D161" s="152" t="s">
        <v>249</v>
      </c>
      <c r="E161" s="160" t="s">
        <v>1</v>
      </c>
      <c r="F161" s="161" t="s">
        <v>251</v>
      </c>
      <c r="H161" s="162">
        <v>13.5</v>
      </c>
      <c r="I161" s="163"/>
      <c r="L161" s="159"/>
      <c r="M161" s="164"/>
      <c r="T161" s="165"/>
      <c r="AT161" s="160" t="s">
        <v>249</v>
      </c>
      <c r="AU161" s="160" t="s">
        <v>86</v>
      </c>
      <c r="AV161" s="13" t="s">
        <v>247</v>
      </c>
      <c r="AW161" s="13" t="s">
        <v>30</v>
      </c>
      <c r="AX161" s="13" t="s">
        <v>80</v>
      </c>
      <c r="AY161" s="160" t="s">
        <v>241</v>
      </c>
    </row>
    <row r="162" spans="2:65" s="1" customFormat="1" ht="24.25" customHeight="1">
      <c r="B162" s="32"/>
      <c r="C162" s="137" t="s">
        <v>387</v>
      </c>
      <c r="D162" s="137" t="s">
        <v>243</v>
      </c>
      <c r="E162" s="138" t="s">
        <v>5071</v>
      </c>
      <c r="F162" s="139" t="s">
        <v>5072</v>
      </c>
      <c r="G162" s="140" t="s">
        <v>299</v>
      </c>
      <c r="H162" s="141">
        <v>135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39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678</v>
      </c>
      <c r="AT162" s="149" t="s">
        <v>243</v>
      </c>
      <c r="AU162" s="149" t="s">
        <v>86</v>
      </c>
      <c r="AY162" s="17" t="s">
        <v>241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86</v>
      </c>
      <c r="BK162" s="150">
        <f>ROUND(I162*H162,2)</f>
        <v>0</v>
      </c>
      <c r="BL162" s="17" t="s">
        <v>678</v>
      </c>
      <c r="BM162" s="149" t="s">
        <v>5073</v>
      </c>
    </row>
    <row r="163" spans="2:65" s="1" customFormat="1" ht="33" customHeight="1">
      <c r="B163" s="32"/>
      <c r="C163" s="137" t="s">
        <v>392</v>
      </c>
      <c r="D163" s="137" t="s">
        <v>243</v>
      </c>
      <c r="E163" s="138" t="s">
        <v>5074</v>
      </c>
      <c r="F163" s="139" t="s">
        <v>5075</v>
      </c>
      <c r="G163" s="140" t="s">
        <v>246</v>
      </c>
      <c r="H163" s="141">
        <v>67.5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39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678</v>
      </c>
      <c r="AT163" s="149" t="s">
        <v>243</v>
      </c>
      <c r="AU163" s="149" t="s">
        <v>86</v>
      </c>
      <c r="AY163" s="17" t="s">
        <v>241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86</v>
      </c>
      <c r="BK163" s="150">
        <f>ROUND(I163*H163,2)</f>
        <v>0</v>
      </c>
      <c r="BL163" s="17" t="s">
        <v>678</v>
      </c>
      <c r="BM163" s="149" t="s">
        <v>5076</v>
      </c>
    </row>
    <row r="164" spans="2:65" s="12" customFormat="1" ht="12">
      <c r="B164" s="151"/>
      <c r="D164" s="152" t="s">
        <v>249</v>
      </c>
      <c r="E164" s="153" t="s">
        <v>1</v>
      </c>
      <c r="F164" s="154" t="s">
        <v>5077</v>
      </c>
      <c r="H164" s="155">
        <v>67.5</v>
      </c>
      <c r="I164" s="156"/>
      <c r="L164" s="151"/>
      <c r="M164" s="157"/>
      <c r="T164" s="158"/>
      <c r="AT164" s="153" t="s">
        <v>249</v>
      </c>
      <c r="AU164" s="153" t="s">
        <v>86</v>
      </c>
      <c r="AV164" s="12" t="s">
        <v>86</v>
      </c>
      <c r="AW164" s="12" t="s">
        <v>30</v>
      </c>
      <c r="AX164" s="12" t="s">
        <v>73</v>
      </c>
      <c r="AY164" s="153" t="s">
        <v>241</v>
      </c>
    </row>
    <row r="165" spans="2:65" s="13" customFormat="1" ht="12">
      <c r="B165" s="159"/>
      <c r="D165" s="152" t="s">
        <v>249</v>
      </c>
      <c r="E165" s="160" t="s">
        <v>1</v>
      </c>
      <c r="F165" s="161" t="s">
        <v>251</v>
      </c>
      <c r="H165" s="162">
        <v>67.5</v>
      </c>
      <c r="I165" s="163"/>
      <c r="L165" s="159"/>
      <c r="M165" s="164"/>
      <c r="T165" s="165"/>
      <c r="AT165" s="160" t="s">
        <v>249</v>
      </c>
      <c r="AU165" s="160" t="s">
        <v>86</v>
      </c>
      <c r="AV165" s="13" t="s">
        <v>247</v>
      </c>
      <c r="AW165" s="13" t="s">
        <v>30</v>
      </c>
      <c r="AX165" s="13" t="s">
        <v>80</v>
      </c>
      <c r="AY165" s="160" t="s">
        <v>241</v>
      </c>
    </row>
    <row r="166" spans="2:65" s="1" customFormat="1" ht="24.25" customHeight="1">
      <c r="B166" s="32"/>
      <c r="C166" s="137" t="s">
        <v>399</v>
      </c>
      <c r="D166" s="137" t="s">
        <v>243</v>
      </c>
      <c r="E166" s="138" t="s">
        <v>5078</v>
      </c>
      <c r="F166" s="139" t="s">
        <v>5079</v>
      </c>
      <c r="G166" s="140" t="s">
        <v>299</v>
      </c>
      <c r="H166" s="141">
        <v>135</v>
      </c>
      <c r="I166" s="142"/>
      <c r="J166" s="143">
        <f t="shared" ref="J166:J171" si="10">ROUND(I166*H166,2)</f>
        <v>0</v>
      </c>
      <c r="K166" s="144"/>
      <c r="L166" s="32"/>
      <c r="M166" s="145" t="s">
        <v>1</v>
      </c>
      <c r="N166" s="146" t="s">
        <v>39</v>
      </c>
      <c r="P166" s="147">
        <f t="shared" ref="P166:P171" si="11">O166*H166</f>
        <v>0</v>
      </c>
      <c r="Q166" s="147">
        <v>0.29863000000000001</v>
      </c>
      <c r="R166" s="147">
        <f t="shared" ref="R166:R171" si="12">Q166*H166</f>
        <v>40.315049999999999</v>
      </c>
      <c r="S166" s="147">
        <v>0</v>
      </c>
      <c r="T166" s="148">
        <f t="shared" ref="T166:T171" si="13">S166*H166</f>
        <v>0</v>
      </c>
      <c r="AR166" s="149" t="s">
        <v>678</v>
      </c>
      <c r="AT166" s="149" t="s">
        <v>243</v>
      </c>
      <c r="AU166" s="149" t="s">
        <v>86</v>
      </c>
      <c r="AY166" s="17" t="s">
        <v>241</v>
      </c>
      <c r="BE166" s="150">
        <f t="shared" ref="BE166:BE171" si="14">IF(N166="základní",J166,0)</f>
        <v>0</v>
      </c>
      <c r="BF166" s="150">
        <f t="shared" ref="BF166:BF171" si="15">IF(N166="snížená",J166,0)</f>
        <v>0</v>
      </c>
      <c r="BG166" s="150">
        <f t="shared" ref="BG166:BG171" si="16">IF(N166="zákl. přenesená",J166,0)</f>
        <v>0</v>
      </c>
      <c r="BH166" s="150">
        <f t="shared" ref="BH166:BH171" si="17">IF(N166="sníž. přenesená",J166,0)</f>
        <v>0</v>
      </c>
      <c r="BI166" s="150">
        <f t="shared" ref="BI166:BI171" si="18">IF(N166="nulová",J166,0)</f>
        <v>0</v>
      </c>
      <c r="BJ166" s="17" t="s">
        <v>86</v>
      </c>
      <c r="BK166" s="150">
        <f t="shared" ref="BK166:BK171" si="19">ROUND(I166*H166,2)</f>
        <v>0</v>
      </c>
      <c r="BL166" s="17" t="s">
        <v>678</v>
      </c>
      <c r="BM166" s="149" t="s">
        <v>5080</v>
      </c>
    </row>
    <row r="167" spans="2:65" s="1" customFormat="1" ht="21.75" customHeight="1">
      <c r="B167" s="32"/>
      <c r="C167" s="137" t="s">
        <v>405</v>
      </c>
      <c r="D167" s="137" t="s">
        <v>243</v>
      </c>
      <c r="E167" s="138" t="s">
        <v>5081</v>
      </c>
      <c r="F167" s="139" t="s">
        <v>5082</v>
      </c>
      <c r="G167" s="140" t="s">
        <v>299</v>
      </c>
      <c r="H167" s="141">
        <v>135</v>
      </c>
      <c r="I167" s="142"/>
      <c r="J167" s="143">
        <f t="shared" si="10"/>
        <v>0</v>
      </c>
      <c r="K167" s="144"/>
      <c r="L167" s="32"/>
      <c r="M167" s="145" t="s">
        <v>1</v>
      </c>
      <c r="N167" s="146" t="s">
        <v>39</v>
      </c>
      <c r="P167" s="147">
        <f t="shared" si="11"/>
        <v>0</v>
      </c>
      <c r="Q167" s="147">
        <v>6.0000000000000002E-5</v>
      </c>
      <c r="R167" s="147">
        <f t="shared" si="12"/>
        <v>8.0999999999999996E-3</v>
      </c>
      <c r="S167" s="147">
        <v>0</v>
      </c>
      <c r="T167" s="148">
        <f t="shared" si="13"/>
        <v>0</v>
      </c>
      <c r="AR167" s="149" t="s">
        <v>678</v>
      </c>
      <c r="AT167" s="149" t="s">
        <v>243</v>
      </c>
      <c r="AU167" s="149" t="s">
        <v>86</v>
      </c>
      <c r="AY167" s="17" t="s">
        <v>241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86</v>
      </c>
      <c r="BK167" s="150">
        <f t="shared" si="19"/>
        <v>0</v>
      </c>
      <c r="BL167" s="17" t="s">
        <v>678</v>
      </c>
      <c r="BM167" s="149" t="s">
        <v>5083</v>
      </c>
    </row>
    <row r="168" spans="2:65" s="1" customFormat="1" ht="33" customHeight="1">
      <c r="B168" s="32"/>
      <c r="C168" s="137" t="s">
        <v>410</v>
      </c>
      <c r="D168" s="137" t="s">
        <v>243</v>
      </c>
      <c r="E168" s="138" t="s">
        <v>5084</v>
      </c>
      <c r="F168" s="139" t="s">
        <v>5085</v>
      </c>
      <c r="G168" s="140" t="s">
        <v>327</v>
      </c>
      <c r="H168" s="141">
        <v>1</v>
      </c>
      <c r="I168" s="142"/>
      <c r="J168" s="143">
        <f t="shared" si="10"/>
        <v>0</v>
      </c>
      <c r="K168" s="144"/>
      <c r="L168" s="32"/>
      <c r="M168" s="145" t="s">
        <v>1</v>
      </c>
      <c r="N168" s="146" t="s">
        <v>39</v>
      </c>
      <c r="P168" s="147">
        <f t="shared" si="11"/>
        <v>0</v>
      </c>
      <c r="Q168" s="147">
        <v>0.32624999999999998</v>
      </c>
      <c r="R168" s="147">
        <f t="shared" si="12"/>
        <v>0.32624999999999998</v>
      </c>
      <c r="S168" s="147">
        <v>0</v>
      </c>
      <c r="T168" s="148">
        <f t="shared" si="13"/>
        <v>0</v>
      </c>
      <c r="AR168" s="149" t="s">
        <v>678</v>
      </c>
      <c r="AT168" s="149" t="s">
        <v>243</v>
      </c>
      <c r="AU168" s="149" t="s">
        <v>86</v>
      </c>
      <c r="AY168" s="17" t="s">
        <v>241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86</v>
      </c>
      <c r="BK168" s="150">
        <f t="shared" si="19"/>
        <v>0</v>
      </c>
      <c r="BL168" s="17" t="s">
        <v>678</v>
      </c>
      <c r="BM168" s="149" t="s">
        <v>5086</v>
      </c>
    </row>
    <row r="169" spans="2:65" s="1" customFormat="1" ht="37.75" customHeight="1">
      <c r="B169" s="32"/>
      <c r="C169" s="173" t="s">
        <v>415</v>
      </c>
      <c r="D169" s="173" t="s">
        <v>319</v>
      </c>
      <c r="E169" s="174" t="s">
        <v>5087</v>
      </c>
      <c r="F169" s="175" t="s">
        <v>5088</v>
      </c>
      <c r="G169" s="176" t="s">
        <v>327</v>
      </c>
      <c r="H169" s="177">
        <v>1</v>
      </c>
      <c r="I169" s="178"/>
      <c r="J169" s="179">
        <f t="shared" si="10"/>
        <v>0</v>
      </c>
      <c r="K169" s="180"/>
      <c r="L169" s="181"/>
      <c r="M169" s="182" t="s">
        <v>1</v>
      </c>
      <c r="N169" s="183" t="s">
        <v>39</v>
      </c>
      <c r="P169" s="147">
        <f t="shared" si="11"/>
        <v>0</v>
      </c>
      <c r="Q169" s="147">
        <v>5.8000000000000003E-2</v>
      </c>
      <c r="R169" s="147">
        <f t="shared" si="12"/>
        <v>5.8000000000000003E-2</v>
      </c>
      <c r="S169" s="147">
        <v>0</v>
      </c>
      <c r="T169" s="148">
        <f t="shared" si="13"/>
        <v>0</v>
      </c>
      <c r="AR169" s="149" t="s">
        <v>1047</v>
      </c>
      <c r="AT169" s="149" t="s">
        <v>319</v>
      </c>
      <c r="AU169" s="149" t="s">
        <v>86</v>
      </c>
      <c r="AY169" s="17" t="s">
        <v>241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86</v>
      </c>
      <c r="BK169" s="150">
        <f t="shared" si="19"/>
        <v>0</v>
      </c>
      <c r="BL169" s="17" t="s">
        <v>1047</v>
      </c>
      <c r="BM169" s="149" t="s">
        <v>5089</v>
      </c>
    </row>
    <row r="170" spans="2:65" s="1" customFormat="1" ht="24.25" customHeight="1">
      <c r="B170" s="32"/>
      <c r="C170" s="137" t="s">
        <v>420</v>
      </c>
      <c r="D170" s="137" t="s">
        <v>243</v>
      </c>
      <c r="E170" s="138" t="s">
        <v>5090</v>
      </c>
      <c r="F170" s="139" t="s">
        <v>5091</v>
      </c>
      <c r="G170" s="140" t="s">
        <v>282</v>
      </c>
      <c r="H170" s="141">
        <v>40.707000000000001</v>
      </c>
      <c r="I170" s="142"/>
      <c r="J170" s="143">
        <f t="shared" si="10"/>
        <v>0</v>
      </c>
      <c r="K170" s="144"/>
      <c r="L170" s="32"/>
      <c r="M170" s="145" t="s">
        <v>1</v>
      </c>
      <c r="N170" s="146" t="s">
        <v>39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678</v>
      </c>
      <c r="AT170" s="149" t="s">
        <v>243</v>
      </c>
      <c r="AU170" s="149" t="s">
        <v>86</v>
      </c>
      <c r="AY170" s="17" t="s">
        <v>241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86</v>
      </c>
      <c r="BK170" s="150">
        <f t="shared" si="19"/>
        <v>0</v>
      </c>
      <c r="BL170" s="17" t="s">
        <v>678</v>
      </c>
      <c r="BM170" s="149" t="s">
        <v>5092</v>
      </c>
    </row>
    <row r="171" spans="2:65" s="1" customFormat="1" ht="24.25" customHeight="1">
      <c r="B171" s="32"/>
      <c r="C171" s="137" t="s">
        <v>424</v>
      </c>
      <c r="D171" s="137" t="s">
        <v>243</v>
      </c>
      <c r="E171" s="138" t="s">
        <v>5093</v>
      </c>
      <c r="F171" s="139" t="s">
        <v>5094</v>
      </c>
      <c r="G171" s="140" t="s">
        <v>282</v>
      </c>
      <c r="H171" s="141">
        <v>40.707000000000001</v>
      </c>
      <c r="I171" s="142"/>
      <c r="J171" s="143">
        <f t="shared" si="10"/>
        <v>0</v>
      </c>
      <c r="K171" s="144"/>
      <c r="L171" s="32"/>
      <c r="M171" s="190" t="s">
        <v>1</v>
      </c>
      <c r="N171" s="191" t="s">
        <v>39</v>
      </c>
      <c r="O171" s="192"/>
      <c r="P171" s="193">
        <f t="shared" si="11"/>
        <v>0</v>
      </c>
      <c r="Q171" s="193">
        <v>0</v>
      </c>
      <c r="R171" s="193">
        <f t="shared" si="12"/>
        <v>0</v>
      </c>
      <c r="S171" s="193">
        <v>0</v>
      </c>
      <c r="T171" s="194">
        <f t="shared" si="13"/>
        <v>0</v>
      </c>
      <c r="AR171" s="149" t="s">
        <v>678</v>
      </c>
      <c r="AT171" s="149" t="s">
        <v>243</v>
      </c>
      <c r="AU171" s="149" t="s">
        <v>86</v>
      </c>
      <c r="AY171" s="17" t="s">
        <v>241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86</v>
      </c>
      <c r="BK171" s="150">
        <f t="shared" si="19"/>
        <v>0</v>
      </c>
      <c r="BL171" s="17" t="s">
        <v>678</v>
      </c>
      <c r="BM171" s="149" t="s">
        <v>5095</v>
      </c>
    </row>
    <row r="172" spans="2:65" s="1" customFormat="1" ht="7" customHeight="1"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32"/>
    </row>
  </sheetData>
  <sheetProtection algorithmName="SHA-512" hashValue="K4JOLrS9VZUP8Li0EDG9cQbdhYolhud7G1KEtiXOwzMVZUFSbEyKrztSChN6gjqy4k0pC9Zy0+4wxqjmFWMMWA==" saltValue="87IT2Mric9We6KbNBwzZDDCTu/fkyJ/J7zs5MlCR2l0ddR+0Xt5Sylv3qo1Q1bw98dCq3+neQCLbhDFQDxxFWQ==" spinCount="100000" sheet="1" objects="1" scenarios="1" formatColumns="0" formatRows="0" autoFilter="0"/>
  <autoFilter ref="C123:K171" xr:uid="{00000000-0009-0000-0000-00001B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77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163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5096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ROUND(J128,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ROUND((SUM(BE128:BE176)),  2)</f>
        <v>0</v>
      </c>
      <c r="I35" s="96">
        <v>0.21</v>
      </c>
      <c r="J35" s="86">
        <f>ROUND(((SUM(BE128:BE176))*I35),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ROUND((SUM(BF128:BF176)),  2)</f>
        <v>0</v>
      </c>
      <c r="I36" s="96">
        <v>0.12</v>
      </c>
      <c r="J36" s="86">
        <f>ROUND(((SUM(BF128:BF176))*I36),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ROUND((SUM(BG128:BG176)),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ROUND((SUM(BH128:BH176)),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ROUND((SUM(BI128:BI176)),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00557 - SO03, SO04 - pergoly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J128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184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20" customHeight="1">
      <c r="B100" s="112"/>
      <c r="D100" s="113" t="s">
        <v>185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20" customHeight="1">
      <c r="B101" s="112"/>
      <c r="D101" s="113" t="s">
        <v>3652</v>
      </c>
      <c r="E101" s="114"/>
      <c r="F101" s="114"/>
      <c r="G101" s="114"/>
      <c r="H101" s="114"/>
      <c r="I101" s="114"/>
      <c r="J101" s="115">
        <f>J139</f>
        <v>0</v>
      </c>
      <c r="L101" s="112"/>
    </row>
    <row r="102" spans="2:47" s="9" customFormat="1" ht="20" customHeight="1">
      <c r="B102" s="112"/>
      <c r="D102" s="113" t="s">
        <v>189</v>
      </c>
      <c r="E102" s="114"/>
      <c r="F102" s="114"/>
      <c r="G102" s="114"/>
      <c r="H102" s="114"/>
      <c r="I102" s="114"/>
      <c r="J102" s="115">
        <f>J150</f>
        <v>0</v>
      </c>
      <c r="L102" s="112"/>
    </row>
    <row r="103" spans="2:47" s="9" customFormat="1" ht="20" customHeight="1">
      <c r="B103" s="112"/>
      <c r="D103" s="113" t="s">
        <v>192</v>
      </c>
      <c r="E103" s="114"/>
      <c r="F103" s="114"/>
      <c r="G103" s="114"/>
      <c r="H103" s="114"/>
      <c r="I103" s="114"/>
      <c r="J103" s="115">
        <f>J162</f>
        <v>0</v>
      </c>
      <c r="L103" s="112"/>
    </row>
    <row r="104" spans="2:47" s="9" customFormat="1" ht="20" customHeight="1">
      <c r="B104" s="112"/>
      <c r="D104" s="113" t="s">
        <v>193</v>
      </c>
      <c r="E104" s="114"/>
      <c r="F104" s="114"/>
      <c r="G104" s="114"/>
      <c r="H104" s="114"/>
      <c r="I104" s="114"/>
      <c r="J104" s="115">
        <f>J168</f>
        <v>0</v>
      </c>
      <c r="L104" s="112"/>
    </row>
    <row r="105" spans="2:47" s="8" customFormat="1" ht="25" customHeight="1">
      <c r="B105" s="108"/>
      <c r="D105" s="109" t="s">
        <v>194</v>
      </c>
      <c r="E105" s="110"/>
      <c r="F105" s="110"/>
      <c r="G105" s="110"/>
      <c r="H105" s="110"/>
      <c r="I105" s="110"/>
      <c r="J105" s="111">
        <f>J170</f>
        <v>0</v>
      </c>
      <c r="L105" s="108"/>
    </row>
    <row r="106" spans="2:47" s="9" customFormat="1" ht="20" customHeight="1">
      <c r="B106" s="112"/>
      <c r="D106" s="113" t="s">
        <v>219</v>
      </c>
      <c r="E106" s="114"/>
      <c r="F106" s="114"/>
      <c r="G106" s="114"/>
      <c r="H106" s="114"/>
      <c r="I106" s="114"/>
      <c r="J106" s="115">
        <f>J171</f>
        <v>0</v>
      </c>
      <c r="L106" s="112"/>
    </row>
    <row r="107" spans="2:47" s="1" customFormat="1" ht="21.75" customHeight="1">
      <c r="B107" s="32"/>
      <c r="L107" s="32"/>
    </row>
    <row r="108" spans="2:47" s="1" customFormat="1" ht="7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7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5" customHeight="1">
      <c r="B113" s="32"/>
      <c r="C113" s="21" t="s">
        <v>226</v>
      </c>
      <c r="L113" s="32"/>
    </row>
    <row r="114" spans="2:63" s="1" customFormat="1" ht="7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1" t="str">
        <f>E7</f>
        <v>Rozšíření kom.soc. služeb CSS Stod</v>
      </c>
      <c r="F116" s="242"/>
      <c r="G116" s="242"/>
      <c r="H116" s="242"/>
      <c r="L116" s="32"/>
    </row>
    <row r="117" spans="2:63" ht="12" customHeight="1">
      <c r="B117" s="20"/>
      <c r="C117" s="27" t="s">
        <v>175</v>
      </c>
      <c r="L117" s="20"/>
    </row>
    <row r="118" spans="2:63" s="1" customFormat="1" ht="16.5" customHeight="1">
      <c r="B118" s="32"/>
      <c r="E118" s="241" t="s">
        <v>176</v>
      </c>
      <c r="F118" s="240"/>
      <c r="G118" s="240"/>
      <c r="H118" s="240"/>
      <c r="L118" s="32"/>
    </row>
    <row r="119" spans="2:63" s="1" customFormat="1" ht="12" customHeight="1">
      <c r="B119" s="32"/>
      <c r="C119" s="27" t="s">
        <v>177</v>
      </c>
      <c r="L119" s="32"/>
    </row>
    <row r="120" spans="2:63" s="1" customFormat="1" ht="16.5" customHeight="1">
      <c r="B120" s="32"/>
      <c r="E120" s="205" t="str">
        <f>E11</f>
        <v>00557 - SO03, SO04 - pergoly</v>
      </c>
      <c r="F120" s="240"/>
      <c r="G120" s="240"/>
      <c r="H120" s="240"/>
      <c r="L120" s="32"/>
    </row>
    <row r="121" spans="2:63" s="1" customFormat="1" ht="7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 xml:space="preserve"> </v>
      </c>
      <c r="I122" s="27" t="s">
        <v>22</v>
      </c>
      <c r="J122" s="52" t="str">
        <f>IF(J14="","",J14)</f>
        <v>27. 10. 2024</v>
      </c>
      <c r="L122" s="32"/>
    </row>
    <row r="123" spans="2:63" s="1" customFormat="1" ht="7" customHeight="1">
      <c r="B123" s="32"/>
      <c r="L123" s="32"/>
    </row>
    <row r="124" spans="2:63" s="1" customFormat="1" ht="15.25" customHeight="1">
      <c r="B124" s="32"/>
      <c r="C124" s="27" t="s">
        <v>24</v>
      </c>
      <c r="F124" s="25" t="str">
        <f>E17</f>
        <v xml:space="preserve"> </v>
      </c>
      <c r="I124" s="27" t="s">
        <v>29</v>
      </c>
      <c r="J124" s="30" t="str">
        <f>E23</f>
        <v xml:space="preserve"> </v>
      </c>
      <c r="L124" s="32"/>
    </row>
    <row r="125" spans="2:63" s="1" customFormat="1" ht="15.25" customHeight="1">
      <c r="B125" s="32"/>
      <c r="C125" s="27" t="s">
        <v>27</v>
      </c>
      <c r="F125" s="25" t="str">
        <f>IF(E20="","",E20)</f>
        <v>Vyplň údaj</v>
      </c>
      <c r="I125" s="27" t="s">
        <v>31</v>
      </c>
      <c r="J125" s="30" t="str">
        <f>E26</f>
        <v xml:space="preserve"> </v>
      </c>
      <c r="L125" s="32"/>
    </row>
    <row r="126" spans="2:63" s="1" customFormat="1" ht="10.25" customHeight="1">
      <c r="B126" s="32"/>
      <c r="L126" s="32"/>
    </row>
    <row r="127" spans="2:63" s="10" customFormat="1" ht="29.25" customHeight="1">
      <c r="B127" s="116"/>
      <c r="C127" s="117" t="s">
        <v>227</v>
      </c>
      <c r="D127" s="118" t="s">
        <v>58</v>
      </c>
      <c r="E127" s="118" t="s">
        <v>54</v>
      </c>
      <c r="F127" s="118" t="s">
        <v>55</v>
      </c>
      <c r="G127" s="118" t="s">
        <v>228</v>
      </c>
      <c r="H127" s="118" t="s">
        <v>229</v>
      </c>
      <c r="I127" s="118" t="s">
        <v>230</v>
      </c>
      <c r="J127" s="119" t="s">
        <v>181</v>
      </c>
      <c r="K127" s="120" t="s">
        <v>231</v>
      </c>
      <c r="L127" s="116"/>
      <c r="M127" s="59" t="s">
        <v>1</v>
      </c>
      <c r="N127" s="60" t="s">
        <v>37</v>
      </c>
      <c r="O127" s="60" t="s">
        <v>232</v>
      </c>
      <c r="P127" s="60" t="s">
        <v>233</v>
      </c>
      <c r="Q127" s="60" t="s">
        <v>234</v>
      </c>
      <c r="R127" s="60" t="s">
        <v>235</v>
      </c>
      <c r="S127" s="60" t="s">
        <v>236</v>
      </c>
      <c r="T127" s="61" t="s">
        <v>237</v>
      </c>
    </row>
    <row r="128" spans="2:63" s="1" customFormat="1" ht="22.75" customHeight="1">
      <c r="B128" s="32"/>
      <c r="C128" s="64" t="s">
        <v>238</v>
      </c>
      <c r="J128" s="121">
        <f>BK128</f>
        <v>0</v>
      </c>
      <c r="L128" s="32"/>
      <c r="M128" s="62"/>
      <c r="N128" s="53"/>
      <c r="O128" s="53"/>
      <c r="P128" s="122">
        <f>P129+P170</f>
        <v>0</v>
      </c>
      <c r="Q128" s="53"/>
      <c r="R128" s="122">
        <f>R129+R170</f>
        <v>17.0298327</v>
      </c>
      <c r="S128" s="53"/>
      <c r="T128" s="123">
        <f>T129+T170</f>
        <v>0</v>
      </c>
      <c r="AT128" s="17" t="s">
        <v>72</v>
      </c>
      <c r="AU128" s="17" t="s">
        <v>183</v>
      </c>
      <c r="BK128" s="124">
        <f>BK129+BK170</f>
        <v>0</v>
      </c>
    </row>
    <row r="129" spans="2:65" s="11" customFormat="1" ht="26" customHeight="1">
      <c r="B129" s="125"/>
      <c r="D129" s="126" t="s">
        <v>72</v>
      </c>
      <c r="E129" s="127" t="s">
        <v>239</v>
      </c>
      <c r="F129" s="127" t="s">
        <v>240</v>
      </c>
      <c r="I129" s="128"/>
      <c r="J129" s="129">
        <f>BK129</f>
        <v>0</v>
      </c>
      <c r="L129" s="125"/>
      <c r="M129" s="130"/>
      <c r="P129" s="131">
        <f>P130+P139+P150+P162+P168</f>
        <v>0</v>
      </c>
      <c r="R129" s="131">
        <f>R130+R139+R150+R162+R168</f>
        <v>16.983132699999999</v>
      </c>
      <c r="T129" s="132">
        <f>T130+T139+T150+T162+T168</f>
        <v>0</v>
      </c>
      <c r="AR129" s="126" t="s">
        <v>80</v>
      </c>
      <c r="AT129" s="133" t="s">
        <v>72</v>
      </c>
      <c r="AU129" s="133" t="s">
        <v>73</v>
      </c>
      <c r="AY129" s="126" t="s">
        <v>241</v>
      </c>
      <c r="BK129" s="134">
        <f>BK130+BK139+BK150+BK162+BK168</f>
        <v>0</v>
      </c>
    </row>
    <row r="130" spans="2:65" s="11" customFormat="1" ht="22.75" customHeight="1">
      <c r="B130" s="125"/>
      <c r="D130" s="126" t="s">
        <v>72</v>
      </c>
      <c r="E130" s="135" t="s">
        <v>80</v>
      </c>
      <c r="F130" s="135" t="s">
        <v>242</v>
      </c>
      <c r="I130" s="128"/>
      <c r="J130" s="136">
        <f>BK130</f>
        <v>0</v>
      </c>
      <c r="L130" s="125"/>
      <c r="M130" s="130"/>
      <c r="P130" s="131">
        <f>SUM(P131:P138)</f>
        <v>0</v>
      </c>
      <c r="R130" s="131">
        <f>SUM(R131:R138)</f>
        <v>0</v>
      </c>
      <c r="T130" s="132">
        <f>SUM(T131:T138)</f>
        <v>0</v>
      </c>
      <c r="AR130" s="126" t="s">
        <v>80</v>
      </c>
      <c r="AT130" s="133" t="s">
        <v>72</v>
      </c>
      <c r="AU130" s="133" t="s">
        <v>80</v>
      </c>
      <c r="AY130" s="126" t="s">
        <v>241</v>
      </c>
      <c r="BK130" s="134">
        <f>SUM(BK131:BK138)</f>
        <v>0</v>
      </c>
    </row>
    <row r="131" spans="2:65" s="1" customFormat="1" ht="24.25" customHeight="1">
      <c r="B131" s="32"/>
      <c r="C131" s="137" t="s">
        <v>80</v>
      </c>
      <c r="D131" s="137" t="s">
        <v>243</v>
      </c>
      <c r="E131" s="138" t="s">
        <v>5097</v>
      </c>
      <c r="F131" s="139" t="s">
        <v>5098</v>
      </c>
      <c r="G131" s="140" t="s">
        <v>246</v>
      </c>
      <c r="H131" s="141">
        <v>72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247</v>
      </c>
      <c r="AT131" s="149" t="s">
        <v>243</v>
      </c>
      <c r="AU131" s="149" t="s">
        <v>86</v>
      </c>
      <c r="AY131" s="17" t="s">
        <v>241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247</v>
      </c>
      <c r="BM131" s="149" t="s">
        <v>5099</v>
      </c>
    </row>
    <row r="132" spans="2:65" s="12" customFormat="1" ht="12">
      <c r="B132" s="151"/>
      <c r="D132" s="152" t="s">
        <v>249</v>
      </c>
      <c r="E132" s="153" t="s">
        <v>1</v>
      </c>
      <c r="F132" s="154" t="s">
        <v>5100</v>
      </c>
      <c r="H132" s="155">
        <v>72</v>
      </c>
      <c r="I132" s="156"/>
      <c r="L132" s="151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30</v>
      </c>
      <c r="AX132" s="12" t="s">
        <v>80</v>
      </c>
      <c r="AY132" s="153" t="s">
        <v>241</v>
      </c>
    </row>
    <row r="133" spans="2:65" s="1" customFormat="1" ht="33" customHeight="1">
      <c r="B133" s="32"/>
      <c r="C133" s="137" t="s">
        <v>86</v>
      </c>
      <c r="D133" s="137" t="s">
        <v>243</v>
      </c>
      <c r="E133" s="138" t="s">
        <v>5101</v>
      </c>
      <c r="F133" s="139" t="s">
        <v>5102</v>
      </c>
      <c r="G133" s="140" t="s">
        <v>254</v>
      </c>
      <c r="H133" s="141">
        <v>2</v>
      </c>
      <c r="I133" s="142"/>
      <c r="J133" s="143">
        <f>ROUND(I133*H133,2)</f>
        <v>0</v>
      </c>
      <c r="K133" s="144"/>
      <c r="L133" s="32"/>
      <c r="M133" s="145" t="s">
        <v>1</v>
      </c>
      <c r="N133" s="146" t="s">
        <v>39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247</v>
      </c>
      <c r="AT133" s="149" t="s">
        <v>243</v>
      </c>
      <c r="AU133" s="149" t="s">
        <v>86</v>
      </c>
      <c r="AY133" s="17" t="s">
        <v>241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86</v>
      </c>
      <c r="BK133" s="150">
        <f>ROUND(I133*H133,2)</f>
        <v>0</v>
      </c>
      <c r="BL133" s="17" t="s">
        <v>247</v>
      </c>
      <c r="BM133" s="149" t="s">
        <v>5103</v>
      </c>
    </row>
    <row r="134" spans="2:65" s="12" customFormat="1" ht="12">
      <c r="B134" s="151"/>
      <c r="D134" s="152" t="s">
        <v>249</v>
      </c>
      <c r="E134" s="153" t="s">
        <v>1</v>
      </c>
      <c r="F134" s="154" t="s">
        <v>5104</v>
      </c>
      <c r="H134" s="155">
        <v>2</v>
      </c>
      <c r="I134" s="156"/>
      <c r="L134" s="151"/>
      <c r="M134" s="157"/>
      <c r="T134" s="158"/>
      <c r="AT134" s="153" t="s">
        <v>249</v>
      </c>
      <c r="AU134" s="153" t="s">
        <v>86</v>
      </c>
      <c r="AV134" s="12" t="s">
        <v>86</v>
      </c>
      <c r="AW134" s="12" t="s">
        <v>30</v>
      </c>
      <c r="AX134" s="12" t="s">
        <v>73</v>
      </c>
      <c r="AY134" s="153" t="s">
        <v>241</v>
      </c>
    </row>
    <row r="135" spans="2:65" s="13" customFormat="1" ht="12">
      <c r="B135" s="159"/>
      <c r="D135" s="152" t="s">
        <v>249</v>
      </c>
      <c r="E135" s="160" t="s">
        <v>1</v>
      </c>
      <c r="F135" s="161" t="s">
        <v>251</v>
      </c>
      <c r="H135" s="162">
        <v>2</v>
      </c>
      <c r="I135" s="163"/>
      <c r="L135" s="159"/>
      <c r="M135" s="164"/>
      <c r="T135" s="165"/>
      <c r="AT135" s="160" t="s">
        <v>249</v>
      </c>
      <c r="AU135" s="160" t="s">
        <v>86</v>
      </c>
      <c r="AV135" s="13" t="s">
        <v>247</v>
      </c>
      <c r="AW135" s="13" t="s">
        <v>30</v>
      </c>
      <c r="AX135" s="13" t="s">
        <v>80</v>
      </c>
      <c r="AY135" s="160" t="s">
        <v>241</v>
      </c>
    </row>
    <row r="136" spans="2:65" s="1" customFormat="1" ht="24.25" customHeight="1">
      <c r="B136" s="32"/>
      <c r="C136" s="137" t="s">
        <v>258</v>
      </c>
      <c r="D136" s="137" t="s">
        <v>243</v>
      </c>
      <c r="E136" s="138" t="s">
        <v>291</v>
      </c>
      <c r="F136" s="139" t="s">
        <v>292</v>
      </c>
      <c r="G136" s="140" t="s">
        <v>246</v>
      </c>
      <c r="H136" s="141">
        <v>72</v>
      </c>
      <c r="I136" s="142"/>
      <c r="J136" s="143">
        <f>ROUND(I136*H136,2)</f>
        <v>0</v>
      </c>
      <c r="K136" s="144"/>
      <c r="L136" s="32"/>
      <c r="M136" s="145" t="s">
        <v>1</v>
      </c>
      <c r="N136" s="146" t="s">
        <v>39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247</v>
      </c>
      <c r="AT136" s="149" t="s">
        <v>243</v>
      </c>
      <c r="AU136" s="149" t="s">
        <v>86</v>
      </c>
      <c r="AY136" s="17" t="s">
        <v>241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86</v>
      </c>
      <c r="BK136" s="150">
        <f>ROUND(I136*H136,2)</f>
        <v>0</v>
      </c>
      <c r="BL136" s="17" t="s">
        <v>247</v>
      </c>
      <c r="BM136" s="149" t="s">
        <v>5105</v>
      </c>
    </row>
    <row r="137" spans="2:65" s="12" customFormat="1" ht="12">
      <c r="B137" s="151"/>
      <c r="D137" s="152" t="s">
        <v>249</v>
      </c>
      <c r="E137" s="153" t="s">
        <v>1</v>
      </c>
      <c r="F137" s="154" t="s">
        <v>5100</v>
      </c>
      <c r="H137" s="155">
        <v>72</v>
      </c>
      <c r="I137" s="156"/>
      <c r="L137" s="151"/>
      <c r="M137" s="157"/>
      <c r="T137" s="158"/>
      <c r="AT137" s="153" t="s">
        <v>249</v>
      </c>
      <c r="AU137" s="153" t="s">
        <v>86</v>
      </c>
      <c r="AV137" s="12" t="s">
        <v>86</v>
      </c>
      <c r="AW137" s="12" t="s">
        <v>30</v>
      </c>
      <c r="AX137" s="12" t="s">
        <v>73</v>
      </c>
      <c r="AY137" s="153" t="s">
        <v>241</v>
      </c>
    </row>
    <row r="138" spans="2:65" s="13" customFormat="1" ht="12">
      <c r="B138" s="159"/>
      <c r="D138" s="152" t="s">
        <v>249</v>
      </c>
      <c r="E138" s="160" t="s">
        <v>1</v>
      </c>
      <c r="F138" s="161" t="s">
        <v>251</v>
      </c>
      <c r="H138" s="162">
        <v>72</v>
      </c>
      <c r="I138" s="163"/>
      <c r="L138" s="159"/>
      <c r="M138" s="164"/>
      <c r="T138" s="165"/>
      <c r="AT138" s="160" t="s">
        <v>249</v>
      </c>
      <c r="AU138" s="160" t="s">
        <v>86</v>
      </c>
      <c r="AV138" s="13" t="s">
        <v>247</v>
      </c>
      <c r="AW138" s="13" t="s">
        <v>30</v>
      </c>
      <c r="AX138" s="13" t="s">
        <v>80</v>
      </c>
      <c r="AY138" s="160" t="s">
        <v>241</v>
      </c>
    </row>
    <row r="139" spans="2:65" s="11" customFormat="1" ht="22.75" customHeight="1">
      <c r="B139" s="125"/>
      <c r="D139" s="126" t="s">
        <v>72</v>
      </c>
      <c r="E139" s="135" t="s">
        <v>86</v>
      </c>
      <c r="F139" s="135" t="s">
        <v>3685</v>
      </c>
      <c r="I139" s="128"/>
      <c r="J139" s="136">
        <f>BK139</f>
        <v>0</v>
      </c>
      <c r="L139" s="125"/>
      <c r="M139" s="130"/>
      <c r="P139" s="131">
        <f>SUM(P140:P149)</f>
        <v>0</v>
      </c>
      <c r="R139" s="131">
        <f>SUM(R140:R149)</f>
        <v>5.3832699999999997E-2</v>
      </c>
      <c r="T139" s="132">
        <f>SUM(T140:T149)</f>
        <v>0</v>
      </c>
      <c r="AR139" s="126" t="s">
        <v>80</v>
      </c>
      <c r="AT139" s="133" t="s">
        <v>72</v>
      </c>
      <c r="AU139" s="133" t="s">
        <v>80</v>
      </c>
      <c r="AY139" s="126" t="s">
        <v>241</v>
      </c>
      <c r="BK139" s="134">
        <f>SUM(BK140:BK149)</f>
        <v>0</v>
      </c>
    </row>
    <row r="140" spans="2:65" s="1" customFormat="1" ht="24.25" customHeight="1">
      <c r="B140" s="32"/>
      <c r="C140" s="137" t="s">
        <v>247</v>
      </c>
      <c r="D140" s="137" t="s">
        <v>243</v>
      </c>
      <c r="E140" s="138" t="s">
        <v>311</v>
      </c>
      <c r="F140" s="139" t="s">
        <v>312</v>
      </c>
      <c r="G140" s="140" t="s">
        <v>246</v>
      </c>
      <c r="H140" s="141">
        <v>50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1.3999999999999999E-4</v>
      </c>
      <c r="R140" s="147">
        <f>Q140*H140</f>
        <v>6.9999999999999993E-3</v>
      </c>
      <c r="S140" s="147">
        <v>0</v>
      </c>
      <c r="T140" s="148">
        <f>S140*H140</f>
        <v>0</v>
      </c>
      <c r="AR140" s="149" t="s">
        <v>247</v>
      </c>
      <c r="AT140" s="149" t="s">
        <v>243</v>
      </c>
      <c r="AU140" s="149" t="s">
        <v>86</v>
      </c>
      <c r="AY140" s="17" t="s">
        <v>241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247</v>
      </c>
      <c r="BM140" s="149" t="s">
        <v>5106</v>
      </c>
    </row>
    <row r="141" spans="2:65" s="12" customFormat="1" ht="12">
      <c r="B141" s="151"/>
      <c r="D141" s="152" t="s">
        <v>249</v>
      </c>
      <c r="E141" s="153" t="s">
        <v>1</v>
      </c>
      <c r="F141" s="154" t="s">
        <v>5107</v>
      </c>
      <c r="H141" s="155">
        <v>50</v>
      </c>
      <c r="I141" s="156"/>
      <c r="L141" s="151"/>
      <c r="M141" s="157"/>
      <c r="T141" s="158"/>
      <c r="AT141" s="153" t="s">
        <v>249</v>
      </c>
      <c r="AU141" s="153" t="s">
        <v>86</v>
      </c>
      <c r="AV141" s="12" t="s">
        <v>86</v>
      </c>
      <c r="AW141" s="12" t="s">
        <v>30</v>
      </c>
      <c r="AX141" s="12" t="s">
        <v>73</v>
      </c>
      <c r="AY141" s="153" t="s">
        <v>241</v>
      </c>
    </row>
    <row r="142" spans="2:65" s="13" customFormat="1" ht="12">
      <c r="B142" s="159"/>
      <c r="D142" s="152" t="s">
        <v>249</v>
      </c>
      <c r="E142" s="160" t="s">
        <v>1</v>
      </c>
      <c r="F142" s="161" t="s">
        <v>251</v>
      </c>
      <c r="H142" s="162">
        <v>50</v>
      </c>
      <c r="I142" s="163"/>
      <c r="L142" s="159"/>
      <c r="M142" s="164"/>
      <c r="T142" s="165"/>
      <c r="AT142" s="160" t="s">
        <v>249</v>
      </c>
      <c r="AU142" s="160" t="s">
        <v>86</v>
      </c>
      <c r="AV142" s="13" t="s">
        <v>247</v>
      </c>
      <c r="AW142" s="13" t="s">
        <v>30</v>
      </c>
      <c r="AX142" s="13" t="s">
        <v>80</v>
      </c>
      <c r="AY142" s="160" t="s">
        <v>241</v>
      </c>
    </row>
    <row r="143" spans="2:65" s="1" customFormat="1" ht="24.25" customHeight="1">
      <c r="B143" s="32"/>
      <c r="C143" s="173" t="s">
        <v>269</v>
      </c>
      <c r="D143" s="173" t="s">
        <v>319</v>
      </c>
      <c r="E143" s="174" t="s">
        <v>320</v>
      </c>
      <c r="F143" s="175" t="s">
        <v>321</v>
      </c>
      <c r="G143" s="176" t="s">
        <v>246</v>
      </c>
      <c r="H143" s="177">
        <v>68.108999999999995</v>
      </c>
      <c r="I143" s="178"/>
      <c r="J143" s="179">
        <f>ROUND(I143*H143,2)</f>
        <v>0</v>
      </c>
      <c r="K143" s="180"/>
      <c r="L143" s="181"/>
      <c r="M143" s="182" t="s">
        <v>1</v>
      </c>
      <c r="N143" s="183" t="s">
        <v>39</v>
      </c>
      <c r="P143" s="147">
        <f>O143*H143</f>
        <v>0</v>
      </c>
      <c r="Q143" s="147">
        <v>2.9999999999999997E-4</v>
      </c>
      <c r="R143" s="147">
        <f>Q143*H143</f>
        <v>2.0432699999999998E-2</v>
      </c>
      <c r="S143" s="147">
        <v>0</v>
      </c>
      <c r="T143" s="148">
        <f>S143*H143</f>
        <v>0</v>
      </c>
      <c r="AR143" s="149" t="s">
        <v>285</v>
      </c>
      <c r="AT143" s="149" t="s">
        <v>319</v>
      </c>
      <c r="AU143" s="149" t="s">
        <v>86</v>
      </c>
      <c r="AY143" s="17" t="s">
        <v>241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247</v>
      </c>
      <c r="BM143" s="149" t="s">
        <v>5108</v>
      </c>
    </row>
    <row r="144" spans="2:65" s="12" customFormat="1" ht="12">
      <c r="B144" s="151"/>
      <c r="D144" s="152" t="s">
        <v>249</v>
      </c>
      <c r="E144" s="153" t="s">
        <v>1</v>
      </c>
      <c r="F144" s="154" t="s">
        <v>5109</v>
      </c>
      <c r="H144" s="155">
        <v>57.5</v>
      </c>
      <c r="I144" s="156"/>
      <c r="L144" s="151"/>
      <c r="M144" s="157"/>
      <c r="T144" s="158"/>
      <c r="AT144" s="153" t="s">
        <v>249</v>
      </c>
      <c r="AU144" s="153" t="s">
        <v>86</v>
      </c>
      <c r="AV144" s="12" t="s">
        <v>86</v>
      </c>
      <c r="AW144" s="12" t="s">
        <v>30</v>
      </c>
      <c r="AX144" s="12" t="s">
        <v>73</v>
      </c>
      <c r="AY144" s="153" t="s">
        <v>241</v>
      </c>
    </row>
    <row r="145" spans="2:65" s="13" customFormat="1" ht="12">
      <c r="B145" s="159"/>
      <c r="D145" s="152" t="s">
        <v>249</v>
      </c>
      <c r="E145" s="160" t="s">
        <v>1</v>
      </c>
      <c r="F145" s="161" t="s">
        <v>251</v>
      </c>
      <c r="H145" s="162">
        <v>57.5</v>
      </c>
      <c r="I145" s="163"/>
      <c r="L145" s="159"/>
      <c r="M145" s="164"/>
      <c r="T145" s="165"/>
      <c r="AT145" s="160" t="s">
        <v>249</v>
      </c>
      <c r="AU145" s="160" t="s">
        <v>86</v>
      </c>
      <c r="AV145" s="13" t="s">
        <v>247</v>
      </c>
      <c r="AW145" s="13" t="s">
        <v>30</v>
      </c>
      <c r="AX145" s="13" t="s">
        <v>73</v>
      </c>
      <c r="AY145" s="160" t="s">
        <v>241</v>
      </c>
    </row>
    <row r="146" spans="2:65" s="12" customFormat="1" ht="12">
      <c r="B146" s="151"/>
      <c r="D146" s="152" t="s">
        <v>249</v>
      </c>
      <c r="E146" s="153" t="s">
        <v>1</v>
      </c>
      <c r="F146" s="154" t="s">
        <v>5110</v>
      </c>
      <c r="H146" s="155">
        <v>68.108999999999995</v>
      </c>
      <c r="I146" s="156"/>
      <c r="L146" s="151"/>
      <c r="M146" s="157"/>
      <c r="T146" s="158"/>
      <c r="AT146" s="153" t="s">
        <v>249</v>
      </c>
      <c r="AU146" s="153" t="s">
        <v>86</v>
      </c>
      <c r="AV146" s="12" t="s">
        <v>86</v>
      </c>
      <c r="AW146" s="12" t="s">
        <v>30</v>
      </c>
      <c r="AX146" s="12" t="s">
        <v>80</v>
      </c>
      <c r="AY146" s="153" t="s">
        <v>241</v>
      </c>
    </row>
    <row r="147" spans="2:65" s="1" customFormat="1" ht="24.25" customHeight="1">
      <c r="B147" s="32"/>
      <c r="C147" s="137" t="s">
        <v>274</v>
      </c>
      <c r="D147" s="137" t="s">
        <v>243</v>
      </c>
      <c r="E147" s="138" t="s">
        <v>325</v>
      </c>
      <c r="F147" s="139" t="s">
        <v>326</v>
      </c>
      <c r="G147" s="140" t="s">
        <v>327</v>
      </c>
      <c r="H147" s="141">
        <v>8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39</v>
      </c>
      <c r="P147" s="147">
        <f>O147*H147</f>
        <v>0</v>
      </c>
      <c r="Q147" s="147">
        <v>3.3E-3</v>
      </c>
      <c r="R147" s="147">
        <f>Q147*H147</f>
        <v>2.64E-2</v>
      </c>
      <c r="S147" s="147">
        <v>0</v>
      </c>
      <c r="T147" s="148">
        <f>S147*H147</f>
        <v>0</v>
      </c>
      <c r="AR147" s="149" t="s">
        <v>247</v>
      </c>
      <c r="AT147" s="149" t="s">
        <v>243</v>
      </c>
      <c r="AU147" s="149" t="s">
        <v>86</v>
      </c>
      <c r="AY147" s="17" t="s">
        <v>241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86</v>
      </c>
      <c r="BK147" s="150">
        <f>ROUND(I147*H147,2)</f>
        <v>0</v>
      </c>
      <c r="BL147" s="17" t="s">
        <v>247</v>
      </c>
      <c r="BM147" s="149" t="s">
        <v>5111</v>
      </c>
    </row>
    <row r="148" spans="2:65" s="12" customFormat="1" ht="12">
      <c r="B148" s="151"/>
      <c r="D148" s="152" t="s">
        <v>249</v>
      </c>
      <c r="E148" s="153" t="s">
        <v>1</v>
      </c>
      <c r="F148" s="154" t="s">
        <v>329</v>
      </c>
      <c r="H148" s="155">
        <v>8</v>
      </c>
      <c r="I148" s="156"/>
      <c r="L148" s="151"/>
      <c r="M148" s="157"/>
      <c r="T148" s="158"/>
      <c r="AT148" s="153" t="s">
        <v>249</v>
      </c>
      <c r="AU148" s="153" t="s">
        <v>86</v>
      </c>
      <c r="AV148" s="12" t="s">
        <v>86</v>
      </c>
      <c r="AW148" s="12" t="s">
        <v>30</v>
      </c>
      <c r="AX148" s="12" t="s">
        <v>73</v>
      </c>
      <c r="AY148" s="153" t="s">
        <v>241</v>
      </c>
    </row>
    <row r="149" spans="2:65" s="13" customFormat="1" ht="12">
      <c r="B149" s="159"/>
      <c r="D149" s="152" t="s">
        <v>249</v>
      </c>
      <c r="E149" s="160" t="s">
        <v>1</v>
      </c>
      <c r="F149" s="161" t="s">
        <v>251</v>
      </c>
      <c r="H149" s="162">
        <v>8</v>
      </c>
      <c r="I149" s="163"/>
      <c r="L149" s="159"/>
      <c r="M149" s="164"/>
      <c r="T149" s="165"/>
      <c r="AT149" s="160" t="s">
        <v>249</v>
      </c>
      <c r="AU149" s="160" t="s">
        <v>86</v>
      </c>
      <c r="AV149" s="13" t="s">
        <v>247</v>
      </c>
      <c r="AW149" s="13" t="s">
        <v>30</v>
      </c>
      <c r="AX149" s="13" t="s">
        <v>80</v>
      </c>
      <c r="AY149" s="160" t="s">
        <v>241</v>
      </c>
    </row>
    <row r="150" spans="2:65" s="11" customFormat="1" ht="22.75" customHeight="1">
      <c r="B150" s="125"/>
      <c r="D150" s="126" t="s">
        <v>72</v>
      </c>
      <c r="E150" s="135" t="s">
        <v>269</v>
      </c>
      <c r="F150" s="135" t="s">
        <v>606</v>
      </c>
      <c r="I150" s="128"/>
      <c r="J150" s="136">
        <f>BK150</f>
        <v>0</v>
      </c>
      <c r="L150" s="125"/>
      <c r="M150" s="130"/>
      <c r="P150" s="131">
        <f>SUM(P151:P161)</f>
        <v>0</v>
      </c>
      <c r="R150" s="131">
        <f>SUM(R151:R161)</f>
        <v>10.2805</v>
      </c>
      <c r="T150" s="132">
        <f>SUM(T151:T161)</f>
        <v>0</v>
      </c>
      <c r="AR150" s="126" t="s">
        <v>80</v>
      </c>
      <c r="AT150" s="133" t="s">
        <v>72</v>
      </c>
      <c r="AU150" s="133" t="s">
        <v>80</v>
      </c>
      <c r="AY150" s="126" t="s">
        <v>241</v>
      </c>
      <c r="BK150" s="134">
        <f>SUM(BK151:BK161)</f>
        <v>0</v>
      </c>
    </row>
    <row r="151" spans="2:65" s="1" customFormat="1" ht="24.25" customHeight="1">
      <c r="B151" s="32"/>
      <c r="C151" s="137" t="s">
        <v>279</v>
      </c>
      <c r="D151" s="137" t="s">
        <v>243</v>
      </c>
      <c r="E151" s="138" t="s">
        <v>612</v>
      </c>
      <c r="F151" s="139" t="s">
        <v>613</v>
      </c>
      <c r="G151" s="140" t="s">
        <v>246</v>
      </c>
      <c r="H151" s="141">
        <v>50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39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247</v>
      </c>
      <c r="AT151" s="149" t="s">
        <v>243</v>
      </c>
      <c r="AU151" s="149" t="s">
        <v>86</v>
      </c>
      <c r="AY151" s="17" t="s">
        <v>241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86</v>
      </c>
      <c r="BK151" s="150">
        <f>ROUND(I151*H151,2)</f>
        <v>0</v>
      </c>
      <c r="BL151" s="17" t="s">
        <v>247</v>
      </c>
      <c r="BM151" s="149" t="s">
        <v>5112</v>
      </c>
    </row>
    <row r="152" spans="2:65" s="12" customFormat="1" ht="12">
      <c r="B152" s="151"/>
      <c r="D152" s="152" t="s">
        <v>249</v>
      </c>
      <c r="E152" s="153" t="s">
        <v>1</v>
      </c>
      <c r="F152" s="154" t="s">
        <v>5107</v>
      </c>
      <c r="H152" s="155">
        <v>50</v>
      </c>
      <c r="I152" s="156"/>
      <c r="L152" s="151"/>
      <c r="M152" s="157"/>
      <c r="T152" s="158"/>
      <c r="AT152" s="153" t="s">
        <v>249</v>
      </c>
      <c r="AU152" s="153" t="s">
        <v>86</v>
      </c>
      <c r="AV152" s="12" t="s">
        <v>86</v>
      </c>
      <c r="AW152" s="12" t="s">
        <v>30</v>
      </c>
      <c r="AX152" s="12" t="s">
        <v>73</v>
      </c>
      <c r="AY152" s="153" t="s">
        <v>241</v>
      </c>
    </row>
    <row r="153" spans="2:65" s="13" customFormat="1" ht="12">
      <c r="B153" s="159"/>
      <c r="D153" s="152" t="s">
        <v>249</v>
      </c>
      <c r="E153" s="160" t="s">
        <v>1</v>
      </c>
      <c r="F153" s="161" t="s">
        <v>251</v>
      </c>
      <c r="H153" s="162">
        <v>50</v>
      </c>
      <c r="I153" s="163"/>
      <c r="L153" s="159"/>
      <c r="M153" s="164"/>
      <c r="T153" s="165"/>
      <c r="AT153" s="160" t="s">
        <v>249</v>
      </c>
      <c r="AU153" s="160" t="s">
        <v>86</v>
      </c>
      <c r="AV153" s="13" t="s">
        <v>247</v>
      </c>
      <c r="AW153" s="13" t="s">
        <v>30</v>
      </c>
      <c r="AX153" s="13" t="s">
        <v>80</v>
      </c>
      <c r="AY153" s="160" t="s">
        <v>241</v>
      </c>
    </row>
    <row r="154" spans="2:65" s="1" customFormat="1" ht="24.25" customHeight="1">
      <c r="B154" s="32"/>
      <c r="C154" s="137" t="s">
        <v>285</v>
      </c>
      <c r="D154" s="137" t="s">
        <v>243</v>
      </c>
      <c r="E154" s="138" t="s">
        <v>608</v>
      </c>
      <c r="F154" s="139" t="s">
        <v>609</v>
      </c>
      <c r="G154" s="140" t="s">
        <v>246</v>
      </c>
      <c r="H154" s="141">
        <v>50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39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247</v>
      </c>
      <c r="AT154" s="149" t="s">
        <v>243</v>
      </c>
      <c r="AU154" s="149" t="s">
        <v>86</v>
      </c>
      <c r="AY154" s="17" t="s">
        <v>241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86</v>
      </c>
      <c r="BK154" s="150">
        <f>ROUND(I154*H154,2)</f>
        <v>0</v>
      </c>
      <c r="BL154" s="17" t="s">
        <v>247</v>
      </c>
      <c r="BM154" s="149" t="s">
        <v>5113</v>
      </c>
    </row>
    <row r="155" spans="2:65" s="12" customFormat="1" ht="12">
      <c r="B155" s="151"/>
      <c r="D155" s="152" t="s">
        <v>249</v>
      </c>
      <c r="E155" s="153" t="s">
        <v>1</v>
      </c>
      <c r="F155" s="154" t="s">
        <v>5107</v>
      </c>
      <c r="H155" s="155">
        <v>50</v>
      </c>
      <c r="I155" s="156"/>
      <c r="L155" s="151"/>
      <c r="M155" s="157"/>
      <c r="T155" s="158"/>
      <c r="AT155" s="153" t="s">
        <v>249</v>
      </c>
      <c r="AU155" s="153" t="s">
        <v>86</v>
      </c>
      <c r="AV155" s="12" t="s">
        <v>86</v>
      </c>
      <c r="AW155" s="12" t="s">
        <v>30</v>
      </c>
      <c r="AX155" s="12" t="s">
        <v>73</v>
      </c>
      <c r="AY155" s="153" t="s">
        <v>241</v>
      </c>
    </row>
    <row r="156" spans="2:65" s="13" customFormat="1" ht="12">
      <c r="B156" s="159"/>
      <c r="D156" s="152" t="s">
        <v>249</v>
      </c>
      <c r="E156" s="160" t="s">
        <v>1</v>
      </c>
      <c r="F156" s="161" t="s">
        <v>251</v>
      </c>
      <c r="H156" s="162">
        <v>50</v>
      </c>
      <c r="I156" s="163"/>
      <c r="L156" s="159"/>
      <c r="M156" s="164"/>
      <c r="T156" s="165"/>
      <c r="AT156" s="160" t="s">
        <v>249</v>
      </c>
      <c r="AU156" s="160" t="s">
        <v>86</v>
      </c>
      <c r="AV156" s="13" t="s">
        <v>247</v>
      </c>
      <c r="AW156" s="13" t="s">
        <v>30</v>
      </c>
      <c r="AX156" s="13" t="s">
        <v>80</v>
      </c>
      <c r="AY156" s="160" t="s">
        <v>241</v>
      </c>
    </row>
    <row r="157" spans="2:65" s="1" customFormat="1" ht="24.25" customHeight="1">
      <c r="B157" s="32"/>
      <c r="C157" s="137" t="s">
        <v>290</v>
      </c>
      <c r="D157" s="137" t="s">
        <v>243</v>
      </c>
      <c r="E157" s="138" t="s">
        <v>621</v>
      </c>
      <c r="F157" s="139" t="s">
        <v>622</v>
      </c>
      <c r="G157" s="140" t="s">
        <v>246</v>
      </c>
      <c r="H157" s="141">
        <v>50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39</v>
      </c>
      <c r="P157" s="147">
        <f>O157*H157</f>
        <v>0</v>
      </c>
      <c r="Q157" s="147">
        <v>8.9219999999999994E-2</v>
      </c>
      <c r="R157" s="147">
        <f>Q157*H157</f>
        <v>4.4609999999999994</v>
      </c>
      <c r="S157" s="147">
        <v>0</v>
      </c>
      <c r="T157" s="148">
        <f>S157*H157</f>
        <v>0</v>
      </c>
      <c r="AR157" s="149" t="s">
        <v>247</v>
      </c>
      <c r="AT157" s="149" t="s">
        <v>243</v>
      </c>
      <c r="AU157" s="149" t="s">
        <v>86</v>
      </c>
      <c r="AY157" s="17" t="s">
        <v>241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86</v>
      </c>
      <c r="BK157" s="150">
        <f>ROUND(I157*H157,2)</f>
        <v>0</v>
      </c>
      <c r="BL157" s="17" t="s">
        <v>247</v>
      </c>
      <c r="BM157" s="149" t="s">
        <v>5114</v>
      </c>
    </row>
    <row r="158" spans="2:65" s="12" customFormat="1" ht="12">
      <c r="B158" s="151"/>
      <c r="D158" s="152" t="s">
        <v>249</v>
      </c>
      <c r="E158" s="153" t="s">
        <v>1</v>
      </c>
      <c r="F158" s="154" t="s">
        <v>5107</v>
      </c>
      <c r="H158" s="155">
        <v>50</v>
      </c>
      <c r="I158" s="156"/>
      <c r="L158" s="151"/>
      <c r="M158" s="157"/>
      <c r="T158" s="158"/>
      <c r="AT158" s="153" t="s">
        <v>249</v>
      </c>
      <c r="AU158" s="153" t="s">
        <v>86</v>
      </c>
      <c r="AV158" s="12" t="s">
        <v>86</v>
      </c>
      <c r="AW158" s="12" t="s">
        <v>30</v>
      </c>
      <c r="AX158" s="12" t="s">
        <v>73</v>
      </c>
      <c r="AY158" s="153" t="s">
        <v>241</v>
      </c>
    </row>
    <row r="159" spans="2:65" s="13" customFormat="1" ht="12">
      <c r="B159" s="159"/>
      <c r="D159" s="152" t="s">
        <v>249</v>
      </c>
      <c r="E159" s="160" t="s">
        <v>1</v>
      </c>
      <c r="F159" s="161" t="s">
        <v>251</v>
      </c>
      <c r="H159" s="162">
        <v>50</v>
      </c>
      <c r="I159" s="163"/>
      <c r="L159" s="159"/>
      <c r="M159" s="164"/>
      <c r="T159" s="165"/>
      <c r="AT159" s="160" t="s">
        <v>249</v>
      </c>
      <c r="AU159" s="160" t="s">
        <v>86</v>
      </c>
      <c r="AV159" s="13" t="s">
        <v>247</v>
      </c>
      <c r="AW159" s="13" t="s">
        <v>30</v>
      </c>
      <c r="AX159" s="13" t="s">
        <v>80</v>
      </c>
      <c r="AY159" s="160" t="s">
        <v>241</v>
      </c>
    </row>
    <row r="160" spans="2:65" s="1" customFormat="1" ht="24.25" customHeight="1">
      <c r="B160" s="32"/>
      <c r="C160" s="173" t="s">
        <v>296</v>
      </c>
      <c r="D160" s="173" t="s">
        <v>319</v>
      </c>
      <c r="E160" s="174" t="s">
        <v>625</v>
      </c>
      <c r="F160" s="175" t="s">
        <v>626</v>
      </c>
      <c r="G160" s="176" t="s">
        <v>246</v>
      </c>
      <c r="H160" s="177">
        <v>51.5</v>
      </c>
      <c r="I160" s="178"/>
      <c r="J160" s="179">
        <f>ROUND(I160*H160,2)</f>
        <v>0</v>
      </c>
      <c r="K160" s="180"/>
      <c r="L160" s="181"/>
      <c r="M160" s="182" t="s">
        <v>1</v>
      </c>
      <c r="N160" s="183" t="s">
        <v>39</v>
      </c>
      <c r="P160" s="147">
        <f>O160*H160</f>
        <v>0</v>
      </c>
      <c r="Q160" s="147">
        <v>0.113</v>
      </c>
      <c r="R160" s="147">
        <f>Q160*H160</f>
        <v>5.8195000000000006</v>
      </c>
      <c r="S160" s="147">
        <v>0</v>
      </c>
      <c r="T160" s="148">
        <f>S160*H160</f>
        <v>0</v>
      </c>
      <c r="AR160" s="149" t="s">
        <v>285</v>
      </c>
      <c r="AT160" s="149" t="s">
        <v>319</v>
      </c>
      <c r="AU160" s="149" t="s">
        <v>86</v>
      </c>
      <c r="AY160" s="17" t="s">
        <v>241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247</v>
      </c>
      <c r="BM160" s="149" t="s">
        <v>5115</v>
      </c>
    </row>
    <row r="161" spans="2:65" s="12" customFormat="1" ht="12">
      <c r="B161" s="151"/>
      <c r="D161" s="152" t="s">
        <v>249</v>
      </c>
      <c r="E161" s="153" t="s">
        <v>1</v>
      </c>
      <c r="F161" s="154" t="s">
        <v>5116</v>
      </c>
      <c r="H161" s="155">
        <v>51.5</v>
      </c>
      <c r="I161" s="156"/>
      <c r="L161" s="151"/>
      <c r="M161" s="157"/>
      <c r="T161" s="158"/>
      <c r="AT161" s="153" t="s">
        <v>249</v>
      </c>
      <c r="AU161" s="153" t="s">
        <v>86</v>
      </c>
      <c r="AV161" s="12" t="s">
        <v>86</v>
      </c>
      <c r="AW161" s="12" t="s">
        <v>30</v>
      </c>
      <c r="AX161" s="12" t="s">
        <v>80</v>
      </c>
      <c r="AY161" s="153" t="s">
        <v>241</v>
      </c>
    </row>
    <row r="162" spans="2:65" s="11" customFormat="1" ht="22.75" customHeight="1">
      <c r="B162" s="125"/>
      <c r="D162" s="126" t="s">
        <v>72</v>
      </c>
      <c r="E162" s="135" t="s">
        <v>290</v>
      </c>
      <c r="F162" s="135" t="s">
        <v>934</v>
      </c>
      <c r="I162" s="128"/>
      <c r="J162" s="136">
        <f>BK162</f>
        <v>0</v>
      </c>
      <c r="L162" s="125"/>
      <c r="M162" s="130"/>
      <c r="P162" s="131">
        <f>SUM(P163:P167)</f>
        <v>0</v>
      </c>
      <c r="R162" s="131">
        <f>SUM(R163:R167)</f>
        <v>6.6487999999999996</v>
      </c>
      <c r="T162" s="132">
        <f>SUM(T163:T167)</f>
        <v>0</v>
      </c>
      <c r="AR162" s="126" t="s">
        <v>80</v>
      </c>
      <c r="AT162" s="133" t="s">
        <v>72</v>
      </c>
      <c r="AU162" s="133" t="s">
        <v>80</v>
      </c>
      <c r="AY162" s="126" t="s">
        <v>241</v>
      </c>
      <c r="BK162" s="134">
        <f>SUM(BK163:BK167)</f>
        <v>0</v>
      </c>
    </row>
    <row r="163" spans="2:65" s="1" customFormat="1" ht="33" customHeight="1">
      <c r="B163" s="32"/>
      <c r="C163" s="137" t="s">
        <v>304</v>
      </c>
      <c r="D163" s="137" t="s">
        <v>243</v>
      </c>
      <c r="E163" s="138" t="s">
        <v>5117</v>
      </c>
      <c r="F163" s="139" t="s">
        <v>937</v>
      </c>
      <c r="G163" s="140" t="s">
        <v>299</v>
      </c>
      <c r="H163" s="141">
        <v>40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39</v>
      </c>
      <c r="P163" s="147">
        <f>O163*H163</f>
        <v>0</v>
      </c>
      <c r="Q163" s="147">
        <v>0.1295</v>
      </c>
      <c r="R163" s="147">
        <f>Q163*H163</f>
        <v>5.18</v>
      </c>
      <c r="S163" s="147">
        <v>0</v>
      </c>
      <c r="T163" s="148">
        <f>S163*H163</f>
        <v>0</v>
      </c>
      <c r="AR163" s="149" t="s">
        <v>247</v>
      </c>
      <c r="AT163" s="149" t="s">
        <v>243</v>
      </c>
      <c r="AU163" s="149" t="s">
        <v>86</v>
      </c>
      <c r="AY163" s="17" t="s">
        <v>241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86</v>
      </c>
      <c r="BK163" s="150">
        <f>ROUND(I163*H163,2)</f>
        <v>0</v>
      </c>
      <c r="BL163" s="17" t="s">
        <v>247</v>
      </c>
      <c r="BM163" s="149" t="s">
        <v>5118</v>
      </c>
    </row>
    <row r="164" spans="2:65" s="12" customFormat="1" ht="12">
      <c r="B164" s="151"/>
      <c r="D164" s="152" t="s">
        <v>249</v>
      </c>
      <c r="E164" s="153" t="s">
        <v>1</v>
      </c>
      <c r="F164" s="154" t="s">
        <v>5119</v>
      </c>
      <c r="H164" s="155">
        <v>40</v>
      </c>
      <c r="I164" s="156"/>
      <c r="L164" s="151"/>
      <c r="M164" s="157"/>
      <c r="T164" s="158"/>
      <c r="AT164" s="153" t="s">
        <v>249</v>
      </c>
      <c r="AU164" s="153" t="s">
        <v>86</v>
      </c>
      <c r="AV164" s="12" t="s">
        <v>86</v>
      </c>
      <c r="AW164" s="12" t="s">
        <v>30</v>
      </c>
      <c r="AX164" s="12" t="s">
        <v>73</v>
      </c>
      <c r="AY164" s="153" t="s">
        <v>241</v>
      </c>
    </row>
    <row r="165" spans="2:65" s="13" customFormat="1" ht="12">
      <c r="B165" s="159"/>
      <c r="D165" s="152" t="s">
        <v>249</v>
      </c>
      <c r="E165" s="160" t="s">
        <v>1</v>
      </c>
      <c r="F165" s="161" t="s">
        <v>251</v>
      </c>
      <c r="H165" s="162">
        <v>40</v>
      </c>
      <c r="I165" s="163"/>
      <c r="L165" s="159"/>
      <c r="M165" s="164"/>
      <c r="T165" s="165"/>
      <c r="AT165" s="160" t="s">
        <v>249</v>
      </c>
      <c r="AU165" s="160" t="s">
        <v>86</v>
      </c>
      <c r="AV165" s="13" t="s">
        <v>247</v>
      </c>
      <c r="AW165" s="13" t="s">
        <v>30</v>
      </c>
      <c r="AX165" s="13" t="s">
        <v>80</v>
      </c>
      <c r="AY165" s="160" t="s">
        <v>241</v>
      </c>
    </row>
    <row r="166" spans="2:65" s="1" customFormat="1" ht="16.5" customHeight="1">
      <c r="B166" s="32"/>
      <c r="C166" s="173" t="s">
        <v>8</v>
      </c>
      <c r="D166" s="173" t="s">
        <v>319</v>
      </c>
      <c r="E166" s="174" t="s">
        <v>941</v>
      </c>
      <c r="F166" s="175" t="s">
        <v>942</v>
      </c>
      <c r="G166" s="176" t="s">
        <v>299</v>
      </c>
      <c r="H166" s="177">
        <v>40.799999999999997</v>
      </c>
      <c r="I166" s="178"/>
      <c r="J166" s="179">
        <f>ROUND(I166*H166,2)</f>
        <v>0</v>
      </c>
      <c r="K166" s="180"/>
      <c r="L166" s="181"/>
      <c r="M166" s="182" t="s">
        <v>1</v>
      </c>
      <c r="N166" s="183" t="s">
        <v>39</v>
      </c>
      <c r="P166" s="147">
        <f>O166*H166</f>
        <v>0</v>
      </c>
      <c r="Q166" s="147">
        <v>3.5999999999999997E-2</v>
      </c>
      <c r="R166" s="147">
        <f>Q166*H166</f>
        <v>1.4687999999999999</v>
      </c>
      <c r="S166" s="147">
        <v>0</v>
      </c>
      <c r="T166" s="148">
        <f>S166*H166</f>
        <v>0</v>
      </c>
      <c r="AR166" s="149" t="s">
        <v>285</v>
      </c>
      <c r="AT166" s="149" t="s">
        <v>319</v>
      </c>
      <c r="AU166" s="149" t="s">
        <v>86</v>
      </c>
      <c r="AY166" s="17" t="s">
        <v>241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86</v>
      </c>
      <c r="BK166" s="150">
        <f>ROUND(I166*H166,2)</f>
        <v>0</v>
      </c>
      <c r="BL166" s="17" t="s">
        <v>247</v>
      </c>
      <c r="BM166" s="149" t="s">
        <v>5120</v>
      </c>
    </row>
    <row r="167" spans="2:65" s="12" customFormat="1" ht="12">
      <c r="B167" s="151"/>
      <c r="D167" s="152" t="s">
        <v>249</v>
      </c>
      <c r="E167" s="153" t="s">
        <v>1</v>
      </c>
      <c r="F167" s="154" t="s">
        <v>5121</v>
      </c>
      <c r="H167" s="155">
        <v>40.799999999999997</v>
      </c>
      <c r="I167" s="156"/>
      <c r="L167" s="151"/>
      <c r="M167" s="157"/>
      <c r="T167" s="158"/>
      <c r="AT167" s="153" t="s">
        <v>249</v>
      </c>
      <c r="AU167" s="153" t="s">
        <v>86</v>
      </c>
      <c r="AV167" s="12" t="s">
        <v>86</v>
      </c>
      <c r="AW167" s="12" t="s">
        <v>30</v>
      </c>
      <c r="AX167" s="12" t="s">
        <v>80</v>
      </c>
      <c r="AY167" s="153" t="s">
        <v>241</v>
      </c>
    </row>
    <row r="168" spans="2:65" s="11" customFormat="1" ht="22.75" customHeight="1">
      <c r="B168" s="125"/>
      <c r="D168" s="126" t="s">
        <v>72</v>
      </c>
      <c r="E168" s="135" t="s">
        <v>998</v>
      </c>
      <c r="F168" s="135" t="s">
        <v>999</v>
      </c>
      <c r="I168" s="128"/>
      <c r="J168" s="136">
        <f>BK168</f>
        <v>0</v>
      </c>
      <c r="L168" s="125"/>
      <c r="M168" s="130"/>
      <c r="P168" s="131">
        <f>P169</f>
        <v>0</v>
      </c>
      <c r="R168" s="131">
        <f>R169</f>
        <v>0</v>
      </c>
      <c r="T168" s="132">
        <f>T169</f>
        <v>0</v>
      </c>
      <c r="AR168" s="126" t="s">
        <v>80</v>
      </c>
      <c r="AT168" s="133" t="s">
        <v>72</v>
      </c>
      <c r="AU168" s="133" t="s">
        <v>80</v>
      </c>
      <c r="AY168" s="126" t="s">
        <v>241</v>
      </c>
      <c r="BK168" s="134">
        <f>BK169</f>
        <v>0</v>
      </c>
    </row>
    <row r="169" spans="2:65" s="1" customFormat="1" ht="16.5" customHeight="1">
      <c r="B169" s="32"/>
      <c r="C169" s="137" t="s">
        <v>318</v>
      </c>
      <c r="D169" s="137" t="s">
        <v>243</v>
      </c>
      <c r="E169" s="138" t="s">
        <v>1001</v>
      </c>
      <c r="F169" s="139" t="s">
        <v>1002</v>
      </c>
      <c r="G169" s="140" t="s">
        <v>282</v>
      </c>
      <c r="H169" s="141">
        <v>16.983000000000001</v>
      </c>
      <c r="I169" s="142"/>
      <c r="J169" s="143">
        <f>ROUND(I169*H169,2)</f>
        <v>0</v>
      </c>
      <c r="K169" s="144"/>
      <c r="L169" s="32"/>
      <c r="M169" s="145" t="s">
        <v>1</v>
      </c>
      <c r="N169" s="146" t="s">
        <v>39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247</v>
      </c>
      <c r="AT169" s="149" t="s">
        <v>243</v>
      </c>
      <c r="AU169" s="149" t="s">
        <v>86</v>
      </c>
      <c r="AY169" s="17" t="s">
        <v>241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86</v>
      </c>
      <c r="BK169" s="150">
        <f>ROUND(I169*H169,2)</f>
        <v>0</v>
      </c>
      <c r="BL169" s="17" t="s">
        <v>247</v>
      </c>
      <c r="BM169" s="149" t="s">
        <v>5122</v>
      </c>
    </row>
    <row r="170" spans="2:65" s="11" customFormat="1" ht="26" customHeight="1">
      <c r="B170" s="125"/>
      <c r="D170" s="126" t="s">
        <v>72</v>
      </c>
      <c r="E170" s="127" t="s">
        <v>1004</v>
      </c>
      <c r="F170" s="127" t="s">
        <v>1005</v>
      </c>
      <c r="I170" s="128"/>
      <c r="J170" s="129">
        <f>BK170</f>
        <v>0</v>
      </c>
      <c r="L170" s="125"/>
      <c r="M170" s="130"/>
      <c r="P170" s="131">
        <f>P171</f>
        <v>0</v>
      </c>
      <c r="R170" s="131">
        <f>R171</f>
        <v>4.6700000000000005E-2</v>
      </c>
      <c r="T170" s="132">
        <f>T171</f>
        <v>0</v>
      </c>
      <c r="AR170" s="126" t="s">
        <v>86</v>
      </c>
      <c r="AT170" s="133" t="s">
        <v>72</v>
      </c>
      <c r="AU170" s="133" t="s">
        <v>73</v>
      </c>
      <c r="AY170" s="126" t="s">
        <v>241</v>
      </c>
      <c r="BK170" s="134">
        <f>BK171</f>
        <v>0</v>
      </c>
    </row>
    <row r="171" spans="2:65" s="11" customFormat="1" ht="22.75" customHeight="1">
      <c r="B171" s="125"/>
      <c r="D171" s="126" t="s">
        <v>72</v>
      </c>
      <c r="E171" s="135" t="s">
        <v>2543</v>
      </c>
      <c r="F171" s="135" t="s">
        <v>2544</v>
      </c>
      <c r="I171" s="128"/>
      <c r="J171" s="136">
        <f>BK171</f>
        <v>0</v>
      </c>
      <c r="L171" s="125"/>
      <c r="M171" s="130"/>
      <c r="P171" s="131">
        <f>SUM(P172:P176)</f>
        <v>0</v>
      </c>
      <c r="R171" s="131">
        <f>SUM(R172:R176)</f>
        <v>4.6700000000000005E-2</v>
      </c>
      <c r="T171" s="132">
        <f>SUM(T172:T176)</f>
        <v>0</v>
      </c>
      <c r="AR171" s="126" t="s">
        <v>86</v>
      </c>
      <c r="AT171" s="133" t="s">
        <v>72</v>
      </c>
      <c r="AU171" s="133" t="s">
        <v>80</v>
      </c>
      <c r="AY171" s="126" t="s">
        <v>241</v>
      </c>
      <c r="BK171" s="134">
        <f>SUM(BK172:BK176)</f>
        <v>0</v>
      </c>
    </row>
    <row r="172" spans="2:65" s="1" customFormat="1" ht="24.25" customHeight="1">
      <c r="B172" s="32"/>
      <c r="C172" s="137" t="s">
        <v>324</v>
      </c>
      <c r="D172" s="137" t="s">
        <v>243</v>
      </c>
      <c r="E172" s="138" t="s">
        <v>5123</v>
      </c>
      <c r="F172" s="139" t="s">
        <v>5124</v>
      </c>
      <c r="G172" s="140" t="s">
        <v>5125</v>
      </c>
      <c r="H172" s="141">
        <v>934</v>
      </c>
      <c r="I172" s="142"/>
      <c r="J172" s="143">
        <f>ROUND(I172*H172,2)</f>
        <v>0</v>
      </c>
      <c r="K172" s="144"/>
      <c r="L172" s="32"/>
      <c r="M172" s="145" t="s">
        <v>1</v>
      </c>
      <c r="N172" s="146" t="s">
        <v>39</v>
      </c>
      <c r="P172" s="147">
        <f>O172*H172</f>
        <v>0</v>
      </c>
      <c r="Q172" s="147">
        <v>5.0000000000000002E-5</v>
      </c>
      <c r="R172" s="147">
        <f>Q172*H172</f>
        <v>4.6700000000000005E-2</v>
      </c>
      <c r="S172" s="147">
        <v>0</v>
      </c>
      <c r="T172" s="148">
        <f>S172*H172</f>
        <v>0</v>
      </c>
      <c r="AR172" s="149" t="s">
        <v>334</v>
      </c>
      <c r="AT172" s="149" t="s">
        <v>243</v>
      </c>
      <c r="AU172" s="149" t="s">
        <v>86</v>
      </c>
      <c r="AY172" s="17" t="s">
        <v>241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86</v>
      </c>
      <c r="BK172" s="150">
        <f>ROUND(I172*H172,2)</f>
        <v>0</v>
      </c>
      <c r="BL172" s="17" t="s">
        <v>334</v>
      </c>
      <c r="BM172" s="149" t="s">
        <v>5126</v>
      </c>
    </row>
    <row r="173" spans="2:65" s="12" customFormat="1" ht="12">
      <c r="B173" s="151"/>
      <c r="D173" s="152" t="s">
        <v>249</v>
      </c>
      <c r="E173" s="153" t="s">
        <v>1</v>
      </c>
      <c r="F173" s="154" t="s">
        <v>5127</v>
      </c>
      <c r="H173" s="155">
        <v>934</v>
      </c>
      <c r="I173" s="156"/>
      <c r="L173" s="151"/>
      <c r="M173" s="157"/>
      <c r="T173" s="158"/>
      <c r="AT173" s="153" t="s">
        <v>249</v>
      </c>
      <c r="AU173" s="153" t="s">
        <v>86</v>
      </c>
      <c r="AV173" s="12" t="s">
        <v>86</v>
      </c>
      <c r="AW173" s="12" t="s">
        <v>30</v>
      </c>
      <c r="AX173" s="12" t="s">
        <v>73</v>
      </c>
      <c r="AY173" s="153" t="s">
        <v>241</v>
      </c>
    </row>
    <row r="174" spans="2:65" s="13" customFormat="1" ht="12">
      <c r="B174" s="159"/>
      <c r="D174" s="152" t="s">
        <v>249</v>
      </c>
      <c r="E174" s="160" t="s">
        <v>1</v>
      </c>
      <c r="F174" s="161" t="s">
        <v>251</v>
      </c>
      <c r="H174" s="162">
        <v>934</v>
      </c>
      <c r="I174" s="163"/>
      <c r="L174" s="159"/>
      <c r="M174" s="164"/>
      <c r="T174" s="165"/>
      <c r="AT174" s="160" t="s">
        <v>249</v>
      </c>
      <c r="AU174" s="160" t="s">
        <v>86</v>
      </c>
      <c r="AV174" s="13" t="s">
        <v>247</v>
      </c>
      <c r="AW174" s="13" t="s">
        <v>30</v>
      </c>
      <c r="AX174" s="13" t="s">
        <v>80</v>
      </c>
      <c r="AY174" s="160" t="s">
        <v>241</v>
      </c>
    </row>
    <row r="175" spans="2:65" s="1" customFormat="1" ht="33" customHeight="1">
      <c r="B175" s="32"/>
      <c r="C175" s="173" t="s">
        <v>330</v>
      </c>
      <c r="D175" s="173" t="s">
        <v>319</v>
      </c>
      <c r="E175" s="174" t="s">
        <v>5128</v>
      </c>
      <c r="F175" s="175" t="s">
        <v>5129</v>
      </c>
      <c r="G175" s="176" t="s">
        <v>327</v>
      </c>
      <c r="H175" s="177">
        <v>2</v>
      </c>
      <c r="I175" s="178"/>
      <c r="J175" s="179">
        <f>ROUND(I175*H175,2)</f>
        <v>0</v>
      </c>
      <c r="K175" s="180"/>
      <c r="L175" s="181"/>
      <c r="M175" s="182" t="s">
        <v>1</v>
      </c>
      <c r="N175" s="183" t="s">
        <v>39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420</v>
      </c>
      <c r="AT175" s="149" t="s">
        <v>319</v>
      </c>
      <c r="AU175" s="149" t="s">
        <v>86</v>
      </c>
      <c r="AY175" s="17" t="s">
        <v>241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86</v>
      </c>
      <c r="BK175" s="150">
        <f>ROUND(I175*H175,2)</f>
        <v>0</v>
      </c>
      <c r="BL175" s="17" t="s">
        <v>334</v>
      </c>
      <c r="BM175" s="149" t="s">
        <v>5130</v>
      </c>
    </row>
    <row r="176" spans="2:65" s="1" customFormat="1" ht="24.25" customHeight="1">
      <c r="B176" s="32"/>
      <c r="C176" s="137" t="s">
        <v>334</v>
      </c>
      <c r="D176" s="137" t="s">
        <v>243</v>
      </c>
      <c r="E176" s="138" t="s">
        <v>2595</v>
      </c>
      <c r="F176" s="139" t="s">
        <v>2596</v>
      </c>
      <c r="G176" s="140" t="s">
        <v>282</v>
      </c>
      <c r="H176" s="141">
        <v>0.93400000000000005</v>
      </c>
      <c r="I176" s="142"/>
      <c r="J176" s="143">
        <f>ROUND(I176*H176,2)</f>
        <v>0</v>
      </c>
      <c r="K176" s="144"/>
      <c r="L176" s="32"/>
      <c r="M176" s="190" t="s">
        <v>1</v>
      </c>
      <c r="N176" s="191" t="s">
        <v>39</v>
      </c>
      <c r="O176" s="192"/>
      <c r="P176" s="193">
        <f>O176*H176</f>
        <v>0</v>
      </c>
      <c r="Q176" s="193">
        <v>0</v>
      </c>
      <c r="R176" s="193">
        <f>Q176*H176</f>
        <v>0</v>
      </c>
      <c r="S176" s="193">
        <v>0</v>
      </c>
      <c r="T176" s="194">
        <f>S176*H176</f>
        <v>0</v>
      </c>
      <c r="AR176" s="149" t="s">
        <v>334</v>
      </c>
      <c r="AT176" s="149" t="s">
        <v>243</v>
      </c>
      <c r="AU176" s="149" t="s">
        <v>86</v>
      </c>
      <c r="AY176" s="17" t="s">
        <v>241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86</v>
      </c>
      <c r="BK176" s="150">
        <f>ROUND(I176*H176,2)</f>
        <v>0</v>
      </c>
      <c r="BL176" s="17" t="s">
        <v>334</v>
      </c>
      <c r="BM176" s="149" t="s">
        <v>5131</v>
      </c>
    </row>
    <row r="177" spans="2:12" s="1" customFormat="1" ht="7" customHeight="1">
      <c r="B177" s="44"/>
      <c r="C177" s="45"/>
      <c r="D177" s="45"/>
      <c r="E177" s="45"/>
      <c r="F177" s="45"/>
      <c r="G177" s="45"/>
      <c r="H177" s="45"/>
      <c r="I177" s="45"/>
      <c r="J177" s="45"/>
      <c r="K177" s="45"/>
      <c r="L177" s="32"/>
    </row>
  </sheetData>
  <sheetProtection algorithmName="SHA-512" hashValue="dxLMUyjx7NK36ieI+CBnTERd30/gcw33GCk5B5KU30cdkREWIuuo4e4jm049fZ8MA3nUd6Mo3Quw+BhirGLx+w==" saltValue="d/4YCzhrDhHTk5IaYyyUJtCKaj6vSHcgd8I1shhDyi5aV/onawH1e63LMIybenkz4JDPpVgXPa3pk92lY3/Wgg==" spinCount="100000" sheet="1" objects="1" scenarios="1" formatColumns="0" formatRows="0" autoFilter="0"/>
  <autoFilter ref="C127:K176" xr:uid="{00000000-0009-0000-0000-00001C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167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166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5132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ROUND(J124,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ROUND((SUM(BE124:BE166)),  2)</f>
        <v>0</v>
      </c>
      <c r="I35" s="96">
        <v>0.21</v>
      </c>
      <c r="J35" s="86">
        <f>ROUND(((SUM(BE124:BE166))*I35),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ROUND((SUM(BF124:BF166)),  2)</f>
        <v>0</v>
      </c>
      <c r="I36" s="96">
        <v>0.12</v>
      </c>
      <c r="J36" s="86">
        <f>ROUND(((SUM(BF124:BF166))*I36),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ROUND((SUM(BG124:BG166)),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ROUND((SUM(BH124:BH166)),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ROUND((SUM(BI124:BI166)),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Silnoproud SO03 - elektroinstalace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J124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194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20" customHeight="1">
      <c r="B100" s="112"/>
      <c r="D100" s="113" t="s">
        <v>4998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8" customFormat="1" ht="25" customHeight="1">
      <c r="B101" s="108"/>
      <c r="D101" s="109" t="s">
        <v>3766</v>
      </c>
      <c r="E101" s="110"/>
      <c r="F101" s="110"/>
      <c r="G101" s="110"/>
      <c r="H101" s="110"/>
      <c r="I101" s="110"/>
      <c r="J101" s="111">
        <f>J144</f>
        <v>0</v>
      </c>
      <c r="L101" s="108"/>
    </row>
    <row r="102" spans="2:47" s="9" customFormat="1" ht="20" customHeight="1">
      <c r="B102" s="112"/>
      <c r="D102" s="113" t="s">
        <v>4999</v>
      </c>
      <c r="E102" s="114"/>
      <c r="F102" s="114"/>
      <c r="G102" s="114"/>
      <c r="H102" s="114"/>
      <c r="I102" s="114"/>
      <c r="J102" s="115">
        <f>J145</f>
        <v>0</v>
      </c>
      <c r="L102" s="112"/>
    </row>
    <row r="103" spans="2:47" s="1" customFormat="1" ht="21.75" customHeight="1">
      <c r="B103" s="32"/>
      <c r="L103" s="32"/>
    </row>
    <row r="104" spans="2:47" s="1" customFormat="1" ht="7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" customHeight="1">
      <c r="B109" s="32"/>
      <c r="C109" s="21" t="s">
        <v>226</v>
      </c>
      <c r="L109" s="32"/>
    </row>
    <row r="110" spans="2:47" s="1" customFormat="1" ht="7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1" t="str">
        <f>E7</f>
        <v>Rozšíření kom.soc. služeb CSS Stod</v>
      </c>
      <c r="F112" s="242"/>
      <c r="G112" s="242"/>
      <c r="H112" s="242"/>
      <c r="L112" s="32"/>
    </row>
    <row r="113" spans="2:65" ht="12" customHeight="1">
      <c r="B113" s="20"/>
      <c r="C113" s="27" t="s">
        <v>175</v>
      </c>
      <c r="L113" s="20"/>
    </row>
    <row r="114" spans="2:65" s="1" customFormat="1" ht="16.5" customHeight="1">
      <c r="B114" s="32"/>
      <c r="E114" s="241" t="s">
        <v>176</v>
      </c>
      <c r="F114" s="240"/>
      <c r="G114" s="240"/>
      <c r="H114" s="240"/>
      <c r="L114" s="32"/>
    </row>
    <row r="115" spans="2:65" s="1" customFormat="1" ht="12" customHeight="1">
      <c r="B115" s="32"/>
      <c r="C115" s="27" t="s">
        <v>177</v>
      </c>
      <c r="L115" s="32"/>
    </row>
    <row r="116" spans="2:65" s="1" customFormat="1" ht="16.5" customHeight="1">
      <c r="B116" s="32"/>
      <c r="E116" s="205" t="str">
        <f>E11</f>
        <v>Silnoproud SO03 - elektroinstalace</v>
      </c>
      <c r="F116" s="240"/>
      <c r="G116" s="240"/>
      <c r="H116" s="240"/>
      <c r="L116" s="32"/>
    </row>
    <row r="117" spans="2:65" s="1" customFormat="1" ht="7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 xml:space="preserve"> </v>
      </c>
      <c r="I118" s="27" t="s">
        <v>22</v>
      </c>
      <c r="J118" s="52" t="str">
        <f>IF(J14="","",J14)</f>
        <v>27. 10. 2024</v>
      </c>
      <c r="L118" s="32"/>
    </row>
    <row r="119" spans="2:65" s="1" customFormat="1" ht="7" customHeight="1">
      <c r="B119" s="32"/>
      <c r="L119" s="32"/>
    </row>
    <row r="120" spans="2:65" s="1" customFormat="1" ht="15.25" customHeight="1">
      <c r="B120" s="32"/>
      <c r="C120" s="27" t="s">
        <v>24</v>
      </c>
      <c r="F120" s="25" t="str">
        <f>E17</f>
        <v xml:space="preserve"> </v>
      </c>
      <c r="I120" s="27" t="s">
        <v>29</v>
      </c>
      <c r="J120" s="30" t="str">
        <f>E23</f>
        <v xml:space="preserve"> </v>
      </c>
      <c r="L120" s="32"/>
    </row>
    <row r="121" spans="2:65" s="1" customFormat="1" ht="15.25" customHeight="1">
      <c r="B121" s="32"/>
      <c r="C121" s="27" t="s">
        <v>27</v>
      </c>
      <c r="F121" s="25" t="str">
        <f>IF(E20="","",E20)</f>
        <v>Vyplň údaj</v>
      </c>
      <c r="I121" s="27" t="s">
        <v>31</v>
      </c>
      <c r="J121" s="30" t="str">
        <f>E26</f>
        <v xml:space="preserve"> </v>
      </c>
      <c r="L121" s="32"/>
    </row>
    <row r="122" spans="2:65" s="1" customFormat="1" ht="10.25" customHeight="1">
      <c r="B122" s="32"/>
      <c r="L122" s="32"/>
    </row>
    <row r="123" spans="2:65" s="10" customFormat="1" ht="29.25" customHeight="1">
      <c r="B123" s="116"/>
      <c r="C123" s="117" t="s">
        <v>227</v>
      </c>
      <c r="D123" s="118" t="s">
        <v>58</v>
      </c>
      <c r="E123" s="118" t="s">
        <v>54</v>
      </c>
      <c r="F123" s="118" t="s">
        <v>55</v>
      </c>
      <c r="G123" s="118" t="s">
        <v>228</v>
      </c>
      <c r="H123" s="118" t="s">
        <v>229</v>
      </c>
      <c r="I123" s="118" t="s">
        <v>230</v>
      </c>
      <c r="J123" s="119" t="s">
        <v>181</v>
      </c>
      <c r="K123" s="120" t="s">
        <v>231</v>
      </c>
      <c r="L123" s="116"/>
      <c r="M123" s="59" t="s">
        <v>1</v>
      </c>
      <c r="N123" s="60" t="s">
        <v>37</v>
      </c>
      <c r="O123" s="60" t="s">
        <v>232</v>
      </c>
      <c r="P123" s="60" t="s">
        <v>233</v>
      </c>
      <c r="Q123" s="60" t="s">
        <v>234</v>
      </c>
      <c r="R123" s="60" t="s">
        <v>235</v>
      </c>
      <c r="S123" s="60" t="s">
        <v>236</v>
      </c>
      <c r="T123" s="61" t="s">
        <v>237</v>
      </c>
    </row>
    <row r="124" spans="2:65" s="1" customFormat="1" ht="22.75" customHeight="1">
      <c r="B124" s="32"/>
      <c r="C124" s="64" t="s">
        <v>238</v>
      </c>
      <c r="J124" s="121">
        <f>BK124</f>
        <v>0</v>
      </c>
      <c r="L124" s="32"/>
      <c r="M124" s="62"/>
      <c r="N124" s="53"/>
      <c r="O124" s="53"/>
      <c r="P124" s="122">
        <f>P125+P144</f>
        <v>0</v>
      </c>
      <c r="Q124" s="53"/>
      <c r="R124" s="122">
        <f>R125+R144</f>
        <v>7.4672499999999999</v>
      </c>
      <c r="S124" s="53"/>
      <c r="T124" s="123">
        <f>T125+T144</f>
        <v>0</v>
      </c>
      <c r="AT124" s="17" t="s">
        <v>72</v>
      </c>
      <c r="AU124" s="17" t="s">
        <v>183</v>
      </c>
      <c r="BK124" s="124">
        <f>BK125+BK144</f>
        <v>0</v>
      </c>
    </row>
    <row r="125" spans="2:65" s="11" customFormat="1" ht="26" customHeight="1">
      <c r="B125" s="125"/>
      <c r="D125" s="126" t="s">
        <v>72</v>
      </c>
      <c r="E125" s="127" t="s">
        <v>1004</v>
      </c>
      <c r="F125" s="127" t="s">
        <v>1005</v>
      </c>
      <c r="I125" s="128"/>
      <c r="J125" s="129">
        <f>BK125</f>
        <v>0</v>
      </c>
      <c r="L125" s="125"/>
      <c r="M125" s="130"/>
      <c r="P125" s="131">
        <f>P126</f>
        <v>0</v>
      </c>
      <c r="R125" s="131">
        <f>R126</f>
        <v>0</v>
      </c>
      <c r="T125" s="132">
        <f>T126</f>
        <v>0</v>
      </c>
      <c r="AR125" s="126" t="s">
        <v>86</v>
      </c>
      <c r="AT125" s="133" t="s">
        <v>72</v>
      </c>
      <c r="AU125" s="133" t="s">
        <v>73</v>
      </c>
      <c r="AY125" s="126" t="s">
        <v>241</v>
      </c>
      <c r="BK125" s="134">
        <f>BK126</f>
        <v>0</v>
      </c>
    </row>
    <row r="126" spans="2:65" s="11" customFormat="1" ht="22.75" customHeight="1">
      <c r="B126" s="125"/>
      <c r="D126" s="126" t="s">
        <v>72</v>
      </c>
      <c r="E126" s="135" t="s">
        <v>5000</v>
      </c>
      <c r="F126" s="135" t="s">
        <v>5001</v>
      </c>
      <c r="I126" s="128"/>
      <c r="J126" s="136">
        <f>BK126</f>
        <v>0</v>
      </c>
      <c r="L126" s="125"/>
      <c r="M126" s="130"/>
      <c r="P126" s="131">
        <f>SUM(P127:P143)</f>
        <v>0</v>
      </c>
      <c r="R126" s="131">
        <f>SUM(R127:R143)</f>
        <v>0</v>
      </c>
      <c r="T126" s="132">
        <f>SUM(T127:T143)</f>
        <v>0</v>
      </c>
      <c r="AR126" s="126" t="s">
        <v>86</v>
      </c>
      <c r="AT126" s="133" t="s">
        <v>72</v>
      </c>
      <c r="AU126" s="133" t="s">
        <v>80</v>
      </c>
      <c r="AY126" s="126" t="s">
        <v>241</v>
      </c>
      <c r="BK126" s="134">
        <f>SUM(BK127:BK143)</f>
        <v>0</v>
      </c>
    </row>
    <row r="127" spans="2:65" s="1" customFormat="1" ht="16.5" customHeight="1">
      <c r="B127" s="32"/>
      <c r="C127" s="137" t="s">
        <v>80</v>
      </c>
      <c r="D127" s="137" t="s">
        <v>243</v>
      </c>
      <c r="E127" s="138" t="s">
        <v>2954</v>
      </c>
      <c r="F127" s="139" t="s">
        <v>2955</v>
      </c>
      <c r="G127" s="140" t="s">
        <v>299</v>
      </c>
      <c r="H127" s="141">
        <v>132</v>
      </c>
      <c r="I127" s="142"/>
      <c r="J127" s="143">
        <f t="shared" ref="J127:J143" si="0">ROUND(I127*H127,2)</f>
        <v>0</v>
      </c>
      <c r="K127" s="144"/>
      <c r="L127" s="32"/>
      <c r="M127" s="145" t="s">
        <v>1</v>
      </c>
      <c r="N127" s="146" t="s">
        <v>39</v>
      </c>
      <c r="P127" s="147">
        <f t="shared" ref="P127:P143" si="1">O127*H127</f>
        <v>0</v>
      </c>
      <c r="Q127" s="147">
        <v>0</v>
      </c>
      <c r="R127" s="147">
        <f t="shared" ref="R127:R143" si="2">Q127*H127</f>
        <v>0</v>
      </c>
      <c r="S127" s="147">
        <v>0</v>
      </c>
      <c r="T127" s="148">
        <f t="shared" ref="T127:T143" si="3">S127*H127</f>
        <v>0</v>
      </c>
      <c r="AR127" s="149" t="s">
        <v>247</v>
      </c>
      <c r="AT127" s="149" t="s">
        <v>243</v>
      </c>
      <c r="AU127" s="149" t="s">
        <v>86</v>
      </c>
      <c r="AY127" s="17" t="s">
        <v>241</v>
      </c>
      <c r="BE127" s="150">
        <f t="shared" ref="BE127:BE143" si="4">IF(N127="základní",J127,0)</f>
        <v>0</v>
      </c>
      <c r="BF127" s="150">
        <f t="shared" ref="BF127:BF143" si="5">IF(N127="snížená",J127,0)</f>
        <v>0</v>
      </c>
      <c r="BG127" s="150">
        <f t="shared" ref="BG127:BG143" si="6">IF(N127="zákl. přenesená",J127,0)</f>
        <v>0</v>
      </c>
      <c r="BH127" s="150">
        <f t="shared" ref="BH127:BH143" si="7">IF(N127="sníž. přenesená",J127,0)</f>
        <v>0</v>
      </c>
      <c r="BI127" s="150">
        <f t="shared" ref="BI127:BI143" si="8">IF(N127="nulová",J127,0)</f>
        <v>0</v>
      </c>
      <c r="BJ127" s="17" t="s">
        <v>86</v>
      </c>
      <c r="BK127" s="150">
        <f t="shared" ref="BK127:BK143" si="9">ROUND(I127*H127,2)</f>
        <v>0</v>
      </c>
      <c r="BL127" s="17" t="s">
        <v>247</v>
      </c>
      <c r="BM127" s="149" t="s">
        <v>5133</v>
      </c>
    </row>
    <row r="128" spans="2:65" s="1" customFormat="1" ht="16.5" customHeight="1">
      <c r="B128" s="32"/>
      <c r="C128" s="173" t="s">
        <v>86</v>
      </c>
      <c r="D128" s="173" t="s">
        <v>319</v>
      </c>
      <c r="E128" s="174" t="s">
        <v>5134</v>
      </c>
      <c r="F128" s="175" t="s">
        <v>2961</v>
      </c>
      <c r="G128" s="176" t="s">
        <v>299</v>
      </c>
      <c r="H128" s="177">
        <v>66</v>
      </c>
      <c r="I128" s="178"/>
      <c r="J128" s="179">
        <f t="shared" si="0"/>
        <v>0</v>
      </c>
      <c r="K128" s="180"/>
      <c r="L128" s="181"/>
      <c r="M128" s="182" t="s">
        <v>1</v>
      </c>
      <c r="N128" s="183" t="s">
        <v>39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285</v>
      </c>
      <c r="AT128" s="149" t="s">
        <v>319</v>
      </c>
      <c r="AU128" s="149" t="s">
        <v>86</v>
      </c>
      <c r="AY128" s="17" t="s">
        <v>241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86</v>
      </c>
      <c r="BK128" s="150">
        <f t="shared" si="9"/>
        <v>0</v>
      </c>
      <c r="BL128" s="17" t="s">
        <v>247</v>
      </c>
      <c r="BM128" s="149" t="s">
        <v>5135</v>
      </c>
    </row>
    <row r="129" spans="2:65" s="1" customFormat="1" ht="16.5" customHeight="1">
      <c r="B129" s="32"/>
      <c r="C129" s="173" t="s">
        <v>258</v>
      </c>
      <c r="D129" s="173" t="s">
        <v>319</v>
      </c>
      <c r="E129" s="174" t="s">
        <v>5136</v>
      </c>
      <c r="F129" s="175" t="s">
        <v>2964</v>
      </c>
      <c r="G129" s="176" t="s">
        <v>299</v>
      </c>
      <c r="H129" s="177">
        <v>66</v>
      </c>
      <c r="I129" s="178"/>
      <c r="J129" s="179">
        <f t="shared" si="0"/>
        <v>0</v>
      </c>
      <c r="K129" s="180"/>
      <c r="L129" s="181"/>
      <c r="M129" s="182" t="s">
        <v>1</v>
      </c>
      <c r="N129" s="183" t="s">
        <v>39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285</v>
      </c>
      <c r="AT129" s="149" t="s">
        <v>319</v>
      </c>
      <c r="AU129" s="149" t="s">
        <v>86</v>
      </c>
      <c r="AY129" s="17" t="s">
        <v>241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86</v>
      </c>
      <c r="BK129" s="150">
        <f t="shared" si="9"/>
        <v>0</v>
      </c>
      <c r="BL129" s="17" t="s">
        <v>247</v>
      </c>
      <c r="BM129" s="149" t="s">
        <v>5137</v>
      </c>
    </row>
    <row r="130" spans="2:65" s="1" customFormat="1" ht="16.5" customHeight="1">
      <c r="B130" s="32"/>
      <c r="C130" s="137" t="s">
        <v>247</v>
      </c>
      <c r="D130" s="137" t="s">
        <v>243</v>
      </c>
      <c r="E130" s="138" t="s">
        <v>2939</v>
      </c>
      <c r="F130" s="139" t="s">
        <v>2940</v>
      </c>
      <c r="G130" s="140" t="s">
        <v>299</v>
      </c>
      <c r="H130" s="141">
        <v>48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39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247</v>
      </c>
      <c r="AT130" s="149" t="s">
        <v>243</v>
      </c>
      <c r="AU130" s="149" t="s">
        <v>86</v>
      </c>
      <c r="AY130" s="17" t="s">
        <v>241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86</v>
      </c>
      <c r="BK130" s="150">
        <f t="shared" si="9"/>
        <v>0</v>
      </c>
      <c r="BL130" s="17" t="s">
        <v>247</v>
      </c>
      <c r="BM130" s="149" t="s">
        <v>5138</v>
      </c>
    </row>
    <row r="131" spans="2:65" s="1" customFormat="1" ht="16.5" customHeight="1">
      <c r="B131" s="32"/>
      <c r="C131" s="173" t="s">
        <v>269</v>
      </c>
      <c r="D131" s="173" t="s">
        <v>319</v>
      </c>
      <c r="E131" s="174" t="s">
        <v>5139</v>
      </c>
      <c r="F131" s="175" t="s">
        <v>2943</v>
      </c>
      <c r="G131" s="176" t="s">
        <v>299</v>
      </c>
      <c r="H131" s="177">
        <v>48</v>
      </c>
      <c r="I131" s="178"/>
      <c r="J131" s="179">
        <f t="shared" si="0"/>
        <v>0</v>
      </c>
      <c r="K131" s="180"/>
      <c r="L131" s="181"/>
      <c r="M131" s="182" t="s">
        <v>1</v>
      </c>
      <c r="N131" s="183" t="s">
        <v>39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285</v>
      </c>
      <c r="AT131" s="149" t="s">
        <v>319</v>
      </c>
      <c r="AU131" s="149" t="s">
        <v>86</v>
      </c>
      <c r="AY131" s="17" t="s">
        <v>241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86</v>
      </c>
      <c r="BK131" s="150">
        <f t="shared" si="9"/>
        <v>0</v>
      </c>
      <c r="BL131" s="17" t="s">
        <v>247</v>
      </c>
      <c r="BM131" s="149" t="s">
        <v>5140</v>
      </c>
    </row>
    <row r="132" spans="2:65" s="1" customFormat="1" ht="16.5" customHeight="1">
      <c r="B132" s="32"/>
      <c r="C132" s="137" t="s">
        <v>274</v>
      </c>
      <c r="D132" s="137" t="s">
        <v>243</v>
      </c>
      <c r="E132" s="138" t="s">
        <v>2948</v>
      </c>
      <c r="F132" s="139" t="s">
        <v>2949</v>
      </c>
      <c r="G132" s="140" t="s">
        <v>299</v>
      </c>
      <c r="H132" s="141">
        <v>48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39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247</v>
      </c>
      <c r="AT132" s="149" t="s">
        <v>243</v>
      </c>
      <c r="AU132" s="149" t="s">
        <v>86</v>
      </c>
      <c r="AY132" s="17" t="s">
        <v>241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86</v>
      </c>
      <c r="BK132" s="150">
        <f t="shared" si="9"/>
        <v>0</v>
      </c>
      <c r="BL132" s="17" t="s">
        <v>247</v>
      </c>
      <c r="BM132" s="149" t="s">
        <v>5141</v>
      </c>
    </row>
    <row r="133" spans="2:65" s="1" customFormat="1" ht="16.5" customHeight="1">
      <c r="B133" s="32"/>
      <c r="C133" s="173" t="s">
        <v>279</v>
      </c>
      <c r="D133" s="173" t="s">
        <v>319</v>
      </c>
      <c r="E133" s="174" t="s">
        <v>2951</v>
      </c>
      <c r="F133" s="175" t="s">
        <v>2952</v>
      </c>
      <c r="G133" s="176" t="s">
        <v>299</v>
      </c>
      <c r="H133" s="177">
        <v>48</v>
      </c>
      <c r="I133" s="178"/>
      <c r="J133" s="179">
        <f t="shared" si="0"/>
        <v>0</v>
      </c>
      <c r="K133" s="180"/>
      <c r="L133" s="181"/>
      <c r="M133" s="182" t="s">
        <v>1</v>
      </c>
      <c r="N133" s="183" t="s">
        <v>39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285</v>
      </c>
      <c r="AT133" s="149" t="s">
        <v>319</v>
      </c>
      <c r="AU133" s="149" t="s">
        <v>86</v>
      </c>
      <c r="AY133" s="17" t="s">
        <v>241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86</v>
      </c>
      <c r="BK133" s="150">
        <f t="shared" si="9"/>
        <v>0</v>
      </c>
      <c r="BL133" s="17" t="s">
        <v>247</v>
      </c>
      <c r="BM133" s="149" t="s">
        <v>5142</v>
      </c>
    </row>
    <row r="134" spans="2:65" s="1" customFormat="1" ht="16.5" customHeight="1">
      <c r="B134" s="32"/>
      <c r="C134" s="137" t="s">
        <v>285</v>
      </c>
      <c r="D134" s="137" t="s">
        <v>243</v>
      </c>
      <c r="E134" s="138" t="s">
        <v>5143</v>
      </c>
      <c r="F134" s="139" t="s">
        <v>5144</v>
      </c>
      <c r="G134" s="140" t="s">
        <v>299</v>
      </c>
      <c r="H134" s="141">
        <v>14</v>
      </c>
      <c r="I134" s="142"/>
      <c r="J134" s="143">
        <f t="shared" si="0"/>
        <v>0</v>
      </c>
      <c r="K134" s="144"/>
      <c r="L134" s="32"/>
      <c r="M134" s="145" t="s">
        <v>1</v>
      </c>
      <c r="N134" s="146" t="s">
        <v>39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247</v>
      </c>
      <c r="AT134" s="149" t="s">
        <v>243</v>
      </c>
      <c r="AU134" s="149" t="s">
        <v>86</v>
      </c>
      <c r="AY134" s="17" t="s">
        <v>241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86</v>
      </c>
      <c r="BK134" s="150">
        <f t="shared" si="9"/>
        <v>0</v>
      </c>
      <c r="BL134" s="17" t="s">
        <v>247</v>
      </c>
      <c r="BM134" s="149" t="s">
        <v>5145</v>
      </c>
    </row>
    <row r="135" spans="2:65" s="1" customFormat="1" ht="16.5" customHeight="1">
      <c r="B135" s="32"/>
      <c r="C135" s="173" t="s">
        <v>290</v>
      </c>
      <c r="D135" s="173" t="s">
        <v>319</v>
      </c>
      <c r="E135" s="174" t="s">
        <v>5146</v>
      </c>
      <c r="F135" s="175" t="s">
        <v>5147</v>
      </c>
      <c r="G135" s="176" t="s">
        <v>299</v>
      </c>
      <c r="H135" s="177">
        <v>14</v>
      </c>
      <c r="I135" s="178"/>
      <c r="J135" s="179">
        <f t="shared" si="0"/>
        <v>0</v>
      </c>
      <c r="K135" s="180"/>
      <c r="L135" s="181"/>
      <c r="M135" s="182" t="s">
        <v>1</v>
      </c>
      <c r="N135" s="183" t="s">
        <v>39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285</v>
      </c>
      <c r="AT135" s="149" t="s">
        <v>319</v>
      </c>
      <c r="AU135" s="149" t="s">
        <v>86</v>
      </c>
      <c r="AY135" s="17" t="s">
        <v>241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86</v>
      </c>
      <c r="BK135" s="150">
        <f t="shared" si="9"/>
        <v>0</v>
      </c>
      <c r="BL135" s="17" t="s">
        <v>247</v>
      </c>
      <c r="BM135" s="149" t="s">
        <v>5148</v>
      </c>
    </row>
    <row r="136" spans="2:65" s="1" customFormat="1" ht="16.5" customHeight="1">
      <c r="B136" s="32"/>
      <c r="C136" s="137" t="s">
        <v>296</v>
      </c>
      <c r="D136" s="137" t="s">
        <v>243</v>
      </c>
      <c r="E136" s="138" t="s">
        <v>5149</v>
      </c>
      <c r="F136" s="139" t="s">
        <v>5150</v>
      </c>
      <c r="G136" s="140" t="s">
        <v>1608</v>
      </c>
      <c r="H136" s="141">
        <v>1</v>
      </c>
      <c r="I136" s="142"/>
      <c r="J136" s="143">
        <f t="shared" si="0"/>
        <v>0</v>
      </c>
      <c r="K136" s="144"/>
      <c r="L136" s="32"/>
      <c r="M136" s="145" t="s">
        <v>1</v>
      </c>
      <c r="N136" s="146" t="s">
        <v>39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247</v>
      </c>
      <c r="AT136" s="149" t="s">
        <v>243</v>
      </c>
      <c r="AU136" s="149" t="s">
        <v>86</v>
      </c>
      <c r="AY136" s="17" t="s">
        <v>241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86</v>
      </c>
      <c r="BK136" s="150">
        <f t="shared" si="9"/>
        <v>0</v>
      </c>
      <c r="BL136" s="17" t="s">
        <v>247</v>
      </c>
      <c r="BM136" s="149" t="s">
        <v>5151</v>
      </c>
    </row>
    <row r="137" spans="2:65" s="1" customFormat="1" ht="16.5" customHeight="1">
      <c r="B137" s="32"/>
      <c r="C137" s="173" t="s">
        <v>304</v>
      </c>
      <c r="D137" s="173" t="s">
        <v>319</v>
      </c>
      <c r="E137" s="174" t="s">
        <v>5152</v>
      </c>
      <c r="F137" s="175" t="s">
        <v>5153</v>
      </c>
      <c r="G137" s="176" t="s">
        <v>1608</v>
      </c>
      <c r="H137" s="177">
        <v>1</v>
      </c>
      <c r="I137" s="178"/>
      <c r="J137" s="179">
        <f t="shared" si="0"/>
        <v>0</v>
      </c>
      <c r="K137" s="180"/>
      <c r="L137" s="181"/>
      <c r="M137" s="182" t="s">
        <v>1</v>
      </c>
      <c r="N137" s="183" t="s">
        <v>39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285</v>
      </c>
      <c r="AT137" s="149" t="s">
        <v>319</v>
      </c>
      <c r="AU137" s="149" t="s">
        <v>86</v>
      </c>
      <c r="AY137" s="17" t="s">
        <v>241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86</v>
      </c>
      <c r="BK137" s="150">
        <f t="shared" si="9"/>
        <v>0</v>
      </c>
      <c r="BL137" s="17" t="s">
        <v>247</v>
      </c>
      <c r="BM137" s="149" t="s">
        <v>5154</v>
      </c>
    </row>
    <row r="138" spans="2:65" s="1" customFormat="1" ht="16.5" customHeight="1">
      <c r="B138" s="32"/>
      <c r="C138" s="137" t="s">
        <v>8</v>
      </c>
      <c r="D138" s="137" t="s">
        <v>243</v>
      </c>
      <c r="E138" s="138" t="s">
        <v>5155</v>
      </c>
      <c r="F138" s="139" t="s">
        <v>5156</v>
      </c>
      <c r="G138" s="140" t="s">
        <v>1608</v>
      </c>
      <c r="H138" s="141">
        <v>2</v>
      </c>
      <c r="I138" s="142"/>
      <c r="J138" s="143">
        <f t="shared" si="0"/>
        <v>0</v>
      </c>
      <c r="K138" s="144"/>
      <c r="L138" s="32"/>
      <c r="M138" s="145" t="s">
        <v>1</v>
      </c>
      <c r="N138" s="146" t="s">
        <v>39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247</v>
      </c>
      <c r="AT138" s="149" t="s">
        <v>243</v>
      </c>
      <c r="AU138" s="149" t="s">
        <v>86</v>
      </c>
      <c r="AY138" s="17" t="s">
        <v>241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86</v>
      </c>
      <c r="BK138" s="150">
        <f t="shared" si="9"/>
        <v>0</v>
      </c>
      <c r="BL138" s="17" t="s">
        <v>247</v>
      </c>
      <c r="BM138" s="149" t="s">
        <v>5157</v>
      </c>
    </row>
    <row r="139" spans="2:65" s="1" customFormat="1" ht="16.5" customHeight="1">
      <c r="B139" s="32"/>
      <c r="C139" s="173" t="s">
        <v>318</v>
      </c>
      <c r="D139" s="173" t="s">
        <v>319</v>
      </c>
      <c r="E139" s="174" t="s">
        <v>5158</v>
      </c>
      <c r="F139" s="175" t="s">
        <v>5159</v>
      </c>
      <c r="G139" s="176" t="s">
        <v>1608</v>
      </c>
      <c r="H139" s="177">
        <v>2</v>
      </c>
      <c r="I139" s="178"/>
      <c r="J139" s="179">
        <f t="shared" si="0"/>
        <v>0</v>
      </c>
      <c r="K139" s="180"/>
      <c r="L139" s="181"/>
      <c r="M139" s="182" t="s">
        <v>1</v>
      </c>
      <c r="N139" s="183" t="s">
        <v>39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285</v>
      </c>
      <c r="AT139" s="149" t="s">
        <v>319</v>
      </c>
      <c r="AU139" s="149" t="s">
        <v>86</v>
      </c>
      <c r="AY139" s="17" t="s">
        <v>241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86</v>
      </c>
      <c r="BK139" s="150">
        <f t="shared" si="9"/>
        <v>0</v>
      </c>
      <c r="BL139" s="17" t="s">
        <v>247</v>
      </c>
      <c r="BM139" s="149" t="s">
        <v>5160</v>
      </c>
    </row>
    <row r="140" spans="2:65" s="1" customFormat="1" ht="16.5" customHeight="1">
      <c r="B140" s="32"/>
      <c r="C140" s="137" t="s">
        <v>324</v>
      </c>
      <c r="D140" s="137" t="s">
        <v>243</v>
      </c>
      <c r="E140" s="138" t="s">
        <v>3119</v>
      </c>
      <c r="F140" s="139" t="s">
        <v>3120</v>
      </c>
      <c r="G140" s="140" t="s">
        <v>1608</v>
      </c>
      <c r="H140" s="141">
        <v>2</v>
      </c>
      <c r="I140" s="142"/>
      <c r="J140" s="143">
        <f t="shared" si="0"/>
        <v>0</v>
      </c>
      <c r="K140" s="144"/>
      <c r="L140" s="32"/>
      <c r="M140" s="145" t="s">
        <v>1</v>
      </c>
      <c r="N140" s="146" t="s">
        <v>39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247</v>
      </c>
      <c r="AT140" s="149" t="s">
        <v>243</v>
      </c>
      <c r="AU140" s="149" t="s">
        <v>86</v>
      </c>
      <c r="AY140" s="17" t="s">
        <v>241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86</v>
      </c>
      <c r="BK140" s="150">
        <f t="shared" si="9"/>
        <v>0</v>
      </c>
      <c r="BL140" s="17" t="s">
        <v>247</v>
      </c>
      <c r="BM140" s="149" t="s">
        <v>5161</v>
      </c>
    </row>
    <row r="141" spans="2:65" s="1" customFormat="1" ht="21.75" customHeight="1">
      <c r="B141" s="32"/>
      <c r="C141" s="173" t="s">
        <v>330</v>
      </c>
      <c r="D141" s="173" t="s">
        <v>319</v>
      </c>
      <c r="E141" s="174" t="s">
        <v>3122</v>
      </c>
      <c r="F141" s="175" t="s">
        <v>3123</v>
      </c>
      <c r="G141" s="176" t="s">
        <v>1608</v>
      </c>
      <c r="H141" s="177">
        <v>2</v>
      </c>
      <c r="I141" s="178"/>
      <c r="J141" s="179">
        <f t="shared" si="0"/>
        <v>0</v>
      </c>
      <c r="K141" s="180"/>
      <c r="L141" s="181"/>
      <c r="M141" s="182" t="s">
        <v>1</v>
      </c>
      <c r="N141" s="183" t="s">
        <v>39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285</v>
      </c>
      <c r="AT141" s="149" t="s">
        <v>319</v>
      </c>
      <c r="AU141" s="149" t="s">
        <v>86</v>
      </c>
      <c r="AY141" s="17" t="s">
        <v>241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86</v>
      </c>
      <c r="BK141" s="150">
        <f t="shared" si="9"/>
        <v>0</v>
      </c>
      <c r="BL141" s="17" t="s">
        <v>247</v>
      </c>
      <c r="BM141" s="149" t="s">
        <v>5162</v>
      </c>
    </row>
    <row r="142" spans="2:65" s="1" customFormat="1" ht="16.5" customHeight="1">
      <c r="B142" s="32"/>
      <c r="C142" s="173" t="s">
        <v>334</v>
      </c>
      <c r="D142" s="173" t="s">
        <v>319</v>
      </c>
      <c r="E142" s="174" t="s">
        <v>5163</v>
      </c>
      <c r="F142" s="175" t="s">
        <v>3219</v>
      </c>
      <c r="G142" s="176" t="s">
        <v>390</v>
      </c>
      <c r="H142" s="177">
        <v>1</v>
      </c>
      <c r="I142" s="178"/>
      <c r="J142" s="179">
        <f t="shared" si="0"/>
        <v>0</v>
      </c>
      <c r="K142" s="180"/>
      <c r="L142" s="181"/>
      <c r="M142" s="182" t="s">
        <v>1</v>
      </c>
      <c r="N142" s="183" t="s">
        <v>39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285</v>
      </c>
      <c r="AT142" s="149" t="s">
        <v>319</v>
      </c>
      <c r="AU142" s="149" t="s">
        <v>86</v>
      </c>
      <c r="AY142" s="17" t="s">
        <v>241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86</v>
      </c>
      <c r="BK142" s="150">
        <f t="shared" si="9"/>
        <v>0</v>
      </c>
      <c r="BL142" s="17" t="s">
        <v>247</v>
      </c>
      <c r="BM142" s="149" t="s">
        <v>5164</v>
      </c>
    </row>
    <row r="143" spans="2:65" s="1" customFormat="1" ht="16.5" customHeight="1">
      <c r="B143" s="32"/>
      <c r="C143" s="137" t="s">
        <v>338</v>
      </c>
      <c r="D143" s="137" t="s">
        <v>243</v>
      </c>
      <c r="E143" s="138" t="s">
        <v>5165</v>
      </c>
      <c r="F143" s="139" t="s">
        <v>5166</v>
      </c>
      <c r="G143" s="140" t="s">
        <v>1196</v>
      </c>
      <c r="H143" s="141">
        <v>4</v>
      </c>
      <c r="I143" s="142"/>
      <c r="J143" s="143">
        <f t="shared" si="0"/>
        <v>0</v>
      </c>
      <c r="K143" s="144"/>
      <c r="L143" s="32"/>
      <c r="M143" s="145" t="s">
        <v>1</v>
      </c>
      <c r="N143" s="146" t="s">
        <v>39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247</v>
      </c>
      <c r="AT143" s="149" t="s">
        <v>243</v>
      </c>
      <c r="AU143" s="149" t="s">
        <v>86</v>
      </c>
      <c r="AY143" s="17" t="s">
        <v>241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86</v>
      </c>
      <c r="BK143" s="150">
        <f t="shared" si="9"/>
        <v>0</v>
      </c>
      <c r="BL143" s="17" t="s">
        <v>247</v>
      </c>
      <c r="BM143" s="149" t="s">
        <v>5167</v>
      </c>
    </row>
    <row r="144" spans="2:65" s="11" customFormat="1" ht="26" customHeight="1">
      <c r="B144" s="125"/>
      <c r="D144" s="126" t="s">
        <v>72</v>
      </c>
      <c r="E144" s="127" t="s">
        <v>319</v>
      </c>
      <c r="F144" s="127" t="s">
        <v>3862</v>
      </c>
      <c r="I144" s="128"/>
      <c r="J144" s="129">
        <f>BK144</f>
        <v>0</v>
      </c>
      <c r="L144" s="125"/>
      <c r="M144" s="130"/>
      <c r="P144" s="131">
        <f>P145</f>
        <v>0</v>
      </c>
      <c r="R144" s="131">
        <f>R145</f>
        <v>7.4672499999999999</v>
      </c>
      <c r="T144" s="132">
        <f>T145</f>
        <v>0</v>
      </c>
      <c r="AR144" s="126" t="s">
        <v>258</v>
      </c>
      <c r="AT144" s="133" t="s">
        <v>72</v>
      </c>
      <c r="AU144" s="133" t="s">
        <v>73</v>
      </c>
      <c r="AY144" s="126" t="s">
        <v>241</v>
      </c>
      <c r="BK144" s="134">
        <f>BK145</f>
        <v>0</v>
      </c>
    </row>
    <row r="145" spans="2:65" s="11" customFormat="1" ht="22.75" customHeight="1">
      <c r="B145" s="125"/>
      <c r="D145" s="126" t="s">
        <v>72</v>
      </c>
      <c r="E145" s="135" t="s">
        <v>5050</v>
      </c>
      <c r="F145" s="135" t="s">
        <v>5051</v>
      </c>
      <c r="I145" s="128"/>
      <c r="J145" s="136">
        <f>BK145</f>
        <v>0</v>
      </c>
      <c r="L145" s="125"/>
      <c r="M145" s="130"/>
      <c r="P145" s="131">
        <f>SUM(P146:P166)</f>
        <v>0</v>
      </c>
      <c r="R145" s="131">
        <f>SUM(R146:R166)</f>
        <v>7.4672499999999999</v>
      </c>
      <c r="T145" s="132">
        <f>SUM(T146:T166)</f>
        <v>0</v>
      </c>
      <c r="AR145" s="126" t="s">
        <v>258</v>
      </c>
      <c r="AT145" s="133" t="s">
        <v>72</v>
      </c>
      <c r="AU145" s="133" t="s">
        <v>80</v>
      </c>
      <c r="AY145" s="126" t="s">
        <v>241</v>
      </c>
      <c r="BK145" s="134">
        <f>SUM(BK146:BK166)</f>
        <v>0</v>
      </c>
    </row>
    <row r="146" spans="2:65" s="1" customFormat="1" ht="24.25" customHeight="1">
      <c r="B146" s="32"/>
      <c r="C146" s="137" t="s">
        <v>343</v>
      </c>
      <c r="D146" s="137" t="s">
        <v>243</v>
      </c>
      <c r="E146" s="138" t="s">
        <v>5168</v>
      </c>
      <c r="F146" s="139" t="s">
        <v>5169</v>
      </c>
      <c r="G146" s="140" t="s">
        <v>299</v>
      </c>
      <c r="H146" s="141">
        <v>25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678</v>
      </c>
      <c r="AT146" s="149" t="s">
        <v>243</v>
      </c>
      <c r="AU146" s="149" t="s">
        <v>86</v>
      </c>
      <c r="AY146" s="17" t="s">
        <v>241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678</v>
      </c>
      <c r="BM146" s="149" t="s">
        <v>5170</v>
      </c>
    </row>
    <row r="147" spans="2:65" s="1" customFormat="1" ht="37.75" customHeight="1">
      <c r="B147" s="32"/>
      <c r="C147" s="137" t="s">
        <v>349</v>
      </c>
      <c r="D147" s="137" t="s">
        <v>243</v>
      </c>
      <c r="E147" s="138" t="s">
        <v>5055</v>
      </c>
      <c r="F147" s="139" t="s">
        <v>5056</v>
      </c>
      <c r="G147" s="140" t="s">
        <v>254</v>
      </c>
      <c r="H147" s="141">
        <v>1.7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39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678</v>
      </c>
      <c r="AT147" s="149" t="s">
        <v>243</v>
      </c>
      <c r="AU147" s="149" t="s">
        <v>86</v>
      </c>
      <c r="AY147" s="17" t="s">
        <v>241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86</v>
      </c>
      <c r="BK147" s="150">
        <f>ROUND(I147*H147,2)</f>
        <v>0</v>
      </c>
      <c r="BL147" s="17" t="s">
        <v>678</v>
      </c>
      <c r="BM147" s="149" t="s">
        <v>5171</v>
      </c>
    </row>
    <row r="148" spans="2:65" s="12" customFormat="1" ht="12">
      <c r="B148" s="151"/>
      <c r="D148" s="152" t="s">
        <v>249</v>
      </c>
      <c r="E148" s="153" t="s">
        <v>1</v>
      </c>
      <c r="F148" s="154" t="s">
        <v>5172</v>
      </c>
      <c r="H148" s="155">
        <v>1.7</v>
      </c>
      <c r="I148" s="156"/>
      <c r="L148" s="151"/>
      <c r="M148" s="157"/>
      <c r="T148" s="158"/>
      <c r="AT148" s="153" t="s">
        <v>249</v>
      </c>
      <c r="AU148" s="153" t="s">
        <v>86</v>
      </c>
      <c r="AV148" s="12" t="s">
        <v>86</v>
      </c>
      <c r="AW148" s="12" t="s">
        <v>30</v>
      </c>
      <c r="AX148" s="12" t="s">
        <v>73</v>
      </c>
      <c r="AY148" s="153" t="s">
        <v>241</v>
      </c>
    </row>
    <row r="149" spans="2:65" s="13" customFormat="1" ht="12">
      <c r="B149" s="159"/>
      <c r="D149" s="152" t="s">
        <v>249</v>
      </c>
      <c r="E149" s="160" t="s">
        <v>1</v>
      </c>
      <c r="F149" s="161" t="s">
        <v>3517</v>
      </c>
      <c r="H149" s="162">
        <v>1.7</v>
      </c>
      <c r="I149" s="163"/>
      <c r="L149" s="159"/>
      <c r="M149" s="164"/>
      <c r="T149" s="165"/>
      <c r="AT149" s="160" t="s">
        <v>249</v>
      </c>
      <c r="AU149" s="160" t="s">
        <v>86</v>
      </c>
      <c r="AV149" s="13" t="s">
        <v>247</v>
      </c>
      <c r="AW149" s="13" t="s">
        <v>30</v>
      </c>
      <c r="AX149" s="13" t="s">
        <v>80</v>
      </c>
      <c r="AY149" s="160" t="s">
        <v>241</v>
      </c>
    </row>
    <row r="150" spans="2:65" s="1" customFormat="1" ht="37.75" customHeight="1">
      <c r="B150" s="32"/>
      <c r="C150" s="137" t="s">
        <v>355</v>
      </c>
      <c r="D150" s="137" t="s">
        <v>243</v>
      </c>
      <c r="E150" s="138" t="s">
        <v>5059</v>
      </c>
      <c r="F150" s="139" t="s">
        <v>5060</v>
      </c>
      <c r="G150" s="140" t="s">
        <v>254</v>
      </c>
      <c r="H150" s="141">
        <v>25.5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39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678</v>
      </c>
      <c r="AT150" s="149" t="s">
        <v>243</v>
      </c>
      <c r="AU150" s="149" t="s">
        <v>86</v>
      </c>
      <c r="AY150" s="17" t="s">
        <v>241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86</v>
      </c>
      <c r="BK150" s="150">
        <f>ROUND(I150*H150,2)</f>
        <v>0</v>
      </c>
      <c r="BL150" s="17" t="s">
        <v>678</v>
      </c>
      <c r="BM150" s="149" t="s">
        <v>5173</v>
      </c>
    </row>
    <row r="151" spans="2:65" s="12" customFormat="1" ht="12">
      <c r="B151" s="151"/>
      <c r="D151" s="152" t="s">
        <v>249</v>
      </c>
      <c r="E151" s="153" t="s">
        <v>1</v>
      </c>
      <c r="F151" s="154" t="s">
        <v>5174</v>
      </c>
      <c r="H151" s="155">
        <v>25.5</v>
      </c>
      <c r="I151" s="156"/>
      <c r="L151" s="151"/>
      <c r="M151" s="157"/>
      <c r="T151" s="158"/>
      <c r="AT151" s="153" t="s">
        <v>249</v>
      </c>
      <c r="AU151" s="153" t="s">
        <v>86</v>
      </c>
      <c r="AV151" s="12" t="s">
        <v>86</v>
      </c>
      <c r="AW151" s="12" t="s">
        <v>30</v>
      </c>
      <c r="AX151" s="12" t="s">
        <v>73</v>
      </c>
      <c r="AY151" s="153" t="s">
        <v>241</v>
      </c>
    </row>
    <row r="152" spans="2:65" s="13" customFormat="1" ht="12">
      <c r="B152" s="159"/>
      <c r="D152" s="152" t="s">
        <v>249</v>
      </c>
      <c r="E152" s="160" t="s">
        <v>1</v>
      </c>
      <c r="F152" s="161" t="s">
        <v>251</v>
      </c>
      <c r="H152" s="162">
        <v>25.5</v>
      </c>
      <c r="I152" s="163"/>
      <c r="L152" s="159"/>
      <c r="M152" s="164"/>
      <c r="T152" s="165"/>
      <c r="AT152" s="160" t="s">
        <v>249</v>
      </c>
      <c r="AU152" s="160" t="s">
        <v>86</v>
      </c>
      <c r="AV152" s="13" t="s">
        <v>247</v>
      </c>
      <c r="AW152" s="13" t="s">
        <v>30</v>
      </c>
      <c r="AX152" s="13" t="s">
        <v>80</v>
      </c>
      <c r="AY152" s="160" t="s">
        <v>241</v>
      </c>
    </row>
    <row r="153" spans="2:65" s="1" customFormat="1" ht="24.25" customHeight="1">
      <c r="B153" s="32"/>
      <c r="C153" s="137" t="s">
        <v>7</v>
      </c>
      <c r="D153" s="137" t="s">
        <v>243</v>
      </c>
      <c r="E153" s="138" t="s">
        <v>5063</v>
      </c>
      <c r="F153" s="139" t="s">
        <v>5064</v>
      </c>
      <c r="G153" s="140" t="s">
        <v>282</v>
      </c>
      <c r="H153" s="141">
        <v>3.06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39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678</v>
      </c>
      <c r="AT153" s="149" t="s">
        <v>243</v>
      </c>
      <c r="AU153" s="149" t="s">
        <v>86</v>
      </c>
      <c r="AY153" s="17" t="s">
        <v>241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86</v>
      </c>
      <c r="BK153" s="150">
        <f>ROUND(I153*H153,2)</f>
        <v>0</v>
      </c>
      <c r="BL153" s="17" t="s">
        <v>678</v>
      </c>
      <c r="BM153" s="149" t="s">
        <v>5175</v>
      </c>
    </row>
    <row r="154" spans="2:65" s="12" customFormat="1" ht="12">
      <c r="B154" s="151"/>
      <c r="D154" s="152" t="s">
        <v>249</v>
      </c>
      <c r="E154" s="153" t="s">
        <v>1</v>
      </c>
      <c r="F154" s="154" t="s">
        <v>5176</v>
      </c>
      <c r="H154" s="155">
        <v>3.06</v>
      </c>
      <c r="I154" s="156"/>
      <c r="L154" s="151"/>
      <c r="M154" s="157"/>
      <c r="T154" s="158"/>
      <c r="AT154" s="153" t="s">
        <v>249</v>
      </c>
      <c r="AU154" s="153" t="s">
        <v>86</v>
      </c>
      <c r="AV154" s="12" t="s">
        <v>86</v>
      </c>
      <c r="AW154" s="12" t="s">
        <v>30</v>
      </c>
      <c r="AX154" s="12" t="s">
        <v>73</v>
      </c>
      <c r="AY154" s="153" t="s">
        <v>241</v>
      </c>
    </row>
    <row r="155" spans="2:65" s="13" customFormat="1" ht="12">
      <c r="B155" s="159"/>
      <c r="D155" s="152" t="s">
        <v>249</v>
      </c>
      <c r="E155" s="160" t="s">
        <v>1</v>
      </c>
      <c r="F155" s="161" t="s">
        <v>251</v>
      </c>
      <c r="H155" s="162">
        <v>3.06</v>
      </c>
      <c r="I155" s="163"/>
      <c r="L155" s="159"/>
      <c r="M155" s="164"/>
      <c r="T155" s="165"/>
      <c r="AT155" s="160" t="s">
        <v>249</v>
      </c>
      <c r="AU155" s="160" t="s">
        <v>86</v>
      </c>
      <c r="AV155" s="13" t="s">
        <v>247</v>
      </c>
      <c r="AW155" s="13" t="s">
        <v>30</v>
      </c>
      <c r="AX155" s="13" t="s">
        <v>80</v>
      </c>
      <c r="AY155" s="160" t="s">
        <v>241</v>
      </c>
    </row>
    <row r="156" spans="2:65" s="1" customFormat="1" ht="24.25" customHeight="1">
      <c r="B156" s="32"/>
      <c r="C156" s="137" t="s">
        <v>365</v>
      </c>
      <c r="D156" s="137" t="s">
        <v>243</v>
      </c>
      <c r="E156" s="138" t="s">
        <v>5067</v>
      </c>
      <c r="F156" s="139" t="s">
        <v>5068</v>
      </c>
      <c r="G156" s="140" t="s">
        <v>254</v>
      </c>
      <c r="H156" s="141">
        <v>1.7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39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678</v>
      </c>
      <c r="AT156" s="149" t="s">
        <v>243</v>
      </c>
      <c r="AU156" s="149" t="s">
        <v>86</v>
      </c>
      <c r="AY156" s="17" t="s">
        <v>241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86</v>
      </c>
      <c r="BK156" s="150">
        <f>ROUND(I156*H156,2)</f>
        <v>0</v>
      </c>
      <c r="BL156" s="17" t="s">
        <v>678</v>
      </c>
      <c r="BM156" s="149" t="s">
        <v>5177</v>
      </c>
    </row>
    <row r="157" spans="2:65" s="12" customFormat="1" ht="12">
      <c r="B157" s="151"/>
      <c r="D157" s="152" t="s">
        <v>249</v>
      </c>
      <c r="E157" s="153" t="s">
        <v>1</v>
      </c>
      <c r="F157" s="154" t="s">
        <v>5178</v>
      </c>
      <c r="H157" s="155">
        <v>1.7</v>
      </c>
      <c r="I157" s="156"/>
      <c r="L157" s="151"/>
      <c r="M157" s="157"/>
      <c r="T157" s="158"/>
      <c r="AT157" s="153" t="s">
        <v>249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241</v>
      </c>
    </row>
    <row r="158" spans="2:65" s="13" customFormat="1" ht="12">
      <c r="B158" s="159"/>
      <c r="D158" s="152" t="s">
        <v>249</v>
      </c>
      <c r="E158" s="160" t="s">
        <v>1</v>
      </c>
      <c r="F158" s="161" t="s">
        <v>251</v>
      </c>
      <c r="H158" s="162">
        <v>1.7</v>
      </c>
      <c r="I158" s="163"/>
      <c r="L158" s="159"/>
      <c r="M158" s="164"/>
      <c r="T158" s="165"/>
      <c r="AT158" s="160" t="s">
        <v>249</v>
      </c>
      <c r="AU158" s="160" t="s">
        <v>86</v>
      </c>
      <c r="AV158" s="13" t="s">
        <v>247</v>
      </c>
      <c r="AW158" s="13" t="s">
        <v>30</v>
      </c>
      <c r="AX158" s="13" t="s">
        <v>80</v>
      </c>
      <c r="AY158" s="160" t="s">
        <v>241</v>
      </c>
    </row>
    <row r="159" spans="2:65" s="1" customFormat="1" ht="24.25" customHeight="1">
      <c r="B159" s="32"/>
      <c r="C159" s="137" t="s">
        <v>370</v>
      </c>
      <c r="D159" s="137" t="s">
        <v>243</v>
      </c>
      <c r="E159" s="138" t="s">
        <v>5071</v>
      </c>
      <c r="F159" s="139" t="s">
        <v>5072</v>
      </c>
      <c r="G159" s="140" t="s">
        <v>299</v>
      </c>
      <c r="H159" s="141">
        <v>25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39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678</v>
      </c>
      <c r="AT159" s="149" t="s">
        <v>243</v>
      </c>
      <c r="AU159" s="149" t="s">
        <v>86</v>
      </c>
      <c r="AY159" s="17" t="s">
        <v>241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86</v>
      </c>
      <c r="BK159" s="150">
        <f>ROUND(I159*H159,2)</f>
        <v>0</v>
      </c>
      <c r="BL159" s="17" t="s">
        <v>678</v>
      </c>
      <c r="BM159" s="149" t="s">
        <v>5179</v>
      </c>
    </row>
    <row r="160" spans="2:65" s="1" customFormat="1" ht="33" customHeight="1">
      <c r="B160" s="32"/>
      <c r="C160" s="137" t="s">
        <v>376</v>
      </c>
      <c r="D160" s="137" t="s">
        <v>243</v>
      </c>
      <c r="E160" s="138" t="s">
        <v>5074</v>
      </c>
      <c r="F160" s="139" t="s">
        <v>5075</v>
      </c>
      <c r="G160" s="140" t="s">
        <v>246</v>
      </c>
      <c r="H160" s="141">
        <v>12.5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39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678</v>
      </c>
      <c r="AT160" s="149" t="s">
        <v>243</v>
      </c>
      <c r="AU160" s="149" t="s">
        <v>86</v>
      </c>
      <c r="AY160" s="17" t="s">
        <v>241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678</v>
      </c>
      <c r="BM160" s="149" t="s">
        <v>5180</v>
      </c>
    </row>
    <row r="161" spans="2:65" s="12" customFormat="1" ht="12">
      <c r="B161" s="151"/>
      <c r="D161" s="152" t="s">
        <v>249</v>
      </c>
      <c r="E161" s="153" t="s">
        <v>1</v>
      </c>
      <c r="F161" s="154" t="s">
        <v>5181</v>
      </c>
      <c r="H161" s="155">
        <v>12.5</v>
      </c>
      <c r="I161" s="156"/>
      <c r="L161" s="151"/>
      <c r="M161" s="157"/>
      <c r="T161" s="158"/>
      <c r="AT161" s="153" t="s">
        <v>249</v>
      </c>
      <c r="AU161" s="153" t="s">
        <v>86</v>
      </c>
      <c r="AV161" s="12" t="s">
        <v>86</v>
      </c>
      <c r="AW161" s="12" t="s">
        <v>30</v>
      </c>
      <c r="AX161" s="12" t="s">
        <v>73</v>
      </c>
      <c r="AY161" s="153" t="s">
        <v>241</v>
      </c>
    </row>
    <row r="162" spans="2:65" s="13" customFormat="1" ht="12">
      <c r="B162" s="159"/>
      <c r="D162" s="152" t="s">
        <v>249</v>
      </c>
      <c r="E162" s="160" t="s">
        <v>1</v>
      </c>
      <c r="F162" s="161" t="s">
        <v>251</v>
      </c>
      <c r="H162" s="162">
        <v>12.5</v>
      </c>
      <c r="I162" s="163"/>
      <c r="L162" s="159"/>
      <c r="M162" s="164"/>
      <c r="T162" s="165"/>
      <c r="AT162" s="160" t="s">
        <v>249</v>
      </c>
      <c r="AU162" s="160" t="s">
        <v>86</v>
      </c>
      <c r="AV162" s="13" t="s">
        <v>247</v>
      </c>
      <c r="AW162" s="13" t="s">
        <v>30</v>
      </c>
      <c r="AX162" s="13" t="s">
        <v>80</v>
      </c>
      <c r="AY162" s="160" t="s">
        <v>241</v>
      </c>
    </row>
    <row r="163" spans="2:65" s="1" customFormat="1" ht="24.25" customHeight="1">
      <c r="B163" s="32"/>
      <c r="C163" s="137" t="s">
        <v>381</v>
      </c>
      <c r="D163" s="137" t="s">
        <v>243</v>
      </c>
      <c r="E163" s="138" t="s">
        <v>5078</v>
      </c>
      <c r="F163" s="139" t="s">
        <v>5079</v>
      </c>
      <c r="G163" s="140" t="s">
        <v>299</v>
      </c>
      <c r="H163" s="141">
        <v>25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39</v>
      </c>
      <c r="P163" s="147">
        <f>O163*H163</f>
        <v>0</v>
      </c>
      <c r="Q163" s="147">
        <v>0.29863000000000001</v>
      </c>
      <c r="R163" s="147">
        <f>Q163*H163</f>
        <v>7.4657499999999999</v>
      </c>
      <c r="S163" s="147">
        <v>0</v>
      </c>
      <c r="T163" s="148">
        <f>S163*H163</f>
        <v>0</v>
      </c>
      <c r="AR163" s="149" t="s">
        <v>678</v>
      </c>
      <c r="AT163" s="149" t="s">
        <v>243</v>
      </c>
      <c r="AU163" s="149" t="s">
        <v>86</v>
      </c>
      <c r="AY163" s="17" t="s">
        <v>241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86</v>
      </c>
      <c r="BK163" s="150">
        <f>ROUND(I163*H163,2)</f>
        <v>0</v>
      </c>
      <c r="BL163" s="17" t="s">
        <v>678</v>
      </c>
      <c r="BM163" s="149" t="s">
        <v>5182</v>
      </c>
    </row>
    <row r="164" spans="2:65" s="1" customFormat="1" ht="21.75" customHeight="1">
      <c r="B164" s="32"/>
      <c r="C164" s="137" t="s">
        <v>387</v>
      </c>
      <c r="D164" s="137" t="s">
        <v>243</v>
      </c>
      <c r="E164" s="138" t="s">
        <v>5081</v>
      </c>
      <c r="F164" s="139" t="s">
        <v>5082</v>
      </c>
      <c r="G164" s="140" t="s">
        <v>299</v>
      </c>
      <c r="H164" s="141">
        <v>25</v>
      </c>
      <c r="I164" s="142"/>
      <c r="J164" s="143">
        <f>ROUND(I164*H164,2)</f>
        <v>0</v>
      </c>
      <c r="K164" s="144"/>
      <c r="L164" s="32"/>
      <c r="M164" s="145" t="s">
        <v>1</v>
      </c>
      <c r="N164" s="146" t="s">
        <v>39</v>
      </c>
      <c r="P164" s="147">
        <f>O164*H164</f>
        <v>0</v>
      </c>
      <c r="Q164" s="147">
        <v>6.0000000000000002E-5</v>
      </c>
      <c r="R164" s="147">
        <f>Q164*H164</f>
        <v>1.5E-3</v>
      </c>
      <c r="S164" s="147">
        <v>0</v>
      </c>
      <c r="T164" s="148">
        <f>S164*H164</f>
        <v>0</v>
      </c>
      <c r="AR164" s="149" t="s">
        <v>678</v>
      </c>
      <c r="AT164" s="149" t="s">
        <v>243</v>
      </c>
      <c r="AU164" s="149" t="s">
        <v>86</v>
      </c>
      <c r="AY164" s="17" t="s">
        <v>241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86</v>
      </c>
      <c r="BK164" s="150">
        <f>ROUND(I164*H164,2)</f>
        <v>0</v>
      </c>
      <c r="BL164" s="17" t="s">
        <v>678</v>
      </c>
      <c r="BM164" s="149" t="s">
        <v>5183</v>
      </c>
    </row>
    <row r="165" spans="2:65" s="1" customFormat="1" ht="24.25" customHeight="1">
      <c r="B165" s="32"/>
      <c r="C165" s="137" t="s">
        <v>392</v>
      </c>
      <c r="D165" s="137" t="s">
        <v>243</v>
      </c>
      <c r="E165" s="138" t="s">
        <v>5090</v>
      </c>
      <c r="F165" s="139" t="s">
        <v>5091</v>
      </c>
      <c r="G165" s="140" t="s">
        <v>282</v>
      </c>
      <c r="H165" s="141">
        <v>7.4669999999999996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39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678</v>
      </c>
      <c r="AT165" s="149" t="s">
        <v>243</v>
      </c>
      <c r="AU165" s="149" t="s">
        <v>86</v>
      </c>
      <c r="AY165" s="17" t="s">
        <v>241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678</v>
      </c>
      <c r="BM165" s="149" t="s">
        <v>5184</v>
      </c>
    </row>
    <row r="166" spans="2:65" s="1" customFormat="1" ht="24.25" customHeight="1">
      <c r="B166" s="32"/>
      <c r="C166" s="137" t="s">
        <v>399</v>
      </c>
      <c r="D166" s="137" t="s">
        <v>243</v>
      </c>
      <c r="E166" s="138" t="s">
        <v>5093</v>
      </c>
      <c r="F166" s="139" t="s">
        <v>5094</v>
      </c>
      <c r="G166" s="140" t="s">
        <v>282</v>
      </c>
      <c r="H166" s="141">
        <v>7.4669999999999996</v>
      </c>
      <c r="I166" s="142"/>
      <c r="J166" s="143">
        <f>ROUND(I166*H166,2)</f>
        <v>0</v>
      </c>
      <c r="K166" s="144"/>
      <c r="L166" s="32"/>
      <c r="M166" s="190" t="s">
        <v>1</v>
      </c>
      <c r="N166" s="191" t="s">
        <v>39</v>
      </c>
      <c r="O166" s="192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AR166" s="149" t="s">
        <v>678</v>
      </c>
      <c r="AT166" s="149" t="s">
        <v>243</v>
      </c>
      <c r="AU166" s="149" t="s">
        <v>86</v>
      </c>
      <c r="AY166" s="17" t="s">
        <v>241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86</v>
      </c>
      <c r="BK166" s="150">
        <f>ROUND(I166*H166,2)</f>
        <v>0</v>
      </c>
      <c r="BL166" s="17" t="s">
        <v>678</v>
      </c>
      <c r="BM166" s="149" t="s">
        <v>5185</v>
      </c>
    </row>
    <row r="167" spans="2:65" s="1" customFormat="1" ht="7" customHeight="1"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32"/>
    </row>
  </sheetData>
  <sheetProtection algorithmName="SHA-512" hashValue="1gmYJZ1e8ozDSsOA1l7DP1KsdMQQOCIUvq+0fKrRxVz10dNTgzQI+HOcArTifFW9hvIH0AVXH3XkOanbxBKD+w==" saltValue="NW1259vTHh3jo8WnWCJ3sg4SfcaCeWoGGZJ1gvs23PFo1roZOg8sv85A5Rg0CjGclzmw5KMh/W/BomkvlsUIaw==" spinCount="100000" sheet="1" objects="1" scenarios="1" formatColumns="0" formatRows="0" autoFilter="0"/>
  <autoFilter ref="C123:K166" xr:uid="{00000000-0009-0000-0000-00001D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67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168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5186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ROUND(J124,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ROUND((SUM(BE124:BE166)),  2)</f>
        <v>0</v>
      </c>
      <c r="I35" s="96">
        <v>0.21</v>
      </c>
      <c r="J35" s="86">
        <f>ROUND(((SUM(BE124:BE166))*I35),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ROUND((SUM(BF124:BF166)),  2)</f>
        <v>0</v>
      </c>
      <c r="I36" s="96">
        <v>0.12</v>
      </c>
      <c r="J36" s="86">
        <f>ROUND(((SUM(BF124:BF166))*I36),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ROUND((SUM(BG124:BG166)),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ROUND((SUM(BH124:BH166)),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ROUND((SUM(BI124:BI166)),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Silnoproud SO04 - elektroinstalace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J124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194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20" customHeight="1">
      <c r="B100" s="112"/>
      <c r="D100" s="113" t="s">
        <v>4998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8" customFormat="1" ht="25" customHeight="1">
      <c r="B101" s="108"/>
      <c r="D101" s="109" t="s">
        <v>3766</v>
      </c>
      <c r="E101" s="110"/>
      <c r="F101" s="110"/>
      <c r="G101" s="110"/>
      <c r="H101" s="110"/>
      <c r="I101" s="110"/>
      <c r="J101" s="111">
        <f>J144</f>
        <v>0</v>
      </c>
      <c r="L101" s="108"/>
    </row>
    <row r="102" spans="2:47" s="9" customFormat="1" ht="20" customHeight="1">
      <c r="B102" s="112"/>
      <c r="D102" s="113" t="s">
        <v>4999</v>
      </c>
      <c r="E102" s="114"/>
      <c r="F102" s="114"/>
      <c r="G102" s="114"/>
      <c r="H102" s="114"/>
      <c r="I102" s="114"/>
      <c r="J102" s="115">
        <f>J145</f>
        <v>0</v>
      </c>
      <c r="L102" s="112"/>
    </row>
    <row r="103" spans="2:47" s="1" customFormat="1" ht="21.75" customHeight="1">
      <c r="B103" s="32"/>
      <c r="L103" s="32"/>
    </row>
    <row r="104" spans="2:47" s="1" customFormat="1" ht="7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" customHeight="1">
      <c r="B109" s="32"/>
      <c r="C109" s="21" t="s">
        <v>226</v>
      </c>
      <c r="L109" s="32"/>
    </row>
    <row r="110" spans="2:47" s="1" customFormat="1" ht="7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1" t="str">
        <f>E7</f>
        <v>Rozšíření kom.soc. služeb CSS Stod</v>
      </c>
      <c r="F112" s="242"/>
      <c r="G112" s="242"/>
      <c r="H112" s="242"/>
      <c r="L112" s="32"/>
    </row>
    <row r="113" spans="2:65" ht="12" customHeight="1">
      <c r="B113" s="20"/>
      <c r="C113" s="27" t="s">
        <v>175</v>
      </c>
      <c r="L113" s="20"/>
    </row>
    <row r="114" spans="2:65" s="1" customFormat="1" ht="16.5" customHeight="1">
      <c r="B114" s="32"/>
      <c r="E114" s="241" t="s">
        <v>176</v>
      </c>
      <c r="F114" s="240"/>
      <c r="G114" s="240"/>
      <c r="H114" s="240"/>
      <c r="L114" s="32"/>
    </row>
    <row r="115" spans="2:65" s="1" customFormat="1" ht="12" customHeight="1">
      <c r="B115" s="32"/>
      <c r="C115" s="27" t="s">
        <v>177</v>
      </c>
      <c r="L115" s="32"/>
    </row>
    <row r="116" spans="2:65" s="1" customFormat="1" ht="16.5" customHeight="1">
      <c r="B116" s="32"/>
      <c r="E116" s="205" t="str">
        <f>E11</f>
        <v>Silnoproud SO04 - elektroinstalace</v>
      </c>
      <c r="F116" s="240"/>
      <c r="G116" s="240"/>
      <c r="H116" s="240"/>
      <c r="L116" s="32"/>
    </row>
    <row r="117" spans="2:65" s="1" customFormat="1" ht="7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 xml:space="preserve"> </v>
      </c>
      <c r="I118" s="27" t="s">
        <v>22</v>
      </c>
      <c r="J118" s="52" t="str">
        <f>IF(J14="","",J14)</f>
        <v>27. 10. 2024</v>
      </c>
      <c r="L118" s="32"/>
    </row>
    <row r="119" spans="2:65" s="1" customFormat="1" ht="7" customHeight="1">
      <c r="B119" s="32"/>
      <c r="L119" s="32"/>
    </row>
    <row r="120" spans="2:65" s="1" customFormat="1" ht="15.25" customHeight="1">
      <c r="B120" s="32"/>
      <c r="C120" s="27" t="s">
        <v>24</v>
      </c>
      <c r="F120" s="25" t="str">
        <f>E17</f>
        <v xml:space="preserve"> </v>
      </c>
      <c r="I120" s="27" t="s">
        <v>29</v>
      </c>
      <c r="J120" s="30" t="str">
        <f>E23</f>
        <v xml:space="preserve"> </v>
      </c>
      <c r="L120" s="32"/>
    </row>
    <row r="121" spans="2:65" s="1" customFormat="1" ht="15.25" customHeight="1">
      <c r="B121" s="32"/>
      <c r="C121" s="27" t="s">
        <v>27</v>
      </c>
      <c r="F121" s="25" t="str">
        <f>IF(E20="","",E20)</f>
        <v>Vyplň údaj</v>
      </c>
      <c r="I121" s="27" t="s">
        <v>31</v>
      </c>
      <c r="J121" s="30" t="str">
        <f>E26</f>
        <v xml:space="preserve"> </v>
      </c>
      <c r="L121" s="32"/>
    </row>
    <row r="122" spans="2:65" s="1" customFormat="1" ht="10.25" customHeight="1">
      <c r="B122" s="32"/>
      <c r="L122" s="32"/>
    </row>
    <row r="123" spans="2:65" s="10" customFormat="1" ht="29.25" customHeight="1">
      <c r="B123" s="116"/>
      <c r="C123" s="117" t="s">
        <v>227</v>
      </c>
      <c r="D123" s="118" t="s">
        <v>58</v>
      </c>
      <c r="E123" s="118" t="s">
        <v>54</v>
      </c>
      <c r="F123" s="118" t="s">
        <v>55</v>
      </c>
      <c r="G123" s="118" t="s">
        <v>228</v>
      </c>
      <c r="H123" s="118" t="s">
        <v>229</v>
      </c>
      <c r="I123" s="118" t="s">
        <v>230</v>
      </c>
      <c r="J123" s="119" t="s">
        <v>181</v>
      </c>
      <c r="K123" s="120" t="s">
        <v>231</v>
      </c>
      <c r="L123" s="116"/>
      <c r="M123" s="59" t="s">
        <v>1</v>
      </c>
      <c r="N123" s="60" t="s">
        <v>37</v>
      </c>
      <c r="O123" s="60" t="s">
        <v>232</v>
      </c>
      <c r="P123" s="60" t="s">
        <v>233</v>
      </c>
      <c r="Q123" s="60" t="s">
        <v>234</v>
      </c>
      <c r="R123" s="60" t="s">
        <v>235</v>
      </c>
      <c r="S123" s="60" t="s">
        <v>236</v>
      </c>
      <c r="T123" s="61" t="s">
        <v>237</v>
      </c>
    </row>
    <row r="124" spans="2:65" s="1" customFormat="1" ht="22.75" customHeight="1">
      <c r="B124" s="32"/>
      <c r="C124" s="64" t="s">
        <v>238</v>
      </c>
      <c r="J124" s="121">
        <f>BK124</f>
        <v>0</v>
      </c>
      <c r="L124" s="32"/>
      <c r="M124" s="62"/>
      <c r="N124" s="53"/>
      <c r="O124" s="53"/>
      <c r="P124" s="122">
        <f>P125+P144</f>
        <v>0</v>
      </c>
      <c r="Q124" s="53"/>
      <c r="R124" s="122">
        <f>R125+R144</f>
        <v>7.4672499999999999</v>
      </c>
      <c r="S124" s="53"/>
      <c r="T124" s="123">
        <f>T125+T144</f>
        <v>0</v>
      </c>
      <c r="AT124" s="17" t="s">
        <v>72</v>
      </c>
      <c r="AU124" s="17" t="s">
        <v>183</v>
      </c>
      <c r="BK124" s="124">
        <f>BK125+BK144</f>
        <v>0</v>
      </c>
    </row>
    <row r="125" spans="2:65" s="11" customFormat="1" ht="26" customHeight="1">
      <c r="B125" s="125"/>
      <c r="D125" s="126" t="s">
        <v>72</v>
      </c>
      <c r="E125" s="127" t="s">
        <v>1004</v>
      </c>
      <c r="F125" s="127" t="s">
        <v>1005</v>
      </c>
      <c r="I125" s="128"/>
      <c r="J125" s="129">
        <f>BK125</f>
        <v>0</v>
      </c>
      <c r="L125" s="125"/>
      <c r="M125" s="130"/>
      <c r="P125" s="131">
        <f>P126</f>
        <v>0</v>
      </c>
      <c r="R125" s="131">
        <f>R126</f>
        <v>0</v>
      </c>
      <c r="T125" s="132">
        <f>T126</f>
        <v>0</v>
      </c>
      <c r="AR125" s="126" t="s">
        <v>86</v>
      </c>
      <c r="AT125" s="133" t="s">
        <v>72</v>
      </c>
      <c r="AU125" s="133" t="s">
        <v>73</v>
      </c>
      <c r="AY125" s="126" t="s">
        <v>241</v>
      </c>
      <c r="BK125" s="134">
        <f>BK126</f>
        <v>0</v>
      </c>
    </row>
    <row r="126" spans="2:65" s="11" customFormat="1" ht="22.75" customHeight="1">
      <c r="B126" s="125"/>
      <c r="D126" s="126" t="s">
        <v>72</v>
      </c>
      <c r="E126" s="135" t="s">
        <v>5000</v>
      </c>
      <c r="F126" s="135" t="s">
        <v>5001</v>
      </c>
      <c r="I126" s="128"/>
      <c r="J126" s="136">
        <f>BK126</f>
        <v>0</v>
      </c>
      <c r="L126" s="125"/>
      <c r="M126" s="130"/>
      <c r="P126" s="131">
        <f>SUM(P127:P143)</f>
        <v>0</v>
      </c>
      <c r="R126" s="131">
        <f>SUM(R127:R143)</f>
        <v>0</v>
      </c>
      <c r="T126" s="132">
        <f>SUM(T127:T143)</f>
        <v>0</v>
      </c>
      <c r="AR126" s="126" t="s">
        <v>86</v>
      </c>
      <c r="AT126" s="133" t="s">
        <v>72</v>
      </c>
      <c r="AU126" s="133" t="s">
        <v>80</v>
      </c>
      <c r="AY126" s="126" t="s">
        <v>241</v>
      </c>
      <c r="BK126" s="134">
        <f>SUM(BK127:BK143)</f>
        <v>0</v>
      </c>
    </row>
    <row r="127" spans="2:65" s="1" customFormat="1" ht="16.5" customHeight="1">
      <c r="B127" s="32"/>
      <c r="C127" s="137" t="s">
        <v>80</v>
      </c>
      <c r="D127" s="137" t="s">
        <v>243</v>
      </c>
      <c r="E127" s="138" t="s">
        <v>2954</v>
      </c>
      <c r="F127" s="139" t="s">
        <v>2955</v>
      </c>
      <c r="G127" s="140" t="s">
        <v>299</v>
      </c>
      <c r="H127" s="141">
        <v>132</v>
      </c>
      <c r="I127" s="142"/>
      <c r="J127" s="143">
        <f t="shared" ref="J127:J143" si="0">ROUND(I127*H127,2)</f>
        <v>0</v>
      </c>
      <c r="K127" s="144"/>
      <c r="L127" s="32"/>
      <c r="M127" s="145" t="s">
        <v>1</v>
      </c>
      <c r="N127" s="146" t="s">
        <v>39</v>
      </c>
      <c r="P127" s="147">
        <f t="shared" ref="P127:P143" si="1">O127*H127</f>
        <v>0</v>
      </c>
      <c r="Q127" s="147">
        <v>0</v>
      </c>
      <c r="R127" s="147">
        <f t="shared" ref="R127:R143" si="2">Q127*H127</f>
        <v>0</v>
      </c>
      <c r="S127" s="147">
        <v>0</v>
      </c>
      <c r="T127" s="148">
        <f t="shared" ref="T127:T143" si="3">S127*H127</f>
        <v>0</v>
      </c>
      <c r="AR127" s="149" t="s">
        <v>247</v>
      </c>
      <c r="AT127" s="149" t="s">
        <v>243</v>
      </c>
      <c r="AU127" s="149" t="s">
        <v>86</v>
      </c>
      <c r="AY127" s="17" t="s">
        <v>241</v>
      </c>
      <c r="BE127" s="150">
        <f t="shared" ref="BE127:BE143" si="4">IF(N127="základní",J127,0)</f>
        <v>0</v>
      </c>
      <c r="BF127" s="150">
        <f t="shared" ref="BF127:BF143" si="5">IF(N127="snížená",J127,0)</f>
        <v>0</v>
      </c>
      <c r="BG127" s="150">
        <f t="shared" ref="BG127:BG143" si="6">IF(N127="zákl. přenesená",J127,0)</f>
        <v>0</v>
      </c>
      <c r="BH127" s="150">
        <f t="shared" ref="BH127:BH143" si="7">IF(N127="sníž. přenesená",J127,0)</f>
        <v>0</v>
      </c>
      <c r="BI127" s="150">
        <f t="shared" ref="BI127:BI143" si="8">IF(N127="nulová",J127,0)</f>
        <v>0</v>
      </c>
      <c r="BJ127" s="17" t="s">
        <v>86</v>
      </c>
      <c r="BK127" s="150">
        <f t="shared" ref="BK127:BK143" si="9">ROUND(I127*H127,2)</f>
        <v>0</v>
      </c>
      <c r="BL127" s="17" t="s">
        <v>247</v>
      </c>
      <c r="BM127" s="149" t="s">
        <v>5187</v>
      </c>
    </row>
    <row r="128" spans="2:65" s="1" customFormat="1" ht="16.5" customHeight="1">
      <c r="B128" s="32"/>
      <c r="C128" s="173" t="s">
        <v>86</v>
      </c>
      <c r="D128" s="173" t="s">
        <v>319</v>
      </c>
      <c r="E128" s="174" t="s">
        <v>5134</v>
      </c>
      <c r="F128" s="175" t="s">
        <v>2961</v>
      </c>
      <c r="G128" s="176" t="s">
        <v>299</v>
      </c>
      <c r="H128" s="177">
        <v>66</v>
      </c>
      <c r="I128" s="178"/>
      <c r="J128" s="179">
        <f t="shared" si="0"/>
        <v>0</v>
      </c>
      <c r="K128" s="180"/>
      <c r="L128" s="181"/>
      <c r="M128" s="182" t="s">
        <v>1</v>
      </c>
      <c r="N128" s="183" t="s">
        <v>39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285</v>
      </c>
      <c r="AT128" s="149" t="s">
        <v>319</v>
      </c>
      <c r="AU128" s="149" t="s">
        <v>86</v>
      </c>
      <c r="AY128" s="17" t="s">
        <v>241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86</v>
      </c>
      <c r="BK128" s="150">
        <f t="shared" si="9"/>
        <v>0</v>
      </c>
      <c r="BL128" s="17" t="s">
        <v>247</v>
      </c>
      <c r="BM128" s="149" t="s">
        <v>5188</v>
      </c>
    </row>
    <row r="129" spans="2:65" s="1" customFormat="1" ht="16.5" customHeight="1">
      <c r="B129" s="32"/>
      <c r="C129" s="173" t="s">
        <v>258</v>
      </c>
      <c r="D129" s="173" t="s">
        <v>319</v>
      </c>
      <c r="E129" s="174" t="s">
        <v>5136</v>
      </c>
      <c r="F129" s="175" t="s">
        <v>2964</v>
      </c>
      <c r="G129" s="176" t="s">
        <v>299</v>
      </c>
      <c r="H129" s="177">
        <v>66</v>
      </c>
      <c r="I129" s="178"/>
      <c r="J129" s="179">
        <f t="shared" si="0"/>
        <v>0</v>
      </c>
      <c r="K129" s="180"/>
      <c r="L129" s="181"/>
      <c r="M129" s="182" t="s">
        <v>1</v>
      </c>
      <c r="N129" s="183" t="s">
        <v>39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285</v>
      </c>
      <c r="AT129" s="149" t="s">
        <v>319</v>
      </c>
      <c r="AU129" s="149" t="s">
        <v>86</v>
      </c>
      <c r="AY129" s="17" t="s">
        <v>241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86</v>
      </c>
      <c r="BK129" s="150">
        <f t="shared" si="9"/>
        <v>0</v>
      </c>
      <c r="BL129" s="17" t="s">
        <v>247</v>
      </c>
      <c r="BM129" s="149" t="s">
        <v>5189</v>
      </c>
    </row>
    <row r="130" spans="2:65" s="1" customFormat="1" ht="16.5" customHeight="1">
      <c r="B130" s="32"/>
      <c r="C130" s="137" t="s">
        <v>247</v>
      </c>
      <c r="D130" s="137" t="s">
        <v>243</v>
      </c>
      <c r="E130" s="138" t="s">
        <v>2939</v>
      </c>
      <c r="F130" s="139" t="s">
        <v>2940</v>
      </c>
      <c r="G130" s="140" t="s">
        <v>299</v>
      </c>
      <c r="H130" s="141">
        <v>48</v>
      </c>
      <c r="I130" s="142"/>
      <c r="J130" s="143">
        <f t="shared" si="0"/>
        <v>0</v>
      </c>
      <c r="K130" s="144"/>
      <c r="L130" s="32"/>
      <c r="M130" s="145" t="s">
        <v>1</v>
      </c>
      <c r="N130" s="146" t="s">
        <v>39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247</v>
      </c>
      <c r="AT130" s="149" t="s">
        <v>243</v>
      </c>
      <c r="AU130" s="149" t="s">
        <v>86</v>
      </c>
      <c r="AY130" s="17" t="s">
        <v>241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86</v>
      </c>
      <c r="BK130" s="150">
        <f t="shared" si="9"/>
        <v>0</v>
      </c>
      <c r="BL130" s="17" t="s">
        <v>247</v>
      </c>
      <c r="BM130" s="149" t="s">
        <v>5190</v>
      </c>
    </row>
    <row r="131" spans="2:65" s="1" customFormat="1" ht="16.5" customHeight="1">
      <c r="B131" s="32"/>
      <c r="C131" s="173" t="s">
        <v>269</v>
      </c>
      <c r="D131" s="173" t="s">
        <v>319</v>
      </c>
      <c r="E131" s="174" t="s">
        <v>5139</v>
      </c>
      <c r="F131" s="175" t="s">
        <v>2943</v>
      </c>
      <c r="G131" s="176" t="s">
        <v>299</v>
      </c>
      <c r="H131" s="177">
        <v>48</v>
      </c>
      <c r="I131" s="178"/>
      <c r="J131" s="179">
        <f t="shared" si="0"/>
        <v>0</v>
      </c>
      <c r="K131" s="180"/>
      <c r="L131" s="181"/>
      <c r="M131" s="182" t="s">
        <v>1</v>
      </c>
      <c r="N131" s="183" t="s">
        <v>39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285</v>
      </c>
      <c r="AT131" s="149" t="s">
        <v>319</v>
      </c>
      <c r="AU131" s="149" t="s">
        <v>86</v>
      </c>
      <c r="AY131" s="17" t="s">
        <v>241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86</v>
      </c>
      <c r="BK131" s="150">
        <f t="shared" si="9"/>
        <v>0</v>
      </c>
      <c r="BL131" s="17" t="s">
        <v>247</v>
      </c>
      <c r="BM131" s="149" t="s">
        <v>5191</v>
      </c>
    </row>
    <row r="132" spans="2:65" s="1" customFormat="1" ht="16.5" customHeight="1">
      <c r="B132" s="32"/>
      <c r="C132" s="137" t="s">
        <v>274</v>
      </c>
      <c r="D132" s="137" t="s">
        <v>243</v>
      </c>
      <c r="E132" s="138" t="s">
        <v>2948</v>
      </c>
      <c r="F132" s="139" t="s">
        <v>2949</v>
      </c>
      <c r="G132" s="140" t="s">
        <v>299</v>
      </c>
      <c r="H132" s="141">
        <v>48</v>
      </c>
      <c r="I132" s="142"/>
      <c r="J132" s="143">
        <f t="shared" si="0"/>
        <v>0</v>
      </c>
      <c r="K132" s="144"/>
      <c r="L132" s="32"/>
      <c r="M132" s="145" t="s">
        <v>1</v>
      </c>
      <c r="N132" s="146" t="s">
        <v>39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247</v>
      </c>
      <c r="AT132" s="149" t="s">
        <v>243</v>
      </c>
      <c r="AU132" s="149" t="s">
        <v>86</v>
      </c>
      <c r="AY132" s="17" t="s">
        <v>241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86</v>
      </c>
      <c r="BK132" s="150">
        <f t="shared" si="9"/>
        <v>0</v>
      </c>
      <c r="BL132" s="17" t="s">
        <v>247</v>
      </c>
      <c r="BM132" s="149" t="s">
        <v>5192</v>
      </c>
    </row>
    <row r="133" spans="2:65" s="1" customFormat="1" ht="16.5" customHeight="1">
      <c r="B133" s="32"/>
      <c r="C133" s="173" t="s">
        <v>279</v>
      </c>
      <c r="D133" s="173" t="s">
        <v>319</v>
      </c>
      <c r="E133" s="174" t="s">
        <v>2951</v>
      </c>
      <c r="F133" s="175" t="s">
        <v>2952</v>
      </c>
      <c r="G133" s="176" t="s">
        <v>299</v>
      </c>
      <c r="H133" s="177">
        <v>48</v>
      </c>
      <c r="I133" s="178"/>
      <c r="J133" s="179">
        <f t="shared" si="0"/>
        <v>0</v>
      </c>
      <c r="K133" s="180"/>
      <c r="L133" s="181"/>
      <c r="M133" s="182" t="s">
        <v>1</v>
      </c>
      <c r="N133" s="183" t="s">
        <v>39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285</v>
      </c>
      <c r="AT133" s="149" t="s">
        <v>319</v>
      </c>
      <c r="AU133" s="149" t="s">
        <v>86</v>
      </c>
      <c r="AY133" s="17" t="s">
        <v>241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86</v>
      </c>
      <c r="BK133" s="150">
        <f t="shared" si="9"/>
        <v>0</v>
      </c>
      <c r="BL133" s="17" t="s">
        <v>247</v>
      </c>
      <c r="BM133" s="149" t="s">
        <v>5193</v>
      </c>
    </row>
    <row r="134" spans="2:65" s="1" customFormat="1" ht="16.5" customHeight="1">
      <c r="B134" s="32"/>
      <c r="C134" s="137" t="s">
        <v>285</v>
      </c>
      <c r="D134" s="137" t="s">
        <v>243</v>
      </c>
      <c r="E134" s="138" t="s">
        <v>5143</v>
      </c>
      <c r="F134" s="139" t="s">
        <v>5144</v>
      </c>
      <c r="G134" s="140" t="s">
        <v>299</v>
      </c>
      <c r="H134" s="141">
        <v>14</v>
      </c>
      <c r="I134" s="142"/>
      <c r="J134" s="143">
        <f t="shared" si="0"/>
        <v>0</v>
      </c>
      <c r="K134" s="144"/>
      <c r="L134" s="32"/>
      <c r="M134" s="145" t="s">
        <v>1</v>
      </c>
      <c r="N134" s="146" t="s">
        <v>39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247</v>
      </c>
      <c r="AT134" s="149" t="s">
        <v>243</v>
      </c>
      <c r="AU134" s="149" t="s">
        <v>86</v>
      </c>
      <c r="AY134" s="17" t="s">
        <v>241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86</v>
      </c>
      <c r="BK134" s="150">
        <f t="shared" si="9"/>
        <v>0</v>
      </c>
      <c r="BL134" s="17" t="s">
        <v>247</v>
      </c>
      <c r="BM134" s="149" t="s">
        <v>5194</v>
      </c>
    </row>
    <row r="135" spans="2:65" s="1" customFormat="1" ht="16.5" customHeight="1">
      <c r="B135" s="32"/>
      <c r="C135" s="173" t="s">
        <v>290</v>
      </c>
      <c r="D135" s="173" t="s">
        <v>319</v>
      </c>
      <c r="E135" s="174" t="s">
        <v>5146</v>
      </c>
      <c r="F135" s="175" t="s">
        <v>5147</v>
      </c>
      <c r="G135" s="176" t="s">
        <v>299</v>
      </c>
      <c r="H135" s="177">
        <v>14</v>
      </c>
      <c r="I135" s="178"/>
      <c r="J135" s="179">
        <f t="shared" si="0"/>
        <v>0</v>
      </c>
      <c r="K135" s="180"/>
      <c r="L135" s="181"/>
      <c r="M135" s="182" t="s">
        <v>1</v>
      </c>
      <c r="N135" s="183" t="s">
        <v>39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285</v>
      </c>
      <c r="AT135" s="149" t="s">
        <v>319</v>
      </c>
      <c r="AU135" s="149" t="s">
        <v>86</v>
      </c>
      <c r="AY135" s="17" t="s">
        <v>241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86</v>
      </c>
      <c r="BK135" s="150">
        <f t="shared" si="9"/>
        <v>0</v>
      </c>
      <c r="BL135" s="17" t="s">
        <v>247</v>
      </c>
      <c r="BM135" s="149" t="s">
        <v>5195</v>
      </c>
    </row>
    <row r="136" spans="2:65" s="1" customFormat="1" ht="16.5" customHeight="1">
      <c r="B136" s="32"/>
      <c r="C136" s="137" t="s">
        <v>296</v>
      </c>
      <c r="D136" s="137" t="s">
        <v>243</v>
      </c>
      <c r="E136" s="138" t="s">
        <v>5149</v>
      </c>
      <c r="F136" s="139" t="s">
        <v>5150</v>
      </c>
      <c r="G136" s="140" t="s">
        <v>1608</v>
      </c>
      <c r="H136" s="141">
        <v>1</v>
      </c>
      <c r="I136" s="142"/>
      <c r="J136" s="143">
        <f t="shared" si="0"/>
        <v>0</v>
      </c>
      <c r="K136" s="144"/>
      <c r="L136" s="32"/>
      <c r="M136" s="145" t="s">
        <v>1</v>
      </c>
      <c r="N136" s="146" t="s">
        <v>39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247</v>
      </c>
      <c r="AT136" s="149" t="s">
        <v>243</v>
      </c>
      <c r="AU136" s="149" t="s">
        <v>86</v>
      </c>
      <c r="AY136" s="17" t="s">
        <v>241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86</v>
      </c>
      <c r="BK136" s="150">
        <f t="shared" si="9"/>
        <v>0</v>
      </c>
      <c r="BL136" s="17" t="s">
        <v>247</v>
      </c>
      <c r="BM136" s="149" t="s">
        <v>5196</v>
      </c>
    </row>
    <row r="137" spans="2:65" s="1" customFormat="1" ht="16.5" customHeight="1">
      <c r="B137" s="32"/>
      <c r="C137" s="173" t="s">
        <v>304</v>
      </c>
      <c r="D137" s="173" t="s">
        <v>319</v>
      </c>
      <c r="E137" s="174" t="s">
        <v>5152</v>
      </c>
      <c r="F137" s="175" t="s">
        <v>5153</v>
      </c>
      <c r="G137" s="176" t="s">
        <v>1608</v>
      </c>
      <c r="H137" s="177">
        <v>1</v>
      </c>
      <c r="I137" s="178"/>
      <c r="J137" s="179">
        <f t="shared" si="0"/>
        <v>0</v>
      </c>
      <c r="K137" s="180"/>
      <c r="L137" s="181"/>
      <c r="M137" s="182" t="s">
        <v>1</v>
      </c>
      <c r="N137" s="183" t="s">
        <v>39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285</v>
      </c>
      <c r="AT137" s="149" t="s">
        <v>319</v>
      </c>
      <c r="AU137" s="149" t="s">
        <v>86</v>
      </c>
      <c r="AY137" s="17" t="s">
        <v>241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86</v>
      </c>
      <c r="BK137" s="150">
        <f t="shared" si="9"/>
        <v>0</v>
      </c>
      <c r="BL137" s="17" t="s">
        <v>247</v>
      </c>
      <c r="BM137" s="149" t="s">
        <v>5197</v>
      </c>
    </row>
    <row r="138" spans="2:65" s="1" customFormat="1" ht="16.5" customHeight="1">
      <c r="B138" s="32"/>
      <c r="C138" s="137" t="s">
        <v>8</v>
      </c>
      <c r="D138" s="137" t="s">
        <v>243</v>
      </c>
      <c r="E138" s="138" t="s">
        <v>5155</v>
      </c>
      <c r="F138" s="139" t="s">
        <v>5156</v>
      </c>
      <c r="G138" s="140" t="s">
        <v>1608</v>
      </c>
      <c r="H138" s="141">
        <v>2</v>
      </c>
      <c r="I138" s="142"/>
      <c r="J138" s="143">
        <f t="shared" si="0"/>
        <v>0</v>
      </c>
      <c r="K138" s="144"/>
      <c r="L138" s="32"/>
      <c r="M138" s="145" t="s">
        <v>1</v>
      </c>
      <c r="N138" s="146" t="s">
        <v>39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247</v>
      </c>
      <c r="AT138" s="149" t="s">
        <v>243</v>
      </c>
      <c r="AU138" s="149" t="s">
        <v>86</v>
      </c>
      <c r="AY138" s="17" t="s">
        <v>241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86</v>
      </c>
      <c r="BK138" s="150">
        <f t="shared" si="9"/>
        <v>0</v>
      </c>
      <c r="BL138" s="17" t="s">
        <v>247</v>
      </c>
      <c r="BM138" s="149" t="s">
        <v>5198</v>
      </c>
    </row>
    <row r="139" spans="2:65" s="1" customFormat="1" ht="16.5" customHeight="1">
      <c r="B139" s="32"/>
      <c r="C139" s="173" t="s">
        <v>318</v>
      </c>
      <c r="D139" s="173" t="s">
        <v>319</v>
      </c>
      <c r="E139" s="174" t="s">
        <v>5158</v>
      </c>
      <c r="F139" s="175" t="s">
        <v>5159</v>
      </c>
      <c r="G139" s="176" t="s">
        <v>1608</v>
      </c>
      <c r="H139" s="177">
        <v>2</v>
      </c>
      <c r="I139" s="178"/>
      <c r="J139" s="179">
        <f t="shared" si="0"/>
        <v>0</v>
      </c>
      <c r="K139" s="180"/>
      <c r="L139" s="181"/>
      <c r="M139" s="182" t="s">
        <v>1</v>
      </c>
      <c r="N139" s="183" t="s">
        <v>39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285</v>
      </c>
      <c r="AT139" s="149" t="s">
        <v>319</v>
      </c>
      <c r="AU139" s="149" t="s">
        <v>86</v>
      </c>
      <c r="AY139" s="17" t="s">
        <v>241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86</v>
      </c>
      <c r="BK139" s="150">
        <f t="shared" si="9"/>
        <v>0</v>
      </c>
      <c r="BL139" s="17" t="s">
        <v>247</v>
      </c>
      <c r="BM139" s="149" t="s">
        <v>5199</v>
      </c>
    </row>
    <row r="140" spans="2:65" s="1" customFormat="1" ht="16.5" customHeight="1">
      <c r="B140" s="32"/>
      <c r="C140" s="137" t="s">
        <v>324</v>
      </c>
      <c r="D140" s="137" t="s">
        <v>243</v>
      </c>
      <c r="E140" s="138" t="s">
        <v>3119</v>
      </c>
      <c r="F140" s="139" t="s">
        <v>3120</v>
      </c>
      <c r="G140" s="140" t="s">
        <v>1608</v>
      </c>
      <c r="H140" s="141">
        <v>2</v>
      </c>
      <c r="I140" s="142"/>
      <c r="J140" s="143">
        <f t="shared" si="0"/>
        <v>0</v>
      </c>
      <c r="K140" s="144"/>
      <c r="L140" s="32"/>
      <c r="M140" s="145" t="s">
        <v>1</v>
      </c>
      <c r="N140" s="146" t="s">
        <v>39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247</v>
      </c>
      <c r="AT140" s="149" t="s">
        <v>243</v>
      </c>
      <c r="AU140" s="149" t="s">
        <v>86</v>
      </c>
      <c r="AY140" s="17" t="s">
        <v>241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86</v>
      </c>
      <c r="BK140" s="150">
        <f t="shared" si="9"/>
        <v>0</v>
      </c>
      <c r="BL140" s="17" t="s">
        <v>247</v>
      </c>
      <c r="BM140" s="149" t="s">
        <v>5200</v>
      </c>
    </row>
    <row r="141" spans="2:65" s="1" customFormat="1" ht="21.75" customHeight="1">
      <c r="B141" s="32"/>
      <c r="C141" s="173" t="s">
        <v>330</v>
      </c>
      <c r="D141" s="173" t="s">
        <v>319</v>
      </c>
      <c r="E141" s="174" t="s">
        <v>3122</v>
      </c>
      <c r="F141" s="175" t="s">
        <v>3123</v>
      </c>
      <c r="G141" s="176" t="s">
        <v>1608</v>
      </c>
      <c r="H141" s="177">
        <v>2</v>
      </c>
      <c r="I141" s="178"/>
      <c r="J141" s="179">
        <f t="shared" si="0"/>
        <v>0</v>
      </c>
      <c r="K141" s="180"/>
      <c r="L141" s="181"/>
      <c r="M141" s="182" t="s">
        <v>1</v>
      </c>
      <c r="N141" s="183" t="s">
        <v>39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285</v>
      </c>
      <c r="AT141" s="149" t="s">
        <v>319</v>
      </c>
      <c r="AU141" s="149" t="s">
        <v>86</v>
      </c>
      <c r="AY141" s="17" t="s">
        <v>241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86</v>
      </c>
      <c r="BK141" s="150">
        <f t="shared" si="9"/>
        <v>0</v>
      </c>
      <c r="BL141" s="17" t="s">
        <v>247</v>
      </c>
      <c r="BM141" s="149" t="s">
        <v>5201</v>
      </c>
    </row>
    <row r="142" spans="2:65" s="1" customFormat="1" ht="16.5" customHeight="1">
      <c r="B142" s="32"/>
      <c r="C142" s="173" t="s">
        <v>334</v>
      </c>
      <c r="D142" s="173" t="s">
        <v>319</v>
      </c>
      <c r="E142" s="174" t="s">
        <v>5163</v>
      </c>
      <c r="F142" s="175" t="s">
        <v>3219</v>
      </c>
      <c r="G142" s="176" t="s">
        <v>390</v>
      </c>
      <c r="H142" s="177">
        <v>1</v>
      </c>
      <c r="I142" s="178"/>
      <c r="J142" s="179">
        <f t="shared" si="0"/>
        <v>0</v>
      </c>
      <c r="K142" s="180"/>
      <c r="L142" s="181"/>
      <c r="M142" s="182" t="s">
        <v>1</v>
      </c>
      <c r="N142" s="183" t="s">
        <v>39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285</v>
      </c>
      <c r="AT142" s="149" t="s">
        <v>319</v>
      </c>
      <c r="AU142" s="149" t="s">
        <v>86</v>
      </c>
      <c r="AY142" s="17" t="s">
        <v>241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86</v>
      </c>
      <c r="BK142" s="150">
        <f t="shared" si="9"/>
        <v>0</v>
      </c>
      <c r="BL142" s="17" t="s">
        <v>247</v>
      </c>
      <c r="BM142" s="149" t="s">
        <v>5202</v>
      </c>
    </row>
    <row r="143" spans="2:65" s="1" customFormat="1" ht="16.5" customHeight="1">
      <c r="B143" s="32"/>
      <c r="C143" s="137" t="s">
        <v>338</v>
      </c>
      <c r="D143" s="137" t="s">
        <v>243</v>
      </c>
      <c r="E143" s="138" t="s">
        <v>5165</v>
      </c>
      <c r="F143" s="139" t="s">
        <v>5166</v>
      </c>
      <c r="G143" s="140" t="s">
        <v>1196</v>
      </c>
      <c r="H143" s="141">
        <v>4</v>
      </c>
      <c r="I143" s="142"/>
      <c r="J143" s="143">
        <f t="shared" si="0"/>
        <v>0</v>
      </c>
      <c r="K143" s="144"/>
      <c r="L143" s="32"/>
      <c r="M143" s="145" t="s">
        <v>1</v>
      </c>
      <c r="N143" s="146" t="s">
        <v>39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247</v>
      </c>
      <c r="AT143" s="149" t="s">
        <v>243</v>
      </c>
      <c r="AU143" s="149" t="s">
        <v>86</v>
      </c>
      <c r="AY143" s="17" t="s">
        <v>241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86</v>
      </c>
      <c r="BK143" s="150">
        <f t="shared" si="9"/>
        <v>0</v>
      </c>
      <c r="BL143" s="17" t="s">
        <v>247</v>
      </c>
      <c r="BM143" s="149" t="s">
        <v>5203</v>
      </c>
    </row>
    <row r="144" spans="2:65" s="11" customFormat="1" ht="26" customHeight="1">
      <c r="B144" s="125"/>
      <c r="D144" s="126" t="s">
        <v>72</v>
      </c>
      <c r="E144" s="127" t="s">
        <v>319</v>
      </c>
      <c r="F144" s="127" t="s">
        <v>3862</v>
      </c>
      <c r="I144" s="128"/>
      <c r="J144" s="129">
        <f>BK144</f>
        <v>0</v>
      </c>
      <c r="L144" s="125"/>
      <c r="M144" s="130"/>
      <c r="P144" s="131">
        <f>P145</f>
        <v>0</v>
      </c>
      <c r="R144" s="131">
        <f>R145</f>
        <v>7.4672499999999999</v>
      </c>
      <c r="T144" s="132">
        <f>T145</f>
        <v>0</v>
      </c>
      <c r="AR144" s="126" t="s">
        <v>258</v>
      </c>
      <c r="AT144" s="133" t="s">
        <v>72</v>
      </c>
      <c r="AU144" s="133" t="s">
        <v>73</v>
      </c>
      <c r="AY144" s="126" t="s">
        <v>241</v>
      </c>
      <c r="BK144" s="134">
        <f>BK145</f>
        <v>0</v>
      </c>
    </row>
    <row r="145" spans="2:65" s="11" customFormat="1" ht="22.75" customHeight="1">
      <c r="B145" s="125"/>
      <c r="D145" s="126" t="s">
        <v>72</v>
      </c>
      <c r="E145" s="135" t="s">
        <v>5050</v>
      </c>
      <c r="F145" s="135" t="s">
        <v>5051</v>
      </c>
      <c r="I145" s="128"/>
      <c r="J145" s="136">
        <f>BK145</f>
        <v>0</v>
      </c>
      <c r="L145" s="125"/>
      <c r="M145" s="130"/>
      <c r="P145" s="131">
        <f>SUM(P146:P166)</f>
        <v>0</v>
      </c>
      <c r="R145" s="131">
        <f>SUM(R146:R166)</f>
        <v>7.4672499999999999</v>
      </c>
      <c r="T145" s="132">
        <f>SUM(T146:T166)</f>
        <v>0</v>
      </c>
      <c r="AR145" s="126" t="s">
        <v>258</v>
      </c>
      <c r="AT145" s="133" t="s">
        <v>72</v>
      </c>
      <c r="AU145" s="133" t="s">
        <v>80</v>
      </c>
      <c r="AY145" s="126" t="s">
        <v>241</v>
      </c>
      <c r="BK145" s="134">
        <f>SUM(BK146:BK166)</f>
        <v>0</v>
      </c>
    </row>
    <row r="146" spans="2:65" s="1" customFormat="1" ht="24.25" customHeight="1">
      <c r="B146" s="32"/>
      <c r="C146" s="137" t="s">
        <v>343</v>
      </c>
      <c r="D146" s="137" t="s">
        <v>243</v>
      </c>
      <c r="E146" s="138" t="s">
        <v>5168</v>
      </c>
      <c r="F146" s="139" t="s">
        <v>5169</v>
      </c>
      <c r="G146" s="140" t="s">
        <v>299</v>
      </c>
      <c r="H146" s="141">
        <v>25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678</v>
      </c>
      <c r="AT146" s="149" t="s">
        <v>243</v>
      </c>
      <c r="AU146" s="149" t="s">
        <v>86</v>
      </c>
      <c r="AY146" s="17" t="s">
        <v>241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678</v>
      </c>
      <c r="BM146" s="149" t="s">
        <v>5204</v>
      </c>
    </row>
    <row r="147" spans="2:65" s="1" customFormat="1" ht="37.75" customHeight="1">
      <c r="B147" s="32"/>
      <c r="C147" s="137" t="s">
        <v>349</v>
      </c>
      <c r="D147" s="137" t="s">
        <v>243</v>
      </c>
      <c r="E147" s="138" t="s">
        <v>5055</v>
      </c>
      <c r="F147" s="139" t="s">
        <v>5056</v>
      </c>
      <c r="G147" s="140" t="s">
        <v>254</v>
      </c>
      <c r="H147" s="141">
        <v>1.7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39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678</v>
      </c>
      <c r="AT147" s="149" t="s">
        <v>243</v>
      </c>
      <c r="AU147" s="149" t="s">
        <v>86</v>
      </c>
      <c r="AY147" s="17" t="s">
        <v>241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86</v>
      </c>
      <c r="BK147" s="150">
        <f>ROUND(I147*H147,2)</f>
        <v>0</v>
      </c>
      <c r="BL147" s="17" t="s">
        <v>678</v>
      </c>
      <c r="BM147" s="149" t="s">
        <v>5205</v>
      </c>
    </row>
    <row r="148" spans="2:65" s="12" customFormat="1" ht="12">
      <c r="B148" s="151"/>
      <c r="D148" s="152" t="s">
        <v>249</v>
      </c>
      <c r="E148" s="153" t="s">
        <v>1</v>
      </c>
      <c r="F148" s="154" t="s">
        <v>5172</v>
      </c>
      <c r="H148" s="155">
        <v>1.7</v>
      </c>
      <c r="I148" s="156"/>
      <c r="L148" s="151"/>
      <c r="M148" s="157"/>
      <c r="T148" s="158"/>
      <c r="AT148" s="153" t="s">
        <v>249</v>
      </c>
      <c r="AU148" s="153" t="s">
        <v>86</v>
      </c>
      <c r="AV148" s="12" t="s">
        <v>86</v>
      </c>
      <c r="AW148" s="12" t="s">
        <v>30</v>
      </c>
      <c r="AX148" s="12" t="s">
        <v>73</v>
      </c>
      <c r="AY148" s="153" t="s">
        <v>241</v>
      </c>
    </row>
    <row r="149" spans="2:65" s="13" customFormat="1" ht="12">
      <c r="B149" s="159"/>
      <c r="D149" s="152" t="s">
        <v>249</v>
      </c>
      <c r="E149" s="160" t="s">
        <v>1</v>
      </c>
      <c r="F149" s="161" t="s">
        <v>3517</v>
      </c>
      <c r="H149" s="162">
        <v>1.7</v>
      </c>
      <c r="I149" s="163"/>
      <c r="L149" s="159"/>
      <c r="M149" s="164"/>
      <c r="T149" s="165"/>
      <c r="AT149" s="160" t="s">
        <v>249</v>
      </c>
      <c r="AU149" s="160" t="s">
        <v>86</v>
      </c>
      <c r="AV149" s="13" t="s">
        <v>247</v>
      </c>
      <c r="AW149" s="13" t="s">
        <v>30</v>
      </c>
      <c r="AX149" s="13" t="s">
        <v>80</v>
      </c>
      <c r="AY149" s="160" t="s">
        <v>241</v>
      </c>
    </row>
    <row r="150" spans="2:65" s="1" customFormat="1" ht="37.75" customHeight="1">
      <c r="B150" s="32"/>
      <c r="C150" s="137" t="s">
        <v>355</v>
      </c>
      <c r="D150" s="137" t="s">
        <v>243</v>
      </c>
      <c r="E150" s="138" t="s">
        <v>5059</v>
      </c>
      <c r="F150" s="139" t="s">
        <v>5060</v>
      </c>
      <c r="G150" s="140" t="s">
        <v>254</v>
      </c>
      <c r="H150" s="141">
        <v>25.5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39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678</v>
      </c>
      <c r="AT150" s="149" t="s">
        <v>243</v>
      </c>
      <c r="AU150" s="149" t="s">
        <v>86</v>
      </c>
      <c r="AY150" s="17" t="s">
        <v>241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86</v>
      </c>
      <c r="BK150" s="150">
        <f>ROUND(I150*H150,2)</f>
        <v>0</v>
      </c>
      <c r="BL150" s="17" t="s">
        <v>678</v>
      </c>
      <c r="BM150" s="149" t="s">
        <v>5206</v>
      </c>
    </row>
    <row r="151" spans="2:65" s="12" customFormat="1" ht="12">
      <c r="B151" s="151"/>
      <c r="D151" s="152" t="s">
        <v>249</v>
      </c>
      <c r="E151" s="153" t="s">
        <v>1</v>
      </c>
      <c r="F151" s="154" t="s">
        <v>5174</v>
      </c>
      <c r="H151" s="155">
        <v>25.5</v>
      </c>
      <c r="I151" s="156"/>
      <c r="L151" s="151"/>
      <c r="M151" s="157"/>
      <c r="T151" s="158"/>
      <c r="AT151" s="153" t="s">
        <v>249</v>
      </c>
      <c r="AU151" s="153" t="s">
        <v>86</v>
      </c>
      <c r="AV151" s="12" t="s">
        <v>86</v>
      </c>
      <c r="AW151" s="12" t="s">
        <v>30</v>
      </c>
      <c r="AX151" s="12" t="s">
        <v>73</v>
      </c>
      <c r="AY151" s="153" t="s">
        <v>241</v>
      </c>
    </row>
    <row r="152" spans="2:65" s="13" customFormat="1" ht="12">
      <c r="B152" s="159"/>
      <c r="D152" s="152" t="s">
        <v>249</v>
      </c>
      <c r="E152" s="160" t="s">
        <v>1</v>
      </c>
      <c r="F152" s="161" t="s">
        <v>251</v>
      </c>
      <c r="H152" s="162">
        <v>25.5</v>
      </c>
      <c r="I152" s="163"/>
      <c r="L152" s="159"/>
      <c r="M152" s="164"/>
      <c r="T152" s="165"/>
      <c r="AT152" s="160" t="s">
        <v>249</v>
      </c>
      <c r="AU152" s="160" t="s">
        <v>86</v>
      </c>
      <c r="AV152" s="13" t="s">
        <v>247</v>
      </c>
      <c r="AW152" s="13" t="s">
        <v>30</v>
      </c>
      <c r="AX152" s="13" t="s">
        <v>80</v>
      </c>
      <c r="AY152" s="160" t="s">
        <v>241</v>
      </c>
    </row>
    <row r="153" spans="2:65" s="1" customFormat="1" ht="24.25" customHeight="1">
      <c r="B153" s="32"/>
      <c r="C153" s="137" t="s">
        <v>7</v>
      </c>
      <c r="D153" s="137" t="s">
        <v>243</v>
      </c>
      <c r="E153" s="138" t="s">
        <v>5063</v>
      </c>
      <c r="F153" s="139" t="s">
        <v>5064</v>
      </c>
      <c r="G153" s="140" t="s">
        <v>282</v>
      </c>
      <c r="H153" s="141">
        <v>3.06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39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678</v>
      </c>
      <c r="AT153" s="149" t="s">
        <v>243</v>
      </c>
      <c r="AU153" s="149" t="s">
        <v>86</v>
      </c>
      <c r="AY153" s="17" t="s">
        <v>241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86</v>
      </c>
      <c r="BK153" s="150">
        <f>ROUND(I153*H153,2)</f>
        <v>0</v>
      </c>
      <c r="BL153" s="17" t="s">
        <v>678</v>
      </c>
      <c r="BM153" s="149" t="s">
        <v>5207</v>
      </c>
    </row>
    <row r="154" spans="2:65" s="12" customFormat="1" ht="12">
      <c r="B154" s="151"/>
      <c r="D154" s="152" t="s">
        <v>249</v>
      </c>
      <c r="E154" s="153" t="s">
        <v>1</v>
      </c>
      <c r="F154" s="154" t="s">
        <v>5176</v>
      </c>
      <c r="H154" s="155">
        <v>3.06</v>
      </c>
      <c r="I154" s="156"/>
      <c r="L154" s="151"/>
      <c r="M154" s="157"/>
      <c r="T154" s="158"/>
      <c r="AT154" s="153" t="s">
        <v>249</v>
      </c>
      <c r="AU154" s="153" t="s">
        <v>86</v>
      </c>
      <c r="AV154" s="12" t="s">
        <v>86</v>
      </c>
      <c r="AW154" s="12" t="s">
        <v>30</v>
      </c>
      <c r="AX154" s="12" t="s">
        <v>73</v>
      </c>
      <c r="AY154" s="153" t="s">
        <v>241</v>
      </c>
    </row>
    <row r="155" spans="2:65" s="13" customFormat="1" ht="12">
      <c r="B155" s="159"/>
      <c r="D155" s="152" t="s">
        <v>249</v>
      </c>
      <c r="E155" s="160" t="s">
        <v>1</v>
      </c>
      <c r="F155" s="161" t="s">
        <v>251</v>
      </c>
      <c r="H155" s="162">
        <v>3.06</v>
      </c>
      <c r="I155" s="163"/>
      <c r="L155" s="159"/>
      <c r="M155" s="164"/>
      <c r="T155" s="165"/>
      <c r="AT155" s="160" t="s">
        <v>249</v>
      </c>
      <c r="AU155" s="160" t="s">
        <v>86</v>
      </c>
      <c r="AV155" s="13" t="s">
        <v>247</v>
      </c>
      <c r="AW155" s="13" t="s">
        <v>30</v>
      </c>
      <c r="AX155" s="13" t="s">
        <v>80</v>
      </c>
      <c r="AY155" s="160" t="s">
        <v>241</v>
      </c>
    </row>
    <row r="156" spans="2:65" s="1" customFormat="1" ht="24.25" customHeight="1">
      <c r="B156" s="32"/>
      <c r="C156" s="137" t="s">
        <v>365</v>
      </c>
      <c r="D156" s="137" t="s">
        <v>243</v>
      </c>
      <c r="E156" s="138" t="s">
        <v>5067</v>
      </c>
      <c r="F156" s="139" t="s">
        <v>5068</v>
      </c>
      <c r="G156" s="140" t="s">
        <v>254</v>
      </c>
      <c r="H156" s="141">
        <v>1.7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39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678</v>
      </c>
      <c r="AT156" s="149" t="s">
        <v>243</v>
      </c>
      <c r="AU156" s="149" t="s">
        <v>86</v>
      </c>
      <c r="AY156" s="17" t="s">
        <v>241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86</v>
      </c>
      <c r="BK156" s="150">
        <f>ROUND(I156*H156,2)</f>
        <v>0</v>
      </c>
      <c r="BL156" s="17" t="s">
        <v>678</v>
      </c>
      <c r="BM156" s="149" t="s">
        <v>5208</v>
      </c>
    </row>
    <row r="157" spans="2:65" s="12" customFormat="1" ht="12">
      <c r="B157" s="151"/>
      <c r="D157" s="152" t="s">
        <v>249</v>
      </c>
      <c r="E157" s="153" t="s">
        <v>1</v>
      </c>
      <c r="F157" s="154" t="s">
        <v>5178</v>
      </c>
      <c r="H157" s="155">
        <v>1.7</v>
      </c>
      <c r="I157" s="156"/>
      <c r="L157" s="151"/>
      <c r="M157" s="157"/>
      <c r="T157" s="158"/>
      <c r="AT157" s="153" t="s">
        <v>249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241</v>
      </c>
    </row>
    <row r="158" spans="2:65" s="13" customFormat="1" ht="12">
      <c r="B158" s="159"/>
      <c r="D158" s="152" t="s">
        <v>249</v>
      </c>
      <c r="E158" s="160" t="s">
        <v>1</v>
      </c>
      <c r="F158" s="161" t="s">
        <v>251</v>
      </c>
      <c r="H158" s="162">
        <v>1.7</v>
      </c>
      <c r="I158" s="163"/>
      <c r="L158" s="159"/>
      <c r="M158" s="164"/>
      <c r="T158" s="165"/>
      <c r="AT158" s="160" t="s">
        <v>249</v>
      </c>
      <c r="AU158" s="160" t="s">
        <v>86</v>
      </c>
      <c r="AV158" s="13" t="s">
        <v>247</v>
      </c>
      <c r="AW158" s="13" t="s">
        <v>30</v>
      </c>
      <c r="AX158" s="13" t="s">
        <v>80</v>
      </c>
      <c r="AY158" s="160" t="s">
        <v>241</v>
      </c>
    </row>
    <row r="159" spans="2:65" s="1" customFormat="1" ht="24.25" customHeight="1">
      <c r="B159" s="32"/>
      <c r="C159" s="137" t="s">
        <v>370</v>
      </c>
      <c r="D159" s="137" t="s">
        <v>243</v>
      </c>
      <c r="E159" s="138" t="s">
        <v>5071</v>
      </c>
      <c r="F159" s="139" t="s">
        <v>5072</v>
      </c>
      <c r="G159" s="140" t="s">
        <v>299</v>
      </c>
      <c r="H159" s="141">
        <v>25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39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678</v>
      </c>
      <c r="AT159" s="149" t="s">
        <v>243</v>
      </c>
      <c r="AU159" s="149" t="s">
        <v>86</v>
      </c>
      <c r="AY159" s="17" t="s">
        <v>241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86</v>
      </c>
      <c r="BK159" s="150">
        <f>ROUND(I159*H159,2)</f>
        <v>0</v>
      </c>
      <c r="BL159" s="17" t="s">
        <v>678</v>
      </c>
      <c r="BM159" s="149" t="s">
        <v>5209</v>
      </c>
    </row>
    <row r="160" spans="2:65" s="1" customFormat="1" ht="33" customHeight="1">
      <c r="B160" s="32"/>
      <c r="C160" s="137" t="s">
        <v>376</v>
      </c>
      <c r="D160" s="137" t="s">
        <v>243</v>
      </c>
      <c r="E160" s="138" t="s">
        <v>5074</v>
      </c>
      <c r="F160" s="139" t="s">
        <v>5075</v>
      </c>
      <c r="G160" s="140" t="s">
        <v>246</v>
      </c>
      <c r="H160" s="141">
        <v>12.5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39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678</v>
      </c>
      <c r="AT160" s="149" t="s">
        <v>243</v>
      </c>
      <c r="AU160" s="149" t="s">
        <v>86</v>
      </c>
      <c r="AY160" s="17" t="s">
        <v>241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678</v>
      </c>
      <c r="BM160" s="149" t="s">
        <v>5210</v>
      </c>
    </row>
    <row r="161" spans="2:65" s="12" customFormat="1" ht="12">
      <c r="B161" s="151"/>
      <c r="D161" s="152" t="s">
        <v>249</v>
      </c>
      <c r="E161" s="153" t="s">
        <v>1</v>
      </c>
      <c r="F161" s="154" t="s">
        <v>5181</v>
      </c>
      <c r="H161" s="155">
        <v>12.5</v>
      </c>
      <c r="I161" s="156"/>
      <c r="L161" s="151"/>
      <c r="M161" s="157"/>
      <c r="T161" s="158"/>
      <c r="AT161" s="153" t="s">
        <v>249</v>
      </c>
      <c r="AU161" s="153" t="s">
        <v>86</v>
      </c>
      <c r="AV161" s="12" t="s">
        <v>86</v>
      </c>
      <c r="AW161" s="12" t="s">
        <v>30</v>
      </c>
      <c r="AX161" s="12" t="s">
        <v>73</v>
      </c>
      <c r="AY161" s="153" t="s">
        <v>241</v>
      </c>
    </row>
    <row r="162" spans="2:65" s="13" customFormat="1" ht="12">
      <c r="B162" s="159"/>
      <c r="D162" s="152" t="s">
        <v>249</v>
      </c>
      <c r="E162" s="160" t="s">
        <v>1</v>
      </c>
      <c r="F162" s="161" t="s">
        <v>251</v>
      </c>
      <c r="H162" s="162">
        <v>12.5</v>
      </c>
      <c r="I162" s="163"/>
      <c r="L162" s="159"/>
      <c r="M162" s="164"/>
      <c r="T162" s="165"/>
      <c r="AT162" s="160" t="s">
        <v>249</v>
      </c>
      <c r="AU162" s="160" t="s">
        <v>86</v>
      </c>
      <c r="AV162" s="13" t="s">
        <v>247</v>
      </c>
      <c r="AW162" s="13" t="s">
        <v>30</v>
      </c>
      <c r="AX162" s="13" t="s">
        <v>80</v>
      </c>
      <c r="AY162" s="160" t="s">
        <v>241</v>
      </c>
    </row>
    <row r="163" spans="2:65" s="1" customFormat="1" ht="24.25" customHeight="1">
      <c r="B163" s="32"/>
      <c r="C163" s="137" t="s">
        <v>381</v>
      </c>
      <c r="D163" s="137" t="s">
        <v>243</v>
      </c>
      <c r="E163" s="138" t="s">
        <v>5078</v>
      </c>
      <c r="F163" s="139" t="s">
        <v>5079</v>
      </c>
      <c r="G163" s="140" t="s">
        <v>299</v>
      </c>
      <c r="H163" s="141">
        <v>25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39</v>
      </c>
      <c r="P163" s="147">
        <f>O163*H163</f>
        <v>0</v>
      </c>
      <c r="Q163" s="147">
        <v>0.29863000000000001</v>
      </c>
      <c r="R163" s="147">
        <f>Q163*H163</f>
        <v>7.4657499999999999</v>
      </c>
      <c r="S163" s="147">
        <v>0</v>
      </c>
      <c r="T163" s="148">
        <f>S163*H163</f>
        <v>0</v>
      </c>
      <c r="AR163" s="149" t="s">
        <v>678</v>
      </c>
      <c r="AT163" s="149" t="s">
        <v>243</v>
      </c>
      <c r="AU163" s="149" t="s">
        <v>86</v>
      </c>
      <c r="AY163" s="17" t="s">
        <v>241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86</v>
      </c>
      <c r="BK163" s="150">
        <f>ROUND(I163*H163,2)</f>
        <v>0</v>
      </c>
      <c r="BL163" s="17" t="s">
        <v>678</v>
      </c>
      <c r="BM163" s="149" t="s">
        <v>5211</v>
      </c>
    </row>
    <row r="164" spans="2:65" s="1" customFormat="1" ht="21.75" customHeight="1">
      <c r="B164" s="32"/>
      <c r="C164" s="137" t="s">
        <v>387</v>
      </c>
      <c r="D164" s="137" t="s">
        <v>243</v>
      </c>
      <c r="E164" s="138" t="s">
        <v>5081</v>
      </c>
      <c r="F164" s="139" t="s">
        <v>5082</v>
      </c>
      <c r="G164" s="140" t="s">
        <v>299</v>
      </c>
      <c r="H164" s="141">
        <v>25</v>
      </c>
      <c r="I164" s="142"/>
      <c r="J164" s="143">
        <f>ROUND(I164*H164,2)</f>
        <v>0</v>
      </c>
      <c r="K164" s="144"/>
      <c r="L164" s="32"/>
      <c r="M164" s="145" t="s">
        <v>1</v>
      </c>
      <c r="N164" s="146" t="s">
        <v>39</v>
      </c>
      <c r="P164" s="147">
        <f>O164*H164</f>
        <v>0</v>
      </c>
      <c r="Q164" s="147">
        <v>6.0000000000000002E-5</v>
      </c>
      <c r="R164" s="147">
        <f>Q164*H164</f>
        <v>1.5E-3</v>
      </c>
      <c r="S164" s="147">
        <v>0</v>
      </c>
      <c r="T164" s="148">
        <f>S164*H164</f>
        <v>0</v>
      </c>
      <c r="AR164" s="149" t="s">
        <v>678</v>
      </c>
      <c r="AT164" s="149" t="s">
        <v>243</v>
      </c>
      <c r="AU164" s="149" t="s">
        <v>86</v>
      </c>
      <c r="AY164" s="17" t="s">
        <v>241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86</v>
      </c>
      <c r="BK164" s="150">
        <f>ROUND(I164*H164,2)</f>
        <v>0</v>
      </c>
      <c r="BL164" s="17" t="s">
        <v>678</v>
      </c>
      <c r="BM164" s="149" t="s">
        <v>5212</v>
      </c>
    </row>
    <row r="165" spans="2:65" s="1" customFormat="1" ht="24.25" customHeight="1">
      <c r="B165" s="32"/>
      <c r="C165" s="137" t="s">
        <v>392</v>
      </c>
      <c r="D165" s="137" t="s">
        <v>243</v>
      </c>
      <c r="E165" s="138" t="s">
        <v>5090</v>
      </c>
      <c r="F165" s="139" t="s">
        <v>5091</v>
      </c>
      <c r="G165" s="140" t="s">
        <v>282</v>
      </c>
      <c r="H165" s="141">
        <v>7.4669999999999996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39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678</v>
      </c>
      <c r="AT165" s="149" t="s">
        <v>243</v>
      </c>
      <c r="AU165" s="149" t="s">
        <v>86</v>
      </c>
      <c r="AY165" s="17" t="s">
        <v>241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678</v>
      </c>
      <c r="BM165" s="149" t="s">
        <v>5213</v>
      </c>
    </row>
    <row r="166" spans="2:65" s="1" customFormat="1" ht="24.25" customHeight="1">
      <c r="B166" s="32"/>
      <c r="C166" s="137" t="s">
        <v>399</v>
      </c>
      <c r="D166" s="137" t="s">
        <v>243</v>
      </c>
      <c r="E166" s="138" t="s">
        <v>5093</v>
      </c>
      <c r="F166" s="139" t="s">
        <v>5094</v>
      </c>
      <c r="G166" s="140" t="s">
        <v>282</v>
      </c>
      <c r="H166" s="141">
        <v>7.4669999999999996</v>
      </c>
      <c r="I166" s="142"/>
      <c r="J166" s="143">
        <f>ROUND(I166*H166,2)</f>
        <v>0</v>
      </c>
      <c r="K166" s="144"/>
      <c r="L166" s="32"/>
      <c r="M166" s="190" t="s">
        <v>1</v>
      </c>
      <c r="N166" s="191" t="s">
        <v>39</v>
      </c>
      <c r="O166" s="192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AR166" s="149" t="s">
        <v>678</v>
      </c>
      <c r="AT166" s="149" t="s">
        <v>243</v>
      </c>
      <c r="AU166" s="149" t="s">
        <v>86</v>
      </c>
      <c r="AY166" s="17" t="s">
        <v>241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86</v>
      </c>
      <c r="BK166" s="150">
        <f>ROUND(I166*H166,2)</f>
        <v>0</v>
      </c>
      <c r="BL166" s="17" t="s">
        <v>678</v>
      </c>
      <c r="BM166" s="149" t="s">
        <v>5214</v>
      </c>
    </row>
    <row r="167" spans="2:65" s="1" customFormat="1" ht="7" customHeight="1"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32"/>
    </row>
  </sheetData>
  <sheetProtection algorithmName="SHA-512" hashValue="+g80kzpsElY+xlULiyADV4RJSEVGOa7+7UcGubAfQ15QXttTLtsKK5raYy8GNXD3r+TqrX3RrdOLdazZKGDvUQ==" saltValue="02gkjwnPB4x6Mu0faumL2aaW2t7QnWIW85qcyytdLi1DYsNkGXET41aHrTNyr9cUFO4la9BWk8wRYdrEdTH2ug==" spinCount="100000" sheet="1" objects="1" scenarios="1" formatColumns="0" formatRows="0" autoFilter="0"/>
  <autoFilter ref="C123:K166" xr:uid="{00000000-0009-0000-0000-00001E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325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171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5215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ROUND(J127,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ROUND((SUM(BE127:BE324)),  2)</f>
        <v>0</v>
      </c>
      <c r="I35" s="96">
        <v>0.21</v>
      </c>
      <c r="J35" s="86">
        <f>ROUND(((SUM(BE127:BE324))*I35),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ROUND((SUM(BF127:BF324)),  2)</f>
        <v>0</v>
      </c>
      <c r="I36" s="96">
        <v>0.12</v>
      </c>
      <c r="J36" s="86">
        <f>ROUND(((SUM(BF127:BF324))*I36),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ROUND((SUM(BG127:BG324)),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ROUND((SUM(BH127:BH324)),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ROUND((SUM(BI127:BI324)),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00558 - Zpevněné plochy, oplocení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J127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184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20" customHeight="1">
      <c r="B100" s="112"/>
      <c r="D100" s="113" t="s">
        <v>185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20" customHeight="1">
      <c r="B101" s="112"/>
      <c r="D101" s="113" t="s">
        <v>3652</v>
      </c>
      <c r="E101" s="114"/>
      <c r="F101" s="114"/>
      <c r="G101" s="114"/>
      <c r="H101" s="114"/>
      <c r="I101" s="114"/>
      <c r="J101" s="115">
        <f>J217</f>
        <v>0</v>
      </c>
      <c r="L101" s="112"/>
    </row>
    <row r="102" spans="2:47" s="9" customFormat="1" ht="20" customHeight="1">
      <c r="B102" s="112"/>
      <c r="D102" s="113" t="s">
        <v>187</v>
      </c>
      <c r="E102" s="114"/>
      <c r="F102" s="114"/>
      <c r="G102" s="114"/>
      <c r="H102" s="114"/>
      <c r="I102" s="114"/>
      <c r="J102" s="115">
        <f>J229</f>
        <v>0</v>
      </c>
      <c r="L102" s="112"/>
    </row>
    <row r="103" spans="2:47" s="9" customFormat="1" ht="20" customHeight="1">
      <c r="B103" s="112"/>
      <c r="D103" s="113" t="s">
        <v>189</v>
      </c>
      <c r="E103" s="114"/>
      <c r="F103" s="114"/>
      <c r="G103" s="114"/>
      <c r="H103" s="114"/>
      <c r="I103" s="114"/>
      <c r="J103" s="115">
        <f>J266</f>
        <v>0</v>
      </c>
      <c r="L103" s="112"/>
    </row>
    <row r="104" spans="2:47" s="9" customFormat="1" ht="20" customHeight="1">
      <c r="B104" s="112"/>
      <c r="D104" s="113" t="s">
        <v>192</v>
      </c>
      <c r="E104" s="114"/>
      <c r="F104" s="114"/>
      <c r="G104" s="114"/>
      <c r="H104" s="114"/>
      <c r="I104" s="114"/>
      <c r="J104" s="115">
        <f>J304</f>
        <v>0</v>
      </c>
      <c r="L104" s="112"/>
    </row>
    <row r="105" spans="2:47" s="9" customFormat="1" ht="20" customHeight="1">
      <c r="B105" s="112"/>
      <c r="D105" s="113" t="s">
        <v>193</v>
      </c>
      <c r="E105" s="114"/>
      <c r="F105" s="114"/>
      <c r="G105" s="114"/>
      <c r="H105" s="114"/>
      <c r="I105" s="114"/>
      <c r="J105" s="115">
        <f>J323</f>
        <v>0</v>
      </c>
      <c r="L105" s="112"/>
    </row>
    <row r="106" spans="2:47" s="1" customFormat="1" ht="21.75" customHeight="1">
      <c r="B106" s="32"/>
      <c r="L106" s="32"/>
    </row>
    <row r="107" spans="2:47" s="1" customFormat="1" ht="7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" customHeight="1">
      <c r="B112" s="32"/>
      <c r="C112" s="21" t="s">
        <v>226</v>
      </c>
      <c r="L112" s="32"/>
    </row>
    <row r="113" spans="2:63" s="1" customFormat="1" ht="7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1" t="str">
        <f>E7</f>
        <v>Rozšíření kom.soc. služeb CSS Stod</v>
      </c>
      <c r="F115" s="242"/>
      <c r="G115" s="242"/>
      <c r="H115" s="242"/>
      <c r="L115" s="32"/>
    </row>
    <row r="116" spans="2:63" ht="12" customHeight="1">
      <c r="B116" s="20"/>
      <c r="C116" s="27" t="s">
        <v>175</v>
      </c>
      <c r="L116" s="20"/>
    </row>
    <row r="117" spans="2:63" s="1" customFormat="1" ht="16.5" customHeight="1">
      <c r="B117" s="32"/>
      <c r="E117" s="241" t="s">
        <v>176</v>
      </c>
      <c r="F117" s="240"/>
      <c r="G117" s="240"/>
      <c r="H117" s="240"/>
      <c r="L117" s="32"/>
    </row>
    <row r="118" spans="2:63" s="1" customFormat="1" ht="12" customHeight="1">
      <c r="B118" s="32"/>
      <c r="C118" s="27" t="s">
        <v>177</v>
      </c>
      <c r="L118" s="32"/>
    </row>
    <row r="119" spans="2:63" s="1" customFormat="1" ht="16.5" customHeight="1">
      <c r="B119" s="32"/>
      <c r="E119" s="205" t="str">
        <f>E11</f>
        <v>00558 - Zpevněné plochy, oplocení</v>
      </c>
      <c r="F119" s="240"/>
      <c r="G119" s="240"/>
      <c r="H119" s="240"/>
      <c r="L119" s="32"/>
    </row>
    <row r="120" spans="2:63" s="1" customFormat="1" ht="7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 xml:space="preserve"> </v>
      </c>
      <c r="I121" s="27" t="s">
        <v>22</v>
      </c>
      <c r="J121" s="52" t="str">
        <f>IF(J14="","",J14)</f>
        <v>27. 10. 2024</v>
      </c>
      <c r="L121" s="32"/>
    </row>
    <row r="122" spans="2:63" s="1" customFormat="1" ht="7" customHeight="1">
      <c r="B122" s="32"/>
      <c r="L122" s="32"/>
    </row>
    <row r="123" spans="2:63" s="1" customFormat="1" ht="15.25" customHeight="1">
      <c r="B123" s="32"/>
      <c r="C123" s="27" t="s">
        <v>24</v>
      </c>
      <c r="F123" s="25" t="str">
        <f>E17</f>
        <v xml:space="preserve"> </v>
      </c>
      <c r="I123" s="27" t="s">
        <v>29</v>
      </c>
      <c r="J123" s="30" t="str">
        <f>E23</f>
        <v xml:space="preserve"> </v>
      </c>
      <c r="L123" s="32"/>
    </row>
    <row r="124" spans="2:63" s="1" customFormat="1" ht="15.25" customHeight="1">
      <c r="B124" s="32"/>
      <c r="C124" s="27" t="s">
        <v>27</v>
      </c>
      <c r="F124" s="25" t="str">
        <f>IF(E20="","",E20)</f>
        <v>Vyplň údaj</v>
      </c>
      <c r="I124" s="27" t="s">
        <v>31</v>
      </c>
      <c r="J124" s="30" t="str">
        <f>E26</f>
        <v xml:space="preserve"> </v>
      </c>
      <c r="L124" s="32"/>
    </row>
    <row r="125" spans="2:63" s="1" customFormat="1" ht="10.25" customHeight="1">
      <c r="B125" s="32"/>
      <c r="L125" s="32"/>
    </row>
    <row r="126" spans="2:63" s="10" customFormat="1" ht="29.25" customHeight="1">
      <c r="B126" s="116"/>
      <c r="C126" s="117" t="s">
        <v>227</v>
      </c>
      <c r="D126" s="118" t="s">
        <v>58</v>
      </c>
      <c r="E126" s="118" t="s">
        <v>54</v>
      </c>
      <c r="F126" s="118" t="s">
        <v>55</v>
      </c>
      <c r="G126" s="118" t="s">
        <v>228</v>
      </c>
      <c r="H126" s="118" t="s">
        <v>229</v>
      </c>
      <c r="I126" s="118" t="s">
        <v>230</v>
      </c>
      <c r="J126" s="119" t="s">
        <v>181</v>
      </c>
      <c r="K126" s="120" t="s">
        <v>231</v>
      </c>
      <c r="L126" s="116"/>
      <c r="M126" s="59" t="s">
        <v>1</v>
      </c>
      <c r="N126" s="60" t="s">
        <v>37</v>
      </c>
      <c r="O126" s="60" t="s">
        <v>232</v>
      </c>
      <c r="P126" s="60" t="s">
        <v>233</v>
      </c>
      <c r="Q126" s="60" t="s">
        <v>234</v>
      </c>
      <c r="R126" s="60" t="s">
        <v>235</v>
      </c>
      <c r="S126" s="60" t="s">
        <v>236</v>
      </c>
      <c r="T126" s="61" t="s">
        <v>237</v>
      </c>
    </row>
    <row r="127" spans="2:63" s="1" customFormat="1" ht="22.75" customHeight="1">
      <c r="B127" s="32"/>
      <c r="C127" s="64" t="s">
        <v>238</v>
      </c>
      <c r="J127" s="121">
        <f>BK127</f>
        <v>0</v>
      </c>
      <c r="L127" s="32"/>
      <c r="M127" s="62"/>
      <c r="N127" s="53"/>
      <c r="O127" s="53"/>
      <c r="P127" s="122">
        <f>P128</f>
        <v>0</v>
      </c>
      <c r="Q127" s="53"/>
      <c r="R127" s="122">
        <f>R128</f>
        <v>551.03675245000011</v>
      </c>
      <c r="S127" s="53"/>
      <c r="T127" s="123">
        <f>T128</f>
        <v>0</v>
      </c>
      <c r="AT127" s="17" t="s">
        <v>72</v>
      </c>
      <c r="AU127" s="17" t="s">
        <v>183</v>
      </c>
      <c r="BK127" s="124">
        <f>BK128</f>
        <v>0</v>
      </c>
    </row>
    <row r="128" spans="2:63" s="11" customFormat="1" ht="26" customHeight="1">
      <c r="B128" s="125"/>
      <c r="D128" s="126" t="s">
        <v>72</v>
      </c>
      <c r="E128" s="127" t="s">
        <v>239</v>
      </c>
      <c r="F128" s="127" t="s">
        <v>240</v>
      </c>
      <c r="I128" s="128"/>
      <c r="J128" s="129">
        <f>BK128</f>
        <v>0</v>
      </c>
      <c r="L128" s="125"/>
      <c r="M128" s="130"/>
      <c r="P128" s="131">
        <f>P129+P217+P229+P266+P304+P323</f>
        <v>0</v>
      </c>
      <c r="R128" s="131">
        <f>R129+R217+R229+R266+R304+R323</f>
        <v>551.03675245000011</v>
      </c>
      <c r="T128" s="132">
        <f>T129+T217+T229+T266+T304+T323</f>
        <v>0</v>
      </c>
      <c r="AR128" s="126" t="s">
        <v>80</v>
      </c>
      <c r="AT128" s="133" t="s">
        <v>72</v>
      </c>
      <c r="AU128" s="133" t="s">
        <v>73</v>
      </c>
      <c r="AY128" s="126" t="s">
        <v>241</v>
      </c>
      <c r="BK128" s="134">
        <f>BK129+BK217+BK229+BK266+BK304+BK323</f>
        <v>0</v>
      </c>
    </row>
    <row r="129" spans="2:65" s="11" customFormat="1" ht="22.75" customHeight="1">
      <c r="B129" s="125"/>
      <c r="D129" s="126" t="s">
        <v>72</v>
      </c>
      <c r="E129" s="135" t="s">
        <v>80</v>
      </c>
      <c r="F129" s="135" t="s">
        <v>242</v>
      </c>
      <c r="I129" s="128"/>
      <c r="J129" s="136">
        <f>BK129</f>
        <v>0</v>
      </c>
      <c r="L129" s="125"/>
      <c r="M129" s="130"/>
      <c r="P129" s="131">
        <f>SUM(P130:P216)</f>
        <v>0</v>
      </c>
      <c r="R129" s="131">
        <f>SUM(R130:R216)</f>
        <v>23.663923999999998</v>
      </c>
      <c r="T129" s="132">
        <f>SUM(T130:T216)</f>
        <v>0</v>
      </c>
      <c r="AR129" s="126" t="s">
        <v>80</v>
      </c>
      <c r="AT129" s="133" t="s">
        <v>72</v>
      </c>
      <c r="AU129" s="133" t="s">
        <v>80</v>
      </c>
      <c r="AY129" s="126" t="s">
        <v>241</v>
      </c>
      <c r="BK129" s="134">
        <f>SUM(BK130:BK216)</f>
        <v>0</v>
      </c>
    </row>
    <row r="130" spans="2:65" s="1" customFormat="1" ht="24.25" customHeight="1">
      <c r="B130" s="32"/>
      <c r="C130" s="137" t="s">
        <v>80</v>
      </c>
      <c r="D130" s="137" t="s">
        <v>243</v>
      </c>
      <c r="E130" s="138" t="s">
        <v>244</v>
      </c>
      <c r="F130" s="139" t="s">
        <v>5216</v>
      </c>
      <c r="G130" s="140" t="s">
        <v>246</v>
      </c>
      <c r="H130" s="141">
        <v>473.68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39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247</v>
      </c>
      <c r="AT130" s="149" t="s">
        <v>243</v>
      </c>
      <c r="AU130" s="149" t="s">
        <v>86</v>
      </c>
      <c r="AY130" s="17" t="s">
        <v>241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86</v>
      </c>
      <c r="BK130" s="150">
        <f>ROUND(I130*H130,2)</f>
        <v>0</v>
      </c>
      <c r="BL130" s="17" t="s">
        <v>247</v>
      </c>
      <c r="BM130" s="149" t="s">
        <v>5217</v>
      </c>
    </row>
    <row r="131" spans="2:65" s="12" customFormat="1" ht="12">
      <c r="B131" s="151"/>
      <c r="D131" s="152" t="s">
        <v>249</v>
      </c>
      <c r="E131" s="153" t="s">
        <v>1</v>
      </c>
      <c r="F131" s="154" t="s">
        <v>5218</v>
      </c>
      <c r="H131" s="155">
        <v>216.84</v>
      </c>
      <c r="I131" s="156"/>
      <c r="L131" s="151"/>
      <c r="M131" s="157"/>
      <c r="T131" s="158"/>
      <c r="AT131" s="153" t="s">
        <v>249</v>
      </c>
      <c r="AU131" s="153" t="s">
        <v>86</v>
      </c>
      <c r="AV131" s="12" t="s">
        <v>86</v>
      </c>
      <c r="AW131" s="12" t="s">
        <v>30</v>
      </c>
      <c r="AX131" s="12" t="s">
        <v>73</v>
      </c>
      <c r="AY131" s="153" t="s">
        <v>241</v>
      </c>
    </row>
    <row r="132" spans="2:65" s="12" customFormat="1" ht="12">
      <c r="B132" s="151"/>
      <c r="D132" s="152" t="s">
        <v>249</v>
      </c>
      <c r="E132" s="153" t="s">
        <v>1</v>
      </c>
      <c r="F132" s="154" t="s">
        <v>5219</v>
      </c>
      <c r="H132" s="155">
        <v>62.4</v>
      </c>
      <c r="I132" s="156"/>
      <c r="L132" s="151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241</v>
      </c>
    </row>
    <row r="133" spans="2:65" s="12" customFormat="1" ht="12">
      <c r="B133" s="151"/>
      <c r="D133" s="152" t="s">
        <v>249</v>
      </c>
      <c r="E133" s="153" t="s">
        <v>1</v>
      </c>
      <c r="F133" s="154" t="s">
        <v>5220</v>
      </c>
      <c r="H133" s="155">
        <v>52.54</v>
      </c>
      <c r="I133" s="156"/>
      <c r="L133" s="151"/>
      <c r="M133" s="157"/>
      <c r="T133" s="158"/>
      <c r="AT133" s="153" t="s">
        <v>249</v>
      </c>
      <c r="AU133" s="153" t="s">
        <v>86</v>
      </c>
      <c r="AV133" s="12" t="s">
        <v>86</v>
      </c>
      <c r="AW133" s="12" t="s">
        <v>30</v>
      </c>
      <c r="AX133" s="12" t="s">
        <v>73</v>
      </c>
      <c r="AY133" s="153" t="s">
        <v>241</v>
      </c>
    </row>
    <row r="134" spans="2:65" s="14" customFormat="1" ht="12">
      <c r="B134" s="166"/>
      <c r="D134" s="152" t="s">
        <v>249</v>
      </c>
      <c r="E134" s="167" t="s">
        <v>1</v>
      </c>
      <c r="F134" s="168" t="s">
        <v>5221</v>
      </c>
      <c r="H134" s="169">
        <v>331.78000000000003</v>
      </c>
      <c r="I134" s="170"/>
      <c r="L134" s="166"/>
      <c r="M134" s="171"/>
      <c r="T134" s="172"/>
      <c r="AT134" s="167" t="s">
        <v>249</v>
      </c>
      <c r="AU134" s="167" t="s">
        <v>86</v>
      </c>
      <c r="AV134" s="14" t="s">
        <v>258</v>
      </c>
      <c r="AW134" s="14" t="s">
        <v>30</v>
      </c>
      <c r="AX134" s="14" t="s">
        <v>73</v>
      </c>
      <c r="AY134" s="167" t="s">
        <v>241</v>
      </c>
    </row>
    <row r="135" spans="2:65" s="12" customFormat="1" ht="12">
      <c r="B135" s="151"/>
      <c r="D135" s="152" t="s">
        <v>249</v>
      </c>
      <c r="E135" s="153" t="s">
        <v>1</v>
      </c>
      <c r="F135" s="154" t="s">
        <v>5222</v>
      </c>
      <c r="H135" s="155">
        <v>121</v>
      </c>
      <c r="I135" s="156"/>
      <c r="L135" s="151"/>
      <c r="M135" s="157"/>
      <c r="T135" s="158"/>
      <c r="AT135" s="153" t="s">
        <v>249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241</v>
      </c>
    </row>
    <row r="136" spans="2:65" s="12" customFormat="1" ht="12">
      <c r="B136" s="151"/>
      <c r="D136" s="152" t="s">
        <v>249</v>
      </c>
      <c r="E136" s="153" t="s">
        <v>1</v>
      </c>
      <c r="F136" s="154" t="s">
        <v>5223</v>
      </c>
      <c r="H136" s="155">
        <v>20.9</v>
      </c>
      <c r="I136" s="156"/>
      <c r="L136" s="151"/>
      <c r="M136" s="157"/>
      <c r="T136" s="158"/>
      <c r="AT136" s="153" t="s">
        <v>249</v>
      </c>
      <c r="AU136" s="153" t="s">
        <v>86</v>
      </c>
      <c r="AV136" s="12" t="s">
        <v>86</v>
      </c>
      <c r="AW136" s="12" t="s">
        <v>30</v>
      </c>
      <c r="AX136" s="12" t="s">
        <v>73</v>
      </c>
      <c r="AY136" s="153" t="s">
        <v>241</v>
      </c>
    </row>
    <row r="137" spans="2:65" s="14" customFormat="1" ht="12">
      <c r="B137" s="166"/>
      <c r="D137" s="152" t="s">
        <v>249</v>
      </c>
      <c r="E137" s="167" t="s">
        <v>1</v>
      </c>
      <c r="F137" s="168" t="s">
        <v>5224</v>
      </c>
      <c r="H137" s="169">
        <v>141.9</v>
      </c>
      <c r="I137" s="170"/>
      <c r="L137" s="166"/>
      <c r="M137" s="171"/>
      <c r="T137" s="172"/>
      <c r="AT137" s="167" t="s">
        <v>249</v>
      </c>
      <c r="AU137" s="167" t="s">
        <v>86</v>
      </c>
      <c r="AV137" s="14" t="s">
        <v>258</v>
      </c>
      <c r="AW137" s="14" t="s">
        <v>30</v>
      </c>
      <c r="AX137" s="14" t="s">
        <v>73</v>
      </c>
      <c r="AY137" s="167" t="s">
        <v>241</v>
      </c>
    </row>
    <row r="138" spans="2:65" s="13" customFormat="1" ht="12">
      <c r="B138" s="159"/>
      <c r="D138" s="152" t="s">
        <v>249</v>
      </c>
      <c r="E138" s="160" t="s">
        <v>1</v>
      </c>
      <c r="F138" s="161" t="s">
        <v>251</v>
      </c>
      <c r="H138" s="162">
        <v>473.68</v>
      </c>
      <c r="I138" s="163"/>
      <c r="L138" s="159"/>
      <c r="M138" s="164"/>
      <c r="T138" s="165"/>
      <c r="AT138" s="160" t="s">
        <v>249</v>
      </c>
      <c r="AU138" s="160" t="s">
        <v>86</v>
      </c>
      <c r="AV138" s="13" t="s">
        <v>247</v>
      </c>
      <c r="AW138" s="13" t="s">
        <v>30</v>
      </c>
      <c r="AX138" s="13" t="s">
        <v>80</v>
      </c>
      <c r="AY138" s="160" t="s">
        <v>241</v>
      </c>
    </row>
    <row r="139" spans="2:65" s="1" customFormat="1" ht="33" customHeight="1">
      <c r="B139" s="32"/>
      <c r="C139" s="137" t="s">
        <v>86</v>
      </c>
      <c r="D139" s="137" t="s">
        <v>243</v>
      </c>
      <c r="E139" s="138" t="s">
        <v>5225</v>
      </c>
      <c r="F139" s="139" t="s">
        <v>5226</v>
      </c>
      <c r="G139" s="140" t="s">
        <v>254</v>
      </c>
      <c r="H139" s="141">
        <v>163.00399999999999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39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247</v>
      </c>
      <c r="AT139" s="149" t="s">
        <v>243</v>
      </c>
      <c r="AU139" s="149" t="s">
        <v>86</v>
      </c>
      <c r="AY139" s="17" t="s">
        <v>241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86</v>
      </c>
      <c r="BK139" s="150">
        <f>ROUND(I139*H139,2)</f>
        <v>0</v>
      </c>
      <c r="BL139" s="17" t="s">
        <v>247</v>
      </c>
      <c r="BM139" s="149" t="s">
        <v>5227</v>
      </c>
    </row>
    <row r="140" spans="2:65" s="12" customFormat="1" ht="12">
      <c r="B140" s="151"/>
      <c r="D140" s="152" t="s">
        <v>249</v>
      </c>
      <c r="E140" s="153" t="s">
        <v>1</v>
      </c>
      <c r="F140" s="154" t="s">
        <v>5228</v>
      </c>
      <c r="H140" s="155">
        <v>65.052000000000007</v>
      </c>
      <c r="I140" s="156"/>
      <c r="L140" s="151"/>
      <c r="M140" s="157"/>
      <c r="T140" s="158"/>
      <c r="AT140" s="153" t="s">
        <v>249</v>
      </c>
      <c r="AU140" s="153" t="s">
        <v>86</v>
      </c>
      <c r="AV140" s="12" t="s">
        <v>86</v>
      </c>
      <c r="AW140" s="12" t="s">
        <v>30</v>
      </c>
      <c r="AX140" s="12" t="s">
        <v>73</v>
      </c>
      <c r="AY140" s="153" t="s">
        <v>241</v>
      </c>
    </row>
    <row r="141" spans="2:65" s="12" customFormat="1" ht="12">
      <c r="B141" s="151"/>
      <c r="D141" s="152" t="s">
        <v>249</v>
      </c>
      <c r="E141" s="153" t="s">
        <v>1</v>
      </c>
      <c r="F141" s="154" t="s">
        <v>5229</v>
      </c>
      <c r="H141" s="155">
        <v>18.72</v>
      </c>
      <c r="I141" s="156"/>
      <c r="L141" s="151"/>
      <c r="M141" s="157"/>
      <c r="T141" s="158"/>
      <c r="AT141" s="153" t="s">
        <v>249</v>
      </c>
      <c r="AU141" s="153" t="s">
        <v>86</v>
      </c>
      <c r="AV141" s="12" t="s">
        <v>86</v>
      </c>
      <c r="AW141" s="12" t="s">
        <v>30</v>
      </c>
      <c r="AX141" s="12" t="s">
        <v>73</v>
      </c>
      <c r="AY141" s="153" t="s">
        <v>241</v>
      </c>
    </row>
    <row r="142" spans="2:65" s="12" customFormat="1" ht="12">
      <c r="B142" s="151"/>
      <c r="D142" s="152" t="s">
        <v>249</v>
      </c>
      <c r="E142" s="153" t="s">
        <v>1</v>
      </c>
      <c r="F142" s="154" t="s">
        <v>5230</v>
      </c>
      <c r="H142" s="155">
        <v>15.762</v>
      </c>
      <c r="I142" s="156"/>
      <c r="L142" s="151"/>
      <c r="M142" s="157"/>
      <c r="T142" s="158"/>
      <c r="AT142" s="153" t="s">
        <v>249</v>
      </c>
      <c r="AU142" s="153" t="s">
        <v>86</v>
      </c>
      <c r="AV142" s="12" t="s">
        <v>86</v>
      </c>
      <c r="AW142" s="12" t="s">
        <v>30</v>
      </c>
      <c r="AX142" s="12" t="s">
        <v>73</v>
      </c>
      <c r="AY142" s="153" t="s">
        <v>241</v>
      </c>
    </row>
    <row r="143" spans="2:65" s="14" customFormat="1" ht="12">
      <c r="B143" s="166"/>
      <c r="D143" s="152" t="s">
        <v>249</v>
      </c>
      <c r="E143" s="167" t="s">
        <v>1</v>
      </c>
      <c r="F143" s="168" t="s">
        <v>5221</v>
      </c>
      <c r="H143" s="169">
        <v>99.534000000000006</v>
      </c>
      <c r="I143" s="170"/>
      <c r="L143" s="166"/>
      <c r="M143" s="171"/>
      <c r="T143" s="172"/>
      <c r="AT143" s="167" t="s">
        <v>249</v>
      </c>
      <c r="AU143" s="167" t="s">
        <v>86</v>
      </c>
      <c r="AV143" s="14" t="s">
        <v>258</v>
      </c>
      <c r="AW143" s="14" t="s">
        <v>30</v>
      </c>
      <c r="AX143" s="14" t="s">
        <v>73</v>
      </c>
      <c r="AY143" s="167" t="s">
        <v>241</v>
      </c>
    </row>
    <row r="144" spans="2:65" s="12" customFormat="1" ht="12">
      <c r="B144" s="151"/>
      <c r="D144" s="152" t="s">
        <v>249</v>
      </c>
      <c r="E144" s="153" t="s">
        <v>1</v>
      </c>
      <c r="F144" s="154" t="s">
        <v>5231</v>
      </c>
      <c r="H144" s="155">
        <v>36.299999999999997</v>
      </c>
      <c r="I144" s="156"/>
      <c r="L144" s="151"/>
      <c r="M144" s="157"/>
      <c r="T144" s="158"/>
      <c r="AT144" s="153" t="s">
        <v>249</v>
      </c>
      <c r="AU144" s="153" t="s">
        <v>86</v>
      </c>
      <c r="AV144" s="12" t="s">
        <v>86</v>
      </c>
      <c r="AW144" s="12" t="s">
        <v>30</v>
      </c>
      <c r="AX144" s="12" t="s">
        <v>73</v>
      </c>
      <c r="AY144" s="153" t="s">
        <v>241</v>
      </c>
    </row>
    <row r="145" spans="2:65" s="12" customFormat="1" ht="12">
      <c r="B145" s="151"/>
      <c r="D145" s="152" t="s">
        <v>249</v>
      </c>
      <c r="E145" s="153" t="s">
        <v>1</v>
      </c>
      <c r="F145" s="154" t="s">
        <v>5232</v>
      </c>
      <c r="H145" s="155">
        <v>27.17</v>
      </c>
      <c r="I145" s="156"/>
      <c r="L145" s="151"/>
      <c r="M145" s="157"/>
      <c r="T145" s="158"/>
      <c r="AT145" s="153" t="s">
        <v>249</v>
      </c>
      <c r="AU145" s="153" t="s">
        <v>86</v>
      </c>
      <c r="AV145" s="12" t="s">
        <v>86</v>
      </c>
      <c r="AW145" s="12" t="s">
        <v>30</v>
      </c>
      <c r="AX145" s="12" t="s">
        <v>73</v>
      </c>
      <c r="AY145" s="153" t="s">
        <v>241</v>
      </c>
    </row>
    <row r="146" spans="2:65" s="14" customFormat="1" ht="12">
      <c r="B146" s="166"/>
      <c r="D146" s="152" t="s">
        <v>249</v>
      </c>
      <c r="E146" s="167" t="s">
        <v>1</v>
      </c>
      <c r="F146" s="168" t="s">
        <v>5224</v>
      </c>
      <c r="H146" s="169">
        <v>63.47</v>
      </c>
      <c r="I146" s="170"/>
      <c r="L146" s="166"/>
      <c r="M146" s="171"/>
      <c r="T146" s="172"/>
      <c r="AT146" s="167" t="s">
        <v>249</v>
      </c>
      <c r="AU146" s="167" t="s">
        <v>86</v>
      </c>
      <c r="AV146" s="14" t="s">
        <v>258</v>
      </c>
      <c r="AW146" s="14" t="s">
        <v>30</v>
      </c>
      <c r="AX146" s="14" t="s">
        <v>73</v>
      </c>
      <c r="AY146" s="167" t="s">
        <v>241</v>
      </c>
    </row>
    <row r="147" spans="2:65" s="13" customFormat="1" ht="12">
      <c r="B147" s="159"/>
      <c r="D147" s="152" t="s">
        <v>249</v>
      </c>
      <c r="E147" s="160" t="s">
        <v>1</v>
      </c>
      <c r="F147" s="161" t="s">
        <v>251</v>
      </c>
      <c r="H147" s="162">
        <v>163.00400000000002</v>
      </c>
      <c r="I147" s="163"/>
      <c r="L147" s="159"/>
      <c r="M147" s="164"/>
      <c r="T147" s="165"/>
      <c r="AT147" s="160" t="s">
        <v>249</v>
      </c>
      <c r="AU147" s="160" t="s">
        <v>86</v>
      </c>
      <c r="AV147" s="13" t="s">
        <v>247</v>
      </c>
      <c r="AW147" s="13" t="s">
        <v>30</v>
      </c>
      <c r="AX147" s="13" t="s">
        <v>80</v>
      </c>
      <c r="AY147" s="160" t="s">
        <v>241</v>
      </c>
    </row>
    <row r="148" spans="2:65" s="1" customFormat="1" ht="24.25" customHeight="1">
      <c r="B148" s="32"/>
      <c r="C148" s="137" t="s">
        <v>258</v>
      </c>
      <c r="D148" s="137" t="s">
        <v>243</v>
      </c>
      <c r="E148" s="138" t="s">
        <v>5233</v>
      </c>
      <c r="F148" s="139" t="s">
        <v>5234</v>
      </c>
      <c r="G148" s="140" t="s">
        <v>299</v>
      </c>
      <c r="H148" s="141">
        <v>57</v>
      </c>
      <c r="I148" s="142"/>
      <c r="J148" s="143">
        <f>ROUND(I148*H148,2)</f>
        <v>0</v>
      </c>
      <c r="K148" s="144"/>
      <c r="L148" s="32"/>
      <c r="M148" s="145" t="s">
        <v>1</v>
      </c>
      <c r="N148" s="146" t="s">
        <v>39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247</v>
      </c>
      <c r="AT148" s="149" t="s">
        <v>243</v>
      </c>
      <c r="AU148" s="149" t="s">
        <v>86</v>
      </c>
      <c r="AY148" s="17" t="s">
        <v>241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86</v>
      </c>
      <c r="BK148" s="150">
        <f>ROUND(I148*H148,2)</f>
        <v>0</v>
      </c>
      <c r="BL148" s="17" t="s">
        <v>247</v>
      </c>
      <c r="BM148" s="149" t="s">
        <v>5235</v>
      </c>
    </row>
    <row r="149" spans="2:65" s="12" customFormat="1" ht="12">
      <c r="B149" s="151"/>
      <c r="D149" s="152" t="s">
        <v>249</v>
      </c>
      <c r="E149" s="153" t="s">
        <v>1</v>
      </c>
      <c r="F149" s="154" t="s">
        <v>5236</v>
      </c>
      <c r="H149" s="155">
        <v>57</v>
      </c>
      <c r="I149" s="156"/>
      <c r="L149" s="151"/>
      <c r="M149" s="157"/>
      <c r="T149" s="158"/>
      <c r="AT149" s="153" t="s">
        <v>249</v>
      </c>
      <c r="AU149" s="153" t="s">
        <v>86</v>
      </c>
      <c r="AV149" s="12" t="s">
        <v>86</v>
      </c>
      <c r="AW149" s="12" t="s">
        <v>30</v>
      </c>
      <c r="AX149" s="12" t="s">
        <v>73</v>
      </c>
      <c r="AY149" s="153" t="s">
        <v>241</v>
      </c>
    </row>
    <row r="150" spans="2:65" s="13" customFormat="1" ht="12">
      <c r="B150" s="159"/>
      <c r="D150" s="152" t="s">
        <v>249</v>
      </c>
      <c r="E150" s="160" t="s">
        <v>1</v>
      </c>
      <c r="F150" s="161" t="s">
        <v>251</v>
      </c>
      <c r="H150" s="162">
        <v>57</v>
      </c>
      <c r="I150" s="163"/>
      <c r="L150" s="159"/>
      <c r="M150" s="164"/>
      <c r="T150" s="165"/>
      <c r="AT150" s="160" t="s">
        <v>249</v>
      </c>
      <c r="AU150" s="160" t="s">
        <v>86</v>
      </c>
      <c r="AV150" s="13" t="s">
        <v>247</v>
      </c>
      <c r="AW150" s="13" t="s">
        <v>30</v>
      </c>
      <c r="AX150" s="13" t="s">
        <v>80</v>
      </c>
      <c r="AY150" s="160" t="s">
        <v>241</v>
      </c>
    </row>
    <row r="151" spans="2:65" s="1" customFormat="1" ht="37.75" customHeight="1">
      <c r="B151" s="32"/>
      <c r="C151" s="137" t="s">
        <v>247</v>
      </c>
      <c r="D151" s="137" t="s">
        <v>243</v>
      </c>
      <c r="E151" s="138" t="s">
        <v>5237</v>
      </c>
      <c r="F151" s="139" t="s">
        <v>5238</v>
      </c>
      <c r="G151" s="140" t="s">
        <v>254</v>
      </c>
      <c r="H151" s="141">
        <v>205.89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39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247</v>
      </c>
      <c r="AT151" s="149" t="s">
        <v>243</v>
      </c>
      <c r="AU151" s="149" t="s">
        <v>86</v>
      </c>
      <c r="AY151" s="17" t="s">
        <v>241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86</v>
      </c>
      <c r="BK151" s="150">
        <f>ROUND(I151*H151,2)</f>
        <v>0</v>
      </c>
      <c r="BL151" s="17" t="s">
        <v>247</v>
      </c>
      <c r="BM151" s="149" t="s">
        <v>5239</v>
      </c>
    </row>
    <row r="152" spans="2:65" s="12" customFormat="1" ht="12">
      <c r="B152" s="151"/>
      <c r="D152" s="152" t="s">
        <v>249</v>
      </c>
      <c r="E152" s="153" t="s">
        <v>1</v>
      </c>
      <c r="F152" s="154" t="s">
        <v>5240</v>
      </c>
      <c r="H152" s="155">
        <v>205.89</v>
      </c>
      <c r="I152" s="156"/>
      <c r="L152" s="151"/>
      <c r="M152" s="157"/>
      <c r="T152" s="158"/>
      <c r="AT152" s="153" t="s">
        <v>249</v>
      </c>
      <c r="AU152" s="153" t="s">
        <v>86</v>
      </c>
      <c r="AV152" s="12" t="s">
        <v>86</v>
      </c>
      <c r="AW152" s="12" t="s">
        <v>30</v>
      </c>
      <c r="AX152" s="12" t="s">
        <v>73</v>
      </c>
      <c r="AY152" s="153" t="s">
        <v>241</v>
      </c>
    </row>
    <row r="153" spans="2:65" s="13" customFormat="1" ht="12">
      <c r="B153" s="159"/>
      <c r="D153" s="152" t="s">
        <v>249</v>
      </c>
      <c r="E153" s="160" t="s">
        <v>1</v>
      </c>
      <c r="F153" s="161" t="s">
        <v>5241</v>
      </c>
      <c r="H153" s="162">
        <v>205.89</v>
      </c>
      <c r="I153" s="163"/>
      <c r="L153" s="159"/>
      <c r="M153" s="164"/>
      <c r="T153" s="165"/>
      <c r="AT153" s="160" t="s">
        <v>249</v>
      </c>
      <c r="AU153" s="160" t="s">
        <v>86</v>
      </c>
      <c r="AV153" s="13" t="s">
        <v>247</v>
      </c>
      <c r="AW153" s="13" t="s">
        <v>30</v>
      </c>
      <c r="AX153" s="13" t="s">
        <v>80</v>
      </c>
      <c r="AY153" s="160" t="s">
        <v>241</v>
      </c>
    </row>
    <row r="154" spans="2:65" s="1" customFormat="1" ht="33" customHeight="1">
      <c r="B154" s="32"/>
      <c r="C154" s="137" t="s">
        <v>269</v>
      </c>
      <c r="D154" s="137" t="s">
        <v>243</v>
      </c>
      <c r="E154" s="138" t="s">
        <v>270</v>
      </c>
      <c r="F154" s="139" t="s">
        <v>271</v>
      </c>
      <c r="G154" s="140" t="s">
        <v>254</v>
      </c>
      <c r="H154" s="141">
        <v>167.03100000000001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39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247</v>
      </c>
      <c r="AT154" s="149" t="s">
        <v>243</v>
      </c>
      <c r="AU154" s="149" t="s">
        <v>86</v>
      </c>
      <c r="AY154" s="17" t="s">
        <v>241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86</v>
      </c>
      <c r="BK154" s="150">
        <f>ROUND(I154*H154,2)</f>
        <v>0</v>
      </c>
      <c r="BL154" s="17" t="s">
        <v>247</v>
      </c>
      <c r="BM154" s="149" t="s">
        <v>5242</v>
      </c>
    </row>
    <row r="155" spans="2:65" s="12" customFormat="1" ht="12">
      <c r="B155" s="151"/>
      <c r="D155" s="152" t="s">
        <v>249</v>
      </c>
      <c r="E155" s="153" t="s">
        <v>1</v>
      </c>
      <c r="F155" s="154" t="s">
        <v>5228</v>
      </c>
      <c r="H155" s="155">
        <v>65.052000000000007</v>
      </c>
      <c r="I155" s="156"/>
      <c r="L155" s="151"/>
      <c r="M155" s="157"/>
      <c r="T155" s="158"/>
      <c r="AT155" s="153" t="s">
        <v>249</v>
      </c>
      <c r="AU155" s="153" t="s">
        <v>86</v>
      </c>
      <c r="AV155" s="12" t="s">
        <v>86</v>
      </c>
      <c r="AW155" s="12" t="s">
        <v>30</v>
      </c>
      <c r="AX155" s="12" t="s">
        <v>73</v>
      </c>
      <c r="AY155" s="153" t="s">
        <v>241</v>
      </c>
    </row>
    <row r="156" spans="2:65" s="12" customFormat="1" ht="12">
      <c r="B156" s="151"/>
      <c r="D156" s="152" t="s">
        <v>249</v>
      </c>
      <c r="E156" s="153" t="s">
        <v>1</v>
      </c>
      <c r="F156" s="154" t="s">
        <v>5229</v>
      </c>
      <c r="H156" s="155">
        <v>18.72</v>
      </c>
      <c r="I156" s="156"/>
      <c r="L156" s="151"/>
      <c r="M156" s="157"/>
      <c r="T156" s="158"/>
      <c r="AT156" s="153" t="s">
        <v>249</v>
      </c>
      <c r="AU156" s="153" t="s">
        <v>86</v>
      </c>
      <c r="AV156" s="12" t="s">
        <v>86</v>
      </c>
      <c r="AW156" s="12" t="s">
        <v>30</v>
      </c>
      <c r="AX156" s="12" t="s">
        <v>73</v>
      </c>
      <c r="AY156" s="153" t="s">
        <v>241</v>
      </c>
    </row>
    <row r="157" spans="2:65" s="12" customFormat="1" ht="12">
      <c r="B157" s="151"/>
      <c r="D157" s="152" t="s">
        <v>249</v>
      </c>
      <c r="E157" s="153" t="s">
        <v>1</v>
      </c>
      <c r="F157" s="154" t="s">
        <v>5230</v>
      </c>
      <c r="H157" s="155">
        <v>15.762</v>
      </c>
      <c r="I157" s="156"/>
      <c r="L157" s="151"/>
      <c r="M157" s="157"/>
      <c r="T157" s="158"/>
      <c r="AT157" s="153" t="s">
        <v>249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241</v>
      </c>
    </row>
    <row r="158" spans="2:65" s="14" customFormat="1" ht="12">
      <c r="B158" s="166"/>
      <c r="D158" s="152" t="s">
        <v>249</v>
      </c>
      <c r="E158" s="167" t="s">
        <v>1</v>
      </c>
      <c r="F158" s="168" t="s">
        <v>5221</v>
      </c>
      <c r="H158" s="169">
        <v>99.534000000000006</v>
      </c>
      <c r="I158" s="170"/>
      <c r="L158" s="166"/>
      <c r="M158" s="171"/>
      <c r="T158" s="172"/>
      <c r="AT158" s="167" t="s">
        <v>249</v>
      </c>
      <c r="AU158" s="167" t="s">
        <v>86</v>
      </c>
      <c r="AV158" s="14" t="s">
        <v>258</v>
      </c>
      <c r="AW158" s="14" t="s">
        <v>30</v>
      </c>
      <c r="AX158" s="14" t="s">
        <v>73</v>
      </c>
      <c r="AY158" s="167" t="s">
        <v>241</v>
      </c>
    </row>
    <row r="159" spans="2:65" s="12" customFormat="1" ht="12">
      <c r="B159" s="151"/>
      <c r="D159" s="152" t="s">
        <v>249</v>
      </c>
      <c r="E159" s="153" t="s">
        <v>1</v>
      </c>
      <c r="F159" s="154" t="s">
        <v>5231</v>
      </c>
      <c r="H159" s="155">
        <v>36.299999999999997</v>
      </c>
      <c r="I159" s="156"/>
      <c r="L159" s="151"/>
      <c r="M159" s="157"/>
      <c r="T159" s="158"/>
      <c r="AT159" s="153" t="s">
        <v>249</v>
      </c>
      <c r="AU159" s="153" t="s">
        <v>86</v>
      </c>
      <c r="AV159" s="12" t="s">
        <v>86</v>
      </c>
      <c r="AW159" s="12" t="s">
        <v>30</v>
      </c>
      <c r="AX159" s="12" t="s">
        <v>73</v>
      </c>
      <c r="AY159" s="153" t="s">
        <v>241</v>
      </c>
    </row>
    <row r="160" spans="2:65" s="12" customFormat="1" ht="12">
      <c r="B160" s="151"/>
      <c r="D160" s="152" t="s">
        <v>249</v>
      </c>
      <c r="E160" s="153" t="s">
        <v>1</v>
      </c>
      <c r="F160" s="154" t="s">
        <v>5232</v>
      </c>
      <c r="H160" s="155">
        <v>27.17</v>
      </c>
      <c r="I160" s="156"/>
      <c r="L160" s="151"/>
      <c r="M160" s="157"/>
      <c r="T160" s="158"/>
      <c r="AT160" s="153" t="s">
        <v>249</v>
      </c>
      <c r="AU160" s="153" t="s">
        <v>86</v>
      </c>
      <c r="AV160" s="12" t="s">
        <v>86</v>
      </c>
      <c r="AW160" s="12" t="s">
        <v>30</v>
      </c>
      <c r="AX160" s="12" t="s">
        <v>73</v>
      </c>
      <c r="AY160" s="153" t="s">
        <v>241</v>
      </c>
    </row>
    <row r="161" spans="2:65" s="14" customFormat="1" ht="12">
      <c r="B161" s="166"/>
      <c r="D161" s="152" t="s">
        <v>249</v>
      </c>
      <c r="E161" s="167" t="s">
        <v>1</v>
      </c>
      <c r="F161" s="168" t="s">
        <v>5224</v>
      </c>
      <c r="H161" s="169">
        <v>63.47</v>
      </c>
      <c r="I161" s="170"/>
      <c r="L161" s="166"/>
      <c r="M161" s="171"/>
      <c r="T161" s="172"/>
      <c r="AT161" s="167" t="s">
        <v>249</v>
      </c>
      <c r="AU161" s="167" t="s">
        <v>86</v>
      </c>
      <c r="AV161" s="14" t="s">
        <v>258</v>
      </c>
      <c r="AW161" s="14" t="s">
        <v>30</v>
      </c>
      <c r="AX161" s="14" t="s">
        <v>73</v>
      </c>
      <c r="AY161" s="167" t="s">
        <v>241</v>
      </c>
    </row>
    <row r="162" spans="2:65" s="12" customFormat="1" ht="12">
      <c r="B162" s="151"/>
      <c r="D162" s="152" t="s">
        <v>249</v>
      </c>
      <c r="E162" s="153" t="s">
        <v>1</v>
      </c>
      <c r="F162" s="154" t="s">
        <v>5243</v>
      </c>
      <c r="H162" s="155">
        <v>4.0270000000000001</v>
      </c>
      <c r="I162" s="156"/>
      <c r="L162" s="151"/>
      <c r="M162" s="157"/>
      <c r="T162" s="158"/>
      <c r="AT162" s="153" t="s">
        <v>249</v>
      </c>
      <c r="AU162" s="153" t="s">
        <v>86</v>
      </c>
      <c r="AV162" s="12" t="s">
        <v>86</v>
      </c>
      <c r="AW162" s="12" t="s">
        <v>30</v>
      </c>
      <c r="AX162" s="12" t="s">
        <v>73</v>
      </c>
      <c r="AY162" s="153" t="s">
        <v>241</v>
      </c>
    </row>
    <row r="163" spans="2:65" s="14" customFormat="1" ht="12">
      <c r="B163" s="166"/>
      <c r="D163" s="152" t="s">
        <v>249</v>
      </c>
      <c r="E163" s="167" t="s">
        <v>1</v>
      </c>
      <c r="F163" s="168" t="s">
        <v>5244</v>
      </c>
      <c r="H163" s="169">
        <v>4.0270000000000001</v>
      </c>
      <c r="I163" s="170"/>
      <c r="L163" s="166"/>
      <c r="M163" s="171"/>
      <c r="T163" s="172"/>
      <c r="AT163" s="167" t="s">
        <v>249</v>
      </c>
      <c r="AU163" s="167" t="s">
        <v>86</v>
      </c>
      <c r="AV163" s="14" t="s">
        <v>258</v>
      </c>
      <c r="AW163" s="14" t="s">
        <v>30</v>
      </c>
      <c r="AX163" s="14" t="s">
        <v>73</v>
      </c>
      <c r="AY163" s="167" t="s">
        <v>241</v>
      </c>
    </row>
    <row r="164" spans="2:65" s="13" customFormat="1" ht="12">
      <c r="B164" s="159"/>
      <c r="D164" s="152" t="s">
        <v>249</v>
      </c>
      <c r="E164" s="160" t="s">
        <v>1</v>
      </c>
      <c r="F164" s="161" t="s">
        <v>251</v>
      </c>
      <c r="H164" s="162">
        <v>167.03100000000001</v>
      </c>
      <c r="I164" s="163"/>
      <c r="L164" s="159"/>
      <c r="M164" s="164"/>
      <c r="T164" s="165"/>
      <c r="AT164" s="160" t="s">
        <v>249</v>
      </c>
      <c r="AU164" s="160" t="s">
        <v>86</v>
      </c>
      <c r="AV164" s="13" t="s">
        <v>247</v>
      </c>
      <c r="AW164" s="13" t="s">
        <v>30</v>
      </c>
      <c r="AX164" s="13" t="s">
        <v>80</v>
      </c>
      <c r="AY164" s="160" t="s">
        <v>241</v>
      </c>
    </row>
    <row r="165" spans="2:65" s="1" customFormat="1" ht="37.75" customHeight="1">
      <c r="B165" s="32"/>
      <c r="C165" s="137" t="s">
        <v>274</v>
      </c>
      <c r="D165" s="137" t="s">
        <v>243</v>
      </c>
      <c r="E165" s="138" t="s">
        <v>275</v>
      </c>
      <c r="F165" s="139" t="s">
        <v>276</v>
      </c>
      <c r="G165" s="140" t="s">
        <v>254</v>
      </c>
      <c r="H165" s="141">
        <v>2505.4650000000001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39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247</v>
      </c>
      <c r="AT165" s="149" t="s">
        <v>243</v>
      </c>
      <c r="AU165" s="149" t="s">
        <v>86</v>
      </c>
      <c r="AY165" s="17" t="s">
        <v>241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247</v>
      </c>
      <c r="BM165" s="149" t="s">
        <v>5245</v>
      </c>
    </row>
    <row r="166" spans="2:65" s="12" customFormat="1" ht="12">
      <c r="B166" s="151"/>
      <c r="D166" s="152" t="s">
        <v>249</v>
      </c>
      <c r="E166" s="153" t="s">
        <v>1</v>
      </c>
      <c r="F166" s="154" t="s">
        <v>5246</v>
      </c>
      <c r="H166" s="155">
        <v>2505.4650000000001</v>
      </c>
      <c r="I166" s="156"/>
      <c r="L166" s="151"/>
      <c r="M166" s="157"/>
      <c r="T166" s="158"/>
      <c r="AT166" s="153" t="s">
        <v>249</v>
      </c>
      <c r="AU166" s="153" t="s">
        <v>86</v>
      </c>
      <c r="AV166" s="12" t="s">
        <v>86</v>
      </c>
      <c r="AW166" s="12" t="s">
        <v>30</v>
      </c>
      <c r="AX166" s="12" t="s">
        <v>73</v>
      </c>
      <c r="AY166" s="153" t="s">
        <v>241</v>
      </c>
    </row>
    <row r="167" spans="2:65" s="13" customFormat="1" ht="12">
      <c r="B167" s="159"/>
      <c r="D167" s="152" t="s">
        <v>249</v>
      </c>
      <c r="E167" s="160" t="s">
        <v>1</v>
      </c>
      <c r="F167" s="161" t="s">
        <v>251</v>
      </c>
      <c r="H167" s="162">
        <v>2505.4650000000001</v>
      </c>
      <c r="I167" s="163"/>
      <c r="L167" s="159"/>
      <c r="M167" s="164"/>
      <c r="T167" s="165"/>
      <c r="AT167" s="160" t="s">
        <v>249</v>
      </c>
      <c r="AU167" s="160" t="s">
        <v>86</v>
      </c>
      <c r="AV167" s="13" t="s">
        <v>247</v>
      </c>
      <c r="AW167" s="13" t="s">
        <v>30</v>
      </c>
      <c r="AX167" s="13" t="s">
        <v>80</v>
      </c>
      <c r="AY167" s="160" t="s">
        <v>241</v>
      </c>
    </row>
    <row r="168" spans="2:65" s="1" customFormat="1" ht="33" customHeight="1">
      <c r="B168" s="32"/>
      <c r="C168" s="137" t="s">
        <v>279</v>
      </c>
      <c r="D168" s="137" t="s">
        <v>243</v>
      </c>
      <c r="E168" s="138" t="s">
        <v>280</v>
      </c>
      <c r="F168" s="139" t="s">
        <v>281</v>
      </c>
      <c r="G168" s="140" t="s">
        <v>282</v>
      </c>
      <c r="H168" s="141">
        <v>300.65600000000001</v>
      </c>
      <c r="I168" s="142"/>
      <c r="J168" s="143">
        <f>ROUND(I168*H168,2)</f>
        <v>0</v>
      </c>
      <c r="K168" s="144"/>
      <c r="L168" s="32"/>
      <c r="M168" s="145" t="s">
        <v>1</v>
      </c>
      <c r="N168" s="146" t="s">
        <v>39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247</v>
      </c>
      <c r="AT168" s="149" t="s">
        <v>243</v>
      </c>
      <c r="AU168" s="149" t="s">
        <v>86</v>
      </c>
      <c r="AY168" s="17" t="s">
        <v>241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86</v>
      </c>
      <c r="BK168" s="150">
        <f>ROUND(I168*H168,2)</f>
        <v>0</v>
      </c>
      <c r="BL168" s="17" t="s">
        <v>247</v>
      </c>
      <c r="BM168" s="149" t="s">
        <v>5247</v>
      </c>
    </row>
    <row r="169" spans="2:65" s="12" customFormat="1" ht="12">
      <c r="B169" s="151"/>
      <c r="D169" s="152" t="s">
        <v>249</v>
      </c>
      <c r="E169" s="153" t="s">
        <v>1</v>
      </c>
      <c r="F169" s="154" t="s">
        <v>5248</v>
      </c>
      <c r="H169" s="155">
        <v>300.65600000000001</v>
      </c>
      <c r="I169" s="156"/>
      <c r="L169" s="151"/>
      <c r="M169" s="157"/>
      <c r="T169" s="158"/>
      <c r="AT169" s="153" t="s">
        <v>249</v>
      </c>
      <c r="AU169" s="153" t="s">
        <v>86</v>
      </c>
      <c r="AV169" s="12" t="s">
        <v>86</v>
      </c>
      <c r="AW169" s="12" t="s">
        <v>30</v>
      </c>
      <c r="AX169" s="12" t="s">
        <v>73</v>
      </c>
      <c r="AY169" s="153" t="s">
        <v>241</v>
      </c>
    </row>
    <row r="170" spans="2:65" s="13" customFormat="1" ht="12">
      <c r="B170" s="159"/>
      <c r="D170" s="152" t="s">
        <v>249</v>
      </c>
      <c r="E170" s="160" t="s">
        <v>1</v>
      </c>
      <c r="F170" s="161" t="s">
        <v>251</v>
      </c>
      <c r="H170" s="162">
        <v>300.65600000000001</v>
      </c>
      <c r="I170" s="163"/>
      <c r="L170" s="159"/>
      <c r="M170" s="164"/>
      <c r="T170" s="165"/>
      <c r="AT170" s="160" t="s">
        <v>249</v>
      </c>
      <c r="AU170" s="160" t="s">
        <v>86</v>
      </c>
      <c r="AV170" s="13" t="s">
        <v>247</v>
      </c>
      <c r="AW170" s="13" t="s">
        <v>30</v>
      </c>
      <c r="AX170" s="13" t="s">
        <v>80</v>
      </c>
      <c r="AY170" s="160" t="s">
        <v>241</v>
      </c>
    </row>
    <row r="171" spans="2:65" s="1" customFormat="1" ht="33" customHeight="1">
      <c r="B171" s="32"/>
      <c r="C171" s="137" t="s">
        <v>285</v>
      </c>
      <c r="D171" s="137" t="s">
        <v>243</v>
      </c>
      <c r="E171" s="138" t="s">
        <v>5249</v>
      </c>
      <c r="F171" s="139" t="s">
        <v>5250</v>
      </c>
      <c r="G171" s="140" t="s">
        <v>246</v>
      </c>
      <c r="H171" s="141">
        <v>2551.75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39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247</v>
      </c>
      <c r="AT171" s="149" t="s">
        <v>243</v>
      </c>
      <c r="AU171" s="149" t="s">
        <v>86</v>
      </c>
      <c r="AY171" s="17" t="s">
        <v>241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86</v>
      </c>
      <c r="BK171" s="150">
        <f>ROUND(I171*H171,2)</f>
        <v>0</v>
      </c>
      <c r="BL171" s="17" t="s">
        <v>247</v>
      </c>
      <c r="BM171" s="149" t="s">
        <v>5251</v>
      </c>
    </row>
    <row r="172" spans="2:65" s="12" customFormat="1" ht="12">
      <c r="B172" s="151"/>
      <c r="D172" s="152" t="s">
        <v>249</v>
      </c>
      <c r="E172" s="153" t="s">
        <v>1</v>
      </c>
      <c r="F172" s="154" t="s">
        <v>5252</v>
      </c>
      <c r="H172" s="155">
        <v>3716</v>
      </c>
      <c r="I172" s="156"/>
      <c r="L172" s="151"/>
      <c r="M172" s="157"/>
      <c r="T172" s="158"/>
      <c r="AT172" s="153" t="s">
        <v>249</v>
      </c>
      <c r="AU172" s="153" t="s">
        <v>86</v>
      </c>
      <c r="AV172" s="12" t="s">
        <v>86</v>
      </c>
      <c r="AW172" s="12" t="s">
        <v>30</v>
      </c>
      <c r="AX172" s="12" t="s">
        <v>73</v>
      </c>
      <c r="AY172" s="153" t="s">
        <v>241</v>
      </c>
    </row>
    <row r="173" spans="2:65" s="14" customFormat="1" ht="12">
      <c r="B173" s="166"/>
      <c r="D173" s="152" t="s">
        <v>249</v>
      </c>
      <c r="E173" s="167" t="s">
        <v>1</v>
      </c>
      <c r="F173" s="168" t="s">
        <v>5253</v>
      </c>
      <c r="H173" s="169">
        <v>3716</v>
      </c>
      <c r="I173" s="170"/>
      <c r="L173" s="166"/>
      <c r="M173" s="171"/>
      <c r="T173" s="172"/>
      <c r="AT173" s="167" t="s">
        <v>249</v>
      </c>
      <c r="AU173" s="167" t="s">
        <v>86</v>
      </c>
      <c r="AV173" s="14" t="s">
        <v>258</v>
      </c>
      <c r="AW173" s="14" t="s">
        <v>30</v>
      </c>
      <c r="AX173" s="14" t="s">
        <v>73</v>
      </c>
      <c r="AY173" s="167" t="s">
        <v>241</v>
      </c>
    </row>
    <row r="174" spans="2:65" s="12" customFormat="1" ht="12">
      <c r="B174" s="151"/>
      <c r="D174" s="152" t="s">
        <v>249</v>
      </c>
      <c r="E174" s="153" t="s">
        <v>1</v>
      </c>
      <c r="F174" s="154" t="s">
        <v>5254</v>
      </c>
      <c r="H174" s="155">
        <v>-640.22</v>
      </c>
      <c r="I174" s="156"/>
      <c r="L174" s="151"/>
      <c r="M174" s="157"/>
      <c r="T174" s="158"/>
      <c r="AT174" s="153" t="s">
        <v>249</v>
      </c>
      <c r="AU174" s="153" t="s">
        <v>86</v>
      </c>
      <c r="AV174" s="12" t="s">
        <v>86</v>
      </c>
      <c r="AW174" s="12" t="s">
        <v>30</v>
      </c>
      <c r="AX174" s="12" t="s">
        <v>73</v>
      </c>
      <c r="AY174" s="153" t="s">
        <v>241</v>
      </c>
    </row>
    <row r="175" spans="2:65" s="12" customFormat="1" ht="12">
      <c r="B175" s="151"/>
      <c r="D175" s="152" t="s">
        <v>249</v>
      </c>
      <c r="E175" s="153" t="s">
        <v>1</v>
      </c>
      <c r="F175" s="154" t="s">
        <v>5255</v>
      </c>
      <c r="H175" s="155">
        <v>-8.35</v>
      </c>
      <c r="I175" s="156"/>
      <c r="L175" s="151"/>
      <c r="M175" s="157"/>
      <c r="T175" s="158"/>
      <c r="AT175" s="153" t="s">
        <v>249</v>
      </c>
      <c r="AU175" s="153" t="s">
        <v>86</v>
      </c>
      <c r="AV175" s="12" t="s">
        <v>86</v>
      </c>
      <c r="AW175" s="12" t="s">
        <v>30</v>
      </c>
      <c r="AX175" s="12" t="s">
        <v>73</v>
      </c>
      <c r="AY175" s="153" t="s">
        <v>241</v>
      </c>
    </row>
    <row r="176" spans="2:65" s="14" customFormat="1" ht="12">
      <c r="B176" s="166"/>
      <c r="D176" s="152" t="s">
        <v>249</v>
      </c>
      <c r="E176" s="167" t="s">
        <v>1</v>
      </c>
      <c r="F176" s="168" t="s">
        <v>2253</v>
      </c>
      <c r="H176" s="169">
        <v>-648.57000000000005</v>
      </c>
      <c r="I176" s="170"/>
      <c r="L176" s="166"/>
      <c r="M176" s="171"/>
      <c r="T176" s="172"/>
      <c r="AT176" s="167" t="s">
        <v>249</v>
      </c>
      <c r="AU176" s="167" t="s">
        <v>86</v>
      </c>
      <c r="AV176" s="14" t="s">
        <v>258</v>
      </c>
      <c r="AW176" s="14" t="s">
        <v>30</v>
      </c>
      <c r="AX176" s="14" t="s">
        <v>73</v>
      </c>
      <c r="AY176" s="167" t="s">
        <v>241</v>
      </c>
    </row>
    <row r="177" spans="2:65" s="12" customFormat="1" ht="12">
      <c r="B177" s="151"/>
      <c r="D177" s="152" t="s">
        <v>249</v>
      </c>
      <c r="E177" s="153" t="s">
        <v>1</v>
      </c>
      <c r="F177" s="154" t="s">
        <v>5256</v>
      </c>
      <c r="H177" s="155">
        <v>-185.64</v>
      </c>
      <c r="I177" s="156"/>
      <c r="L177" s="151"/>
      <c r="M177" s="157"/>
      <c r="T177" s="158"/>
      <c r="AT177" s="153" t="s">
        <v>249</v>
      </c>
      <c r="AU177" s="153" t="s">
        <v>86</v>
      </c>
      <c r="AV177" s="12" t="s">
        <v>86</v>
      </c>
      <c r="AW177" s="12" t="s">
        <v>30</v>
      </c>
      <c r="AX177" s="12" t="s">
        <v>73</v>
      </c>
      <c r="AY177" s="153" t="s">
        <v>241</v>
      </c>
    </row>
    <row r="178" spans="2:65" s="12" customFormat="1" ht="12">
      <c r="B178" s="151"/>
      <c r="D178" s="152" t="s">
        <v>249</v>
      </c>
      <c r="E178" s="153" t="s">
        <v>1</v>
      </c>
      <c r="F178" s="154" t="s">
        <v>5257</v>
      </c>
      <c r="H178" s="155">
        <v>-51.68</v>
      </c>
      <c r="I178" s="156"/>
      <c r="L178" s="151"/>
      <c r="M178" s="157"/>
      <c r="T178" s="158"/>
      <c r="AT178" s="153" t="s">
        <v>249</v>
      </c>
      <c r="AU178" s="153" t="s">
        <v>86</v>
      </c>
      <c r="AV178" s="12" t="s">
        <v>86</v>
      </c>
      <c r="AW178" s="12" t="s">
        <v>30</v>
      </c>
      <c r="AX178" s="12" t="s">
        <v>73</v>
      </c>
      <c r="AY178" s="153" t="s">
        <v>241</v>
      </c>
    </row>
    <row r="179" spans="2:65" s="12" customFormat="1" ht="12">
      <c r="B179" s="151"/>
      <c r="D179" s="152" t="s">
        <v>249</v>
      </c>
      <c r="E179" s="153" t="s">
        <v>1</v>
      </c>
      <c r="F179" s="154" t="s">
        <v>5258</v>
      </c>
      <c r="H179" s="155">
        <v>-38.340000000000003</v>
      </c>
      <c r="I179" s="156"/>
      <c r="L179" s="151"/>
      <c r="M179" s="157"/>
      <c r="T179" s="158"/>
      <c r="AT179" s="153" t="s">
        <v>249</v>
      </c>
      <c r="AU179" s="153" t="s">
        <v>86</v>
      </c>
      <c r="AV179" s="12" t="s">
        <v>86</v>
      </c>
      <c r="AW179" s="12" t="s">
        <v>30</v>
      </c>
      <c r="AX179" s="12" t="s">
        <v>73</v>
      </c>
      <c r="AY179" s="153" t="s">
        <v>241</v>
      </c>
    </row>
    <row r="180" spans="2:65" s="12" customFormat="1" ht="12">
      <c r="B180" s="151"/>
      <c r="D180" s="152" t="s">
        <v>249</v>
      </c>
      <c r="E180" s="153" t="s">
        <v>1</v>
      </c>
      <c r="F180" s="154" t="s">
        <v>5259</v>
      </c>
      <c r="H180" s="155">
        <v>-110</v>
      </c>
      <c r="I180" s="156"/>
      <c r="L180" s="151"/>
      <c r="M180" s="157"/>
      <c r="T180" s="158"/>
      <c r="AT180" s="153" t="s">
        <v>249</v>
      </c>
      <c r="AU180" s="153" t="s">
        <v>86</v>
      </c>
      <c r="AV180" s="12" t="s">
        <v>86</v>
      </c>
      <c r="AW180" s="12" t="s">
        <v>30</v>
      </c>
      <c r="AX180" s="12" t="s">
        <v>73</v>
      </c>
      <c r="AY180" s="153" t="s">
        <v>241</v>
      </c>
    </row>
    <row r="181" spans="2:65" s="12" customFormat="1" ht="12">
      <c r="B181" s="151"/>
      <c r="D181" s="152" t="s">
        <v>249</v>
      </c>
      <c r="E181" s="153" t="s">
        <v>1</v>
      </c>
      <c r="F181" s="154" t="s">
        <v>5260</v>
      </c>
      <c r="H181" s="155">
        <v>-20.9</v>
      </c>
      <c r="I181" s="156"/>
      <c r="L181" s="151"/>
      <c r="M181" s="157"/>
      <c r="T181" s="158"/>
      <c r="AT181" s="153" t="s">
        <v>249</v>
      </c>
      <c r="AU181" s="153" t="s">
        <v>86</v>
      </c>
      <c r="AV181" s="12" t="s">
        <v>86</v>
      </c>
      <c r="AW181" s="12" t="s">
        <v>30</v>
      </c>
      <c r="AX181" s="12" t="s">
        <v>73</v>
      </c>
      <c r="AY181" s="153" t="s">
        <v>241</v>
      </c>
    </row>
    <row r="182" spans="2:65" s="14" customFormat="1" ht="12">
      <c r="B182" s="166"/>
      <c r="D182" s="152" t="s">
        <v>249</v>
      </c>
      <c r="E182" s="167" t="s">
        <v>1</v>
      </c>
      <c r="F182" s="168" t="s">
        <v>5261</v>
      </c>
      <c r="H182" s="169">
        <v>-406.55999999999995</v>
      </c>
      <c r="I182" s="170"/>
      <c r="L182" s="166"/>
      <c r="M182" s="171"/>
      <c r="T182" s="172"/>
      <c r="AT182" s="167" t="s">
        <v>249</v>
      </c>
      <c r="AU182" s="167" t="s">
        <v>86</v>
      </c>
      <c r="AV182" s="14" t="s">
        <v>258</v>
      </c>
      <c r="AW182" s="14" t="s">
        <v>30</v>
      </c>
      <c r="AX182" s="14" t="s">
        <v>73</v>
      </c>
      <c r="AY182" s="167" t="s">
        <v>241</v>
      </c>
    </row>
    <row r="183" spans="2:65" s="12" customFormat="1" ht="12">
      <c r="B183" s="151"/>
      <c r="D183" s="152" t="s">
        <v>249</v>
      </c>
      <c r="E183" s="153" t="s">
        <v>1</v>
      </c>
      <c r="F183" s="154" t="s">
        <v>5262</v>
      </c>
      <c r="H183" s="155">
        <v>-109.12</v>
      </c>
      <c r="I183" s="156"/>
      <c r="L183" s="151"/>
      <c r="M183" s="157"/>
      <c r="T183" s="158"/>
      <c r="AT183" s="153" t="s">
        <v>249</v>
      </c>
      <c r="AU183" s="153" t="s">
        <v>86</v>
      </c>
      <c r="AV183" s="12" t="s">
        <v>86</v>
      </c>
      <c r="AW183" s="12" t="s">
        <v>30</v>
      </c>
      <c r="AX183" s="12" t="s">
        <v>73</v>
      </c>
      <c r="AY183" s="153" t="s">
        <v>241</v>
      </c>
    </row>
    <row r="184" spans="2:65" s="14" customFormat="1" ht="12">
      <c r="B184" s="166"/>
      <c r="D184" s="152" t="s">
        <v>249</v>
      </c>
      <c r="E184" s="167" t="s">
        <v>1</v>
      </c>
      <c r="F184" s="168" t="s">
        <v>5263</v>
      </c>
      <c r="H184" s="169">
        <v>-109.12</v>
      </c>
      <c r="I184" s="170"/>
      <c r="L184" s="166"/>
      <c r="M184" s="171"/>
      <c r="T184" s="172"/>
      <c r="AT184" s="167" t="s">
        <v>249</v>
      </c>
      <c r="AU184" s="167" t="s">
        <v>86</v>
      </c>
      <c r="AV184" s="14" t="s">
        <v>258</v>
      </c>
      <c r="AW184" s="14" t="s">
        <v>30</v>
      </c>
      <c r="AX184" s="14" t="s">
        <v>73</v>
      </c>
      <c r="AY184" s="167" t="s">
        <v>241</v>
      </c>
    </row>
    <row r="185" spans="2:65" s="13" customFormat="1" ht="12">
      <c r="B185" s="159"/>
      <c r="D185" s="152" t="s">
        <v>249</v>
      </c>
      <c r="E185" s="160" t="s">
        <v>1</v>
      </c>
      <c r="F185" s="161" t="s">
        <v>251</v>
      </c>
      <c r="H185" s="162">
        <v>2551.75</v>
      </c>
      <c r="I185" s="163"/>
      <c r="L185" s="159"/>
      <c r="M185" s="164"/>
      <c r="T185" s="165"/>
      <c r="AT185" s="160" t="s">
        <v>249</v>
      </c>
      <c r="AU185" s="160" t="s">
        <v>86</v>
      </c>
      <c r="AV185" s="13" t="s">
        <v>247</v>
      </c>
      <c r="AW185" s="13" t="s">
        <v>30</v>
      </c>
      <c r="AX185" s="13" t="s">
        <v>80</v>
      </c>
      <c r="AY185" s="160" t="s">
        <v>241</v>
      </c>
    </row>
    <row r="186" spans="2:65" s="1" customFormat="1" ht="16.5" customHeight="1">
      <c r="B186" s="32"/>
      <c r="C186" s="173" t="s">
        <v>290</v>
      </c>
      <c r="D186" s="173" t="s">
        <v>319</v>
      </c>
      <c r="E186" s="174" t="s">
        <v>5264</v>
      </c>
      <c r="F186" s="175" t="s">
        <v>5265</v>
      </c>
      <c r="G186" s="176" t="s">
        <v>254</v>
      </c>
      <c r="H186" s="177">
        <v>112.434</v>
      </c>
      <c r="I186" s="178"/>
      <c r="J186" s="179">
        <f>ROUND(I186*H186,2)</f>
        <v>0</v>
      </c>
      <c r="K186" s="180"/>
      <c r="L186" s="181"/>
      <c r="M186" s="182" t="s">
        <v>1</v>
      </c>
      <c r="N186" s="183" t="s">
        <v>39</v>
      </c>
      <c r="P186" s="147">
        <f>O186*H186</f>
        <v>0</v>
      </c>
      <c r="Q186" s="147">
        <v>0.21</v>
      </c>
      <c r="R186" s="147">
        <f>Q186*H186</f>
        <v>23.611139999999999</v>
      </c>
      <c r="S186" s="147">
        <v>0</v>
      </c>
      <c r="T186" s="148">
        <f>S186*H186</f>
        <v>0</v>
      </c>
      <c r="AR186" s="149" t="s">
        <v>285</v>
      </c>
      <c r="AT186" s="149" t="s">
        <v>319</v>
      </c>
      <c r="AU186" s="149" t="s">
        <v>86</v>
      </c>
      <c r="AY186" s="17" t="s">
        <v>241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86</v>
      </c>
      <c r="BK186" s="150">
        <f>ROUND(I186*H186,2)</f>
        <v>0</v>
      </c>
      <c r="BL186" s="17" t="s">
        <v>247</v>
      </c>
      <c r="BM186" s="149" t="s">
        <v>5266</v>
      </c>
    </row>
    <row r="187" spans="2:65" s="12" customFormat="1" ht="12">
      <c r="B187" s="151"/>
      <c r="D187" s="152" t="s">
        <v>249</v>
      </c>
      <c r="E187" s="153" t="s">
        <v>1</v>
      </c>
      <c r="F187" s="154" t="s">
        <v>5267</v>
      </c>
      <c r="H187" s="155">
        <v>112.434</v>
      </c>
      <c r="I187" s="156"/>
      <c r="L187" s="151"/>
      <c r="M187" s="157"/>
      <c r="T187" s="158"/>
      <c r="AT187" s="153" t="s">
        <v>249</v>
      </c>
      <c r="AU187" s="153" t="s">
        <v>86</v>
      </c>
      <c r="AV187" s="12" t="s">
        <v>86</v>
      </c>
      <c r="AW187" s="12" t="s">
        <v>30</v>
      </c>
      <c r="AX187" s="12" t="s">
        <v>73</v>
      </c>
      <c r="AY187" s="153" t="s">
        <v>241</v>
      </c>
    </row>
    <row r="188" spans="2:65" s="13" customFormat="1" ht="12">
      <c r="B188" s="159"/>
      <c r="D188" s="152" t="s">
        <v>249</v>
      </c>
      <c r="E188" s="160" t="s">
        <v>1</v>
      </c>
      <c r="F188" s="161" t="s">
        <v>5268</v>
      </c>
      <c r="H188" s="162">
        <v>112.434</v>
      </c>
      <c r="I188" s="163"/>
      <c r="L188" s="159"/>
      <c r="M188" s="164"/>
      <c r="T188" s="165"/>
      <c r="AT188" s="160" t="s">
        <v>249</v>
      </c>
      <c r="AU188" s="160" t="s">
        <v>86</v>
      </c>
      <c r="AV188" s="13" t="s">
        <v>247</v>
      </c>
      <c r="AW188" s="13" t="s">
        <v>30</v>
      </c>
      <c r="AX188" s="13" t="s">
        <v>80</v>
      </c>
      <c r="AY188" s="160" t="s">
        <v>241</v>
      </c>
    </row>
    <row r="189" spans="2:65" s="1" customFormat="1" ht="24.25" customHeight="1">
      <c r="B189" s="32"/>
      <c r="C189" s="137" t="s">
        <v>296</v>
      </c>
      <c r="D189" s="137" t="s">
        <v>243</v>
      </c>
      <c r="E189" s="138" t="s">
        <v>5269</v>
      </c>
      <c r="F189" s="139" t="s">
        <v>5270</v>
      </c>
      <c r="G189" s="140" t="s">
        <v>246</v>
      </c>
      <c r="H189" s="141">
        <v>2551.75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39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247</v>
      </c>
      <c r="AT189" s="149" t="s">
        <v>243</v>
      </c>
      <c r="AU189" s="149" t="s">
        <v>86</v>
      </c>
      <c r="AY189" s="17" t="s">
        <v>241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86</v>
      </c>
      <c r="BK189" s="150">
        <f>ROUND(I189*H189,2)</f>
        <v>0</v>
      </c>
      <c r="BL189" s="17" t="s">
        <v>247</v>
      </c>
      <c r="BM189" s="149" t="s">
        <v>5271</v>
      </c>
    </row>
    <row r="190" spans="2:65" s="12" customFormat="1" ht="12">
      <c r="B190" s="151"/>
      <c r="D190" s="152" t="s">
        <v>249</v>
      </c>
      <c r="E190" s="153" t="s">
        <v>1</v>
      </c>
      <c r="F190" s="154" t="s">
        <v>5252</v>
      </c>
      <c r="H190" s="155">
        <v>3716</v>
      </c>
      <c r="I190" s="156"/>
      <c r="L190" s="151"/>
      <c r="M190" s="157"/>
      <c r="T190" s="158"/>
      <c r="AT190" s="153" t="s">
        <v>249</v>
      </c>
      <c r="AU190" s="153" t="s">
        <v>86</v>
      </c>
      <c r="AV190" s="12" t="s">
        <v>86</v>
      </c>
      <c r="AW190" s="12" t="s">
        <v>30</v>
      </c>
      <c r="AX190" s="12" t="s">
        <v>73</v>
      </c>
      <c r="AY190" s="153" t="s">
        <v>241</v>
      </c>
    </row>
    <row r="191" spans="2:65" s="14" customFormat="1" ht="12">
      <c r="B191" s="166"/>
      <c r="D191" s="152" t="s">
        <v>249</v>
      </c>
      <c r="E191" s="167" t="s">
        <v>1</v>
      </c>
      <c r="F191" s="168" t="s">
        <v>5253</v>
      </c>
      <c r="H191" s="169">
        <v>3716</v>
      </c>
      <c r="I191" s="170"/>
      <c r="L191" s="166"/>
      <c r="M191" s="171"/>
      <c r="T191" s="172"/>
      <c r="AT191" s="167" t="s">
        <v>249</v>
      </c>
      <c r="AU191" s="167" t="s">
        <v>86</v>
      </c>
      <c r="AV191" s="14" t="s">
        <v>258</v>
      </c>
      <c r="AW191" s="14" t="s">
        <v>30</v>
      </c>
      <c r="AX191" s="14" t="s">
        <v>73</v>
      </c>
      <c r="AY191" s="167" t="s">
        <v>241</v>
      </c>
    </row>
    <row r="192" spans="2:65" s="12" customFormat="1" ht="12">
      <c r="B192" s="151"/>
      <c r="D192" s="152" t="s">
        <v>249</v>
      </c>
      <c r="E192" s="153" t="s">
        <v>1</v>
      </c>
      <c r="F192" s="154" t="s">
        <v>5254</v>
      </c>
      <c r="H192" s="155">
        <v>-640.22</v>
      </c>
      <c r="I192" s="156"/>
      <c r="L192" s="151"/>
      <c r="M192" s="157"/>
      <c r="T192" s="158"/>
      <c r="AT192" s="153" t="s">
        <v>249</v>
      </c>
      <c r="AU192" s="153" t="s">
        <v>86</v>
      </c>
      <c r="AV192" s="12" t="s">
        <v>86</v>
      </c>
      <c r="AW192" s="12" t="s">
        <v>30</v>
      </c>
      <c r="AX192" s="12" t="s">
        <v>73</v>
      </c>
      <c r="AY192" s="153" t="s">
        <v>241</v>
      </c>
    </row>
    <row r="193" spans="2:65" s="12" customFormat="1" ht="12">
      <c r="B193" s="151"/>
      <c r="D193" s="152" t="s">
        <v>249</v>
      </c>
      <c r="E193" s="153" t="s">
        <v>1</v>
      </c>
      <c r="F193" s="154" t="s">
        <v>5255</v>
      </c>
      <c r="H193" s="155">
        <v>-8.35</v>
      </c>
      <c r="I193" s="156"/>
      <c r="L193" s="151"/>
      <c r="M193" s="157"/>
      <c r="T193" s="158"/>
      <c r="AT193" s="153" t="s">
        <v>249</v>
      </c>
      <c r="AU193" s="153" t="s">
        <v>86</v>
      </c>
      <c r="AV193" s="12" t="s">
        <v>86</v>
      </c>
      <c r="AW193" s="12" t="s">
        <v>30</v>
      </c>
      <c r="AX193" s="12" t="s">
        <v>73</v>
      </c>
      <c r="AY193" s="153" t="s">
        <v>241</v>
      </c>
    </row>
    <row r="194" spans="2:65" s="14" customFormat="1" ht="12">
      <c r="B194" s="166"/>
      <c r="D194" s="152" t="s">
        <v>249</v>
      </c>
      <c r="E194" s="167" t="s">
        <v>1</v>
      </c>
      <c r="F194" s="168" t="s">
        <v>3512</v>
      </c>
      <c r="H194" s="169">
        <v>-648.57000000000005</v>
      </c>
      <c r="I194" s="170"/>
      <c r="L194" s="166"/>
      <c r="M194" s="171"/>
      <c r="T194" s="172"/>
      <c r="AT194" s="167" t="s">
        <v>249</v>
      </c>
      <c r="AU194" s="167" t="s">
        <v>86</v>
      </c>
      <c r="AV194" s="14" t="s">
        <v>258</v>
      </c>
      <c r="AW194" s="14" t="s">
        <v>30</v>
      </c>
      <c r="AX194" s="14" t="s">
        <v>73</v>
      </c>
      <c r="AY194" s="167" t="s">
        <v>241</v>
      </c>
    </row>
    <row r="195" spans="2:65" s="12" customFormat="1" ht="12">
      <c r="B195" s="151"/>
      <c r="D195" s="152" t="s">
        <v>249</v>
      </c>
      <c r="E195" s="153" t="s">
        <v>1</v>
      </c>
      <c r="F195" s="154" t="s">
        <v>5256</v>
      </c>
      <c r="H195" s="155">
        <v>-185.64</v>
      </c>
      <c r="I195" s="156"/>
      <c r="L195" s="151"/>
      <c r="M195" s="157"/>
      <c r="T195" s="158"/>
      <c r="AT195" s="153" t="s">
        <v>249</v>
      </c>
      <c r="AU195" s="153" t="s">
        <v>86</v>
      </c>
      <c r="AV195" s="12" t="s">
        <v>86</v>
      </c>
      <c r="AW195" s="12" t="s">
        <v>30</v>
      </c>
      <c r="AX195" s="12" t="s">
        <v>73</v>
      </c>
      <c r="AY195" s="153" t="s">
        <v>241</v>
      </c>
    </row>
    <row r="196" spans="2:65" s="12" customFormat="1" ht="12">
      <c r="B196" s="151"/>
      <c r="D196" s="152" t="s">
        <v>249</v>
      </c>
      <c r="E196" s="153" t="s">
        <v>1</v>
      </c>
      <c r="F196" s="154" t="s">
        <v>5257</v>
      </c>
      <c r="H196" s="155">
        <v>-51.68</v>
      </c>
      <c r="I196" s="156"/>
      <c r="L196" s="151"/>
      <c r="M196" s="157"/>
      <c r="T196" s="158"/>
      <c r="AT196" s="153" t="s">
        <v>249</v>
      </c>
      <c r="AU196" s="153" t="s">
        <v>86</v>
      </c>
      <c r="AV196" s="12" t="s">
        <v>86</v>
      </c>
      <c r="AW196" s="12" t="s">
        <v>30</v>
      </c>
      <c r="AX196" s="12" t="s">
        <v>73</v>
      </c>
      <c r="AY196" s="153" t="s">
        <v>241</v>
      </c>
    </row>
    <row r="197" spans="2:65" s="12" customFormat="1" ht="12">
      <c r="B197" s="151"/>
      <c r="D197" s="152" t="s">
        <v>249</v>
      </c>
      <c r="E197" s="153" t="s">
        <v>1</v>
      </c>
      <c r="F197" s="154" t="s">
        <v>5258</v>
      </c>
      <c r="H197" s="155">
        <v>-38.340000000000003</v>
      </c>
      <c r="I197" s="156"/>
      <c r="L197" s="151"/>
      <c r="M197" s="157"/>
      <c r="T197" s="158"/>
      <c r="AT197" s="153" t="s">
        <v>249</v>
      </c>
      <c r="AU197" s="153" t="s">
        <v>86</v>
      </c>
      <c r="AV197" s="12" t="s">
        <v>86</v>
      </c>
      <c r="AW197" s="12" t="s">
        <v>30</v>
      </c>
      <c r="AX197" s="12" t="s">
        <v>73</v>
      </c>
      <c r="AY197" s="153" t="s">
        <v>241</v>
      </c>
    </row>
    <row r="198" spans="2:65" s="12" customFormat="1" ht="12">
      <c r="B198" s="151"/>
      <c r="D198" s="152" t="s">
        <v>249</v>
      </c>
      <c r="E198" s="153" t="s">
        <v>1</v>
      </c>
      <c r="F198" s="154" t="s">
        <v>5259</v>
      </c>
      <c r="H198" s="155">
        <v>-110</v>
      </c>
      <c r="I198" s="156"/>
      <c r="L198" s="151"/>
      <c r="M198" s="157"/>
      <c r="T198" s="158"/>
      <c r="AT198" s="153" t="s">
        <v>249</v>
      </c>
      <c r="AU198" s="153" t="s">
        <v>86</v>
      </c>
      <c r="AV198" s="12" t="s">
        <v>86</v>
      </c>
      <c r="AW198" s="12" t="s">
        <v>30</v>
      </c>
      <c r="AX198" s="12" t="s">
        <v>73</v>
      </c>
      <c r="AY198" s="153" t="s">
        <v>241</v>
      </c>
    </row>
    <row r="199" spans="2:65" s="12" customFormat="1" ht="12">
      <c r="B199" s="151"/>
      <c r="D199" s="152" t="s">
        <v>249</v>
      </c>
      <c r="E199" s="153" t="s">
        <v>1</v>
      </c>
      <c r="F199" s="154" t="s">
        <v>5260</v>
      </c>
      <c r="H199" s="155">
        <v>-20.9</v>
      </c>
      <c r="I199" s="156"/>
      <c r="L199" s="151"/>
      <c r="M199" s="157"/>
      <c r="T199" s="158"/>
      <c r="AT199" s="153" t="s">
        <v>249</v>
      </c>
      <c r="AU199" s="153" t="s">
        <v>86</v>
      </c>
      <c r="AV199" s="12" t="s">
        <v>86</v>
      </c>
      <c r="AW199" s="12" t="s">
        <v>30</v>
      </c>
      <c r="AX199" s="12" t="s">
        <v>73</v>
      </c>
      <c r="AY199" s="153" t="s">
        <v>241</v>
      </c>
    </row>
    <row r="200" spans="2:65" s="14" customFormat="1" ht="12">
      <c r="B200" s="166"/>
      <c r="D200" s="152" t="s">
        <v>249</v>
      </c>
      <c r="E200" s="167" t="s">
        <v>1</v>
      </c>
      <c r="F200" s="168" t="s">
        <v>5261</v>
      </c>
      <c r="H200" s="169">
        <v>-406.55999999999995</v>
      </c>
      <c r="I200" s="170"/>
      <c r="L200" s="166"/>
      <c r="M200" s="171"/>
      <c r="T200" s="172"/>
      <c r="AT200" s="167" t="s">
        <v>249</v>
      </c>
      <c r="AU200" s="167" t="s">
        <v>86</v>
      </c>
      <c r="AV200" s="14" t="s">
        <v>258</v>
      </c>
      <c r="AW200" s="14" t="s">
        <v>30</v>
      </c>
      <c r="AX200" s="14" t="s">
        <v>73</v>
      </c>
      <c r="AY200" s="167" t="s">
        <v>241</v>
      </c>
    </row>
    <row r="201" spans="2:65" s="12" customFormat="1" ht="12">
      <c r="B201" s="151"/>
      <c r="D201" s="152" t="s">
        <v>249</v>
      </c>
      <c r="E201" s="153" t="s">
        <v>1</v>
      </c>
      <c r="F201" s="154" t="s">
        <v>5262</v>
      </c>
      <c r="H201" s="155">
        <v>-109.12</v>
      </c>
      <c r="I201" s="156"/>
      <c r="L201" s="151"/>
      <c r="M201" s="157"/>
      <c r="T201" s="158"/>
      <c r="AT201" s="153" t="s">
        <v>249</v>
      </c>
      <c r="AU201" s="153" t="s">
        <v>86</v>
      </c>
      <c r="AV201" s="12" t="s">
        <v>86</v>
      </c>
      <c r="AW201" s="12" t="s">
        <v>30</v>
      </c>
      <c r="AX201" s="12" t="s">
        <v>73</v>
      </c>
      <c r="AY201" s="153" t="s">
        <v>241</v>
      </c>
    </row>
    <row r="202" spans="2:65" s="14" customFormat="1" ht="12">
      <c r="B202" s="166"/>
      <c r="D202" s="152" t="s">
        <v>249</v>
      </c>
      <c r="E202" s="167" t="s">
        <v>1</v>
      </c>
      <c r="F202" s="168" t="s">
        <v>5263</v>
      </c>
      <c r="H202" s="169">
        <v>-109.12</v>
      </c>
      <c r="I202" s="170"/>
      <c r="L202" s="166"/>
      <c r="M202" s="171"/>
      <c r="T202" s="172"/>
      <c r="AT202" s="167" t="s">
        <v>249</v>
      </c>
      <c r="AU202" s="167" t="s">
        <v>86</v>
      </c>
      <c r="AV202" s="14" t="s">
        <v>258</v>
      </c>
      <c r="AW202" s="14" t="s">
        <v>30</v>
      </c>
      <c r="AX202" s="14" t="s">
        <v>73</v>
      </c>
      <c r="AY202" s="167" t="s">
        <v>241</v>
      </c>
    </row>
    <row r="203" spans="2:65" s="13" customFormat="1" ht="12">
      <c r="B203" s="159"/>
      <c r="D203" s="152" t="s">
        <v>249</v>
      </c>
      <c r="E203" s="160" t="s">
        <v>1</v>
      </c>
      <c r="F203" s="161" t="s">
        <v>251</v>
      </c>
      <c r="H203" s="162">
        <v>2551.75</v>
      </c>
      <c r="I203" s="163"/>
      <c r="L203" s="159"/>
      <c r="M203" s="164"/>
      <c r="T203" s="165"/>
      <c r="AT203" s="160" t="s">
        <v>249</v>
      </c>
      <c r="AU203" s="160" t="s">
        <v>86</v>
      </c>
      <c r="AV203" s="13" t="s">
        <v>247</v>
      </c>
      <c r="AW203" s="13" t="s">
        <v>30</v>
      </c>
      <c r="AX203" s="13" t="s">
        <v>80</v>
      </c>
      <c r="AY203" s="160" t="s">
        <v>241</v>
      </c>
    </row>
    <row r="204" spans="2:65" s="1" customFormat="1" ht="16.5" customHeight="1">
      <c r="B204" s="32"/>
      <c r="C204" s="173" t="s">
        <v>304</v>
      </c>
      <c r="D204" s="173" t="s">
        <v>319</v>
      </c>
      <c r="E204" s="174" t="s">
        <v>5272</v>
      </c>
      <c r="F204" s="175" t="s">
        <v>5273</v>
      </c>
      <c r="G204" s="176" t="s">
        <v>5125</v>
      </c>
      <c r="H204" s="177">
        <v>52.783999999999999</v>
      </c>
      <c r="I204" s="178"/>
      <c r="J204" s="179">
        <f>ROUND(I204*H204,2)</f>
        <v>0</v>
      </c>
      <c r="K204" s="180"/>
      <c r="L204" s="181"/>
      <c r="M204" s="182" t="s">
        <v>1</v>
      </c>
      <c r="N204" s="183" t="s">
        <v>39</v>
      </c>
      <c r="P204" s="147">
        <f>O204*H204</f>
        <v>0</v>
      </c>
      <c r="Q204" s="147">
        <v>1E-3</v>
      </c>
      <c r="R204" s="147">
        <f>Q204*H204</f>
        <v>5.2783999999999998E-2</v>
      </c>
      <c r="S204" s="147">
        <v>0</v>
      </c>
      <c r="T204" s="148">
        <f>S204*H204</f>
        <v>0</v>
      </c>
      <c r="AR204" s="149" t="s">
        <v>285</v>
      </c>
      <c r="AT204" s="149" t="s">
        <v>319</v>
      </c>
      <c r="AU204" s="149" t="s">
        <v>86</v>
      </c>
      <c r="AY204" s="17" t="s">
        <v>241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86</v>
      </c>
      <c r="BK204" s="150">
        <f>ROUND(I204*H204,2)</f>
        <v>0</v>
      </c>
      <c r="BL204" s="17" t="s">
        <v>247</v>
      </c>
      <c r="BM204" s="149" t="s">
        <v>5274</v>
      </c>
    </row>
    <row r="205" spans="2:65" s="12" customFormat="1" ht="24">
      <c r="B205" s="151"/>
      <c r="D205" s="152" t="s">
        <v>249</v>
      </c>
      <c r="E205" s="153" t="s">
        <v>1</v>
      </c>
      <c r="F205" s="154" t="s">
        <v>5275</v>
      </c>
      <c r="H205" s="155">
        <v>52.783999999999999</v>
      </c>
      <c r="I205" s="156"/>
      <c r="L205" s="151"/>
      <c r="M205" s="157"/>
      <c r="T205" s="158"/>
      <c r="AT205" s="153" t="s">
        <v>249</v>
      </c>
      <c r="AU205" s="153" t="s">
        <v>86</v>
      </c>
      <c r="AV205" s="12" t="s">
        <v>86</v>
      </c>
      <c r="AW205" s="12" t="s">
        <v>30</v>
      </c>
      <c r="AX205" s="12" t="s">
        <v>80</v>
      </c>
      <c r="AY205" s="153" t="s">
        <v>241</v>
      </c>
    </row>
    <row r="206" spans="2:65" s="1" customFormat="1" ht="24.25" customHeight="1">
      <c r="B206" s="32"/>
      <c r="C206" s="137" t="s">
        <v>8</v>
      </c>
      <c r="D206" s="137" t="s">
        <v>243</v>
      </c>
      <c r="E206" s="138" t="s">
        <v>291</v>
      </c>
      <c r="F206" s="139" t="s">
        <v>292</v>
      </c>
      <c r="G206" s="140" t="s">
        <v>246</v>
      </c>
      <c r="H206" s="141">
        <v>3025.43</v>
      </c>
      <c r="I206" s="142"/>
      <c r="J206" s="143">
        <f>ROUND(I206*H206,2)</f>
        <v>0</v>
      </c>
      <c r="K206" s="144"/>
      <c r="L206" s="32"/>
      <c r="M206" s="145" t="s">
        <v>1</v>
      </c>
      <c r="N206" s="146" t="s">
        <v>39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247</v>
      </c>
      <c r="AT206" s="149" t="s">
        <v>243</v>
      </c>
      <c r="AU206" s="149" t="s">
        <v>86</v>
      </c>
      <c r="AY206" s="17" t="s">
        <v>241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86</v>
      </c>
      <c r="BK206" s="150">
        <f>ROUND(I206*H206,2)</f>
        <v>0</v>
      </c>
      <c r="BL206" s="17" t="s">
        <v>247</v>
      </c>
      <c r="BM206" s="149" t="s">
        <v>5276</v>
      </c>
    </row>
    <row r="207" spans="2:65" s="12" customFormat="1" ht="12">
      <c r="B207" s="151"/>
      <c r="D207" s="152" t="s">
        <v>249</v>
      </c>
      <c r="E207" s="153" t="s">
        <v>1</v>
      </c>
      <c r="F207" s="154" t="s">
        <v>5218</v>
      </c>
      <c r="H207" s="155">
        <v>216.84</v>
      </c>
      <c r="I207" s="156"/>
      <c r="L207" s="151"/>
      <c r="M207" s="157"/>
      <c r="T207" s="158"/>
      <c r="AT207" s="153" t="s">
        <v>249</v>
      </c>
      <c r="AU207" s="153" t="s">
        <v>86</v>
      </c>
      <c r="AV207" s="12" t="s">
        <v>86</v>
      </c>
      <c r="AW207" s="12" t="s">
        <v>30</v>
      </c>
      <c r="AX207" s="12" t="s">
        <v>73</v>
      </c>
      <c r="AY207" s="153" t="s">
        <v>241</v>
      </c>
    </row>
    <row r="208" spans="2:65" s="12" customFormat="1" ht="12">
      <c r="B208" s="151"/>
      <c r="D208" s="152" t="s">
        <v>249</v>
      </c>
      <c r="E208" s="153" t="s">
        <v>1</v>
      </c>
      <c r="F208" s="154" t="s">
        <v>5219</v>
      </c>
      <c r="H208" s="155">
        <v>62.4</v>
      </c>
      <c r="I208" s="156"/>
      <c r="L208" s="151"/>
      <c r="M208" s="157"/>
      <c r="T208" s="158"/>
      <c r="AT208" s="153" t="s">
        <v>249</v>
      </c>
      <c r="AU208" s="153" t="s">
        <v>86</v>
      </c>
      <c r="AV208" s="12" t="s">
        <v>86</v>
      </c>
      <c r="AW208" s="12" t="s">
        <v>30</v>
      </c>
      <c r="AX208" s="12" t="s">
        <v>73</v>
      </c>
      <c r="AY208" s="153" t="s">
        <v>241</v>
      </c>
    </row>
    <row r="209" spans="2:65" s="12" customFormat="1" ht="12">
      <c r="B209" s="151"/>
      <c r="D209" s="152" t="s">
        <v>249</v>
      </c>
      <c r="E209" s="153" t="s">
        <v>1</v>
      </c>
      <c r="F209" s="154" t="s">
        <v>5220</v>
      </c>
      <c r="H209" s="155">
        <v>52.54</v>
      </c>
      <c r="I209" s="156"/>
      <c r="L209" s="151"/>
      <c r="M209" s="157"/>
      <c r="T209" s="158"/>
      <c r="AT209" s="153" t="s">
        <v>249</v>
      </c>
      <c r="AU209" s="153" t="s">
        <v>86</v>
      </c>
      <c r="AV209" s="12" t="s">
        <v>86</v>
      </c>
      <c r="AW209" s="12" t="s">
        <v>30</v>
      </c>
      <c r="AX209" s="12" t="s">
        <v>73</v>
      </c>
      <c r="AY209" s="153" t="s">
        <v>241</v>
      </c>
    </row>
    <row r="210" spans="2:65" s="14" customFormat="1" ht="12">
      <c r="B210" s="166"/>
      <c r="D210" s="152" t="s">
        <v>249</v>
      </c>
      <c r="E210" s="167" t="s">
        <v>1</v>
      </c>
      <c r="F210" s="168" t="s">
        <v>5221</v>
      </c>
      <c r="H210" s="169">
        <v>331.78000000000003</v>
      </c>
      <c r="I210" s="170"/>
      <c r="L210" s="166"/>
      <c r="M210" s="171"/>
      <c r="T210" s="172"/>
      <c r="AT210" s="167" t="s">
        <v>249</v>
      </c>
      <c r="AU210" s="167" t="s">
        <v>86</v>
      </c>
      <c r="AV210" s="14" t="s">
        <v>258</v>
      </c>
      <c r="AW210" s="14" t="s">
        <v>30</v>
      </c>
      <c r="AX210" s="14" t="s">
        <v>73</v>
      </c>
      <c r="AY210" s="167" t="s">
        <v>241</v>
      </c>
    </row>
    <row r="211" spans="2:65" s="12" customFormat="1" ht="12">
      <c r="B211" s="151"/>
      <c r="D211" s="152" t="s">
        <v>249</v>
      </c>
      <c r="E211" s="153" t="s">
        <v>1</v>
      </c>
      <c r="F211" s="154" t="s">
        <v>5222</v>
      </c>
      <c r="H211" s="155">
        <v>121</v>
      </c>
      <c r="I211" s="156"/>
      <c r="L211" s="151"/>
      <c r="M211" s="157"/>
      <c r="T211" s="158"/>
      <c r="AT211" s="153" t="s">
        <v>249</v>
      </c>
      <c r="AU211" s="153" t="s">
        <v>86</v>
      </c>
      <c r="AV211" s="12" t="s">
        <v>86</v>
      </c>
      <c r="AW211" s="12" t="s">
        <v>30</v>
      </c>
      <c r="AX211" s="12" t="s">
        <v>73</v>
      </c>
      <c r="AY211" s="153" t="s">
        <v>241</v>
      </c>
    </row>
    <row r="212" spans="2:65" s="12" customFormat="1" ht="12">
      <c r="B212" s="151"/>
      <c r="D212" s="152" t="s">
        <v>249</v>
      </c>
      <c r="E212" s="153" t="s">
        <v>1</v>
      </c>
      <c r="F212" s="154" t="s">
        <v>5223</v>
      </c>
      <c r="H212" s="155">
        <v>20.9</v>
      </c>
      <c r="I212" s="156"/>
      <c r="L212" s="151"/>
      <c r="M212" s="157"/>
      <c r="T212" s="158"/>
      <c r="AT212" s="153" t="s">
        <v>249</v>
      </c>
      <c r="AU212" s="153" t="s">
        <v>86</v>
      </c>
      <c r="AV212" s="12" t="s">
        <v>86</v>
      </c>
      <c r="AW212" s="12" t="s">
        <v>30</v>
      </c>
      <c r="AX212" s="12" t="s">
        <v>73</v>
      </c>
      <c r="AY212" s="153" t="s">
        <v>241</v>
      </c>
    </row>
    <row r="213" spans="2:65" s="14" customFormat="1" ht="12">
      <c r="B213" s="166"/>
      <c r="D213" s="152" t="s">
        <v>249</v>
      </c>
      <c r="E213" s="167" t="s">
        <v>1</v>
      </c>
      <c r="F213" s="168" t="s">
        <v>5224</v>
      </c>
      <c r="H213" s="169">
        <v>141.9</v>
      </c>
      <c r="I213" s="170"/>
      <c r="L213" s="166"/>
      <c r="M213" s="171"/>
      <c r="T213" s="172"/>
      <c r="AT213" s="167" t="s">
        <v>249</v>
      </c>
      <c r="AU213" s="167" t="s">
        <v>86</v>
      </c>
      <c r="AV213" s="14" t="s">
        <v>258</v>
      </c>
      <c r="AW213" s="14" t="s">
        <v>30</v>
      </c>
      <c r="AX213" s="14" t="s">
        <v>73</v>
      </c>
      <c r="AY213" s="167" t="s">
        <v>241</v>
      </c>
    </row>
    <row r="214" spans="2:65" s="12" customFormat="1" ht="12">
      <c r="B214" s="151"/>
      <c r="D214" s="152" t="s">
        <v>249</v>
      </c>
      <c r="E214" s="153" t="s">
        <v>1</v>
      </c>
      <c r="F214" s="154" t="s">
        <v>5277</v>
      </c>
      <c r="H214" s="155">
        <v>2551.75</v>
      </c>
      <c r="I214" s="156"/>
      <c r="L214" s="151"/>
      <c r="M214" s="157"/>
      <c r="T214" s="158"/>
      <c r="AT214" s="153" t="s">
        <v>249</v>
      </c>
      <c r="AU214" s="153" t="s">
        <v>86</v>
      </c>
      <c r="AV214" s="12" t="s">
        <v>86</v>
      </c>
      <c r="AW214" s="12" t="s">
        <v>30</v>
      </c>
      <c r="AX214" s="12" t="s">
        <v>73</v>
      </c>
      <c r="AY214" s="153" t="s">
        <v>241</v>
      </c>
    </row>
    <row r="215" spans="2:65" s="14" customFormat="1" ht="12">
      <c r="B215" s="166"/>
      <c r="D215" s="152" t="s">
        <v>249</v>
      </c>
      <c r="E215" s="167" t="s">
        <v>1</v>
      </c>
      <c r="F215" s="168" t="s">
        <v>5278</v>
      </c>
      <c r="H215" s="169">
        <v>2551.75</v>
      </c>
      <c r="I215" s="170"/>
      <c r="L215" s="166"/>
      <c r="M215" s="171"/>
      <c r="T215" s="172"/>
      <c r="AT215" s="167" t="s">
        <v>249</v>
      </c>
      <c r="AU215" s="167" t="s">
        <v>86</v>
      </c>
      <c r="AV215" s="14" t="s">
        <v>258</v>
      </c>
      <c r="AW215" s="14" t="s">
        <v>30</v>
      </c>
      <c r="AX215" s="14" t="s">
        <v>73</v>
      </c>
      <c r="AY215" s="167" t="s">
        <v>241</v>
      </c>
    </row>
    <row r="216" spans="2:65" s="13" customFormat="1" ht="12">
      <c r="B216" s="159"/>
      <c r="D216" s="152" t="s">
        <v>249</v>
      </c>
      <c r="E216" s="160" t="s">
        <v>1</v>
      </c>
      <c r="F216" s="161" t="s">
        <v>251</v>
      </c>
      <c r="H216" s="162">
        <v>3025.43</v>
      </c>
      <c r="I216" s="163"/>
      <c r="L216" s="159"/>
      <c r="M216" s="164"/>
      <c r="T216" s="165"/>
      <c r="AT216" s="160" t="s">
        <v>249</v>
      </c>
      <c r="AU216" s="160" t="s">
        <v>86</v>
      </c>
      <c r="AV216" s="13" t="s">
        <v>247</v>
      </c>
      <c r="AW216" s="13" t="s">
        <v>30</v>
      </c>
      <c r="AX216" s="13" t="s">
        <v>80</v>
      </c>
      <c r="AY216" s="160" t="s">
        <v>241</v>
      </c>
    </row>
    <row r="217" spans="2:65" s="11" customFormat="1" ht="22.75" customHeight="1">
      <c r="B217" s="125"/>
      <c r="D217" s="126" t="s">
        <v>72</v>
      </c>
      <c r="E217" s="135" t="s">
        <v>86</v>
      </c>
      <c r="F217" s="135" t="s">
        <v>3685</v>
      </c>
      <c r="I217" s="128"/>
      <c r="J217" s="136">
        <f>BK217</f>
        <v>0</v>
      </c>
      <c r="L217" s="125"/>
      <c r="M217" s="130"/>
      <c r="P217" s="131">
        <f>SUM(P218:P228)</f>
        <v>0</v>
      </c>
      <c r="R217" s="131">
        <f>SUM(R218:R228)</f>
        <v>0.2013894</v>
      </c>
      <c r="T217" s="132">
        <f>SUM(T218:T228)</f>
        <v>0</v>
      </c>
      <c r="AR217" s="126" t="s">
        <v>80</v>
      </c>
      <c r="AT217" s="133" t="s">
        <v>72</v>
      </c>
      <c r="AU217" s="133" t="s">
        <v>80</v>
      </c>
      <c r="AY217" s="126" t="s">
        <v>241</v>
      </c>
      <c r="BK217" s="134">
        <f>SUM(BK218:BK228)</f>
        <v>0</v>
      </c>
    </row>
    <row r="218" spans="2:65" s="1" customFormat="1" ht="24.25" customHeight="1">
      <c r="B218" s="32"/>
      <c r="C218" s="137" t="s">
        <v>318</v>
      </c>
      <c r="D218" s="137" t="s">
        <v>243</v>
      </c>
      <c r="E218" s="138" t="s">
        <v>311</v>
      </c>
      <c r="F218" s="139" t="s">
        <v>312</v>
      </c>
      <c r="G218" s="140" t="s">
        <v>246</v>
      </c>
      <c r="H218" s="141">
        <v>406.56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39</v>
      </c>
      <c r="P218" s="147">
        <f>O218*H218</f>
        <v>0</v>
      </c>
      <c r="Q218" s="147">
        <v>1.3999999999999999E-4</v>
      </c>
      <c r="R218" s="147">
        <f>Q218*H218</f>
        <v>5.6918399999999994E-2</v>
      </c>
      <c r="S218" s="147">
        <v>0</v>
      </c>
      <c r="T218" s="148">
        <f>S218*H218</f>
        <v>0</v>
      </c>
      <c r="AR218" s="149" t="s">
        <v>247</v>
      </c>
      <c r="AT218" s="149" t="s">
        <v>243</v>
      </c>
      <c r="AU218" s="149" t="s">
        <v>86</v>
      </c>
      <c r="AY218" s="17" t="s">
        <v>241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86</v>
      </c>
      <c r="BK218" s="150">
        <f>ROUND(I218*H218,2)</f>
        <v>0</v>
      </c>
      <c r="BL218" s="17" t="s">
        <v>247</v>
      </c>
      <c r="BM218" s="149" t="s">
        <v>5279</v>
      </c>
    </row>
    <row r="219" spans="2:65" s="12" customFormat="1" ht="12">
      <c r="B219" s="151"/>
      <c r="D219" s="152" t="s">
        <v>249</v>
      </c>
      <c r="E219" s="153" t="s">
        <v>1</v>
      </c>
      <c r="F219" s="154" t="s">
        <v>5280</v>
      </c>
      <c r="H219" s="155">
        <v>185.64</v>
      </c>
      <c r="I219" s="156"/>
      <c r="L219" s="151"/>
      <c r="M219" s="157"/>
      <c r="T219" s="158"/>
      <c r="AT219" s="153" t="s">
        <v>249</v>
      </c>
      <c r="AU219" s="153" t="s">
        <v>86</v>
      </c>
      <c r="AV219" s="12" t="s">
        <v>86</v>
      </c>
      <c r="AW219" s="12" t="s">
        <v>30</v>
      </c>
      <c r="AX219" s="12" t="s">
        <v>73</v>
      </c>
      <c r="AY219" s="153" t="s">
        <v>241</v>
      </c>
    </row>
    <row r="220" spans="2:65" s="12" customFormat="1" ht="12">
      <c r="B220" s="151"/>
      <c r="D220" s="152" t="s">
        <v>249</v>
      </c>
      <c r="E220" s="153" t="s">
        <v>1</v>
      </c>
      <c r="F220" s="154" t="s">
        <v>5281</v>
      </c>
      <c r="H220" s="155">
        <v>51.68</v>
      </c>
      <c r="I220" s="156"/>
      <c r="L220" s="151"/>
      <c r="M220" s="157"/>
      <c r="T220" s="158"/>
      <c r="AT220" s="153" t="s">
        <v>249</v>
      </c>
      <c r="AU220" s="153" t="s">
        <v>86</v>
      </c>
      <c r="AV220" s="12" t="s">
        <v>86</v>
      </c>
      <c r="AW220" s="12" t="s">
        <v>30</v>
      </c>
      <c r="AX220" s="12" t="s">
        <v>73</v>
      </c>
      <c r="AY220" s="153" t="s">
        <v>241</v>
      </c>
    </row>
    <row r="221" spans="2:65" s="12" customFormat="1" ht="12">
      <c r="B221" s="151"/>
      <c r="D221" s="152" t="s">
        <v>249</v>
      </c>
      <c r="E221" s="153" t="s">
        <v>1</v>
      </c>
      <c r="F221" s="154" t="s">
        <v>5282</v>
      </c>
      <c r="H221" s="155">
        <v>38.340000000000003</v>
      </c>
      <c r="I221" s="156"/>
      <c r="L221" s="151"/>
      <c r="M221" s="157"/>
      <c r="T221" s="158"/>
      <c r="AT221" s="153" t="s">
        <v>249</v>
      </c>
      <c r="AU221" s="153" t="s">
        <v>86</v>
      </c>
      <c r="AV221" s="12" t="s">
        <v>86</v>
      </c>
      <c r="AW221" s="12" t="s">
        <v>30</v>
      </c>
      <c r="AX221" s="12" t="s">
        <v>73</v>
      </c>
      <c r="AY221" s="153" t="s">
        <v>241</v>
      </c>
    </row>
    <row r="222" spans="2:65" s="14" customFormat="1" ht="12">
      <c r="B222" s="166"/>
      <c r="D222" s="152" t="s">
        <v>249</v>
      </c>
      <c r="E222" s="167" t="s">
        <v>1</v>
      </c>
      <c r="F222" s="168" t="s">
        <v>5283</v>
      </c>
      <c r="H222" s="169">
        <v>275.65999999999997</v>
      </c>
      <c r="I222" s="170"/>
      <c r="L222" s="166"/>
      <c r="M222" s="171"/>
      <c r="T222" s="172"/>
      <c r="AT222" s="167" t="s">
        <v>249</v>
      </c>
      <c r="AU222" s="167" t="s">
        <v>86</v>
      </c>
      <c r="AV222" s="14" t="s">
        <v>258</v>
      </c>
      <c r="AW222" s="14" t="s">
        <v>30</v>
      </c>
      <c r="AX222" s="14" t="s">
        <v>73</v>
      </c>
      <c r="AY222" s="167" t="s">
        <v>241</v>
      </c>
    </row>
    <row r="223" spans="2:65" s="12" customFormat="1" ht="12">
      <c r="B223" s="151"/>
      <c r="D223" s="152" t="s">
        <v>249</v>
      </c>
      <c r="E223" s="153" t="s">
        <v>1</v>
      </c>
      <c r="F223" s="154" t="s">
        <v>5284</v>
      </c>
      <c r="H223" s="155">
        <v>110</v>
      </c>
      <c r="I223" s="156"/>
      <c r="L223" s="151"/>
      <c r="M223" s="157"/>
      <c r="T223" s="158"/>
      <c r="AT223" s="153" t="s">
        <v>249</v>
      </c>
      <c r="AU223" s="153" t="s">
        <v>86</v>
      </c>
      <c r="AV223" s="12" t="s">
        <v>86</v>
      </c>
      <c r="AW223" s="12" t="s">
        <v>30</v>
      </c>
      <c r="AX223" s="12" t="s">
        <v>73</v>
      </c>
      <c r="AY223" s="153" t="s">
        <v>241</v>
      </c>
    </row>
    <row r="224" spans="2:65" s="12" customFormat="1" ht="12">
      <c r="B224" s="151"/>
      <c r="D224" s="152" t="s">
        <v>249</v>
      </c>
      <c r="E224" s="153" t="s">
        <v>1</v>
      </c>
      <c r="F224" s="154" t="s">
        <v>5285</v>
      </c>
      <c r="H224" s="155">
        <v>20.9</v>
      </c>
      <c r="I224" s="156"/>
      <c r="L224" s="151"/>
      <c r="M224" s="157"/>
      <c r="T224" s="158"/>
      <c r="AT224" s="153" t="s">
        <v>249</v>
      </c>
      <c r="AU224" s="153" t="s">
        <v>86</v>
      </c>
      <c r="AV224" s="12" t="s">
        <v>86</v>
      </c>
      <c r="AW224" s="12" t="s">
        <v>30</v>
      </c>
      <c r="AX224" s="12" t="s">
        <v>73</v>
      </c>
      <c r="AY224" s="153" t="s">
        <v>241</v>
      </c>
    </row>
    <row r="225" spans="2:65" s="14" customFormat="1" ht="12">
      <c r="B225" s="166"/>
      <c r="D225" s="152" t="s">
        <v>249</v>
      </c>
      <c r="E225" s="167" t="s">
        <v>1</v>
      </c>
      <c r="F225" s="168" t="s">
        <v>5224</v>
      </c>
      <c r="H225" s="169">
        <v>130.9</v>
      </c>
      <c r="I225" s="170"/>
      <c r="L225" s="166"/>
      <c r="M225" s="171"/>
      <c r="T225" s="172"/>
      <c r="AT225" s="167" t="s">
        <v>249</v>
      </c>
      <c r="AU225" s="167" t="s">
        <v>86</v>
      </c>
      <c r="AV225" s="14" t="s">
        <v>258</v>
      </c>
      <c r="AW225" s="14" t="s">
        <v>30</v>
      </c>
      <c r="AX225" s="14" t="s">
        <v>73</v>
      </c>
      <c r="AY225" s="167" t="s">
        <v>241</v>
      </c>
    </row>
    <row r="226" spans="2:65" s="13" customFormat="1" ht="12">
      <c r="B226" s="159"/>
      <c r="D226" s="152" t="s">
        <v>249</v>
      </c>
      <c r="E226" s="160" t="s">
        <v>1</v>
      </c>
      <c r="F226" s="161" t="s">
        <v>251</v>
      </c>
      <c r="H226" s="162">
        <v>406.55999999999995</v>
      </c>
      <c r="I226" s="163"/>
      <c r="L226" s="159"/>
      <c r="M226" s="164"/>
      <c r="T226" s="165"/>
      <c r="AT226" s="160" t="s">
        <v>249</v>
      </c>
      <c r="AU226" s="160" t="s">
        <v>86</v>
      </c>
      <c r="AV226" s="13" t="s">
        <v>247</v>
      </c>
      <c r="AW226" s="13" t="s">
        <v>30</v>
      </c>
      <c r="AX226" s="13" t="s">
        <v>80</v>
      </c>
      <c r="AY226" s="160" t="s">
        <v>241</v>
      </c>
    </row>
    <row r="227" spans="2:65" s="1" customFormat="1" ht="24.25" customHeight="1">
      <c r="B227" s="32"/>
      <c r="C227" s="173" t="s">
        <v>324</v>
      </c>
      <c r="D227" s="173" t="s">
        <v>319</v>
      </c>
      <c r="E227" s="174" t="s">
        <v>320</v>
      </c>
      <c r="F227" s="175" t="s">
        <v>321</v>
      </c>
      <c r="G227" s="176" t="s">
        <v>246</v>
      </c>
      <c r="H227" s="177">
        <v>481.57</v>
      </c>
      <c r="I227" s="178"/>
      <c r="J227" s="179">
        <f>ROUND(I227*H227,2)</f>
        <v>0</v>
      </c>
      <c r="K227" s="180"/>
      <c r="L227" s="181"/>
      <c r="M227" s="182" t="s">
        <v>1</v>
      </c>
      <c r="N227" s="183" t="s">
        <v>39</v>
      </c>
      <c r="P227" s="147">
        <f>O227*H227</f>
        <v>0</v>
      </c>
      <c r="Q227" s="147">
        <v>2.9999999999999997E-4</v>
      </c>
      <c r="R227" s="147">
        <f>Q227*H227</f>
        <v>0.14447099999999999</v>
      </c>
      <c r="S227" s="147">
        <v>0</v>
      </c>
      <c r="T227" s="148">
        <f>S227*H227</f>
        <v>0</v>
      </c>
      <c r="AR227" s="149" t="s">
        <v>285</v>
      </c>
      <c r="AT227" s="149" t="s">
        <v>319</v>
      </c>
      <c r="AU227" s="149" t="s">
        <v>86</v>
      </c>
      <c r="AY227" s="17" t="s">
        <v>241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86</v>
      </c>
      <c r="BK227" s="150">
        <f>ROUND(I227*H227,2)</f>
        <v>0</v>
      </c>
      <c r="BL227" s="17" t="s">
        <v>247</v>
      </c>
      <c r="BM227" s="149" t="s">
        <v>5286</v>
      </c>
    </row>
    <row r="228" spans="2:65" s="12" customFormat="1" ht="12">
      <c r="B228" s="151"/>
      <c r="D228" s="152" t="s">
        <v>249</v>
      </c>
      <c r="E228" s="153" t="s">
        <v>1</v>
      </c>
      <c r="F228" s="154" t="s">
        <v>5287</v>
      </c>
      <c r="H228" s="155">
        <v>481.57</v>
      </c>
      <c r="I228" s="156"/>
      <c r="L228" s="151"/>
      <c r="M228" s="157"/>
      <c r="T228" s="158"/>
      <c r="AT228" s="153" t="s">
        <v>249</v>
      </c>
      <c r="AU228" s="153" t="s">
        <v>86</v>
      </c>
      <c r="AV228" s="12" t="s">
        <v>86</v>
      </c>
      <c r="AW228" s="12" t="s">
        <v>30</v>
      </c>
      <c r="AX228" s="12" t="s">
        <v>80</v>
      </c>
      <c r="AY228" s="153" t="s">
        <v>241</v>
      </c>
    </row>
    <row r="229" spans="2:65" s="11" customFormat="1" ht="22.75" customHeight="1">
      <c r="B229" s="125"/>
      <c r="D229" s="126" t="s">
        <v>72</v>
      </c>
      <c r="E229" s="135" t="s">
        <v>258</v>
      </c>
      <c r="F229" s="135" t="s">
        <v>478</v>
      </c>
      <c r="I229" s="128"/>
      <c r="J229" s="136">
        <f>BK229</f>
        <v>0</v>
      </c>
      <c r="L229" s="125"/>
      <c r="M229" s="130"/>
      <c r="P229" s="131">
        <f>SUM(P230:P265)</f>
        <v>0</v>
      </c>
      <c r="R229" s="131">
        <f>SUM(R230:R265)</f>
        <v>36.288248850000009</v>
      </c>
      <c r="T229" s="132">
        <f>SUM(T230:T265)</f>
        <v>0</v>
      </c>
      <c r="AR229" s="126" t="s">
        <v>80</v>
      </c>
      <c r="AT229" s="133" t="s">
        <v>72</v>
      </c>
      <c r="AU229" s="133" t="s">
        <v>80</v>
      </c>
      <c r="AY229" s="126" t="s">
        <v>241</v>
      </c>
      <c r="BK229" s="134">
        <f>SUM(BK230:BK265)</f>
        <v>0</v>
      </c>
    </row>
    <row r="230" spans="2:65" s="1" customFormat="1" ht="24.25" customHeight="1">
      <c r="B230" s="32"/>
      <c r="C230" s="137" t="s">
        <v>330</v>
      </c>
      <c r="D230" s="137" t="s">
        <v>243</v>
      </c>
      <c r="E230" s="138" t="s">
        <v>5288</v>
      </c>
      <c r="F230" s="139" t="s">
        <v>5289</v>
      </c>
      <c r="G230" s="140" t="s">
        <v>327</v>
      </c>
      <c r="H230" s="141">
        <v>136.21700000000001</v>
      </c>
      <c r="I230" s="142"/>
      <c r="J230" s="143">
        <f>ROUND(I230*H230,2)</f>
        <v>0</v>
      </c>
      <c r="K230" s="144"/>
      <c r="L230" s="32"/>
      <c r="M230" s="145" t="s">
        <v>1</v>
      </c>
      <c r="N230" s="146" t="s">
        <v>39</v>
      </c>
      <c r="P230" s="147">
        <f>O230*H230</f>
        <v>0</v>
      </c>
      <c r="Q230" s="147">
        <v>0.17488999999999999</v>
      </c>
      <c r="R230" s="147">
        <f>Q230*H230</f>
        <v>23.822991130000002</v>
      </c>
      <c r="S230" s="147">
        <v>0</v>
      </c>
      <c r="T230" s="148">
        <f>S230*H230</f>
        <v>0</v>
      </c>
      <c r="AR230" s="149" t="s">
        <v>247</v>
      </c>
      <c r="AT230" s="149" t="s">
        <v>243</v>
      </c>
      <c r="AU230" s="149" t="s">
        <v>86</v>
      </c>
      <c r="AY230" s="17" t="s">
        <v>241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86</v>
      </c>
      <c r="BK230" s="150">
        <f>ROUND(I230*H230,2)</f>
        <v>0</v>
      </c>
      <c r="BL230" s="17" t="s">
        <v>247</v>
      </c>
      <c r="BM230" s="149" t="s">
        <v>5290</v>
      </c>
    </row>
    <row r="231" spans="2:65" s="12" customFormat="1" ht="12">
      <c r="B231" s="151"/>
      <c r="D231" s="152" t="s">
        <v>249</v>
      </c>
      <c r="E231" s="153" t="s">
        <v>1</v>
      </c>
      <c r="F231" s="154" t="s">
        <v>5291</v>
      </c>
      <c r="H231" s="155">
        <v>113.217</v>
      </c>
      <c r="I231" s="156"/>
      <c r="L231" s="151"/>
      <c r="M231" s="157"/>
      <c r="T231" s="158"/>
      <c r="AT231" s="153" t="s">
        <v>249</v>
      </c>
      <c r="AU231" s="153" t="s">
        <v>86</v>
      </c>
      <c r="AV231" s="12" t="s">
        <v>86</v>
      </c>
      <c r="AW231" s="12" t="s">
        <v>30</v>
      </c>
      <c r="AX231" s="12" t="s">
        <v>73</v>
      </c>
      <c r="AY231" s="153" t="s">
        <v>241</v>
      </c>
    </row>
    <row r="232" spans="2:65" s="14" customFormat="1" ht="12">
      <c r="B232" s="166"/>
      <c r="D232" s="152" t="s">
        <v>249</v>
      </c>
      <c r="E232" s="167" t="s">
        <v>1</v>
      </c>
      <c r="F232" s="168" t="s">
        <v>5292</v>
      </c>
      <c r="H232" s="169">
        <v>113.217</v>
      </c>
      <c r="I232" s="170"/>
      <c r="L232" s="166"/>
      <c r="M232" s="171"/>
      <c r="T232" s="172"/>
      <c r="AT232" s="167" t="s">
        <v>249</v>
      </c>
      <c r="AU232" s="167" t="s">
        <v>86</v>
      </c>
      <c r="AV232" s="14" t="s">
        <v>258</v>
      </c>
      <c r="AW232" s="14" t="s">
        <v>30</v>
      </c>
      <c r="AX232" s="14" t="s">
        <v>73</v>
      </c>
      <c r="AY232" s="167" t="s">
        <v>241</v>
      </c>
    </row>
    <row r="233" spans="2:65" s="12" customFormat="1" ht="12">
      <c r="B233" s="151"/>
      <c r="D233" s="152" t="s">
        <v>249</v>
      </c>
      <c r="E233" s="153" t="s">
        <v>1</v>
      </c>
      <c r="F233" s="154" t="s">
        <v>5293</v>
      </c>
      <c r="H233" s="155">
        <v>23</v>
      </c>
      <c r="I233" s="156"/>
      <c r="L233" s="151"/>
      <c r="M233" s="157"/>
      <c r="T233" s="158"/>
      <c r="AT233" s="153" t="s">
        <v>249</v>
      </c>
      <c r="AU233" s="153" t="s">
        <v>86</v>
      </c>
      <c r="AV233" s="12" t="s">
        <v>86</v>
      </c>
      <c r="AW233" s="12" t="s">
        <v>30</v>
      </c>
      <c r="AX233" s="12" t="s">
        <v>73</v>
      </c>
      <c r="AY233" s="153" t="s">
        <v>241</v>
      </c>
    </row>
    <row r="234" spans="2:65" s="14" customFormat="1" ht="12">
      <c r="B234" s="166"/>
      <c r="D234" s="152" t="s">
        <v>249</v>
      </c>
      <c r="E234" s="167" t="s">
        <v>1</v>
      </c>
      <c r="F234" s="168" t="s">
        <v>5294</v>
      </c>
      <c r="H234" s="169">
        <v>23</v>
      </c>
      <c r="I234" s="170"/>
      <c r="L234" s="166"/>
      <c r="M234" s="171"/>
      <c r="T234" s="172"/>
      <c r="AT234" s="167" t="s">
        <v>249</v>
      </c>
      <c r="AU234" s="167" t="s">
        <v>86</v>
      </c>
      <c r="AV234" s="14" t="s">
        <v>258</v>
      </c>
      <c r="AW234" s="14" t="s">
        <v>30</v>
      </c>
      <c r="AX234" s="14" t="s">
        <v>73</v>
      </c>
      <c r="AY234" s="167" t="s">
        <v>241</v>
      </c>
    </row>
    <row r="235" spans="2:65" s="13" customFormat="1" ht="12">
      <c r="B235" s="159"/>
      <c r="D235" s="152" t="s">
        <v>249</v>
      </c>
      <c r="E235" s="160" t="s">
        <v>1</v>
      </c>
      <c r="F235" s="161" t="s">
        <v>251</v>
      </c>
      <c r="H235" s="162">
        <v>136.21699999999998</v>
      </c>
      <c r="I235" s="163"/>
      <c r="L235" s="159"/>
      <c r="M235" s="164"/>
      <c r="T235" s="165"/>
      <c r="AT235" s="160" t="s">
        <v>249</v>
      </c>
      <c r="AU235" s="160" t="s">
        <v>86</v>
      </c>
      <c r="AV235" s="13" t="s">
        <v>247</v>
      </c>
      <c r="AW235" s="13" t="s">
        <v>30</v>
      </c>
      <c r="AX235" s="13" t="s">
        <v>80</v>
      </c>
      <c r="AY235" s="160" t="s">
        <v>241</v>
      </c>
    </row>
    <row r="236" spans="2:65" s="1" customFormat="1" ht="24.25" customHeight="1">
      <c r="B236" s="32"/>
      <c r="C236" s="173" t="s">
        <v>334</v>
      </c>
      <c r="D236" s="173" t="s">
        <v>319</v>
      </c>
      <c r="E236" s="174" t="s">
        <v>5295</v>
      </c>
      <c r="F236" s="175" t="s">
        <v>5296</v>
      </c>
      <c r="G236" s="176" t="s">
        <v>327</v>
      </c>
      <c r="H236" s="177">
        <v>114</v>
      </c>
      <c r="I236" s="178"/>
      <c r="J236" s="179">
        <f>ROUND(I236*H236,2)</f>
        <v>0</v>
      </c>
      <c r="K236" s="180"/>
      <c r="L236" s="181"/>
      <c r="M236" s="182" t="s">
        <v>1</v>
      </c>
      <c r="N236" s="183" t="s">
        <v>39</v>
      </c>
      <c r="P236" s="147">
        <f>O236*H236</f>
        <v>0</v>
      </c>
      <c r="Q236" s="147">
        <v>3.5000000000000001E-3</v>
      </c>
      <c r="R236" s="147">
        <f>Q236*H236</f>
        <v>0.39900000000000002</v>
      </c>
      <c r="S236" s="147">
        <v>0</v>
      </c>
      <c r="T236" s="148">
        <f>S236*H236</f>
        <v>0</v>
      </c>
      <c r="AR236" s="149" t="s">
        <v>285</v>
      </c>
      <c r="AT236" s="149" t="s">
        <v>319</v>
      </c>
      <c r="AU236" s="149" t="s">
        <v>86</v>
      </c>
      <c r="AY236" s="17" t="s">
        <v>241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86</v>
      </c>
      <c r="BK236" s="150">
        <f>ROUND(I236*H236,2)</f>
        <v>0</v>
      </c>
      <c r="BL236" s="17" t="s">
        <v>247</v>
      </c>
      <c r="BM236" s="149" t="s">
        <v>5297</v>
      </c>
    </row>
    <row r="237" spans="2:65" s="12" customFormat="1" ht="12">
      <c r="B237" s="151"/>
      <c r="D237" s="152" t="s">
        <v>249</v>
      </c>
      <c r="E237" s="153" t="s">
        <v>1</v>
      </c>
      <c r="F237" s="154" t="s">
        <v>5298</v>
      </c>
      <c r="H237" s="155">
        <v>114</v>
      </c>
      <c r="I237" s="156"/>
      <c r="L237" s="151"/>
      <c r="M237" s="157"/>
      <c r="T237" s="158"/>
      <c r="AT237" s="153" t="s">
        <v>249</v>
      </c>
      <c r="AU237" s="153" t="s">
        <v>86</v>
      </c>
      <c r="AV237" s="12" t="s">
        <v>86</v>
      </c>
      <c r="AW237" s="12" t="s">
        <v>30</v>
      </c>
      <c r="AX237" s="12" t="s">
        <v>73</v>
      </c>
      <c r="AY237" s="153" t="s">
        <v>241</v>
      </c>
    </row>
    <row r="238" spans="2:65" s="13" customFormat="1" ht="12">
      <c r="B238" s="159"/>
      <c r="D238" s="152" t="s">
        <v>249</v>
      </c>
      <c r="E238" s="160" t="s">
        <v>1</v>
      </c>
      <c r="F238" s="161" t="s">
        <v>251</v>
      </c>
      <c r="H238" s="162">
        <v>114</v>
      </c>
      <c r="I238" s="163"/>
      <c r="L238" s="159"/>
      <c r="M238" s="164"/>
      <c r="T238" s="165"/>
      <c r="AT238" s="160" t="s">
        <v>249</v>
      </c>
      <c r="AU238" s="160" t="s">
        <v>86</v>
      </c>
      <c r="AV238" s="13" t="s">
        <v>247</v>
      </c>
      <c r="AW238" s="13" t="s">
        <v>30</v>
      </c>
      <c r="AX238" s="13" t="s">
        <v>80</v>
      </c>
      <c r="AY238" s="160" t="s">
        <v>241</v>
      </c>
    </row>
    <row r="239" spans="2:65" s="1" customFormat="1" ht="24.25" customHeight="1">
      <c r="B239" s="32"/>
      <c r="C239" s="173" t="s">
        <v>338</v>
      </c>
      <c r="D239" s="173" t="s">
        <v>319</v>
      </c>
      <c r="E239" s="174" t="s">
        <v>5299</v>
      </c>
      <c r="F239" s="175" t="s">
        <v>5300</v>
      </c>
      <c r="G239" s="176" t="s">
        <v>327</v>
      </c>
      <c r="H239" s="177">
        <v>23</v>
      </c>
      <c r="I239" s="178"/>
      <c r="J239" s="179">
        <f>ROUND(I239*H239,2)</f>
        <v>0</v>
      </c>
      <c r="K239" s="180"/>
      <c r="L239" s="181"/>
      <c r="M239" s="182" t="s">
        <v>1</v>
      </c>
      <c r="N239" s="183" t="s">
        <v>39</v>
      </c>
      <c r="P239" s="147">
        <f>O239*H239</f>
        <v>0</v>
      </c>
      <c r="Q239" s="147">
        <v>2E-3</v>
      </c>
      <c r="R239" s="147">
        <f>Q239*H239</f>
        <v>4.5999999999999999E-2</v>
      </c>
      <c r="S239" s="147">
        <v>0</v>
      </c>
      <c r="T239" s="148">
        <f>S239*H239</f>
        <v>0</v>
      </c>
      <c r="AR239" s="149" t="s">
        <v>285</v>
      </c>
      <c r="AT239" s="149" t="s">
        <v>319</v>
      </c>
      <c r="AU239" s="149" t="s">
        <v>86</v>
      </c>
      <c r="AY239" s="17" t="s">
        <v>241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86</v>
      </c>
      <c r="BK239" s="150">
        <f>ROUND(I239*H239,2)</f>
        <v>0</v>
      </c>
      <c r="BL239" s="17" t="s">
        <v>247</v>
      </c>
      <c r="BM239" s="149" t="s">
        <v>5301</v>
      </c>
    </row>
    <row r="240" spans="2:65" s="12" customFormat="1" ht="12">
      <c r="B240" s="151"/>
      <c r="D240" s="152" t="s">
        <v>249</v>
      </c>
      <c r="E240" s="153" t="s">
        <v>1</v>
      </c>
      <c r="F240" s="154" t="s">
        <v>5293</v>
      </c>
      <c r="H240" s="155">
        <v>23</v>
      </c>
      <c r="I240" s="156"/>
      <c r="L240" s="151"/>
      <c r="M240" s="157"/>
      <c r="T240" s="158"/>
      <c r="AT240" s="153" t="s">
        <v>249</v>
      </c>
      <c r="AU240" s="153" t="s">
        <v>86</v>
      </c>
      <c r="AV240" s="12" t="s">
        <v>86</v>
      </c>
      <c r="AW240" s="12" t="s">
        <v>30</v>
      </c>
      <c r="AX240" s="12" t="s">
        <v>73</v>
      </c>
      <c r="AY240" s="153" t="s">
        <v>241</v>
      </c>
    </row>
    <row r="241" spans="2:65" s="14" customFormat="1" ht="12">
      <c r="B241" s="166"/>
      <c r="D241" s="152" t="s">
        <v>249</v>
      </c>
      <c r="E241" s="167" t="s">
        <v>1</v>
      </c>
      <c r="F241" s="168" t="s">
        <v>5294</v>
      </c>
      <c r="H241" s="169">
        <v>23</v>
      </c>
      <c r="I241" s="170"/>
      <c r="L241" s="166"/>
      <c r="M241" s="171"/>
      <c r="T241" s="172"/>
      <c r="AT241" s="167" t="s">
        <v>249</v>
      </c>
      <c r="AU241" s="167" t="s">
        <v>86</v>
      </c>
      <c r="AV241" s="14" t="s">
        <v>258</v>
      </c>
      <c r="AW241" s="14" t="s">
        <v>30</v>
      </c>
      <c r="AX241" s="14" t="s">
        <v>73</v>
      </c>
      <c r="AY241" s="167" t="s">
        <v>241</v>
      </c>
    </row>
    <row r="242" spans="2:65" s="13" customFormat="1" ht="12">
      <c r="B242" s="159"/>
      <c r="D242" s="152" t="s">
        <v>249</v>
      </c>
      <c r="E242" s="160" t="s">
        <v>1</v>
      </c>
      <c r="F242" s="161" t="s">
        <v>251</v>
      </c>
      <c r="H242" s="162">
        <v>23</v>
      </c>
      <c r="I242" s="163"/>
      <c r="L242" s="159"/>
      <c r="M242" s="164"/>
      <c r="T242" s="165"/>
      <c r="AT242" s="160" t="s">
        <v>249</v>
      </c>
      <c r="AU242" s="160" t="s">
        <v>86</v>
      </c>
      <c r="AV242" s="13" t="s">
        <v>247</v>
      </c>
      <c r="AW242" s="13" t="s">
        <v>30</v>
      </c>
      <c r="AX242" s="13" t="s">
        <v>80</v>
      </c>
      <c r="AY242" s="160" t="s">
        <v>241</v>
      </c>
    </row>
    <row r="243" spans="2:65" s="1" customFormat="1" ht="24.25" customHeight="1">
      <c r="B243" s="32"/>
      <c r="C243" s="137" t="s">
        <v>343</v>
      </c>
      <c r="D243" s="137" t="s">
        <v>243</v>
      </c>
      <c r="E243" s="138" t="s">
        <v>5302</v>
      </c>
      <c r="F243" s="139" t="s">
        <v>5303</v>
      </c>
      <c r="G243" s="140" t="s">
        <v>327</v>
      </c>
      <c r="H243" s="141">
        <v>1</v>
      </c>
      <c r="I243" s="142"/>
      <c r="J243" s="143">
        <f>ROUND(I243*H243,2)</f>
        <v>0</v>
      </c>
      <c r="K243" s="144"/>
      <c r="L243" s="32"/>
      <c r="M243" s="145" t="s">
        <v>1</v>
      </c>
      <c r="N243" s="146" t="s">
        <v>39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247</v>
      </c>
      <c r="AT243" s="149" t="s">
        <v>243</v>
      </c>
      <c r="AU243" s="149" t="s">
        <v>86</v>
      </c>
      <c r="AY243" s="17" t="s">
        <v>241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86</v>
      </c>
      <c r="BK243" s="150">
        <f>ROUND(I243*H243,2)</f>
        <v>0</v>
      </c>
      <c r="BL243" s="17" t="s">
        <v>247</v>
      </c>
      <c r="BM243" s="149" t="s">
        <v>5304</v>
      </c>
    </row>
    <row r="244" spans="2:65" s="1" customFormat="1" ht="24.25" customHeight="1">
      <c r="B244" s="32"/>
      <c r="C244" s="173" t="s">
        <v>349</v>
      </c>
      <c r="D244" s="173" t="s">
        <v>319</v>
      </c>
      <c r="E244" s="174" t="s">
        <v>5305</v>
      </c>
      <c r="F244" s="175" t="s">
        <v>5306</v>
      </c>
      <c r="G244" s="176" t="s">
        <v>327</v>
      </c>
      <c r="H244" s="177">
        <v>1</v>
      </c>
      <c r="I244" s="178"/>
      <c r="J244" s="179">
        <f>ROUND(I244*H244,2)</f>
        <v>0</v>
      </c>
      <c r="K244" s="180"/>
      <c r="L244" s="181"/>
      <c r="M244" s="182" t="s">
        <v>1</v>
      </c>
      <c r="N244" s="183" t="s">
        <v>39</v>
      </c>
      <c r="P244" s="147">
        <f>O244*H244</f>
        <v>0</v>
      </c>
      <c r="Q244" s="147">
        <v>3.6179999999999997E-2</v>
      </c>
      <c r="R244" s="147">
        <f>Q244*H244</f>
        <v>3.6179999999999997E-2</v>
      </c>
      <c r="S244" s="147">
        <v>0</v>
      </c>
      <c r="T244" s="148">
        <f>S244*H244</f>
        <v>0</v>
      </c>
      <c r="AR244" s="149" t="s">
        <v>285</v>
      </c>
      <c r="AT244" s="149" t="s">
        <v>319</v>
      </c>
      <c r="AU244" s="149" t="s">
        <v>86</v>
      </c>
      <c r="AY244" s="17" t="s">
        <v>241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86</v>
      </c>
      <c r="BK244" s="150">
        <f>ROUND(I244*H244,2)</f>
        <v>0</v>
      </c>
      <c r="BL244" s="17" t="s">
        <v>247</v>
      </c>
      <c r="BM244" s="149" t="s">
        <v>5307</v>
      </c>
    </row>
    <row r="245" spans="2:65" s="1" customFormat="1" ht="24.25" customHeight="1">
      <c r="B245" s="32"/>
      <c r="C245" s="137" t="s">
        <v>355</v>
      </c>
      <c r="D245" s="137" t="s">
        <v>243</v>
      </c>
      <c r="E245" s="138" t="s">
        <v>5308</v>
      </c>
      <c r="F245" s="139" t="s">
        <v>5309</v>
      </c>
      <c r="G245" s="140" t="s">
        <v>327</v>
      </c>
      <c r="H245" s="141">
        <v>113.333</v>
      </c>
      <c r="I245" s="142"/>
      <c r="J245" s="143">
        <f>ROUND(I245*H245,2)</f>
        <v>0</v>
      </c>
      <c r="K245" s="144"/>
      <c r="L245" s="32"/>
      <c r="M245" s="145" t="s">
        <v>1</v>
      </c>
      <c r="N245" s="146" t="s">
        <v>39</v>
      </c>
      <c r="P245" s="147">
        <f>O245*H245</f>
        <v>0</v>
      </c>
      <c r="Q245" s="147">
        <v>1.1999999999999999E-3</v>
      </c>
      <c r="R245" s="147">
        <f>Q245*H245</f>
        <v>0.1359996</v>
      </c>
      <c r="S245" s="147">
        <v>0</v>
      </c>
      <c r="T245" s="148">
        <f>S245*H245</f>
        <v>0</v>
      </c>
      <c r="AR245" s="149" t="s">
        <v>247</v>
      </c>
      <c r="AT245" s="149" t="s">
        <v>243</v>
      </c>
      <c r="AU245" s="149" t="s">
        <v>86</v>
      </c>
      <c r="AY245" s="17" t="s">
        <v>241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86</v>
      </c>
      <c r="BK245" s="150">
        <f>ROUND(I245*H245,2)</f>
        <v>0</v>
      </c>
      <c r="BL245" s="17" t="s">
        <v>247</v>
      </c>
      <c r="BM245" s="149" t="s">
        <v>5310</v>
      </c>
    </row>
    <row r="246" spans="2:65" s="12" customFormat="1" ht="12">
      <c r="B246" s="151"/>
      <c r="D246" s="152" t="s">
        <v>249</v>
      </c>
      <c r="E246" s="153" t="s">
        <v>1</v>
      </c>
      <c r="F246" s="154" t="s">
        <v>5311</v>
      </c>
      <c r="H246" s="155">
        <v>113.333</v>
      </c>
      <c r="I246" s="156"/>
      <c r="L246" s="151"/>
      <c r="M246" s="157"/>
      <c r="T246" s="158"/>
      <c r="AT246" s="153" t="s">
        <v>249</v>
      </c>
      <c r="AU246" s="153" t="s">
        <v>86</v>
      </c>
      <c r="AV246" s="12" t="s">
        <v>86</v>
      </c>
      <c r="AW246" s="12" t="s">
        <v>30</v>
      </c>
      <c r="AX246" s="12" t="s">
        <v>73</v>
      </c>
      <c r="AY246" s="153" t="s">
        <v>241</v>
      </c>
    </row>
    <row r="247" spans="2:65" s="13" customFormat="1" ht="12">
      <c r="B247" s="159"/>
      <c r="D247" s="152" t="s">
        <v>249</v>
      </c>
      <c r="E247" s="160" t="s">
        <v>1</v>
      </c>
      <c r="F247" s="161" t="s">
        <v>251</v>
      </c>
      <c r="H247" s="162">
        <v>113.333</v>
      </c>
      <c r="I247" s="163"/>
      <c r="L247" s="159"/>
      <c r="M247" s="164"/>
      <c r="T247" s="165"/>
      <c r="AT247" s="160" t="s">
        <v>249</v>
      </c>
      <c r="AU247" s="160" t="s">
        <v>86</v>
      </c>
      <c r="AV247" s="13" t="s">
        <v>247</v>
      </c>
      <c r="AW247" s="13" t="s">
        <v>30</v>
      </c>
      <c r="AX247" s="13" t="s">
        <v>80</v>
      </c>
      <c r="AY247" s="160" t="s">
        <v>241</v>
      </c>
    </row>
    <row r="248" spans="2:65" s="1" customFormat="1" ht="16.5" customHeight="1">
      <c r="B248" s="32"/>
      <c r="C248" s="173" t="s">
        <v>7</v>
      </c>
      <c r="D248" s="173" t="s">
        <v>319</v>
      </c>
      <c r="E248" s="174" t="s">
        <v>5312</v>
      </c>
      <c r="F248" s="175" t="s">
        <v>5313</v>
      </c>
      <c r="G248" s="176" t="s">
        <v>327</v>
      </c>
      <c r="H248" s="177">
        <v>114</v>
      </c>
      <c r="I248" s="178"/>
      <c r="J248" s="179">
        <f>ROUND(I248*H248,2)</f>
        <v>0</v>
      </c>
      <c r="K248" s="180"/>
      <c r="L248" s="181"/>
      <c r="M248" s="182" t="s">
        <v>1</v>
      </c>
      <c r="N248" s="183" t="s">
        <v>39</v>
      </c>
      <c r="P248" s="147">
        <f>O248*H248</f>
        <v>0</v>
      </c>
      <c r="Q248" s="147">
        <v>9.6000000000000002E-2</v>
      </c>
      <c r="R248" s="147">
        <f>Q248*H248</f>
        <v>10.944000000000001</v>
      </c>
      <c r="S248" s="147">
        <v>0</v>
      </c>
      <c r="T248" s="148">
        <f>S248*H248</f>
        <v>0</v>
      </c>
      <c r="AR248" s="149" t="s">
        <v>285</v>
      </c>
      <c r="AT248" s="149" t="s">
        <v>319</v>
      </c>
      <c r="AU248" s="149" t="s">
        <v>86</v>
      </c>
      <c r="AY248" s="17" t="s">
        <v>241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86</v>
      </c>
      <c r="BK248" s="150">
        <f>ROUND(I248*H248,2)</f>
        <v>0</v>
      </c>
      <c r="BL248" s="17" t="s">
        <v>247</v>
      </c>
      <c r="BM248" s="149" t="s">
        <v>5314</v>
      </c>
    </row>
    <row r="249" spans="2:65" s="1" customFormat="1" ht="33" customHeight="1">
      <c r="B249" s="32"/>
      <c r="C249" s="173" t="s">
        <v>365</v>
      </c>
      <c r="D249" s="173" t="s">
        <v>319</v>
      </c>
      <c r="E249" s="174" t="s">
        <v>5315</v>
      </c>
      <c r="F249" s="175" t="s">
        <v>5316</v>
      </c>
      <c r="G249" s="176" t="s">
        <v>327</v>
      </c>
      <c r="H249" s="177">
        <v>114</v>
      </c>
      <c r="I249" s="178"/>
      <c r="J249" s="179">
        <f>ROUND(I249*H249,2)</f>
        <v>0</v>
      </c>
      <c r="K249" s="180"/>
      <c r="L249" s="181"/>
      <c r="M249" s="182" t="s">
        <v>1</v>
      </c>
      <c r="N249" s="183" t="s">
        <v>39</v>
      </c>
      <c r="P249" s="147">
        <f>O249*H249</f>
        <v>0</v>
      </c>
      <c r="Q249" s="147">
        <v>2.8E-3</v>
      </c>
      <c r="R249" s="147">
        <f>Q249*H249</f>
        <v>0.31919999999999998</v>
      </c>
      <c r="S249" s="147">
        <v>0</v>
      </c>
      <c r="T249" s="148">
        <f>S249*H249</f>
        <v>0</v>
      </c>
      <c r="AR249" s="149" t="s">
        <v>285</v>
      </c>
      <c r="AT249" s="149" t="s">
        <v>319</v>
      </c>
      <c r="AU249" s="149" t="s">
        <v>86</v>
      </c>
      <c r="AY249" s="17" t="s">
        <v>241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86</v>
      </c>
      <c r="BK249" s="150">
        <f>ROUND(I249*H249,2)</f>
        <v>0</v>
      </c>
      <c r="BL249" s="17" t="s">
        <v>247</v>
      </c>
      <c r="BM249" s="149" t="s">
        <v>5317</v>
      </c>
    </row>
    <row r="250" spans="2:65" s="1" customFormat="1" ht="24.25" customHeight="1">
      <c r="B250" s="32"/>
      <c r="C250" s="137" t="s">
        <v>370</v>
      </c>
      <c r="D250" s="137" t="s">
        <v>243</v>
      </c>
      <c r="E250" s="138" t="s">
        <v>5318</v>
      </c>
      <c r="F250" s="139" t="s">
        <v>5319</v>
      </c>
      <c r="G250" s="140" t="s">
        <v>299</v>
      </c>
      <c r="H250" s="141">
        <v>339.65</v>
      </c>
      <c r="I250" s="142"/>
      <c r="J250" s="143">
        <f>ROUND(I250*H250,2)</f>
        <v>0</v>
      </c>
      <c r="K250" s="144"/>
      <c r="L250" s="32"/>
      <c r="M250" s="145" t="s">
        <v>1</v>
      </c>
      <c r="N250" s="146" t="s">
        <v>39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247</v>
      </c>
      <c r="AT250" s="149" t="s">
        <v>243</v>
      </c>
      <c r="AU250" s="149" t="s">
        <v>86</v>
      </c>
      <c r="AY250" s="17" t="s">
        <v>241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86</v>
      </c>
      <c r="BK250" s="150">
        <f>ROUND(I250*H250,2)</f>
        <v>0</v>
      </c>
      <c r="BL250" s="17" t="s">
        <v>247</v>
      </c>
      <c r="BM250" s="149" t="s">
        <v>5320</v>
      </c>
    </row>
    <row r="251" spans="2:65" s="12" customFormat="1" ht="12">
      <c r="B251" s="151"/>
      <c r="D251" s="152" t="s">
        <v>249</v>
      </c>
      <c r="E251" s="153" t="s">
        <v>1</v>
      </c>
      <c r="F251" s="154" t="s">
        <v>5321</v>
      </c>
      <c r="H251" s="155">
        <v>290.55</v>
      </c>
      <c r="I251" s="156"/>
      <c r="L251" s="151"/>
      <c r="M251" s="157"/>
      <c r="T251" s="158"/>
      <c r="AT251" s="153" t="s">
        <v>249</v>
      </c>
      <c r="AU251" s="153" t="s">
        <v>86</v>
      </c>
      <c r="AV251" s="12" t="s">
        <v>86</v>
      </c>
      <c r="AW251" s="12" t="s">
        <v>30</v>
      </c>
      <c r="AX251" s="12" t="s">
        <v>73</v>
      </c>
      <c r="AY251" s="153" t="s">
        <v>241</v>
      </c>
    </row>
    <row r="252" spans="2:65" s="14" customFormat="1" ht="12">
      <c r="B252" s="166"/>
      <c r="D252" s="152" t="s">
        <v>249</v>
      </c>
      <c r="E252" s="167" t="s">
        <v>1</v>
      </c>
      <c r="F252" s="168" t="s">
        <v>5322</v>
      </c>
      <c r="H252" s="169">
        <v>290.55</v>
      </c>
      <c r="I252" s="170"/>
      <c r="L252" s="166"/>
      <c r="M252" s="171"/>
      <c r="T252" s="172"/>
      <c r="AT252" s="167" t="s">
        <v>249</v>
      </c>
      <c r="AU252" s="167" t="s">
        <v>86</v>
      </c>
      <c r="AV252" s="14" t="s">
        <v>258</v>
      </c>
      <c r="AW252" s="14" t="s">
        <v>30</v>
      </c>
      <c r="AX252" s="14" t="s">
        <v>73</v>
      </c>
      <c r="AY252" s="167" t="s">
        <v>241</v>
      </c>
    </row>
    <row r="253" spans="2:65" s="12" customFormat="1" ht="12">
      <c r="B253" s="151"/>
      <c r="D253" s="152" t="s">
        <v>249</v>
      </c>
      <c r="E253" s="153" t="s">
        <v>1</v>
      </c>
      <c r="F253" s="154" t="s">
        <v>5323</v>
      </c>
      <c r="H253" s="155">
        <v>49.1</v>
      </c>
      <c r="I253" s="156"/>
      <c r="L253" s="151"/>
      <c r="M253" s="157"/>
      <c r="T253" s="158"/>
      <c r="AT253" s="153" t="s">
        <v>249</v>
      </c>
      <c r="AU253" s="153" t="s">
        <v>86</v>
      </c>
      <c r="AV253" s="12" t="s">
        <v>86</v>
      </c>
      <c r="AW253" s="12" t="s">
        <v>30</v>
      </c>
      <c r="AX253" s="12" t="s">
        <v>73</v>
      </c>
      <c r="AY253" s="153" t="s">
        <v>241</v>
      </c>
    </row>
    <row r="254" spans="2:65" s="14" customFormat="1" ht="12">
      <c r="B254" s="166"/>
      <c r="D254" s="152" t="s">
        <v>249</v>
      </c>
      <c r="E254" s="167" t="s">
        <v>1</v>
      </c>
      <c r="F254" s="168" t="s">
        <v>5324</v>
      </c>
      <c r="H254" s="169">
        <v>49.1</v>
      </c>
      <c r="I254" s="170"/>
      <c r="L254" s="166"/>
      <c r="M254" s="171"/>
      <c r="T254" s="172"/>
      <c r="AT254" s="167" t="s">
        <v>249</v>
      </c>
      <c r="AU254" s="167" t="s">
        <v>86</v>
      </c>
      <c r="AV254" s="14" t="s">
        <v>258</v>
      </c>
      <c r="AW254" s="14" t="s">
        <v>30</v>
      </c>
      <c r="AX254" s="14" t="s">
        <v>73</v>
      </c>
      <c r="AY254" s="167" t="s">
        <v>241</v>
      </c>
    </row>
    <row r="255" spans="2:65" s="13" customFormat="1" ht="12">
      <c r="B255" s="159"/>
      <c r="D255" s="152" t="s">
        <v>249</v>
      </c>
      <c r="E255" s="160" t="s">
        <v>1</v>
      </c>
      <c r="F255" s="161" t="s">
        <v>251</v>
      </c>
      <c r="H255" s="162">
        <v>339.65000000000003</v>
      </c>
      <c r="I255" s="163"/>
      <c r="L255" s="159"/>
      <c r="M255" s="164"/>
      <c r="T255" s="165"/>
      <c r="AT255" s="160" t="s">
        <v>249</v>
      </c>
      <c r="AU255" s="160" t="s">
        <v>86</v>
      </c>
      <c r="AV255" s="13" t="s">
        <v>247</v>
      </c>
      <c r="AW255" s="13" t="s">
        <v>30</v>
      </c>
      <c r="AX255" s="13" t="s">
        <v>80</v>
      </c>
      <c r="AY255" s="160" t="s">
        <v>241</v>
      </c>
    </row>
    <row r="256" spans="2:65" s="1" customFormat="1" ht="24.25" customHeight="1">
      <c r="B256" s="32"/>
      <c r="C256" s="173" t="s">
        <v>376</v>
      </c>
      <c r="D256" s="173" t="s">
        <v>319</v>
      </c>
      <c r="E256" s="174" t="s">
        <v>5325</v>
      </c>
      <c r="F256" s="175" t="s">
        <v>5326</v>
      </c>
      <c r="G256" s="176" t="s">
        <v>299</v>
      </c>
      <c r="H256" s="177">
        <v>356.63299999999998</v>
      </c>
      <c r="I256" s="178"/>
      <c r="J256" s="179">
        <f>ROUND(I256*H256,2)</f>
        <v>0</v>
      </c>
      <c r="K256" s="180"/>
      <c r="L256" s="181"/>
      <c r="M256" s="182" t="s">
        <v>1</v>
      </c>
      <c r="N256" s="183" t="s">
        <v>39</v>
      </c>
      <c r="P256" s="147">
        <f>O256*H256</f>
        <v>0</v>
      </c>
      <c r="Q256" s="147">
        <v>1.6000000000000001E-3</v>
      </c>
      <c r="R256" s="147">
        <f>Q256*H256</f>
        <v>0.57061280000000003</v>
      </c>
      <c r="S256" s="147">
        <v>0</v>
      </c>
      <c r="T256" s="148">
        <f>S256*H256</f>
        <v>0</v>
      </c>
      <c r="AR256" s="149" t="s">
        <v>285</v>
      </c>
      <c r="AT256" s="149" t="s">
        <v>319</v>
      </c>
      <c r="AU256" s="149" t="s">
        <v>86</v>
      </c>
      <c r="AY256" s="17" t="s">
        <v>241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86</v>
      </c>
      <c r="BK256" s="150">
        <f>ROUND(I256*H256,2)</f>
        <v>0</v>
      </c>
      <c r="BL256" s="17" t="s">
        <v>247</v>
      </c>
      <c r="BM256" s="149" t="s">
        <v>5327</v>
      </c>
    </row>
    <row r="257" spans="2:65" s="12" customFormat="1" ht="12">
      <c r="B257" s="151"/>
      <c r="D257" s="152" t="s">
        <v>249</v>
      </c>
      <c r="E257" s="153" t="s">
        <v>1</v>
      </c>
      <c r="F257" s="154" t="s">
        <v>5328</v>
      </c>
      <c r="H257" s="155">
        <v>356.63299999999998</v>
      </c>
      <c r="I257" s="156"/>
      <c r="L257" s="151"/>
      <c r="M257" s="157"/>
      <c r="T257" s="158"/>
      <c r="AT257" s="153" t="s">
        <v>249</v>
      </c>
      <c r="AU257" s="153" t="s">
        <v>86</v>
      </c>
      <c r="AV257" s="12" t="s">
        <v>86</v>
      </c>
      <c r="AW257" s="12" t="s">
        <v>30</v>
      </c>
      <c r="AX257" s="12" t="s">
        <v>80</v>
      </c>
      <c r="AY257" s="153" t="s">
        <v>241</v>
      </c>
    </row>
    <row r="258" spans="2:65" s="1" customFormat="1" ht="24.25" customHeight="1">
      <c r="B258" s="32"/>
      <c r="C258" s="137" t="s">
        <v>381</v>
      </c>
      <c r="D258" s="137" t="s">
        <v>243</v>
      </c>
      <c r="E258" s="138" t="s">
        <v>5329</v>
      </c>
      <c r="F258" s="139" t="s">
        <v>5330</v>
      </c>
      <c r="G258" s="140" t="s">
        <v>299</v>
      </c>
      <c r="H258" s="141">
        <v>339.65</v>
      </c>
      <c r="I258" s="142"/>
      <c r="J258" s="143">
        <f>ROUND(I258*H258,2)</f>
        <v>0</v>
      </c>
      <c r="K258" s="144"/>
      <c r="L258" s="32"/>
      <c r="M258" s="145" t="s">
        <v>1</v>
      </c>
      <c r="N258" s="146" t="s">
        <v>39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247</v>
      </c>
      <c r="AT258" s="149" t="s">
        <v>243</v>
      </c>
      <c r="AU258" s="149" t="s">
        <v>86</v>
      </c>
      <c r="AY258" s="17" t="s">
        <v>241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86</v>
      </c>
      <c r="BK258" s="150">
        <f>ROUND(I258*H258,2)</f>
        <v>0</v>
      </c>
      <c r="BL258" s="17" t="s">
        <v>247</v>
      </c>
      <c r="BM258" s="149" t="s">
        <v>5331</v>
      </c>
    </row>
    <row r="259" spans="2:65" s="12" customFormat="1" ht="12">
      <c r="B259" s="151"/>
      <c r="D259" s="152" t="s">
        <v>249</v>
      </c>
      <c r="E259" s="153" t="s">
        <v>1</v>
      </c>
      <c r="F259" s="154" t="s">
        <v>5321</v>
      </c>
      <c r="H259" s="155">
        <v>290.55</v>
      </c>
      <c r="I259" s="156"/>
      <c r="L259" s="151"/>
      <c r="M259" s="157"/>
      <c r="T259" s="158"/>
      <c r="AT259" s="153" t="s">
        <v>249</v>
      </c>
      <c r="AU259" s="153" t="s">
        <v>86</v>
      </c>
      <c r="AV259" s="12" t="s">
        <v>86</v>
      </c>
      <c r="AW259" s="12" t="s">
        <v>30</v>
      </c>
      <c r="AX259" s="12" t="s">
        <v>73</v>
      </c>
      <c r="AY259" s="153" t="s">
        <v>241</v>
      </c>
    </row>
    <row r="260" spans="2:65" s="14" customFormat="1" ht="12">
      <c r="B260" s="166"/>
      <c r="D260" s="152" t="s">
        <v>249</v>
      </c>
      <c r="E260" s="167" t="s">
        <v>1</v>
      </c>
      <c r="F260" s="168" t="s">
        <v>5322</v>
      </c>
      <c r="H260" s="169">
        <v>290.55</v>
      </c>
      <c r="I260" s="170"/>
      <c r="L260" s="166"/>
      <c r="M260" s="171"/>
      <c r="T260" s="172"/>
      <c r="AT260" s="167" t="s">
        <v>249</v>
      </c>
      <c r="AU260" s="167" t="s">
        <v>86</v>
      </c>
      <c r="AV260" s="14" t="s">
        <v>258</v>
      </c>
      <c r="AW260" s="14" t="s">
        <v>30</v>
      </c>
      <c r="AX260" s="14" t="s">
        <v>73</v>
      </c>
      <c r="AY260" s="167" t="s">
        <v>241</v>
      </c>
    </row>
    <row r="261" spans="2:65" s="12" customFormat="1" ht="12">
      <c r="B261" s="151"/>
      <c r="D261" s="152" t="s">
        <v>249</v>
      </c>
      <c r="E261" s="153" t="s">
        <v>1</v>
      </c>
      <c r="F261" s="154" t="s">
        <v>5323</v>
      </c>
      <c r="H261" s="155">
        <v>49.1</v>
      </c>
      <c r="I261" s="156"/>
      <c r="L261" s="151"/>
      <c r="M261" s="157"/>
      <c r="T261" s="158"/>
      <c r="AT261" s="153" t="s">
        <v>249</v>
      </c>
      <c r="AU261" s="153" t="s">
        <v>86</v>
      </c>
      <c r="AV261" s="12" t="s">
        <v>86</v>
      </c>
      <c r="AW261" s="12" t="s">
        <v>30</v>
      </c>
      <c r="AX261" s="12" t="s">
        <v>73</v>
      </c>
      <c r="AY261" s="153" t="s">
        <v>241</v>
      </c>
    </row>
    <row r="262" spans="2:65" s="14" customFormat="1" ht="12">
      <c r="B262" s="166"/>
      <c r="D262" s="152" t="s">
        <v>249</v>
      </c>
      <c r="E262" s="167" t="s">
        <v>1</v>
      </c>
      <c r="F262" s="168" t="s">
        <v>5324</v>
      </c>
      <c r="H262" s="169">
        <v>49.1</v>
      </c>
      <c r="I262" s="170"/>
      <c r="L262" s="166"/>
      <c r="M262" s="171"/>
      <c r="T262" s="172"/>
      <c r="AT262" s="167" t="s">
        <v>249</v>
      </c>
      <c r="AU262" s="167" t="s">
        <v>86</v>
      </c>
      <c r="AV262" s="14" t="s">
        <v>258</v>
      </c>
      <c r="AW262" s="14" t="s">
        <v>30</v>
      </c>
      <c r="AX262" s="14" t="s">
        <v>73</v>
      </c>
      <c r="AY262" s="167" t="s">
        <v>241</v>
      </c>
    </row>
    <row r="263" spans="2:65" s="13" customFormat="1" ht="12">
      <c r="B263" s="159"/>
      <c r="D263" s="152" t="s">
        <v>249</v>
      </c>
      <c r="E263" s="160" t="s">
        <v>1</v>
      </c>
      <c r="F263" s="161" t="s">
        <v>251</v>
      </c>
      <c r="H263" s="162">
        <v>339.65000000000003</v>
      </c>
      <c r="I263" s="163"/>
      <c r="L263" s="159"/>
      <c r="M263" s="164"/>
      <c r="T263" s="165"/>
      <c r="AT263" s="160" t="s">
        <v>249</v>
      </c>
      <c r="AU263" s="160" t="s">
        <v>86</v>
      </c>
      <c r="AV263" s="13" t="s">
        <v>247</v>
      </c>
      <c r="AW263" s="13" t="s">
        <v>30</v>
      </c>
      <c r="AX263" s="13" t="s">
        <v>80</v>
      </c>
      <c r="AY263" s="160" t="s">
        <v>241</v>
      </c>
    </row>
    <row r="264" spans="2:65" s="1" customFormat="1" ht="16.5" customHeight="1">
      <c r="B264" s="32"/>
      <c r="C264" s="173" t="s">
        <v>387</v>
      </c>
      <c r="D264" s="173" t="s">
        <v>319</v>
      </c>
      <c r="E264" s="174" t="s">
        <v>5332</v>
      </c>
      <c r="F264" s="175" t="s">
        <v>5333</v>
      </c>
      <c r="G264" s="176" t="s">
        <v>299</v>
      </c>
      <c r="H264" s="177">
        <v>356.63299999999998</v>
      </c>
      <c r="I264" s="178"/>
      <c r="J264" s="179">
        <f>ROUND(I264*H264,2)</f>
        <v>0</v>
      </c>
      <c r="K264" s="180"/>
      <c r="L264" s="181"/>
      <c r="M264" s="182" t="s">
        <v>1</v>
      </c>
      <c r="N264" s="183" t="s">
        <v>39</v>
      </c>
      <c r="P264" s="147">
        <f>O264*H264</f>
        <v>0</v>
      </c>
      <c r="Q264" s="147">
        <v>4.0000000000000003E-5</v>
      </c>
      <c r="R264" s="147">
        <f>Q264*H264</f>
        <v>1.426532E-2</v>
      </c>
      <c r="S264" s="147">
        <v>0</v>
      </c>
      <c r="T264" s="148">
        <f>S264*H264</f>
        <v>0</v>
      </c>
      <c r="AR264" s="149" t="s">
        <v>285</v>
      </c>
      <c r="AT264" s="149" t="s">
        <v>319</v>
      </c>
      <c r="AU264" s="149" t="s">
        <v>86</v>
      </c>
      <c r="AY264" s="17" t="s">
        <v>241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86</v>
      </c>
      <c r="BK264" s="150">
        <f>ROUND(I264*H264,2)</f>
        <v>0</v>
      </c>
      <c r="BL264" s="17" t="s">
        <v>247</v>
      </c>
      <c r="BM264" s="149" t="s">
        <v>5334</v>
      </c>
    </row>
    <row r="265" spans="2:65" s="12" customFormat="1" ht="12">
      <c r="B265" s="151"/>
      <c r="D265" s="152" t="s">
        <v>249</v>
      </c>
      <c r="E265" s="153" t="s">
        <v>1</v>
      </c>
      <c r="F265" s="154" t="s">
        <v>5328</v>
      </c>
      <c r="H265" s="155">
        <v>356.63299999999998</v>
      </c>
      <c r="I265" s="156"/>
      <c r="L265" s="151"/>
      <c r="M265" s="157"/>
      <c r="T265" s="158"/>
      <c r="AT265" s="153" t="s">
        <v>249</v>
      </c>
      <c r="AU265" s="153" t="s">
        <v>86</v>
      </c>
      <c r="AV265" s="12" t="s">
        <v>86</v>
      </c>
      <c r="AW265" s="12" t="s">
        <v>30</v>
      </c>
      <c r="AX265" s="12" t="s">
        <v>80</v>
      </c>
      <c r="AY265" s="153" t="s">
        <v>241</v>
      </c>
    </row>
    <row r="266" spans="2:65" s="11" customFormat="1" ht="22.75" customHeight="1">
      <c r="B266" s="125"/>
      <c r="D266" s="126" t="s">
        <v>72</v>
      </c>
      <c r="E266" s="135" t="s">
        <v>269</v>
      </c>
      <c r="F266" s="135" t="s">
        <v>606</v>
      </c>
      <c r="I266" s="128"/>
      <c r="J266" s="136">
        <f>BK266</f>
        <v>0</v>
      </c>
      <c r="L266" s="125"/>
      <c r="M266" s="130"/>
      <c r="P266" s="131">
        <f>SUM(P267:P303)</f>
        <v>0</v>
      </c>
      <c r="R266" s="131">
        <f>SUM(R267:R303)</f>
        <v>462.99063620000004</v>
      </c>
      <c r="T266" s="132">
        <f>SUM(T267:T303)</f>
        <v>0</v>
      </c>
      <c r="AR266" s="126" t="s">
        <v>80</v>
      </c>
      <c r="AT266" s="133" t="s">
        <v>72</v>
      </c>
      <c r="AU266" s="133" t="s">
        <v>80</v>
      </c>
      <c r="AY266" s="126" t="s">
        <v>241</v>
      </c>
      <c r="BK266" s="134">
        <f>SUM(BK267:BK303)</f>
        <v>0</v>
      </c>
    </row>
    <row r="267" spans="2:65" s="1" customFormat="1" ht="24.25" customHeight="1">
      <c r="B267" s="32"/>
      <c r="C267" s="137" t="s">
        <v>392</v>
      </c>
      <c r="D267" s="137" t="s">
        <v>243</v>
      </c>
      <c r="E267" s="138" t="s">
        <v>5335</v>
      </c>
      <c r="F267" s="139" t="s">
        <v>5336</v>
      </c>
      <c r="G267" s="140" t="s">
        <v>246</v>
      </c>
      <c r="H267" s="141">
        <v>406.56</v>
      </c>
      <c r="I267" s="142"/>
      <c r="J267" s="143">
        <f>ROUND(I267*H267,2)</f>
        <v>0</v>
      </c>
      <c r="K267" s="144"/>
      <c r="L267" s="32"/>
      <c r="M267" s="145" t="s">
        <v>1</v>
      </c>
      <c r="N267" s="146" t="s">
        <v>39</v>
      </c>
      <c r="P267" s="147">
        <f>O267*H267</f>
        <v>0</v>
      </c>
      <c r="Q267" s="147">
        <v>0.23</v>
      </c>
      <c r="R267" s="147">
        <f>Q267*H267</f>
        <v>93.508800000000008</v>
      </c>
      <c r="S267" s="147">
        <v>0</v>
      </c>
      <c r="T267" s="148">
        <f>S267*H267</f>
        <v>0</v>
      </c>
      <c r="AR267" s="149" t="s">
        <v>247</v>
      </c>
      <c r="AT267" s="149" t="s">
        <v>243</v>
      </c>
      <c r="AU267" s="149" t="s">
        <v>86</v>
      </c>
      <c r="AY267" s="17" t="s">
        <v>241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86</v>
      </c>
      <c r="BK267" s="150">
        <f>ROUND(I267*H267,2)</f>
        <v>0</v>
      </c>
      <c r="BL267" s="17" t="s">
        <v>247</v>
      </c>
      <c r="BM267" s="149" t="s">
        <v>5337</v>
      </c>
    </row>
    <row r="268" spans="2:65" s="12" customFormat="1" ht="12">
      <c r="B268" s="151"/>
      <c r="D268" s="152" t="s">
        <v>249</v>
      </c>
      <c r="E268" s="153" t="s">
        <v>1</v>
      </c>
      <c r="F268" s="154" t="s">
        <v>5280</v>
      </c>
      <c r="H268" s="155">
        <v>185.64</v>
      </c>
      <c r="I268" s="156"/>
      <c r="L268" s="151"/>
      <c r="M268" s="157"/>
      <c r="T268" s="158"/>
      <c r="AT268" s="153" t="s">
        <v>249</v>
      </c>
      <c r="AU268" s="153" t="s">
        <v>86</v>
      </c>
      <c r="AV268" s="12" t="s">
        <v>86</v>
      </c>
      <c r="AW268" s="12" t="s">
        <v>30</v>
      </c>
      <c r="AX268" s="12" t="s">
        <v>73</v>
      </c>
      <c r="AY268" s="153" t="s">
        <v>241</v>
      </c>
    </row>
    <row r="269" spans="2:65" s="12" customFormat="1" ht="12">
      <c r="B269" s="151"/>
      <c r="D269" s="152" t="s">
        <v>249</v>
      </c>
      <c r="E269" s="153" t="s">
        <v>1</v>
      </c>
      <c r="F269" s="154" t="s">
        <v>5281</v>
      </c>
      <c r="H269" s="155">
        <v>51.68</v>
      </c>
      <c r="I269" s="156"/>
      <c r="L269" s="151"/>
      <c r="M269" s="157"/>
      <c r="T269" s="158"/>
      <c r="AT269" s="153" t="s">
        <v>249</v>
      </c>
      <c r="AU269" s="153" t="s">
        <v>86</v>
      </c>
      <c r="AV269" s="12" t="s">
        <v>86</v>
      </c>
      <c r="AW269" s="12" t="s">
        <v>30</v>
      </c>
      <c r="AX269" s="12" t="s">
        <v>73</v>
      </c>
      <c r="AY269" s="153" t="s">
        <v>241</v>
      </c>
    </row>
    <row r="270" spans="2:65" s="12" customFormat="1" ht="12">
      <c r="B270" s="151"/>
      <c r="D270" s="152" t="s">
        <v>249</v>
      </c>
      <c r="E270" s="153" t="s">
        <v>1</v>
      </c>
      <c r="F270" s="154" t="s">
        <v>5282</v>
      </c>
      <c r="H270" s="155">
        <v>38.340000000000003</v>
      </c>
      <c r="I270" s="156"/>
      <c r="L270" s="151"/>
      <c r="M270" s="157"/>
      <c r="T270" s="158"/>
      <c r="AT270" s="153" t="s">
        <v>249</v>
      </c>
      <c r="AU270" s="153" t="s">
        <v>86</v>
      </c>
      <c r="AV270" s="12" t="s">
        <v>86</v>
      </c>
      <c r="AW270" s="12" t="s">
        <v>30</v>
      </c>
      <c r="AX270" s="12" t="s">
        <v>73</v>
      </c>
      <c r="AY270" s="153" t="s">
        <v>241</v>
      </c>
    </row>
    <row r="271" spans="2:65" s="14" customFormat="1" ht="12">
      <c r="B271" s="166"/>
      <c r="D271" s="152" t="s">
        <v>249</v>
      </c>
      <c r="E271" s="167" t="s">
        <v>1</v>
      </c>
      <c r="F271" s="168" t="s">
        <v>5283</v>
      </c>
      <c r="H271" s="169">
        <v>275.65999999999997</v>
      </c>
      <c r="I271" s="170"/>
      <c r="L271" s="166"/>
      <c r="M271" s="171"/>
      <c r="T271" s="172"/>
      <c r="AT271" s="167" t="s">
        <v>249</v>
      </c>
      <c r="AU271" s="167" t="s">
        <v>86</v>
      </c>
      <c r="AV271" s="14" t="s">
        <v>258</v>
      </c>
      <c r="AW271" s="14" t="s">
        <v>30</v>
      </c>
      <c r="AX271" s="14" t="s">
        <v>73</v>
      </c>
      <c r="AY271" s="167" t="s">
        <v>241</v>
      </c>
    </row>
    <row r="272" spans="2:65" s="12" customFormat="1" ht="12">
      <c r="B272" s="151"/>
      <c r="D272" s="152" t="s">
        <v>249</v>
      </c>
      <c r="E272" s="153" t="s">
        <v>1</v>
      </c>
      <c r="F272" s="154" t="s">
        <v>5284</v>
      </c>
      <c r="H272" s="155">
        <v>110</v>
      </c>
      <c r="I272" s="156"/>
      <c r="L272" s="151"/>
      <c r="M272" s="157"/>
      <c r="T272" s="158"/>
      <c r="AT272" s="153" t="s">
        <v>249</v>
      </c>
      <c r="AU272" s="153" t="s">
        <v>86</v>
      </c>
      <c r="AV272" s="12" t="s">
        <v>86</v>
      </c>
      <c r="AW272" s="12" t="s">
        <v>30</v>
      </c>
      <c r="AX272" s="12" t="s">
        <v>73</v>
      </c>
      <c r="AY272" s="153" t="s">
        <v>241</v>
      </c>
    </row>
    <row r="273" spans="2:65" s="12" customFormat="1" ht="12">
      <c r="B273" s="151"/>
      <c r="D273" s="152" t="s">
        <v>249</v>
      </c>
      <c r="E273" s="153" t="s">
        <v>1</v>
      </c>
      <c r="F273" s="154" t="s">
        <v>5285</v>
      </c>
      <c r="H273" s="155">
        <v>20.9</v>
      </c>
      <c r="I273" s="156"/>
      <c r="L273" s="151"/>
      <c r="M273" s="157"/>
      <c r="T273" s="158"/>
      <c r="AT273" s="153" t="s">
        <v>249</v>
      </c>
      <c r="AU273" s="153" t="s">
        <v>86</v>
      </c>
      <c r="AV273" s="12" t="s">
        <v>86</v>
      </c>
      <c r="AW273" s="12" t="s">
        <v>30</v>
      </c>
      <c r="AX273" s="12" t="s">
        <v>73</v>
      </c>
      <c r="AY273" s="153" t="s">
        <v>241</v>
      </c>
    </row>
    <row r="274" spans="2:65" s="14" customFormat="1" ht="12">
      <c r="B274" s="166"/>
      <c r="D274" s="152" t="s">
        <v>249</v>
      </c>
      <c r="E274" s="167" t="s">
        <v>1</v>
      </c>
      <c r="F274" s="168" t="s">
        <v>5224</v>
      </c>
      <c r="H274" s="169">
        <v>130.9</v>
      </c>
      <c r="I274" s="170"/>
      <c r="L274" s="166"/>
      <c r="M274" s="171"/>
      <c r="T274" s="172"/>
      <c r="AT274" s="167" t="s">
        <v>249</v>
      </c>
      <c r="AU274" s="167" t="s">
        <v>86</v>
      </c>
      <c r="AV274" s="14" t="s">
        <v>258</v>
      </c>
      <c r="AW274" s="14" t="s">
        <v>30</v>
      </c>
      <c r="AX274" s="14" t="s">
        <v>73</v>
      </c>
      <c r="AY274" s="167" t="s">
        <v>241</v>
      </c>
    </row>
    <row r="275" spans="2:65" s="13" customFormat="1" ht="12">
      <c r="B275" s="159"/>
      <c r="D275" s="152" t="s">
        <v>249</v>
      </c>
      <c r="E275" s="160" t="s">
        <v>1</v>
      </c>
      <c r="F275" s="161" t="s">
        <v>5338</v>
      </c>
      <c r="H275" s="162">
        <v>406.55999999999995</v>
      </c>
      <c r="I275" s="163"/>
      <c r="L275" s="159"/>
      <c r="M275" s="164"/>
      <c r="T275" s="165"/>
      <c r="AT275" s="160" t="s">
        <v>249</v>
      </c>
      <c r="AU275" s="160" t="s">
        <v>86</v>
      </c>
      <c r="AV275" s="13" t="s">
        <v>247</v>
      </c>
      <c r="AW275" s="13" t="s">
        <v>30</v>
      </c>
      <c r="AX275" s="13" t="s">
        <v>80</v>
      </c>
      <c r="AY275" s="160" t="s">
        <v>241</v>
      </c>
    </row>
    <row r="276" spans="2:65" s="1" customFormat="1" ht="24.25" customHeight="1">
      <c r="B276" s="32"/>
      <c r="C276" s="137" t="s">
        <v>399</v>
      </c>
      <c r="D276" s="137" t="s">
        <v>243</v>
      </c>
      <c r="E276" s="138" t="s">
        <v>616</v>
      </c>
      <c r="F276" s="139" t="s">
        <v>617</v>
      </c>
      <c r="G276" s="140" t="s">
        <v>246</v>
      </c>
      <c r="H276" s="141">
        <v>406.56</v>
      </c>
      <c r="I276" s="142"/>
      <c r="J276" s="143">
        <f>ROUND(I276*H276,2)</f>
        <v>0</v>
      </c>
      <c r="K276" s="144"/>
      <c r="L276" s="32"/>
      <c r="M276" s="145" t="s">
        <v>1</v>
      </c>
      <c r="N276" s="146" t="s">
        <v>39</v>
      </c>
      <c r="P276" s="147">
        <f>O276*H276</f>
        <v>0</v>
      </c>
      <c r="Q276" s="147">
        <v>0.57499999999999996</v>
      </c>
      <c r="R276" s="147">
        <f>Q276*H276</f>
        <v>233.77199999999999</v>
      </c>
      <c r="S276" s="147">
        <v>0</v>
      </c>
      <c r="T276" s="148">
        <f>S276*H276</f>
        <v>0</v>
      </c>
      <c r="AR276" s="149" t="s">
        <v>247</v>
      </c>
      <c r="AT276" s="149" t="s">
        <v>243</v>
      </c>
      <c r="AU276" s="149" t="s">
        <v>86</v>
      </c>
      <c r="AY276" s="17" t="s">
        <v>241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86</v>
      </c>
      <c r="BK276" s="150">
        <f>ROUND(I276*H276,2)</f>
        <v>0</v>
      </c>
      <c r="BL276" s="17" t="s">
        <v>247</v>
      </c>
      <c r="BM276" s="149" t="s">
        <v>5339</v>
      </c>
    </row>
    <row r="277" spans="2:65" s="12" customFormat="1" ht="12">
      <c r="B277" s="151"/>
      <c r="D277" s="152" t="s">
        <v>249</v>
      </c>
      <c r="E277" s="153" t="s">
        <v>1</v>
      </c>
      <c r="F277" s="154" t="s">
        <v>5280</v>
      </c>
      <c r="H277" s="155">
        <v>185.64</v>
      </c>
      <c r="I277" s="156"/>
      <c r="L277" s="151"/>
      <c r="M277" s="157"/>
      <c r="T277" s="158"/>
      <c r="AT277" s="153" t="s">
        <v>249</v>
      </c>
      <c r="AU277" s="153" t="s">
        <v>86</v>
      </c>
      <c r="AV277" s="12" t="s">
        <v>86</v>
      </c>
      <c r="AW277" s="12" t="s">
        <v>30</v>
      </c>
      <c r="AX277" s="12" t="s">
        <v>73</v>
      </c>
      <c r="AY277" s="153" t="s">
        <v>241</v>
      </c>
    </row>
    <row r="278" spans="2:65" s="12" customFormat="1" ht="12">
      <c r="B278" s="151"/>
      <c r="D278" s="152" t="s">
        <v>249</v>
      </c>
      <c r="E278" s="153" t="s">
        <v>1</v>
      </c>
      <c r="F278" s="154" t="s">
        <v>5281</v>
      </c>
      <c r="H278" s="155">
        <v>51.68</v>
      </c>
      <c r="I278" s="156"/>
      <c r="L278" s="151"/>
      <c r="M278" s="157"/>
      <c r="T278" s="158"/>
      <c r="AT278" s="153" t="s">
        <v>249</v>
      </c>
      <c r="AU278" s="153" t="s">
        <v>86</v>
      </c>
      <c r="AV278" s="12" t="s">
        <v>86</v>
      </c>
      <c r="AW278" s="12" t="s">
        <v>30</v>
      </c>
      <c r="AX278" s="12" t="s">
        <v>73</v>
      </c>
      <c r="AY278" s="153" t="s">
        <v>241</v>
      </c>
    </row>
    <row r="279" spans="2:65" s="12" customFormat="1" ht="12">
      <c r="B279" s="151"/>
      <c r="D279" s="152" t="s">
        <v>249</v>
      </c>
      <c r="E279" s="153" t="s">
        <v>1</v>
      </c>
      <c r="F279" s="154" t="s">
        <v>5282</v>
      </c>
      <c r="H279" s="155">
        <v>38.340000000000003</v>
      </c>
      <c r="I279" s="156"/>
      <c r="L279" s="151"/>
      <c r="M279" s="157"/>
      <c r="T279" s="158"/>
      <c r="AT279" s="153" t="s">
        <v>249</v>
      </c>
      <c r="AU279" s="153" t="s">
        <v>86</v>
      </c>
      <c r="AV279" s="12" t="s">
        <v>86</v>
      </c>
      <c r="AW279" s="12" t="s">
        <v>30</v>
      </c>
      <c r="AX279" s="12" t="s">
        <v>73</v>
      </c>
      <c r="AY279" s="153" t="s">
        <v>241</v>
      </c>
    </row>
    <row r="280" spans="2:65" s="14" customFormat="1" ht="12">
      <c r="B280" s="166"/>
      <c r="D280" s="152" t="s">
        <v>249</v>
      </c>
      <c r="E280" s="167" t="s">
        <v>1</v>
      </c>
      <c r="F280" s="168" t="s">
        <v>5283</v>
      </c>
      <c r="H280" s="169">
        <v>275.65999999999997</v>
      </c>
      <c r="I280" s="170"/>
      <c r="L280" s="166"/>
      <c r="M280" s="171"/>
      <c r="T280" s="172"/>
      <c r="AT280" s="167" t="s">
        <v>249</v>
      </c>
      <c r="AU280" s="167" t="s">
        <v>86</v>
      </c>
      <c r="AV280" s="14" t="s">
        <v>258</v>
      </c>
      <c r="AW280" s="14" t="s">
        <v>30</v>
      </c>
      <c r="AX280" s="14" t="s">
        <v>73</v>
      </c>
      <c r="AY280" s="167" t="s">
        <v>241</v>
      </c>
    </row>
    <row r="281" spans="2:65" s="12" customFormat="1" ht="12">
      <c r="B281" s="151"/>
      <c r="D281" s="152" t="s">
        <v>249</v>
      </c>
      <c r="E281" s="153" t="s">
        <v>1</v>
      </c>
      <c r="F281" s="154" t="s">
        <v>5284</v>
      </c>
      <c r="H281" s="155">
        <v>110</v>
      </c>
      <c r="I281" s="156"/>
      <c r="L281" s="151"/>
      <c r="M281" s="157"/>
      <c r="T281" s="158"/>
      <c r="AT281" s="153" t="s">
        <v>249</v>
      </c>
      <c r="AU281" s="153" t="s">
        <v>86</v>
      </c>
      <c r="AV281" s="12" t="s">
        <v>86</v>
      </c>
      <c r="AW281" s="12" t="s">
        <v>30</v>
      </c>
      <c r="AX281" s="12" t="s">
        <v>73</v>
      </c>
      <c r="AY281" s="153" t="s">
        <v>241</v>
      </c>
    </row>
    <row r="282" spans="2:65" s="12" customFormat="1" ht="12">
      <c r="B282" s="151"/>
      <c r="D282" s="152" t="s">
        <v>249</v>
      </c>
      <c r="E282" s="153" t="s">
        <v>1</v>
      </c>
      <c r="F282" s="154" t="s">
        <v>5285</v>
      </c>
      <c r="H282" s="155">
        <v>20.9</v>
      </c>
      <c r="I282" s="156"/>
      <c r="L282" s="151"/>
      <c r="M282" s="157"/>
      <c r="T282" s="158"/>
      <c r="AT282" s="153" t="s">
        <v>249</v>
      </c>
      <c r="AU282" s="153" t="s">
        <v>86</v>
      </c>
      <c r="AV282" s="12" t="s">
        <v>86</v>
      </c>
      <c r="AW282" s="12" t="s">
        <v>30</v>
      </c>
      <c r="AX282" s="12" t="s">
        <v>73</v>
      </c>
      <c r="AY282" s="153" t="s">
        <v>241</v>
      </c>
    </row>
    <row r="283" spans="2:65" s="14" customFormat="1" ht="12">
      <c r="B283" s="166"/>
      <c r="D283" s="152" t="s">
        <v>249</v>
      </c>
      <c r="E283" s="167" t="s">
        <v>1</v>
      </c>
      <c r="F283" s="168" t="s">
        <v>5224</v>
      </c>
      <c r="H283" s="169">
        <v>130.9</v>
      </c>
      <c r="I283" s="170"/>
      <c r="L283" s="166"/>
      <c r="M283" s="171"/>
      <c r="T283" s="172"/>
      <c r="AT283" s="167" t="s">
        <v>249</v>
      </c>
      <c r="AU283" s="167" t="s">
        <v>86</v>
      </c>
      <c r="AV283" s="14" t="s">
        <v>258</v>
      </c>
      <c r="AW283" s="14" t="s">
        <v>30</v>
      </c>
      <c r="AX283" s="14" t="s">
        <v>73</v>
      </c>
      <c r="AY283" s="167" t="s">
        <v>241</v>
      </c>
    </row>
    <row r="284" spans="2:65" s="13" customFormat="1" ht="12">
      <c r="B284" s="159"/>
      <c r="D284" s="152" t="s">
        <v>249</v>
      </c>
      <c r="E284" s="160" t="s">
        <v>1</v>
      </c>
      <c r="F284" s="161" t="s">
        <v>5340</v>
      </c>
      <c r="H284" s="162">
        <v>406.55999999999995</v>
      </c>
      <c r="I284" s="163"/>
      <c r="L284" s="159"/>
      <c r="M284" s="164"/>
      <c r="T284" s="165"/>
      <c r="AT284" s="160" t="s">
        <v>249</v>
      </c>
      <c r="AU284" s="160" t="s">
        <v>86</v>
      </c>
      <c r="AV284" s="13" t="s">
        <v>247</v>
      </c>
      <c r="AW284" s="13" t="s">
        <v>30</v>
      </c>
      <c r="AX284" s="13" t="s">
        <v>80</v>
      </c>
      <c r="AY284" s="160" t="s">
        <v>241</v>
      </c>
    </row>
    <row r="285" spans="2:65" s="1" customFormat="1" ht="24.25" customHeight="1">
      <c r="B285" s="32"/>
      <c r="C285" s="137" t="s">
        <v>405</v>
      </c>
      <c r="D285" s="137" t="s">
        <v>243</v>
      </c>
      <c r="E285" s="138" t="s">
        <v>608</v>
      </c>
      <c r="F285" s="139" t="s">
        <v>609</v>
      </c>
      <c r="G285" s="140" t="s">
        <v>246</v>
      </c>
      <c r="H285" s="141">
        <v>406.56</v>
      </c>
      <c r="I285" s="142"/>
      <c r="J285" s="143">
        <f>ROUND(I285*H285,2)</f>
        <v>0</v>
      </c>
      <c r="K285" s="144"/>
      <c r="L285" s="32"/>
      <c r="M285" s="145" t="s">
        <v>1</v>
      </c>
      <c r="N285" s="146" t="s">
        <v>39</v>
      </c>
      <c r="P285" s="147">
        <f>O285*H285</f>
        <v>0</v>
      </c>
      <c r="Q285" s="147">
        <v>0.106</v>
      </c>
      <c r="R285" s="147">
        <f>Q285*H285</f>
        <v>43.095359999999999</v>
      </c>
      <c r="S285" s="147">
        <v>0</v>
      </c>
      <c r="T285" s="148">
        <f>S285*H285</f>
        <v>0</v>
      </c>
      <c r="AR285" s="149" t="s">
        <v>247</v>
      </c>
      <c r="AT285" s="149" t="s">
        <v>243</v>
      </c>
      <c r="AU285" s="149" t="s">
        <v>86</v>
      </c>
      <c r="AY285" s="17" t="s">
        <v>241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86</v>
      </c>
      <c r="BK285" s="150">
        <f>ROUND(I285*H285,2)</f>
        <v>0</v>
      </c>
      <c r="BL285" s="17" t="s">
        <v>247</v>
      </c>
      <c r="BM285" s="149" t="s">
        <v>5341</v>
      </c>
    </row>
    <row r="286" spans="2:65" s="12" customFormat="1" ht="12">
      <c r="B286" s="151"/>
      <c r="D286" s="152" t="s">
        <v>249</v>
      </c>
      <c r="E286" s="153" t="s">
        <v>1</v>
      </c>
      <c r="F286" s="154" t="s">
        <v>5280</v>
      </c>
      <c r="H286" s="155">
        <v>185.64</v>
      </c>
      <c r="I286" s="156"/>
      <c r="L286" s="151"/>
      <c r="M286" s="157"/>
      <c r="T286" s="158"/>
      <c r="AT286" s="153" t="s">
        <v>249</v>
      </c>
      <c r="AU286" s="153" t="s">
        <v>86</v>
      </c>
      <c r="AV286" s="12" t="s">
        <v>86</v>
      </c>
      <c r="AW286" s="12" t="s">
        <v>30</v>
      </c>
      <c r="AX286" s="12" t="s">
        <v>73</v>
      </c>
      <c r="AY286" s="153" t="s">
        <v>241</v>
      </c>
    </row>
    <row r="287" spans="2:65" s="12" customFormat="1" ht="12">
      <c r="B287" s="151"/>
      <c r="D287" s="152" t="s">
        <v>249</v>
      </c>
      <c r="E287" s="153" t="s">
        <v>1</v>
      </c>
      <c r="F287" s="154" t="s">
        <v>5281</v>
      </c>
      <c r="H287" s="155">
        <v>51.68</v>
      </c>
      <c r="I287" s="156"/>
      <c r="L287" s="151"/>
      <c r="M287" s="157"/>
      <c r="T287" s="158"/>
      <c r="AT287" s="153" t="s">
        <v>249</v>
      </c>
      <c r="AU287" s="153" t="s">
        <v>86</v>
      </c>
      <c r="AV287" s="12" t="s">
        <v>86</v>
      </c>
      <c r="AW287" s="12" t="s">
        <v>30</v>
      </c>
      <c r="AX287" s="12" t="s">
        <v>73</v>
      </c>
      <c r="AY287" s="153" t="s">
        <v>241</v>
      </c>
    </row>
    <row r="288" spans="2:65" s="12" customFormat="1" ht="12">
      <c r="B288" s="151"/>
      <c r="D288" s="152" t="s">
        <v>249</v>
      </c>
      <c r="E288" s="153" t="s">
        <v>1</v>
      </c>
      <c r="F288" s="154" t="s">
        <v>5282</v>
      </c>
      <c r="H288" s="155">
        <v>38.340000000000003</v>
      </c>
      <c r="I288" s="156"/>
      <c r="L288" s="151"/>
      <c r="M288" s="157"/>
      <c r="T288" s="158"/>
      <c r="AT288" s="153" t="s">
        <v>249</v>
      </c>
      <c r="AU288" s="153" t="s">
        <v>86</v>
      </c>
      <c r="AV288" s="12" t="s">
        <v>86</v>
      </c>
      <c r="AW288" s="12" t="s">
        <v>30</v>
      </c>
      <c r="AX288" s="12" t="s">
        <v>73</v>
      </c>
      <c r="AY288" s="153" t="s">
        <v>241</v>
      </c>
    </row>
    <row r="289" spans="2:65" s="14" customFormat="1" ht="12">
      <c r="B289" s="166"/>
      <c r="D289" s="152" t="s">
        <v>249</v>
      </c>
      <c r="E289" s="167" t="s">
        <v>1</v>
      </c>
      <c r="F289" s="168" t="s">
        <v>5283</v>
      </c>
      <c r="H289" s="169">
        <v>275.65999999999997</v>
      </c>
      <c r="I289" s="170"/>
      <c r="L289" s="166"/>
      <c r="M289" s="171"/>
      <c r="T289" s="172"/>
      <c r="AT289" s="167" t="s">
        <v>249</v>
      </c>
      <c r="AU289" s="167" t="s">
        <v>86</v>
      </c>
      <c r="AV289" s="14" t="s">
        <v>258</v>
      </c>
      <c r="AW289" s="14" t="s">
        <v>30</v>
      </c>
      <c r="AX289" s="14" t="s">
        <v>73</v>
      </c>
      <c r="AY289" s="167" t="s">
        <v>241</v>
      </c>
    </row>
    <row r="290" spans="2:65" s="12" customFormat="1" ht="12">
      <c r="B290" s="151"/>
      <c r="D290" s="152" t="s">
        <v>249</v>
      </c>
      <c r="E290" s="153" t="s">
        <v>1</v>
      </c>
      <c r="F290" s="154" t="s">
        <v>5284</v>
      </c>
      <c r="H290" s="155">
        <v>110</v>
      </c>
      <c r="I290" s="156"/>
      <c r="L290" s="151"/>
      <c r="M290" s="157"/>
      <c r="T290" s="158"/>
      <c r="AT290" s="153" t="s">
        <v>249</v>
      </c>
      <c r="AU290" s="153" t="s">
        <v>86</v>
      </c>
      <c r="AV290" s="12" t="s">
        <v>86</v>
      </c>
      <c r="AW290" s="12" t="s">
        <v>30</v>
      </c>
      <c r="AX290" s="12" t="s">
        <v>73</v>
      </c>
      <c r="AY290" s="153" t="s">
        <v>241</v>
      </c>
    </row>
    <row r="291" spans="2:65" s="12" customFormat="1" ht="12">
      <c r="B291" s="151"/>
      <c r="D291" s="152" t="s">
        <v>249</v>
      </c>
      <c r="E291" s="153" t="s">
        <v>1</v>
      </c>
      <c r="F291" s="154" t="s">
        <v>5285</v>
      </c>
      <c r="H291" s="155">
        <v>20.9</v>
      </c>
      <c r="I291" s="156"/>
      <c r="L291" s="151"/>
      <c r="M291" s="157"/>
      <c r="T291" s="158"/>
      <c r="AT291" s="153" t="s">
        <v>249</v>
      </c>
      <c r="AU291" s="153" t="s">
        <v>86</v>
      </c>
      <c r="AV291" s="12" t="s">
        <v>86</v>
      </c>
      <c r="AW291" s="12" t="s">
        <v>30</v>
      </c>
      <c r="AX291" s="12" t="s">
        <v>73</v>
      </c>
      <c r="AY291" s="153" t="s">
        <v>241</v>
      </c>
    </row>
    <row r="292" spans="2:65" s="14" customFormat="1" ht="12">
      <c r="B292" s="166"/>
      <c r="D292" s="152" t="s">
        <v>249</v>
      </c>
      <c r="E292" s="167" t="s">
        <v>1</v>
      </c>
      <c r="F292" s="168" t="s">
        <v>5224</v>
      </c>
      <c r="H292" s="169">
        <v>130.9</v>
      </c>
      <c r="I292" s="170"/>
      <c r="L292" s="166"/>
      <c r="M292" s="171"/>
      <c r="T292" s="172"/>
      <c r="AT292" s="167" t="s">
        <v>249</v>
      </c>
      <c r="AU292" s="167" t="s">
        <v>86</v>
      </c>
      <c r="AV292" s="14" t="s">
        <v>258</v>
      </c>
      <c r="AW292" s="14" t="s">
        <v>30</v>
      </c>
      <c r="AX292" s="14" t="s">
        <v>73</v>
      </c>
      <c r="AY292" s="167" t="s">
        <v>241</v>
      </c>
    </row>
    <row r="293" spans="2:65" s="13" customFormat="1" ht="12">
      <c r="B293" s="159"/>
      <c r="D293" s="152" t="s">
        <v>249</v>
      </c>
      <c r="E293" s="160" t="s">
        <v>1</v>
      </c>
      <c r="F293" s="161" t="s">
        <v>251</v>
      </c>
      <c r="H293" s="162">
        <v>406.55999999999995</v>
      </c>
      <c r="I293" s="163"/>
      <c r="L293" s="159"/>
      <c r="M293" s="164"/>
      <c r="T293" s="165"/>
      <c r="AT293" s="160" t="s">
        <v>249</v>
      </c>
      <c r="AU293" s="160" t="s">
        <v>86</v>
      </c>
      <c r="AV293" s="13" t="s">
        <v>247</v>
      </c>
      <c r="AW293" s="13" t="s">
        <v>30</v>
      </c>
      <c r="AX293" s="13" t="s">
        <v>80</v>
      </c>
      <c r="AY293" s="160" t="s">
        <v>241</v>
      </c>
    </row>
    <row r="294" spans="2:65" s="1" customFormat="1" ht="33" customHeight="1">
      <c r="B294" s="32"/>
      <c r="C294" s="137" t="s">
        <v>410</v>
      </c>
      <c r="D294" s="137" t="s">
        <v>243</v>
      </c>
      <c r="E294" s="138" t="s">
        <v>5342</v>
      </c>
      <c r="F294" s="139" t="s">
        <v>5343</v>
      </c>
      <c r="G294" s="140" t="s">
        <v>246</v>
      </c>
      <c r="H294" s="141">
        <v>275.66000000000003</v>
      </c>
      <c r="I294" s="142"/>
      <c r="J294" s="143">
        <f>ROUND(I294*H294,2)</f>
        <v>0</v>
      </c>
      <c r="K294" s="144"/>
      <c r="L294" s="32"/>
      <c r="M294" s="145" t="s">
        <v>1</v>
      </c>
      <c r="N294" s="146" t="s">
        <v>39</v>
      </c>
      <c r="P294" s="147">
        <f>O294*H294</f>
        <v>0</v>
      </c>
      <c r="Q294" s="147">
        <v>9.0620000000000006E-2</v>
      </c>
      <c r="R294" s="147">
        <f>Q294*H294</f>
        <v>24.980309200000004</v>
      </c>
      <c r="S294" s="147">
        <v>0</v>
      </c>
      <c r="T294" s="148">
        <f>S294*H294</f>
        <v>0</v>
      </c>
      <c r="AR294" s="149" t="s">
        <v>247</v>
      </c>
      <c r="AT294" s="149" t="s">
        <v>243</v>
      </c>
      <c r="AU294" s="149" t="s">
        <v>86</v>
      </c>
      <c r="AY294" s="17" t="s">
        <v>241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86</v>
      </c>
      <c r="BK294" s="150">
        <f>ROUND(I294*H294,2)</f>
        <v>0</v>
      </c>
      <c r="BL294" s="17" t="s">
        <v>247</v>
      </c>
      <c r="BM294" s="149" t="s">
        <v>5344</v>
      </c>
    </row>
    <row r="295" spans="2:65" s="12" customFormat="1" ht="12">
      <c r="B295" s="151"/>
      <c r="D295" s="152" t="s">
        <v>249</v>
      </c>
      <c r="E295" s="153" t="s">
        <v>1</v>
      </c>
      <c r="F295" s="154" t="s">
        <v>5280</v>
      </c>
      <c r="H295" s="155">
        <v>185.64</v>
      </c>
      <c r="I295" s="156"/>
      <c r="L295" s="151"/>
      <c r="M295" s="157"/>
      <c r="T295" s="158"/>
      <c r="AT295" s="153" t="s">
        <v>249</v>
      </c>
      <c r="AU295" s="153" t="s">
        <v>86</v>
      </c>
      <c r="AV295" s="12" t="s">
        <v>86</v>
      </c>
      <c r="AW295" s="12" t="s">
        <v>30</v>
      </c>
      <c r="AX295" s="12" t="s">
        <v>73</v>
      </c>
      <c r="AY295" s="153" t="s">
        <v>241</v>
      </c>
    </row>
    <row r="296" spans="2:65" s="12" customFormat="1" ht="12">
      <c r="B296" s="151"/>
      <c r="D296" s="152" t="s">
        <v>249</v>
      </c>
      <c r="E296" s="153" t="s">
        <v>1</v>
      </c>
      <c r="F296" s="154" t="s">
        <v>5281</v>
      </c>
      <c r="H296" s="155">
        <v>51.68</v>
      </c>
      <c r="I296" s="156"/>
      <c r="L296" s="151"/>
      <c r="M296" s="157"/>
      <c r="T296" s="158"/>
      <c r="AT296" s="153" t="s">
        <v>249</v>
      </c>
      <c r="AU296" s="153" t="s">
        <v>86</v>
      </c>
      <c r="AV296" s="12" t="s">
        <v>86</v>
      </c>
      <c r="AW296" s="12" t="s">
        <v>30</v>
      </c>
      <c r="AX296" s="12" t="s">
        <v>73</v>
      </c>
      <c r="AY296" s="153" t="s">
        <v>241</v>
      </c>
    </row>
    <row r="297" spans="2:65" s="12" customFormat="1" ht="12">
      <c r="B297" s="151"/>
      <c r="D297" s="152" t="s">
        <v>249</v>
      </c>
      <c r="E297" s="153" t="s">
        <v>1</v>
      </c>
      <c r="F297" s="154" t="s">
        <v>5282</v>
      </c>
      <c r="H297" s="155">
        <v>38.340000000000003</v>
      </c>
      <c r="I297" s="156"/>
      <c r="L297" s="151"/>
      <c r="M297" s="157"/>
      <c r="T297" s="158"/>
      <c r="AT297" s="153" t="s">
        <v>249</v>
      </c>
      <c r="AU297" s="153" t="s">
        <v>86</v>
      </c>
      <c r="AV297" s="12" t="s">
        <v>86</v>
      </c>
      <c r="AW297" s="12" t="s">
        <v>30</v>
      </c>
      <c r="AX297" s="12" t="s">
        <v>73</v>
      </c>
      <c r="AY297" s="153" t="s">
        <v>241</v>
      </c>
    </row>
    <row r="298" spans="2:65" s="13" customFormat="1" ht="12">
      <c r="B298" s="159"/>
      <c r="D298" s="152" t="s">
        <v>249</v>
      </c>
      <c r="E298" s="160" t="s">
        <v>1</v>
      </c>
      <c r="F298" s="161" t="s">
        <v>251</v>
      </c>
      <c r="H298" s="162">
        <v>275.65999999999997</v>
      </c>
      <c r="I298" s="163"/>
      <c r="L298" s="159"/>
      <c r="M298" s="164"/>
      <c r="T298" s="165"/>
      <c r="AT298" s="160" t="s">
        <v>249</v>
      </c>
      <c r="AU298" s="160" t="s">
        <v>86</v>
      </c>
      <c r="AV298" s="13" t="s">
        <v>247</v>
      </c>
      <c r="AW298" s="13" t="s">
        <v>30</v>
      </c>
      <c r="AX298" s="13" t="s">
        <v>80</v>
      </c>
      <c r="AY298" s="160" t="s">
        <v>241</v>
      </c>
    </row>
    <row r="299" spans="2:65" s="1" customFormat="1" ht="24.25" customHeight="1">
      <c r="B299" s="32"/>
      <c r="C299" s="173" t="s">
        <v>415</v>
      </c>
      <c r="D299" s="173" t="s">
        <v>319</v>
      </c>
      <c r="E299" s="174" t="s">
        <v>5345</v>
      </c>
      <c r="F299" s="175" t="s">
        <v>5346</v>
      </c>
      <c r="G299" s="176" t="s">
        <v>246</v>
      </c>
      <c r="H299" s="177">
        <v>281.173</v>
      </c>
      <c r="I299" s="178"/>
      <c r="J299" s="179">
        <f>ROUND(I299*H299,2)</f>
        <v>0</v>
      </c>
      <c r="K299" s="180"/>
      <c r="L299" s="181"/>
      <c r="M299" s="182" t="s">
        <v>1</v>
      </c>
      <c r="N299" s="183" t="s">
        <v>39</v>
      </c>
      <c r="P299" s="147">
        <f>O299*H299</f>
        <v>0</v>
      </c>
      <c r="Q299" s="147">
        <v>0.152</v>
      </c>
      <c r="R299" s="147">
        <f>Q299*H299</f>
        <v>42.738295999999998</v>
      </c>
      <c r="S299" s="147">
        <v>0</v>
      </c>
      <c r="T299" s="148">
        <f>S299*H299</f>
        <v>0</v>
      </c>
      <c r="AR299" s="149" t="s">
        <v>285</v>
      </c>
      <c r="AT299" s="149" t="s">
        <v>319</v>
      </c>
      <c r="AU299" s="149" t="s">
        <v>86</v>
      </c>
      <c r="AY299" s="17" t="s">
        <v>241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86</v>
      </c>
      <c r="BK299" s="150">
        <f>ROUND(I299*H299,2)</f>
        <v>0</v>
      </c>
      <c r="BL299" s="17" t="s">
        <v>247</v>
      </c>
      <c r="BM299" s="149" t="s">
        <v>5347</v>
      </c>
    </row>
    <row r="300" spans="2:65" s="12" customFormat="1" ht="12">
      <c r="B300" s="151"/>
      <c r="D300" s="152" t="s">
        <v>249</v>
      </c>
      <c r="E300" s="153" t="s">
        <v>1</v>
      </c>
      <c r="F300" s="154" t="s">
        <v>5348</v>
      </c>
      <c r="H300" s="155">
        <v>281.173</v>
      </c>
      <c r="I300" s="156"/>
      <c r="L300" s="151"/>
      <c r="M300" s="157"/>
      <c r="T300" s="158"/>
      <c r="AT300" s="153" t="s">
        <v>249</v>
      </c>
      <c r="AU300" s="153" t="s">
        <v>86</v>
      </c>
      <c r="AV300" s="12" t="s">
        <v>86</v>
      </c>
      <c r="AW300" s="12" t="s">
        <v>30</v>
      </c>
      <c r="AX300" s="12" t="s">
        <v>80</v>
      </c>
      <c r="AY300" s="153" t="s">
        <v>241</v>
      </c>
    </row>
    <row r="301" spans="2:65" s="1" customFormat="1" ht="33" customHeight="1">
      <c r="B301" s="32"/>
      <c r="C301" s="137" t="s">
        <v>420</v>
      </c>
      <c r="D301" s="137" t="s">
        <v>243</v>
      </c>
      <c r="E301" s="138" t="s">
        <v>5349</v>
      </c>
      <c r="F301" s="139" t="s">
        <v>5350</v>
      </c>
      <c r="G301" s="140" t="s">
        <v>246</v>
      </c>
      <c r="H301" s="141">
        <v>130.9</v>
      </c>
      <c r="I301" s="142"/>
      <c r="J301" s="143">
        <f>ROUND(I301*H301,2)</f>
        <v>0</v>
      </c>
      <c r="K301" s="144"/>
      <c r="L301" s="32"/>
      <c r="M301" s="145" t="s">
        <v>1</v>
      </c>
      <c r="N301" s="146" t="s">
        <v>39</v>
      </c>
      <c r="P301" s="147">
        <f>O301*H301</f>
        <v>0</v>
      </c>
      <c r="Q301" s="147">
        <v>8.0030000000000004E-2</v>
      </c>
      <c r="R301" s="147">
        <f>Q301*H301</f>
        <v>10.475927</v>
      </c>
      <c r="S301" s="147">
        <v>0</v>
      </c>
      <c r="T301" s="148">
        <f>S301*H301</f>
        <v>0</v>
      </c>
      <c r="AR301" s="149" t="s">
        <v>247</v>
      </c>
      <c r="AT301" s="149" t="s">
        <v>243</v>
      </c>
      <c r="AU301" s="149" t="s">
        <v>86</v>
      </c>
      <c r="AY301" s="17" t="s">
        <v>241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86</v>
      </c>
      <c r="BK301" s="150">
        <f>ROUND(I301*H301,2)</f>
        <v>0</v>
      </c>
      <c r="BL301" s="17" t="s">
        <v>247</v>
      </c>
      <c r="BM301" s="149" t="s">
        <v>5351</v>
      </c>
    </row>
    <row r="302" spans="2:65" s="1" customFormat="1" ht="24.25" customHeight="1">
      <c r="B302" s="32"/>
      <c r="C302" s="173" t="s">
        <v>424</v>
      </c>
      <c r="D302" s="173" t="s">
        <v>319</v>
      </c>
      <c r="E302" s="174" t="s">
        <v>5352</v>
      </c>
      <c r="F302" s="175" t="s">
        <v>5353</v>
      </c>
      <c r="G302" s="176" t="s">
        <v>246</v>
      </c>
      <c r="H302" s="177">
        <v>133.518</v>
      </c>
      <c r="I302" s="178"/>
      <c r="J302" s="179">
        <f>ROUND(I302*H302,2)</f>
        <v>0</v>
      </c>
      <c r="K302" s="180"/>
      <c r="L302" s="181"/>
      <c r="M302" s="182" t="s">
        <v>1</v>
      </c>
      <c r="N302" s="183" t="s">
        <v>39</v>
      </c>
      <c r="P302" s="147">
        <f>O302*H302</f>
        <v>0</v>
      </c>
      <c r="Q302" s="147">
        <v>0.108</v>
      </c>
      <c r="R302" s="147">
        <f>Q302*H302</f>
        <v>14.419943999999999</v>
      </c>
      <c r="S302" s="147">
        <v>0</v>
      </c>
      <c r="T302" s="148">
        <f>S302*H302</f>
        <v>0</v>
      </c>
      <c r="AR302" s="149" t="s">
        <v>285</v>
      </c>
      <c r="AT302" s="149" t="s">
        <v>319</v>
      </c>
      <c r="AU302" s="149" t="s">
        <v>86</v>
      </c>
      <c r="AY302" s="17" t="s">
        <v>241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86</v>
      </c>
      <c r="BK302" s="150">
        <f>ROUND(I302*H302,2)</f>
        <v>0</v>
      </c>
      <c r="BL302" s="17" t="s">
        <v>247</v>
      </c>
      <c r="BM302" s="149" t="s">
        <v>5354</v>
      </c>
    </row>
    <row r="303" spans="2:65" s="12" customFormat="1" ht="12">
      <c r="B303" s="151"/>
      <c r="D303" s="152" t="s">
        <v>249</v>
      </c>
      <c r="E303" s="153" t="s">
        <v>1</v>
      </c>
      <c r="F303" s="154" t="s">
        <v>5355</v>
      </c>
      <c r="H303" s="155">
        <v>133.518</v>
      </c>
      <c r="I303" s="156"/>
      <c r="L303" s="151"/>
      <c r="M303" s="157"/>
      <c r="T303" s="158"/>
      <c r="AT303" s="153" t="s">
        <v>249</v>
      </c>
      <c r="AU303" s="153" t="s">
        <v>86</v>
      </c>
      <c r="AV303" s="12" t="s">
        <v>86</v>
      </c>
      <c r="AW303" s="12" t="s">
        <v>30</v>
      </c>
      <c r="AX303" s="12" t="s">
        <v>80</v>
      </c>
      <c r="AY303" s="153" t="s">
        <v>241</v>
      </c>
    </row>
    <row r="304" spans="2:65" s="11" customFormat="1" ht="22.75" customHeight="1">
      <c r="B304" s="125"/>
      <c r="D304" s="126" t="s">
        <v>72</v>
      </c>
      <c r="E304" s="135" t="s">
        <v>290</v>
      </c>
      <c r="F304" s="135" t="s">
        <v>934</v>
      </c>
      <c r="I304" s="128"/>
      <c r="J304" s="136">
        <f>BK304</f>
        <v>0</v>
      </c>
      <c r="L304" s="125"/>
      <c r="M304" s="130"/>
      <c r="P304" s="131">
        <f>SUM(P305:P322)</f>
        <v>0</v>
      </c>
      <c r="R304" s="131">
        <f>SUM(R305:R322)</f>
        <v>27.892554000000001</v>
      </c>
      <c r="T304" s="132">
        <f>SUM(T305:T322)</f>
        <v>0</v>
      </c>
      <c r="AR304" s="126" t="s">
        <v>80</v>
      </c>
      <c r="AT304" s="133" t="s">
        <v>72</v>
      </c>
      <c r="AU304" s="133" t="s">
        <v>80</v>
      </c>
      <c r="AY304" s="126" t="s">
        <v>241</v>
      </c>
      <c r="BK304" s="134">
        <f>SUM(BK305:BK322)</f>
        <v>0</v>
      </c>
    </row>
    <row r="305" spans="2:65" s="1" customFormat="1" ht="33" customHeight="1">
      <c r="B305" s="32"/>
      <c r="C305" s="137" t="s">
        <v>433</v>
      </c>
      <c r="D305" s="137" t="s">
        <v>243</v>
      </c>
      <c r="E305" s="138" t="s">
        <v>5356</v>
      </c>
      <c r="F305" s="139" t="s">
        <v>5357</v>
      </c>
      <c r="G305" s="140" t="s">
        <v>299</v>
      </c>
      <c r="H305" s="141">
        <v>109.8</v>
      </c>
      <c r="I305" s="142"/>
      <c r="J305" s="143">
        <f>ROUND(I305*H305,2)</f>
        <v>0</v>
      </c>
      <c r="K305" s="144"/>
      <c r="L305" s="32"/>
      <c r="M305" s="145" t="s">
        <v>1</v>
      </c>
      <c r="N305" s="146" t="s">
        <v>39</v>
      </c>
      <c r="P305" s="147">
        <f>O305*H305</f>
        <v>0</v>
      </c>
      <c r="Q305" s="147">
        <v>0.15540000000000001</v>
      </c>
      <c r="R305" s="147">
        <f>Q305*H305</f>
        <v>17.062920000000002</v>
      </c>
      <c r="S305" s="147">
        <v>0</v>
      </c>
      <c r="T305" s="148">
        <f>S305*H305</f>
        <v>0</v>
      </c>
      <c r="AR305" s="149" t="s">
        <v>247</v>
      </c>
      <c r="AT305" s="149" t="s">
        <v>243</v>
      </c>
      <c r="AU305" s="149" t="s">
        <v>86</v>
      </c>
      <c r="AY305" s="17" t="s">
        <v>241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86</v>
      </c>
      <c r="BK305" s="150">
        <f>ROUND(I305*H305,2)</f>
        <v>0</v>
      </c>
      <c r="BL305" s="17" t="s">
        <v>247</v>
      </c>
      <c r="BM305" s="149" t="s">
        <v>5358</v>
      </c>
    </row>
    <row r="306" spans="2:65" s="12" customFormat="1" ht="12">
      <c r="B306" s="151"/>
      <c r="D306" s="152" t="s">
        <v>249</v>
      </c>
      <c r="E306" s="153" t="s">
        <v>1</v>
      </c>
      <c r="F306" s="154" t="s">
        <v>5359</v>
      </c>
      <c r="H306" s="155">
        <v>15.2</v>
      </c>
      <c r="I306" s="156"/>
      <c r="L306" s="151"/>
      <c r="M306" s="157"/>
      <c r="T306" s="158"/>
      <c r="AT306" s="153" t="s">
        <v>249</v>
      </c>
      <c r="AU306" s="153" t="s">
        <v>86</v>
      </c>
      <c r="AV306" s="12" t="s">
        <v>86</v>
      </c>
      <c r="AW306" s="12" t="s">
        <v>30</v>
      </c>
      <c r="AX306" s="12" t="s">
        <v>73</v>
      </c>
      <c r="AY306" s="153" t="s">
        <v>241</v>
      </c>
    </row>
    <row r="307" spans="2:65" s="12" customFormat="1" ht="12">
      <c r="B307" s="151"/>
      <c r="D307" s="152" t="s">
        <v>249</v>
      </c>
      <c r="E307" s="153" t="s">
        <v>1</v>
      </c>
      <c r="F307" s="154" t="s">
        <v>5360</v>
      </c>
      <c r="H307" s="155">
        <v>6.8</v>
      </c>
      <c r="I307" s="156"/>
      <c r="L307" s="151"/>
      <c r="M307" s="157"/>
      <c r="T307" s="158"/>
      <c r="AT307" s="153" t="s">
        <v>249</v>
      </c>
      <c r="AU307" s="153" t="s">
        <v>86</v>
      </c>
      <c r="AV307" s="12" t="s">
        <v>86</v>
      </c>
      <c r="AW307" s="12" t="s">
        <v>30</v>
      </c>
      <c r="AX307" s="12" t="s">
        <v>73</v>
      </c>
      <c r="AY307" s="153" t="s">
        <v>241</v>
      </c>
    </row>
    <row r="308" spans="2:65" s="12" customFormat="1" ht="12">
      <c r="B308" s="151"/>
      <c r="D308" s="152" t="s">
        <v>249</v>
      </c>
      <c r="E308" s="153" t="s">
        <v>1</v>
      </c>
      <c r="F308" s="154" t="s">
        <v>5361</v>
      </c>
      <c r="H308" s="155">
        <v>24.6</v>
      </c>
      <c r="I308" s="156"/>
      <c r="L308" s="151"/>
      <c r="M308" s="157"/>
      <c r="T308" s="158"/>
      <c r="AT308" s="153" t="s">
        <v>249</v>
      </c>
      <c r="AU308" s="153" t="s">
        <v>86</v>
      </c>
      <c r="AV308" s="12" t="s">
        <v>86</v>
      </c>
      <c r="AW308" s="12" t="s">
        <v>30</v>
      </c>
      <c r="AX308" s="12" t="s">
        <v>73</v>
      </c>
      <c r="AY308" s="153" t="s">
        <v>241</v>
      </c>
    </row>
    <row r="309" spans="2:65" s="12" customFormat="1" ht="12">
      <c r="B309" s="151"/>
      <c r="D309" s="152" t="s">
        <v>249</v>
      </c>
      <c r="E309" s="153" t="s">
        <v>1</v>
      </c>
      <c r="F309" s="154" t="s">
        <v>5362</v>
      </c>
      <c r="H309" s="155">
        <v>28.4</v>
      </c>
      <c r="I309" s="156"/>
      <c r="L309" s="151"/>
      <c r="M309" s="157"/>
      <c r="T309" s="158"/>
      <c r="AT309" s="153" t="s">
        <v>249</v>
      </c>
      <c r="AU309" s="153" t="s">
        <v>86</v>
      </c>
      <c r="AV309" s="12" t="s">
        <v>86</v>
      </c>
      <c r="AW309" s="12" t="s">
        <v>30</v>
      </c>
      <c r="AX309" s="12" t="s">
        <v>73</v>
      </c>
      <c r="AY309" s="153" t="s">
        <v>241</v>
      </c>
    </row>
    <row r="310" spans="2:65" s="14" customFormat="1" ht="12">
      <c r="B310" s="166"/>
      <c r="D310" s="152" t="s">
        <v>249</v>
      </c>
      <c r="E310" s="167" t="s">
        <v>1</v>
      </c>
      <c r="F310" s="168" t="s">
        <v>5221</v>
      </c>
      <c r="H310" s="169">
        <v>75</v>
      </c>
      <c r="I310" s="170"/>
      <c r="L310" s="166"/>
      <c r="M310" s="171"/>
      <c r="T310" s="172"/>
      <c r="AT310" s="167" t="s">
        <v>249</v>
      </c>
      <c r="AU310" s="167" t="s">
        <v>86</v>
      </c>
      <c r="AV310" s="14" t="s">
        <v>258</v>
      </c>
      <c r="AW310" s="14" t="s">
        <v>30</v>
      </c>
      <c r="AX310" s="14" t="s">
        <v>73</v>
      </c>
      <c r="AY310" s="167" t="s">
        <v>241</v>
      </c>
    </row>
    <row r="311" spans="2:65" s="12" customFormat="1" ht="12">
      <c r="B311" s="151"/>
      <c r="D311" s="152" t="s">
        <v>249</v>
      </c>
      <c r="E311" s="153" t="s">
        <v>1</v>
      </c>
      <c r="F311" s="154" t="s">
        <v>5363</v>
      </c>
      <c r="H311" s="155">
        <v>20</v>
      </c>
      <c r="I311" s="156"/>
      <c r="L311" s="151"/>
      <c r="M311" s="157"/>
      <c r="T311" s="158"/>
      <c r="AT311" s="153" t="s">
        <v>249</v>
      </c>
      <c r="AU311" s="153" t="s">
        <v>86</v>
      </c>
      <c r="AV311" s="12" t="s">
        <v>86</v>
      </c>
      <c r="AW311" s="12" t="s">
        <v>30</v>
      </c>
      <c r="AX311" s="12" t="s">
        <v>73</v>
      </c>
      <c r="AY311" s="153" t="s">
        <v>241</v>
      </c>
    </row>
    <row r="312" spans="2:65" s="12" customFormat="1" ht="12">
      <c r="B312" s="151"/>
      <c r="D312" s="152" t="s">
        <v>249</v>
      </c>
      <c r="E312" s="153" t="s">
        <v>1</v>
      </c>
      <c r="F312" s="154" t="s">
        <v>5364</v>
      </c>
      <c r="H312" s="155">
        <v>3.8</v>
      </c>
      <c r="I312" s="156"/>
      <c r="L312" s="151"/>
      <c r="M312" s="157"/>
      <c r="T312" s="158"/>
      <c r="AT312" s="153" t="s">
        <v>249</v>
      </c>
      <c r="AU312" s="153" t="s">
        <v>86</v>
      </c>
      <c r="AV312" s="12" t="s">
        <v>86</v>
      </c>
      <c r="AW312" s="12" t="s">
        <v>30</v>
      </c>
      <c r="AX312" s="12" t="s">
        <v>73</v>
      </c>
      <c r="AY312" s="153" t="s">
        <v>241</v>
      </c>
    </row>
    <row r="313" spans="2:65" s="12" customFormat="1" ht="12">
      <c r="B313" s="151"/>
      <c r="D313" s="152" t="s">
        <v>249</v>
      </c>
      <c r="E313" s="153" t="s">
        <v>1</v>
      </c>
      <c r="F313" s="154" t="s">
        <v>5365</v>
      </c>
      <c r="H313" s="155">
        <v>11</v>
      </c>
      <c r="I313" s="156"/>
      <c r="L313" s="151"/>
      <c r="M313" s="157"/>
      <c r="T313" s="158"/>
      <c r="AT313" s="153" t="s">
        <v>249</v>
      </c>
      <c r="AU313" s="153" t="s">
        <v>86</v>
      </c>
      <c r="AV313" s="12" t="s">
        <v>86</v>
      </c>
      <c r="AW313" s="12" t="s">
        <v>30</v>
      </c>
      <c r="AX313" s="12" t="s">
        <v>73</v>
      </c>
      <c r="AY313" s="153" t="s">
        <v>241</v>
      </c>
    </row>
    <row r="314" spans="2:65" s="14" customFormat="1" ht="12">
      <c r="B314" s="166"/>
      <c r="D314" s="152" t="s">
        <v>249</v>
      </c>
      <c r="E314" s="167" t="s">
        <v>1</v>
      </c>
      <c r="F314" s="168" t="s">
        <v>5224</v>
      </c>
      <c r="H314" s="169">
        <v>34.799999999999997</v>
      </c>
      <c r="I314" s="170"/>
      <c r="L314" s="166"/>
      <c r="M314" s="171"/>
      <c r="T314" s="172"/>
      <c r="AT314" s="167" t="s">
        <v>249</v>
      </c>
      <c r="AU314" s="167" t="s">
        <v>86</v>
      </c>
      <c r="AV314" s="14" t="s">
        <v>258</v>
      </c>
      <c r="AW314" s="14" t="s">
        <v>30</v>
      </c>
      <c r="AX314" s="14" t="s">
        <v>73</v>
      </c>
      <c r="AY314" s="167" t="s">
        <v>241</v>
      </c>
    </row>
    <row r="315" spans="2:65" s="13" customFormat="1" ht="12">
      <c r="B315" s="159"/>
      <c r="D315" s="152" t="s">
        <v>249</v>
      </c>
      <c r="E315" s="160" t="s">
        <v>1</v>
      </c>
      <c r="F315" s="161" t="s">
        <v>251</v>
      </c>
      <c r="H315" s="162">
        <v>109.8</v>
      </c>
      <c r="I315" s="163"/>
      <c r="L315" s="159"/>
      <c r="M315" s="164"/>
      <c r="T315" s="165"/>
      <c r="AT315" s="160" t="s">
        <v>249</v>
      </c>
      <c r="AU315" s="160" t="s">
        <v>86</v>
      </c>
      <c r="AV315" s="13" t="s">
        <v>247</v>
      </c>
      <c r="AW315" s="13" t="s">
        <v>30</v>
      </c>
      <c r="AX315" s="13" t="s">
        <v>80</v>
      </c>
      <c r="AY315" s="160" t="s">
        <v>241</v>
      </c>
    </row>
    <row r="316" spans="2:65" s="1" customFormat="1" ht="16.5" customHeight="1">
      <c r="B316" s="32"/>
      <c r="C316" s="173" t="s">
        <v>437</v>
      </c>
      <c r="D316" s="173" t="s">
        <v>319</v>
      </c>
      <c r="E316" s="174" t="s">
        <v>5366</v>
      </c>
      <c r="F316" s="175" t="s">
        <v>5367</v>
      </c>
      <c r="G316" s="176" t="s">
        <v>299</v>
      </c>
      <c r="H316" s="177">
        <v>111.996</v>
      </c>
      <c r="I316" s="178"/>
      <c r="J316" s="179">
        <f>ROUND(I316*H316,2)</f>
        <v>0</v>
      </c>
      <c r="K316" s="180"/>
      <c r="L316" s="181"/>
      <c r="M316" s="182" t="s">
        <v>1</v>
      </c>
      <c r="N316" s="183" t="s">
        <v>39</v>
      </c>
      <c r="P316" s="147">
        <f>O316*H316</f>
        <v>0</v>
      </c>
      <c r="Q316" s="147">
        <v>5.6000000000000001E-2</v>
      </c>
      <c r="R316" s="147">
        <f>Q316*H316</f>
        <v>6.271776</v>
      </c>
      <c r="S316" s="147">
        <v>0</v>
      </c>
      <c r="T316" s="148">
        <f>S316*H316</f>
        <v>0</v>
      </c>
      <c r="AR316" s="149" t="s">
        <v>285</v>
      </c>
      <c r="AT316" s="149" t="s">
        <v>319</v>
      </c>
      <c r="AU316" s="149" t="s">
        <v>86</v>
      </c>
      <c r="AY316" s="17" t="s">
        <v>241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86</v>
      </c>
      <c r="BK316" s="150">
        <f>ROUND(I316*H316,2)</f>
        <v>0</v>
      </c>
      <c r="BL316" s="17" t="s">
        <v>247</v>
      </c>
      <c r="BM316" s="149" t="s">
        <v>5368</v>
      </c>
    </row>
    <row r="317" spans="2:65" s="12" customFormat="1" ht="12">
      <c r="B317" s="151"/>
      <c r="D317" s="152" t="s">
        <v>249</v>
      </c>
      <c r="E317" s="153" t="s">
        <v>1</v>
      </c>
      <c r="F317" s="154" t="s">
        <v>5369</v>
      </c>
      <c r="H317" s="155">
        <v>111.996</v>
      </c>
      <c r="I317" s="156"/>
      <c r="L317" s="151"/>
      <c r="M317" s="157"/>
      <c r="T317" s="158"/>
      <c r="AT317" s="153" t="s">
        <v>249</v>
      </c>
      <c r="AU317" s="153" t="s">
        <v>86</v>
      </c>
      <c r="AV317" s="12" t="s">
        <v>86</v>
      </c>
      <c r="AW317" s="12" t="s">
        <v>30</v>
      </c>
      <c r="AX317" s="12" t="s">
        <v>80</v>
      </c>
      <c r="AY317" s="153" t="s">
        <v>241</v>
      </c>
    </row>
    <row r="318" spans="2:65" s="1" customFormat="1" ht="33" customHeight="1">
      <c r="B318" s="32"/>
      <c r="C318" s="137" t="s">
        <v>440</v>
      </c>
      <c r="D318" s="137" t="s">
        <v>243</v>
      </c>
      <c r="E318" s="138" t="s">
        <v>936</v>
      </c>
      <c r="F318" s="139" t="s">
        <v>937</v>
      </c>
      <c r="G318" s="140" t="s">
        <v>299</v>
      </c>
      <c r="H318" s="141">
        <v>27.3</v>
      </c>
      <c r="I318" s="142"/>
      <c r="J318" s="143">
        <f>ROUND(I318*H318,2)</f>
        <v>0</v>
      </c>
      <c r="K318" s="144"/>
      <c r="L318" s="32"/>
      <c r="M318" s="145" t="s">
        <v>1</v>
      </c>
      <c r="N318" s="146" t="s">
        <v>39</v>
      </c>
      <c r="P318" s="147">
        <f>O318*H318</f>
        <v>0</v>
      </c>
      <c r="Q318" s="147">
        <v>0.1295</v>
      </c>
      <c r="R318" s="147">
        <f>Q318*H318</f>
        <v>3.5353500000000002</v>
      </c>
      <c r="S318" s="147">
        <v>0</v>
      </c>
      <c r="T318" s="148">
        <f>S318*H318</f>
        <v>0</v>
      </c>
      <c r="AR318" s="149" t="s">
        <v>247</v>
      </c>
      <c r="AT318" s="149" t="s">
        <v>243</v>
      </c>
      <c r="AU318" s="149" t="s">
        <v>86</v>
      </c>
      <c r="AY318" s="17" t="s">
        <v>241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86</v>
      </c>
      <c r="BK318" s="150">
        <f>ROUND(I318*H318,2)</f>
        <v>0</v>
      </c>
      <c r="BL318" s="17" t="s">
        <v>247</v>
      </c>
      <c r="BM318" s="149" t="s">
        <v>5370</v>
      </c>
    </row>
    <row r="319" spans="2:65" s="12" customFormat="1" ht="12">
      <c r="B319" s="151"/>
      <c r="D319" s="152" t="s">
        <v>249</v>
      </c>
      <c r="E319" s="153" t="s">
        <v>1</v>
      </c>
      <c r="F319" s="154" t="s">
        <v>5371</v>
      </c>
      <c r="H319" s="155">
        <v>27.3</v>
      </c>
      <c r="I319" s="156"/>
      <c r="L319" s="151"/>
      <c r="M319" s="157"/>
      <c r="T319" s="158"/>
      <c r="AT319" s="153" t="s">
        <v>249</v>
      </c>
      <c r="AU319" s="153" t="s">
        <v>86</v>
      </c>
      <c r="AV319" s="12" t="s">
        <v>86</v>
      </c>
      <c r="AW319" s="12" t="s">
        <v>30</v>
      </c>
      <c r="AX319" s="12" t="s">
        <v>73</v>
      </c>
      <c r="AY319" s="153" t="s">
        <v>241</v>
      </c>
    </row>
    <row r="320" spans="2:65" s="13" customFormat="1" ht="12">
      <c r="B320" s="159"/>
      <c r="D320" s="152" t="s">
        <v>249</v>
      </c>
      <c r="E320" s="160" t="s">
        <v>1</v>
      </c>
      <c r="F320" s="161" t="s">
        <v>5372</v>
      </c>
      <c r="H320" s="162">
        <v>27.3</v>
      </c>
      <c r="I320" s="163"/>
      <c r="L320" s="159"/>
      <c r="M320" s="164"/>
      <c r="T320" s="165"/>
      <c r="AT320" s="160" t="s">
        <v>249</v>
      </c>
      <c r="AU320" s="160" t="s">
        <v>86</v>
      </c>
      <c r="AV320" s="13" t="s">
        <v>247</v>
      </c>
      <c r="AW320" s="13" t="s">
        <v>30</v>
      </c>
      <c r="AX320" s="13" t="s">
        <v>80</v>
      </c>
      <c r="AY320" s="160" t="s">
        <v>241</v>
      </c>
    </row>
    <row r="321" spans="2:65" s="1" customFormat="1" ht="16.5" customHeight="1">
      <c r="B321" s="32"/>
      <c r="C321" s="173" t="s">
        <v>447</v>
      </c>
      <c r="D321" s="173" t="s">
        <v>319</v>
      </c>
      <c r="E321" s="174" t="s">
        <v>941</v>
      </c>
      <c r="F321" s="175" t="s">
        <v>942</v>
      </c>
      <c r="G321" s="176" t="s">
        <v>299</v>
      </c>
      <c r="H321" s="177">
        <v>28.402999999999999</v>
      </c>
      <c r="I321" s="178"/>
      <c r="J321" s="179">
        <f>ROUND(I321*H321,2)</f>
        <v>0</v>
      </c>
      <c r="K321" s="180"/>
      <c r="L321" s="181"/>
      <c r="M321" s="182" t="s">
        <v>1</v>
      </c>
      <c r="N321" s="183" t="s">
        <v>39</v>
      </c>
      <c r="P321" s="147">
        <f>O321*H321</f>
        <v>0</v>
      </c>
      <c r="Q321" s="147">
        <v>3.5999999999999997E-2</v>
      </c>
      <c r="R321" s="147">
        <f>Q321*H321</f>
        <v>1.022508</v>
      </c>
      <c r="S321" s="147">
        <v>0</v>
      </c>
      <c r="T321" s="148">
        <f>S321*H321</f>
        <v>0</v>
      </c>
      <c r="AR321" s="149" t="s">
        <v>285</v>
      </c>
      <c r="AT321" s="149" t="s">
        <v>319</v>
      </c>
      <c r="AU321" s="149" t="s">
        <v>86</v>
      </c>
      <c r="AY321" s="17" t="s">
        <v>241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86</v>
      </c>
      <c r="BK321" s="150">
        <f>ROUND(I321*H321,2)</f>
        <v>0</v>
      </c>
      <c r="BL321" s="17" t="s">
        <v>247</v>
      </c>
      <c r="BM321" s="149" t="s">
        <v>5373</v>
      </c>
    </row>
    <row r="322" spans="2:65" s="12" customFormat="1" ht="12">
      <c r="B322" s="151"/>
      <c r="D322" s="152" t="s">
        <v>249</v>
      </c>
      <c r="E322" s="153" t="s">
        <v>1</v>
      </c>
      <c r="F322" s="154" t="s">
        <v>5374</v>
      </c>
      <c r="H322" s="155">
        <v>28.402999999999999</v>
      </c>
      <c r="I322" s="156"/>
      <c r="L322" s="151"/>
      <c r="M322" s="157"/>
      <c r="T322" s="158"/>
      <c r="AT322" s="153" t="s">
        <v>249</v>
      </c>
      <c r="AU322" s="153" t="s">
        <v>86</v>
      </c>
      <c r="AV322" s="12" t="s">
        <v>86</v>
      </c>
      <c r="AW322" s="12" t="s">
        <v>30</v>
      </c>
      <c r="AX322" s="12" t="s">
        <v>80</v>
      </c>
      <c r="AY322" s="153" t="s">
        <v>241</v>
      </c>
    </row>
    <row r="323" spans="2:65" s="11" customFormat="1" ht="22.75" customHeight="1">
      <c r="B323" s="125"/>
      <c r="D323" s="126" t="s">
        <v>72</v>
      </c>
      <c r="E323" s="135" t="s">
        <v>998</v>
      </c>
      <c r="F323" s="135" t="s">
        <v>999</v>
      </c>
      <c r="I323" s="128"/>
      <c r="J323" s="136">
        <f>BK323</f>
        <v>0</v>
      </c>
      <c r="L323" s="125"/>
      <c r="M323" s="130"/>
      <c r="P323" s="131">
        <f>P324</f>
        <v>0</v>
      </c>
      <c r="R323" s="131">
        <f>R324</f>
        <v>0</v>
      </c>
      <c r="T323" s="132">
        <f>T324</f>
        <v>0</v>
      </c>
      <c r="AR323" s="126" t="s">
        <v>80</v>
      </c>
      <c r="AT323" s="133" t="s">
        <v>72</v>
      </c>
      <c r="AU323" s="133" t="s">
        <v>80</v>
      </c>
      <c r="AY323" s="126" t="s">
        <v>241</v>
      </c>
      <c r="BK323" s="134">
        <f>BK324</f>
        <v>0</v>
      </c>
    </row>
    <row r="324" spans="2:65" s="1" customFormat="1" ht="24.25" customHeight="1">
      <c r="B324" s="32"/>
      <c r="C324" s="137" t="s">
        <v>451</v>
      </c>
      <c r="D324" s="137" t="s">
        <v>243</v>
      </c>
      <c r="E324" s="138" t="s">
        <v>5375</v>
      </c>
      <c r="F324" s="139" t="s">
        <v>5376</v>
      </c>
      <c r="G324" s="140" t="s">
        <v>282</v>
      </c>
      <c r="H324" s="141">
        <v>551.03700000000003</v>
      </c>
      <c r="I324" s="142"/>
      <c r="J324" s="143">
        <f>ROUND(I324*H324,2)</f>
        <v>0</v>
      </c>
      <c r="K324" s="144"/>
      <c r="L324" s="32"/>
      <c r="M324" s="190" t="s">
        <v>1</v>
      </c>
      <c r="N324" s="191" t="s">
        <v>39</v>
      </c>
      <c r="O324" s="192"/>
      <c r="P324" s="193">
        <f>O324*H324</f>
        <v>0</v>
      </c>
      <c r="Q324" s="193">
        <v>0</v>
      </c>
      <c r="R324" s="193">
        <f>Q324*H324</f>
        <v>0</v>
      </c>
      <c r="S324" s="193">
        <v>0</v>
      </c>
      <c r="T324" s="194">
        <f>S324*H324</f>
        <v>0</v>
      </c>
      <c r="AR324" s="149" t="s">
        <v>247</v>
      </c>
      <c r="AT324" s="149" t="s">
        <v>243</v>
      </c>
      <c r="AU324" s="149" t="s">
        <v>86</v>
      </c>
      <c r="AY324" s="17" t="s">
        <v>241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86</v>
      </c>
      <c r="BK324" s="150">
        <f>ROUND(I324*H324,2)</f>
        <v>0</v>
      </c>
      <c r="BL324" s="17" t="s">
        <v>247</v>
      </c>
      <c r="BM324" s="149" t="s">
        <v>5377</v>
      </c>
    </row>
    <row r="325" spans="2:65" s="1" customFormat="1" ht="7" customHeight="1">
      <c r="B325" s="44"/>
      <c r="C325" s="45"/>
      <c r="D325" s="45"/>
      <c r="E325" s="45"/>
      <c r="F325" s="45"/>
      <c r="G325" s="45"/>
      <c r="H325" s="45"/>
      <c r="I325" s="45"/>
      <c r="J325" s="45"/>
      <c r="K325" s="45"/>
      <c r="L325" s="32"/>
    </row>
  </sheetData>
  <sheetProtection algorithmName="SHA-512" hashValue="MUlm/pB0wHrcOJkH+MbOEBqOzBs6LTjhvBUo6OCT0kXBZ1LgoPKIo8n2smk0ltLg8GGCGYA2wbhDZEX0XNpTnw==" saltValue="XuOjkD2QDpDEwgFltQjRkfEC+FBYgFGxxPGPPKNft6GEsmJKNRkXJsD3F7qpvmksU5kv4l6DGzp4Sz8wqXK7lQ==" spinCount="100000" sheet="1" objects="1" scenarios="1" formatColumns="0" formatRows="0" autoFilter="0"/>
  <autoFilter ref="C126:K324" xr:uid="{00000000-0009-0000-0000-00001F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144"/>
  <sheetViews>
    <sheetView showGridLines="0" workbookViewId="0"/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173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174</v>
      </c>
      <c r="L4" s="20"/>
      <c r="M4" s="93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175</v>
      </c>
      <c r="L8" s="20"/>
    </row>
    <row r="9" spans="2:46" s="1" customFormat="1" ht="16.5" customHeight="1">
      <c r="B9" s="32"/>
      <c r="E9" s="241" t="s">
        <v>176</v>
      </c>
      <c r="F9" s="240"/>
      <c r="G9" s="240"/>
      <c r="H9" s="240"/>
      <c r="L9" s="32"/>
    </row>
    <row r="10" spans="2:46" s="1" customFormat="1" ht="12" customHeight="1">
      <c r="B10" s="32"/>
      <c r="D10" s="27" t="s">
        <v>177</v>
      </c>
      <c r="L10" s="32"/>
    </row>
    <row r="11" spans="2:46" s="1" customFormat="1" ht="16.5" customHeight="1">
      <c r="B11" s="32"/>
      <c r="E11" s="205" t="s">
        <v>5378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27. 10. 2024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9"/>
      <c r="G20" s="229"/>
      <c r="H20" s="22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33" t="s">
        <v>1</v>
      </c>
      <c r="F29" s="233"/>
      <c r="G29" s="233"/>
      <c r="H29" s="233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5" customHeight="1">
      <c r="B32" s="32"/>
      <c r="D32" s="95" t="s">
        <v>33</v>
      </c>
      <c r="J32" s="66">
        <f>ROUND(J125,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5" customHeight="1">
      <c r="B35" s="32"/>
      <c r="D35" s="55" t="s">
        <v>37</v>
      </c>
      <c r="E35" s="27" t="s">
        <v>38</v>
      </c>
      <c r="F35" s="86">
        <f>ROUND((SUM(BE125:BE143)),  2)</f>
        <v>0</v>
      </c>
      <c r="I35" s="96">
        <v>0.21</v>
      </c>
      <c r="J35" s="86">
        <f>ROUND(((SUM(BE125:BE143))*I35),  2)</f>
        <v>0</v>
      </c>
      <c r="L35" s="32"/>
    </row>
    <row r="36" spans="2:12" s="1" customFormat="1" ht="14.5" customHeight="1">
      <c r="B36" s="32"/>
      <c r="E36" s="27" t="s">
        <v>39</v>
      </c>
      <c r="F36" s="86">
        <f>ROUND((SUM(BF125:BF143)),  2)</f>
        <v>0</v>
      </c>
      <c r="I36" s="96">
        <v>0.12</v>
      </c>
      <c r="J36" s="86">
        <f>ROUND(((SUM(BF125:BF143))*I36),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6">
        <f>ROUND((SUM(BG125:BG143)),  2)</f>
        <v>0</v>
      </c>
      <c r="I37" s="96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6">
        <f>ROUND((SUM(BH125:BH143)),  2)</f>
        <v>0</v>
      </c>
      <c r="I38" s="96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6">
        <f>ROUND((SUM(BI125:BI143)),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179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175</v>
      </c>
      <c r="L86" s="20"/>
    </row>
    <row r="87" spans="2:12" s="1" customFormat="1" ht="16.5" customHeight="1">
      <c r="B87" s="32"/>
      <c r="E87" s="241" t="s">
        <v>176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177</v>
      </c>
      <c r="L88" s="32"/>
    </row>
    <row r="89" spans="2:12" s="1" customFormat="1" ht="16.5" customHeight="1">
      <c r="B89" s="32"/>
      <c r="E89" s="205" t="str">
        <f>E11</f>
        <v>VRN - VRN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27. 10. 2024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180</v>
      </c>
      <c r="D96" s="97"/>
      <c r="E96" s="97"/>
      <c r="F96" s="97"/>
      <c r="G96" s="97"/>
      <c r="H96" s="97"/>
      <c r="I96" s="97"/>
      <c r="J96" s="106" t="s">
        <v>181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182</v>
      </c>
      <c r="J98" s="66">
        <f>J125</f>
        <v>0</v>
      </c>
      <c r="L98" s="32"/>
      <c r="AU98" s="17" t="s">
        <v>183</v>
      </c>
    </row>
    <row r="99" spans="2:47" s="8" customFormat="1" ht="25" customHeight="1">
      <c r="B99" s="108"/>
      <c r="D99" s="109" t="s">
        <v>5379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20" customHeight="1">
      <c r="B100" s="112"/>
      <c r="D100" s="113" t="s">
        <v>5380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20" customHeight="1">
      <c r="B101" s="112"/>
      <c r="D101" s="113" t="s">
        <v>5381</v>
      </c>
      <c r="E101" s="114"/>
      <c r="F101" s="114"/>
      <c r="G101" s="114"/>
      <c r="H101" s="114"/>
      <c r="I101" s="114"/>
      <c r="J101" s="115">
        <f>J135</f>
        <v>0</v>
      </c>
      <c r="L101" s="112"/>
    </row>
    <row r="102" spans="2:47" s="9" customFormat="1" ht="20" customHeight="1">
      <c r="B102" s="112"/>
      <c r="D102" s="113" t="s">
        <v>5382</v>
      </c>
      <c r="E102" s="114"/>
      <c r="F102" s="114"/>
      <c r="G102" s="114"/>
      <c r="H102" s="114"/>
      <c r="I102" s="114"/>
      <c r="J102" s="115">
        <f>J140</f>
        <v>0</v>
      </c>
      <c r="L102" s="112"/>
    </row>
    <row r="103" spans="2:47" s="9" customFormat="1" ht="20" customHeight="1">
      <c r="B103" s="112"/>
      <c r="D103" s="113" t="s">
        <v>5383</v>
      </c>
      <c r="E103" s="114"/>
      <c r="F103" s="114"/>
      <c r="G103" s="114"/>
      <c r="H103" s="114"/>
      <c r="I103" s="114"/>
      <c r="J103" s="115">
        <f>J142</f>
        <v>0</v>
      </c>
      <c r="L103" s="112"/>
    </row>
    <row r="104" spans="2:47" s="1" customFormat="1" ht="21.75" customHeight="1">
      <c r="B104" s="32"/>
      <c r="L104" s="32"/>
    </row>
    <row r="105" spans="2:47" s="1" customFormat="1" ht="7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" customHeight="1">
      <c r="B110" s="32"/>
      <c r="C110" s="21" t="s">
        <v>226</v>
      </c>
      <c r="L110" s="32"/>
    </row>
    <row r="111" spans="2:47" s="1" customFormat="1" ht="7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1" t="str">
        <f>E7</f>
        <v>Rozšíření kom.soc. služeb CSS Stod</v>
      </c>
      <c r="F113" s="242"/>
      <c r="G113" s="242"/>
      <c r="H113" s="242"/>
      <c r="L113" s="32"/>
    </row>
    <row r="114" spans="2:65" ht="12" customHeight="1">
      <c r="B114" s="20"/>
      <c r="C114" s="27" t="s">
        <v>175</v>
      </c>
      <c r="L114" s="20"/>
    </row>
    <row r="115" spans="2:65" s="1" customFormat="1" ht="16.5" customHeight="1">
      <c r="B115" s="32"/>
      <c r="E115" s="241" t="s">
        <v>176</v>
      </c>
      <c r="F115" s="240"/>
      <c r="G115" s="240"/>
      <c r="H115" s="240"/>
      <c r="L115" s="32"/>
    </row>
    <row r="116" spans="2:65" s="1" customFormat="1" ht="12" customHeight="1">
      <c r="B116" s="32"/>
      <c r="C116" s="27" t="s">
        <v>177</v>
      </c>
      <c r="L116" s="32"/>
    </row>
    <row r="117" spans="2:65" s="1" customFormat="1" ht="16.5" customHeight="1">
      <c r="B117" s="32"/>
      <c r="E117" s="205" t="str">
        <f>E11</f>
        <v>VRN - VRN</v>
      </c>
      <c r="F117" s="240"/>
      <c r="G117" s="240"/>
      <c r="H117" s="240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 xml:space="preserve"> </v>
      </c>
      <c r="I119" s="27" t="s">
        <v>22</v>
      </c>
      <c r="J119" s="52" t="str">
        <f>IF(J14="","",J14)</f>
        <v>27. 10. 2024</v>
      </c>
      <c r="L119" s="32"/>
    </row>
    <row r="120" spans="2:65" s="1" customFormat="1" ht="7" customHeight="1">
      <c r="B120" s="32"/>
      <c r="L120" s="32"/>
    </row>
    <row r="121" spans="2:65" s="1" customFormat="1" ht="15.25" customHeight="1">
      <c r="B121" s="32"/>
      <c r="C121" s="27" t="s">
        <v>24</v>
      </c>
      <c r="F121" s="25" t="str">
        <f>E17</f>
        <v xml:space="preserve"> </v>
      </c>
      <c r="I121" s="27" t="s">
        <v>29</v>
      </c>
      <c r="J121" s="30" t="str">
        <f>E23</f>
        <v xml:space="preserve"> </v>
      </c>
      <c r="L121" s="32"/>
    </row>
    <row r="122" spans="2:65" s="1" customFormat="1" ht="15.25" customHeight="1">
      <c r="B122" s="32"/>
      <c r="C122" s="27" t="s">
        <v>27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227</v>
      </c>
      <c r="D124" s="118" t="s">
        <v>58</v>
      </c>
      <c r="E124" s="118" t="s">
        <v>54</v>
      </c>
      <c r="F124" s="118" t="s">
        <v>55</v>
      </c>
      <c r="G124" s="118" t="s">
        <v>228</v>
      </c>
      <c r="H124" s="118" t="s">
        <v>229</v>
      </c>
      <c r="I124" s="118" t="s">
        <v>230</v>
      </c>
      <c r="J124" s="119" t="s">
        <v>181</v>
      </c>
      <c r="K124" s="120" t="s">
        <v>231</v>
      </c>
      <c r="L124" s="116"/>
      <c r="M124" s="59" t="s">
        <v>1</v>
      </c>
      <c r="N124" s="60" t="s">
        <v>37</v>
      </c>
      <c r="O124" s="60" t="s">
        <v>232</v>
      </c>
      <c r="P124" s="60" t="s">
        <v>233</v>
      </c>
      <c r="Q124" s="60" t="s">
        <v>234</v>
      </c>
      <c r="R124" s="60" t="s">
        <v>235</v>
      </c>
      <c r="S124" s="60" t="s">
        <v>236</v>
      </c>
      <c r="T124" s="61" t="s">
        <v>237</v>
      </c>
    </row>
    <row r="125" spans="2:65" s="1" customFormat="1" ht="22.75" customHeight="1">
      <c r="B125" s="32"/>
      <c r="C125" s="64" t="s">
        <v>238</v>
      </c>
      <c r="J125" s="121">
        <f>BK125</f>
        <v>0</v>
      </c>
      <c r="L125" s="32"/>
      <c r="M125" s="62"/>
      <c r="N125" s="53"/>
      <c r="O125" s="53"/>
      <c r="P125" s="122">
        <f>P126</f>
        <v>0</v>
      </c>
      <c r="Q125" s="53"/>
      <c r="R125" s="122">
        <f>R126</f>
        <v>0</v>
      </c>
      <c r="S125" s="53"/>
      <c r="T125" s="123">
        <f>T126</f>
        <v>0</v>
      </c>
      <c r="AT125" s="17" t="s">
        <v>72</v>
      </c>
      <c r="AU125" s="17" t="s">
        <v>183</v>
      </c>
      <c r="BK125" s="124">
        <f>BK126</f>
        <v>0</v>
      </c>
    </row>
    <row r="126" spans="2:65" s="11" customFormat="1" ht="26" customHeight="1">
      <c r="B126" s="125"/>
      <c r="D126" s="126" t="s">
        <v>72</v>
      </c>
      <c r="E126" s="127" t="s">
        <v>172</v>
      </c>
      <c r="F126" s="127" t="s">
        <v>5384</v>
      </c>
      <c r="I126" s="128"/>
      <c r="J126" s="129">
        <f>BK126</f>
        <v>0</v>
      </c>
      <c r="L126" s="125"/>
      <c r="M126" s="130"/>
      <c r="P126" s="131">
        <f>P127+P135+P140+P142</f>
        <v>0</v>
      </c>
      <c r="R126" s="131">
        <f>R127+R135+R140+R142</f>
        <v>0</v>
      </c>
      <c r="T126" s="132">
        <f>T127+T135+T140+T142</f>
        <v>0</v>
      </c>
      <c r="AR126" s="126" t="s">
        <v>269</v>
      </c>
      <c r="AT126" s="133" t="s">
        <v>72</v>
      </c>
      <c r="AU126" s="133" t="s">
        <v>73</v>
      </c>
      <c r="AY126" s="126" t="s">
        <v>241</v>
      </c>
      <c r="BK126" s="134">
        <f>BK127+BK135+BK140+BK142</f>
        <v>0</v>
      </c>
    </row>
    <row r="127" spans="2:65" s="11" customFormat="1" ht="22.75" customHeight="1">
      <c r="B127" s="125"/>
      <c r="D127" s="126" t="s">
        <v>72</v>
      </c>
      <c r="E127" s="135" t="s">
        <v>5385</v>
      </c>
      <c r="F127" s="135" t="s">
        <v>5386</v>
      </c>
      <c r="I127" s="128"/>
      <c r="J127" s="136">
        <f>BK127</f>
        <v>0</v>
      </c>
      <c r="L127" s="125"/>
      <c r="M127" s="130"/>
      <c r="P127" s="131">
        <f>SUM(P128:P134)</f>
        <v>0</v>
      </c>
      <c r="R127" s="131">
        <f>SUM(R128:R134)</f>
        <v>0</v>
      </c>
      <c r="T127" s="132">
        <f>SUM(T128:T134)</f>
        <v>0</v>
      </c>
      <c r="AR127" s="126" t="s">
        <v>269</v>
      </c>
      <c r="AT127" s="133" t="s">
        <v>72</v>
      </c>
      <c r="AU127" s="133" t="s">
        <v>80</v>
      </c>
      <c r="AY127" s="126" t="s">
        <v>241</v>
      </c>
      <c r="BK127" s="134">
        <f>SUM(BK128:BK134)</f>
        <v>0</v>
      </c>
    </row>
    <row r="128" spans="2:65" s="1" customFormat="1" ht="16.5" customHeight="1">
      <c r="B128" s="32"/>
      <c r="C128" s="137" t="s">
        <v>80</v>
      </c>
      <c r="D128" s="137" t="s">
        <v>243</v>
      </c>
      <c r="E128" s="138" t="s">
        <v>5387</v>
      </c>
      <c r="F128" s="139" t="s">
        <v>5388</v>
      </c>
      <c r="G128" s="140" t="s">
        <v>5389</v>
      </c>
      <c r="H128" s="141">
        <v>1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39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5390</v>
      </c>
      <c r="AT128" s="149" t="s">
        <v>243</v>
      </c>
      <c r="AU128" s="149" t="s">
        <v>86</v>
      </c>
      <c r="AY128" s="17" t="s">
        <v>241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5390</v>
      </c>
      <c r="BM128" s="149" t="s">
        <v>5391</v>
      </c>
    </row>
    <row r="129" spans="2:65" s="1" customFormat="1" ht="16.5" customHeight="1">
      <c r="B129" s="32"/>
      <c r="C129" s="137" t="s">
        <v>86</v>
      </c>
      <c r="D129" s="137" t="s">
        <v>243</v>
      </c>
      <c r="E129" s="138" t="s">
        <v>5392</v>
      </c>
      <c r="F129" s="139" t="s">
        <v>5393</v>
      </c>
      <c r="G129" s="140" t="s">
        <v>5389</v>
      </c>
      <c r="H129" s="141">
        <v>1</v>
      </c>
      <c r="I129" s="142"/>
      <c r="J129" s="143">
        <f>ROUND(I129*H129,2)</f>
        <v>0</v>
      </c>
      <c r="K129" s="144"/>
      <c r="L129" s="32"/>
      <c r="M129" s="145" t="s">
        <v>1</v>
      </c>
      <c r="N129" s="146" t="s">
        <v>39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5390</v>
      </c>
      <c r="AT129" s="149" t="s">
        <v>243</v>
      </c>
      <c r="AU129" s="149" t="s">
        <v>86</v>
      </c>
      <c r="AY129" s="17" t="s">
        <v>241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86</v>
      </c>
      <c r="BK129" s="150">
        <f>ROUND(I129*H129,2)</f>
        <v>0</v>
      </c>
      <c r="BL129" s="17" t="s">
        <v>5390</v>
      </c>
      <c r="BM129" s="149" t="s">
        <v>5394</v>
      </c>
    </row>
    <row r="130" spans="2:65" s="1" customFormat="1" ht="16.5" customHeight="1">
      <c r="B130" s="32"/>
      <c r="C130" s="137" t="s">
        <v>258</v>
      </c>
      <c r="D130" s="137" t="s">
        <v>243</v>
      </c>
      <c r="E130" s="138" t="s">
        <v>5395</v>
      </c>
      <c r="F130" s="139" t="s">
        <v>5396</v>
      </c>
      <c r="G130" s="140" t="s">
        <v>5389</v>
      </c>
      <c r="H130" s="141">
        <v>1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39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5390</v>
      </c>
      <c r="AT130" s="149" t="s">
        <v>243</v>
      </c>
      <c r="AU130" s="149" t="s">
        <v>86</v>
      </c>
      <c r="AY130" s="17" t="s">
        <v>241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86</v>
      </c>
      <c r="BK130" s="150">
        <f>ROUND(I130*H130,2)</f>
        <v>0</v>
      </c>
      <c r="BL130" s="17" t="s">
        <v>5390</v>
      </c>
      <c r="BM130" s="149" t="s">
        <v>5397</v>
      </c>
    </row>
    <row r="131" spans="2:65" s="1" customFormat="1" ht="16.5" customHeight="1">
      <c r="B131" s="32"/>
      <c r="C131" s="137" t="s">
        <v>247</v>
      </c>
      <c r="D131" s="137" t="s">
        <v>243</v>
      </c>
      <c r="E131" s="138" t="s">
        <v>5398</v>
      </c>
      <c r="F131" s="139" t="s">
        <v>5399</v>
      </c>
      <c r="G131" s="140" t="s">
        <v>5389</v>
      </c>
      <c r="H131" s="141">
        <v>1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5390</v>
      </c>
      <c r="AT131" s="149" t="s">
        <v>243</v>
      </c>
      <c r="AU131" s="149" t="s">
        <v>86</v>
      </c>
      <c r="AY131" s="17" t="s">
        <v>241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5390</v>
      </c>
      <c r="BM131" s="149" t="s">
        <v>5400</v>
      </c>
    </row>
    <row r="132" spans="2:65" s="12" customFormat="1" ht="12">
      <c r="B132" s="151"/>
      <c r="D132" s="152" t="s">
        <v>249</v>
      </c>
      <c r="E132" s="153" t="s">
        <v>1</v>
      </c>
      <c r="F132" s="154" t="s">
        <v>80</v>
      </c>
      <c r="H132" s="155">
        <v>1</v>
      </c>
      <c r="I132" s="156"/>
      <c r="L132" s="151"/>
      <c r="M132" s="157"/>
      <c r="T132" s="158"/>
      <c r="AT132" s="153" t="s">
        <v>249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241</v>
      </c>
    </row>
    <row r="133" spans="2:65" s="13" customFormat="1" ht="12">
      <c r="B133" s="159"/>
      <c r="D133" s="152" t="s">
        <v>249</v>
      </c>
      <c r="E133" s="160" t="s">
        <v>1</v>
      </c>
      <c r="F133" s="161" t="s">
        <v>5401</v>
      </c>
      <c r="H133" s="162">
        <v>1</v>
      </c>
      <c r="I133" s="163"/>
      <c r="L133" s="159"/>
      <c r="M133" s="164"/>
      <c r="T133" s="165"/>
      <c r="AT133" s="160" t="s">
        <v>249</v>
      </c>
      <c r="AU133" s="160" t="s">
        <v>86</v>
      </c>
      <c r="AV133" s="13" t="s">
        <v>247</v>
      </c>
      <c r="AW133" s="13" t="s">
        <v>30</v>
      </c>
      <c r="AX133" s="13" t="s">
        <v>80</v>
      </c>
      <c r="AY133" s="160" t="s">
        <v>241</v>
      </c>
    </row>
    <row r="134" spans="2:65" s="1" customFormat="1" ht="16.5" customHeight="1">
      <c r="B134" s="32"/>
      <c r="C134" s="137" t="s">
        <v>269</v>
      </c>
      <c r="D134" s="137" t="s">
        <v>243</v>
      </c>
      <c r="E134" s="138" t="s">
        <v>5402</v>
      </c>
      <c r="F134" s="139" t="s">
        <v>2112</v>
      </c>
      <c r="G134" s="140" t="s">
        <v>5389</v>
      </c>
      <c r="H134" s="141">
        <v>1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5390</v>
      </c>
      <c r="AT134" s="149" t="s">
        <v>243</v>
      </c>
      <c r="AU134" s="149" t="s">
        <v>86</v>
      </c>
      <c r="AY134" s="17" t="s">
        <v>241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5390</v>
      </c>
      <c r="BM134" s="149" t="s">
        <v>5403</v>
      </c>
    </row>
    <row r="135" spans="2:65" s="11" customFormat="1" ht="22.75" customHeight="1">
      <c r="B135" s="125"/>
      <c r="D135" s="126" t="s">
        <v>72</v>
      </c>
      <c r="E135" s="135" t="s">
        <v>5404</v>
      </c>
      <c r="F135" s="135" t="s">
        <v>5405</v>
      </c>
      <c r="I135" s="128"/>
      <c r="J135" s="136">
        <f>BK135</f>
        <v>0</v>
      </c>
      <c r="L135" s="125"/>
      <c r="M135" s="130"/>
      <c r="P135" s="131">
        <f>SUM(P136:P139)</f>
        <v>0</v>
      </c>
      <c r="R135" s="131">
        <f>SUM(R136:R139)</f>
        <v>0</v>
      </c>
      <c r="T135" s="132">
        <f>SUM(T136:T139)</f>
        <v>0</v>
      </c>
      <c r="AR135" s="126" t="s">
        <v>269</v>
      </c>
      <c r="AT135" s="133" t="s">
        <v>72</v>
      </c>
      <c r="AU135" s="133" t="s">
        <v>80</v>
      </c>
      <c r="AY135" s="126" t="s">
        <v>241</v>
      </c>
      <c r="BK135" s="134">
        <f>SUM(BK136:BK139)</f>
        <v>0</v>
      </c>
    </row>
    <row r="136" spans="2:65" s="1" customFormat="1" ht="16.5" customHeight="1">
      <c r="B136" s="32"/>
      <c r="C136" s="137" t="s">
        <v>274</v>
      </c>
      <c r="D136" s="137" t="s">
        <v>243</v>
      </c>
      <c r="E136" s="138" t="s">
        <v>5406</v>
      </c>
      <c r="F136" s="139" t="s">
        <v>5405</v>
      </c>
      <c r="G136" s="140" t="s">
        <v>5389</v>
      </c>
      <c r="H136" s="141">
        <v>1</v>
      </c>
      <c r="I136" s="142"/>
      <c r="J136" s="143">
        <f>ROUND(I136*H136,2)</f>
        <v>0</v>
      </c>
      <c r="K136" s="144"/>
      <c r="L136" s="32"/>
      <c r="M136" s="145" t="s">
        <v>1</v>
      </c>
      <c r="N136" s="146" t="s">
        <v>39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5390</v>
      </c>
      <c r="AT136" s="149" t="s">
        <v>243</v>
      </c>
      <c r="AU136" s="149" t="s">
        <v>86</v>
      </c>
      <c r="AY136" s="17" t="s">
        <v>241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86</v>
      </c>
      <c r="BK136" s="150">
        <f>ROUND(I136*H136,2)</f>
        <v>0</v>
      </c>
      <c r="BL136" s="17" t="s">
        <v>5390</v>
      </c>
      <c r="BM136" s="149" t="s">
        <v>5407</v>
      </c>
    </row>
    <row r="137" spans="2:65" s="1" customFormat="1" ht="16.5" customHeight="1">
      <c r="B137" s="32"/>
      <c r="C137" s="137" t="s">
        <v>279</v>
      </c>
      <c r="D137" s="137" t="s">
        <v>243</v>
      </c>
      <c r="E137" s="138" t="s">
        <v>5408</v>
      </c>
      <c r="F137" s="139" t="s">
        <v>5409</v>
      </c>
      <c r="G137" s="140" t="s">
        <v>5389</v>
      </c>
      <c r="H137" s="141">
        <v>1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5390</v>
      </c>
      <c r="AT137" s="149" t="s">
        <v>243</v>
      </c>
      <c r="AU137" s="149" t="s">
        <v>86</v>
      </c>
      <c r="AY137" s="17" t="s">
        <v>241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5390</v>
      </c>
      <c r="BM137" s="149" t="s">
        <v>5410</v>
      </c>
    </row>
    <row r="138" spans="2:65" s="1" customFormat="1" ht="16.5" customHeight="1">
      <c r="B138" s="32"/>
      <c r="C138" s="137" t="s">
        <v>285</v>
      </c>
      <c r="D138" s="137" t="s">
        <v>243</v>
      </c>
      <c r="E138" s="138" t="s">
        <v>5411</v>
      </c>
      <c r="F138" s="139" t="s">
        <v>5412</v>
      </c>
      <c r="G138" s="140" t="s">
        <v>5389</v>
      </c>
      <c r="H138" s="141">
        <v>1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39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5390</v>
      </c>
      <c r="AT138" s="149" t="s">
        <v>243</v>
      </c>
      <c r="AU138" s="149" t="s">
        <v>86</v>
      </c>
      <c r="AY138" s="17" t="s">
        <v>241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86</v>
      </c>
      <c r="BK138" s="150">
        <f>ROUND(I138*H138,2)</f>
        <v>0</v>
      </c>
      <c r="BL138" s="17" t="s">
        <v>5390</v>
      </c>
      <c r="BM138" s="149" t="s">
        <v>5413</v>
      </c>
    </row>
    <row r="139" spans="2:65" s="1" customFormat="1" ht="16.5" customHeight="1">
      <c r="B139" s="32"/>
      <c r="C139" s="137" t="s">
        <v>290</v>
      </c>
      <c r="D139" s="137" t="s">
        <v>243</v>
      </c>
      <c r="E139" s="138" t="s">
        <v>5414</v>
      </c>
      <c r="F139" s="139" t="s">
        <v>5415</v>
      </c>
      <c r="G139" s="140" t="s">
        <v>5389</v>
      </c>
      <c r="H139" s="141">
        <v>1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39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5390</v>
      </c>
      <c r="AT139" s="149" t="s">
        <v>243</v>
      </c>
      <c r="AU139" s="149" t="s">
        <v>86</v>
      </c>
      <c r="AY139" s="17" t="s">
        <v>241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86</v>
      </c>
      <c r="BK139" s="150">
        <f>ROUND(I139*H139,2)</f>
        <v>0</v>
      </c>
      <c r="BL139" s="17" t="s">
        <v>5390</v>
      </c>
      <c r="BM139" s="149" t="s">
        <v>5416</v>
      </c>
    </row>
    <row r="140" spans="2:65" s="11" customFormat="1" ht="22.75" customHeight="1">
      <c r="B140" s="125"/>
      <c r="D140" s="126" t="s">
        <v>72</v>
      </c>
      <c r="E140" s="135" t="s">
        <v>5417</v>
      </c>
      <c r="F140" s="135" t="s">
        <v>5418</v>
      </c>
      <c r="I140" s="128"/>
      <c r="J140" s="136">
        <f>BK140</f>
        <v>0</v>
      </c>
      <c r="L140" s="125"/>
      <c r="M140" s="130"/>
      <c r="P140" s="131">
        <f>P141</f>
        <v>0</v>
      </c>
      <c r="R140" s="131">
        <f>R141</f>
        <v>0</v>
      </c>
      <c r="T140" s="132">
        <f>T141</f>
        <v>0</v>
      </c>
      <c r="AR140" s="126" t="s">
        <v>269</v>
      </c>
      <c r="AT140" s="133" t="s">
        <v>72</v>
      </c>
      <c r="AU140" s="133" t="s">
        <v>80</v>
      </c>
      <c r="AY140" s="126" t="s">
        <v>241</v>
      </c>
      <c r="BK140" s="134">
        <f>BK141</f>
        <v>0</v>
      </c>
    </row>
    <row r="141" spans="2:65" s="1" customFormat="1" ht="16.5" customHeight="1">
      <c r="B141" s="32"/>
      <c r="C141" s="137" t="s">
        <v>296</v>
      </c>
      <c r="D141" s="137" t="s">
        <v>243</v>
      </c>
      <c r="E141" s="138" t="s">
        <v>5419</v>
      </c>
      <c r="F141" s="139" t="s">
        <v>5418</v>
      </c>
      <c r="G141" s="140" t="s">
        <v>5389</v>
      </c>
      <c r="H141" s="141">
        <v>1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39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5390</v>
      </c>
      <c r="AT141" s="149" t="s">
        <v>243</v>
      </c>
      <c r="AU141" s="149" t="s">
        <v>86</v>
      </c>
      <c r="AY141" s="17" t="s">
        <v>241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86</v>
      </c>
      <c r="BK141" s="150">
        <f>ROUND(I141*H141,2)</f>
        <v>0</v>
      </c>
      <c r="BL141" s="17" t="s">
        <v>5390</v>
      </c>
      <c r="BM141" s="149" t="s">
        <v>5420</v>
      </c>
    </row>
    <row r="142" spans="2:65" s="11" customFormat="1" ht="22.75" customHeight="1">
      <c r="B142" s="125"/>
      <c r="D142" s="126" t="s">
        <v>72</v>
      </c>
      <c r="E142" s="135" t="s">
        <v>5421</v>
      </c>
      <c r="F142" s="135" t="s">
        <v>5422</v>
      </c>
      <c r="I142" s="128"/>
      <c r="J142" s="136">
        <f>BK142</f>
        <v>0</v>
      </c>
      <c r="L142" s="125"/>
      <c r="M142" s="130"/>
      <c r="P142" s="131">
        <f>P143</f>
        <v>0</v>
      </c>
      <c r="R142" s="131">
        <f>R143</f>
        <v>0</v>
      </c>
      <c r="T142" s="132">
        <f>T143</f>
        <v>0</v>
      </c>
      <c r="AR142" s="126" t="s">
        <v>269</v>
      </c>
      <c r="AT142" s="133" t="s">
        <v>72</v>
      </c>
      <c r="AU142" s="133" t="s">
        <v>80</v>
      </c>
      <c r="AY142" s="126" t="s">
        <v>241</v>
      </c>
      <c r="BK142" s="134">
        <f>BK143</f>
        <v>0</v>
      </c>
    </row>
    <row r="143" spans="2:65" s="1" customFormat="1" ht="16.5" customHeight="1">
      <c r="B143" s="32"/>
      <c r="C143" s="137" t="s">
        <v>304</v>
      </c>
      <c r="D143" s="137" t="s">
        <v>243</v>
      </c>
      <c r="E143" s="138" t="s">
        <v>5423</v>
      </c>
      <c r="F143" s="139" t="s">
        <v>5424</v>
      </c>
      <c r="G143" s="140" t="s">
        <v>5389</v>
      </c>
      <c r="H143" s="141">
        <v>1</v>
      </c>
      <c r="I143" s="142"/>
      <c r="J143" s="143">
        <f>ROUND(I143*H143,2)</f>
        <v>0</v>
      </c>
      <c r="K143" s="144"/>
      <c r="L143" s="32"/>
      <c r="M143" s="190" t="s">
        <v>1</v>
      </c>
      <c r="N143" s="191" t="s">
        <v>39</v>
      </c>
      <c r="O143" s="192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AR143" s="149" t="s">
        <v>5390</v>
      </c>
      <c r="AT143" s="149" t="s">
        <v>243</v>
      </c>
      <c r="AU143" s="149" t="s">
        <v>86</v>
      </c>
      <c r="AY143" s="17" t="s">
        <v>241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5390</v>
      </c>
      <c r="BM143" s="149" t="s">
        <v>5425</v>
      </c>
    </row>
    <row r="144" spans="2:65" s="1" customFormat="1" ht="7" customHeight="1"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2"/>
    </row>
  </sheetData>
  <sheetProtection algorithmName="SHA-512" hashValue="zobMh3FlV7nxNE8HvmSLG1tSkpHB63hw28f4G2mvRePGUuaauFHH88W5QxNyMieEWvUPsvCP+yBpLa6ILxWMtA==" saltValue="z/qRxkMqpii8GXyR2KcK7zLPnG6P2PABZDl43W69AdwWJ1SUFwkSVPXwo4oaoVfOH6eepxXGc9aPQKtAFknZVw==" spinCount="100000" sheet="1" objects="1" scenarios="1" formatColumns="0" formatRows="0" autoFilter="0"/>
  <autoFilter ref="C124:K143" xr:uid="{00000000-0009-0000-0000-000020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33</vt:i4>
      </vt:variant>
      <vt:variant>
        <vt:lpstr>Pojmenované oblasti</vt:lpstr>
      </vt:variant>
      <vt:variant>
        <vt:i4>66</vt:i4>
      </vt:variant>
    </vt:vector>
  </HeadingPairs>
  <TitlesOfParts>
    <vt:vector size="99" baseType="lpstr">
      <vt:lpstr>Rekapitulace stavby</vt:lpstr>
      <vt:lpstr>00555 - SO01 RD</vt:lpstr>
      <vt:lpstr>Silnoproud SO01 - silnopr...</vt:lpstr>
      <vt:lpstr>Slaboproud  1 - SO01 - sp...</vt:lpstr>
      <vt:lpstr>Slaboproud  2 - SO 01 - LAN</vt:lpstr>
      <vt:lpstr>Slaboproud  3 - SO 01 - k...</vt:lpstr>
      <vt:lpstr>Slaboproud  4 - SO 01 - PZTS</vt:lpstr>
      <vt:lpstr>Slaboproud  5 - SO 01 - d...</vt:lpstr>
      <vt:lpstr>FVE SO01 - SO 01_FVE</vt:lpstr>
      <vt:lpstr>Přípojka vody SO01 - Příp...</vt:lpstr>
      <vt:lpstr>Přípojka kanal SO01 - Pří...</vt:lpstr>
      <vt:lpstr>Dešťová kanal SO01 - Dešť...</vt:lpstr>
      <vt:lpstr>Rozvod vody SO01 - Voda k...</vt:lpstr>
      <vt:lpstr>Vrty TČ SO01 - Vrty TČ vč...</vt:lpstr>
      <vt:lpstr>00556 - SO02 RD</vt:lpstr>
      <vt:lpstr>Silnoproud SO02 - silnopr...</vt:lpstr>
      <vt:lpstr>Slaboproud 1 - SO02 - spo...</vt:lpstr>
      <vt:lpstr>Slaboproud 2 - SO 02 - LAN</vt:lpstr>
      <vt:lpstr>Slaboproud 3 - SO 02 - ka...</vt:lpstr>
      <vt:lpstr>Slaboproud 4 - SO 02 - PZTS</vt:lpstr>
      <vt:lpstr>Slaboproud 5 - SO 02 - do...</vt:lpstr>
      <vt:lpstr>FVE SO02 - SO 02_FVE</vt:lpstr>
      <vt:lpstr>Přípojka vody SO02 - Příp...</vt:lpstr>
      <vt:lpstr>Přípojka kanal SO02 - Pří...</vt:lpstr>
      <vt:lpstr>Dešťová kanal SO02 - Dešť...</vt:lpstr>
      <vt:lpstr>Rozvod vody SO02 - Voda k...</vt:lpstr>
      <vt:lpstr>Vrty TČ SO02 - Vrty TČ vč...</vt:lpstr>
      <vt:lpstr>Přípojka el. NN - Přípojk...</vt:lpstr>
      <vt:lpstr>00557 - SO03, SO04 - pergoly</vt:lpstr>
      <vt:lpstr>Silnoproud SO03 - elektro...</vt:lpstr>
      <vt:lpstr>Silnoproud SO04 - elektro...</vt:lpstr>
      <vt:lpstr>00558 - Zpevněné plochy, ...</vt:lpstr>
      <vt:lpstr>VRN - VRN</vt:lpstr>
      <vt:lpstr>'00555 - SO01 RD'!Názvy_tisku</vt:lpstr>
      <vt:lpstr>'00556 - SO02 RD'!Názvy_tisku</vt:lpstr>
      <vt:lpstr>'00557 - SO03, SO04 - pergoly'!Názvy_tisku</vt:lpstr>
      <vt:lpstr>'00558 - Zpevněné plochy, ...'!Názvy_tisku</vt:lpstr>
      <vt:lpstr>'Dešťová kanal SO01 - Dešť...'!Názvy_tisku</vt:lpstr>
      <vt:lpstr>'Dešťová kanal SO02 - Dešť...'!Názvy_tisku</vt:lpstr>
      <vt:lpstr>'FVE SO01 - SO 01_FVE'!Názvy_tisku</vt:lpstr>
      <vt:lpstr>'FVE SO02 - SO 02_FVE'!Názvy_tisku</vt:lpstr>
      <vt:lpstr>'Přípojka el. NN - Přípojk...'!Názvy_tisku</vt:lpstr>
      <vt:lpstr>'Přípojka kanal SO01 - Pří...'!Názvy_tisku</vt:lpstr>
      <vt:lpstr>'Přípojka kanal SO02 - Pří...'!Názvy_tisku</vt:lpstr>
      <vt:lpstr>'Přípojka vody SO01 - Příp...'!Názvy_tisku</vt:lpstr>
      <vt:lpstr>'Přípojka vody SO02 - Příp...'!Názvy_tisku</vt:lpstr>
      <vt:lpstr>'Rekapitulace stavby'!Názvy_tisku</vt:lpstr>
      <vt:lpstr>'Rozvod vody SO01 - Voda k...'!Názvy_tisku</vt:lpstr>
      <vt:lpstr>'Rozvod vody SO02 - Voda k...'!Názvy_tisku</vt:lpstr>
      <vt:lpstr>'Silnoproud SO01 - silnopr...'!Názvy_tisku</vt:lpstr>
      <vt:lpstr>'Silnoproud SO02 - silnopr...'!Názvy_tisku</vt:lpstr>
      <vt:lpstr>'Silnoproud SO03 - elektro...'!Názvy_tisku</vt:lpstr>
      <vt:lpstr>'Silnoproud SO04 - elektro...'!Názvy_tisku</vt:lpstr>
      <vt:lpstr>'Slaboproud  1 - SO01 - sp...'!Názvy_tisku</vt:lpstr>
      <vt:lpstr>'Slaboproud  2 - SO 01 - LAN'!Názvy_tisku</vt:lpstr>
      <vt:lpstr>'Slaboproud  3 - SO 01 - k...'!Názvy_tisku</vt:lpstr>
      <vt:lpstr>'Slaboproud  4 - SO 01 - PZTS'!Názvy_tisku</vt:lpstr>
      <vt:lpstr>'Slaboproud  5 - SO 01 - d...'!Názvy_tisku</vt:lpstr>
      <vt:lpstr>'Slaboproud 1 - SO02 - spo...'!Názvy_tisku</vt:lpstr>
      <vt:lpstr>'Slaboproud 2 - SO 02 - LAN'!Názvy_tisku</vt:lpstr>
      <vt:lpstr>'Slaboproud 3 - SO 02 - ka...'!Názvy_tisku</vt:lpstr>
      <vt:lpstr>'Slaboproud 4 - SO 02 - PZTS'!Názvy_tisku</vt:lpstr>
      <vt:lpstr>'Slaboproud 5 - SO 02 - do...'!Názvy_tisku</vt:lpstr>
      <vt:lpstr>'VRN - VRN'!Názvy_tisku</vt:lpstr>
      <vt:lpstr>'Vrty TČ SO01 - Vrty TČ vč...'!Názvy_tisku</vt:lpstr>
      <vt:lpstr>'Vrty TČ SO02 - Vrty TČ vč...'!Názvy_tisku</vt:lpstr>
      <vt:lpstr>'00555 - SO01 RD'!Oblast_tisku</vt:lpstr>
      <vt:lpstr>'00556 - SO02 RD'!Oblast_tisku</vt:lpstr>
      <vt:lpstr>'00557 - SO03, SO04 - pergoly'!Oblast_tisku</vt:lpstr>
      <vt:lpstr>'00558 - Zpevněné plochy, ...'!Oblast_tisku</vt:lpstr>
      <vt:lpstr>'Dešťová kanal SO01 - Dešť...'!Oblast_tisku</vt:lpstr>
      <vt:lpstr>'Dešťová kanal SO02 - Dešť...'!Oblast_tisku</vt:lpstr>
      <vt:lpstr>'FVE SO01 - SO 01_FVE'!Oblast_tisku</vt:lpstr>
      <vt:lpstr>'FVE SO02 - SO 02_FVE'!Oblast_tisku</vt:lpstr>
      <vt:lpstr>'Přípojka el. NN - Přípojk...'!Oblast_tisku</vt:lpstr>
      <vt:lpstr>'Přípojka kanal SO01 - Pří...'!Oblast_tisku</vt:lpstr>
      <vt:lpstr>'Přípojka kanal SO02 - Pří...'!Oblast_tisku</vt:lpstr>
      <vt:lpstr>'Přípojka vody SO01 - Příp...'!Oblast_tisku</vt:lpstr>
      <vt:lpstr>'Přípojka vody SO02 - Příp...'!Oblast_tisku</vt:lpstr>
      <vt:lpstr>'Rekapitulace stavby'!Oblast_tisku</vt:lpstr>
      <vt:lpstr>'Rozvod vody SO01 - Voda k...'!Oblast_tisku</vt:lpstr>
      <vt:lpstr>'Rozvod vody SO02 - Voda k...'!Oblast_tisku</vt:lpstr>
      <vt:lpstr>'Silnoproud SO01 - silnopr...'!Oblast_tisku</vt:lpstr>
      <vt:lpstr>'Silnoproud SO02 - silnopr...'!Oblast_tisku</vt:lpstr>
      <vt:lpstr>'Silnoproud SO03 - elektro...'!Oblast_tisku</vt:lpstr>
      <vt:lpstr>'Silnoproud SO04 - elektro...'!Oblast_tisku</vt:lpstr>
      <vt:lpstr>'Slaboproud  1 - SO01 - sp...'!Oblast_tisku</vt:lpstr>
      <vt:lpstr>'Slaboproud  2 - SO 01 - LAN'!Oblast_tisku</vt:lpstr>
      <vt:lpstr>'Slaboproud  3 - SO 01 - k...'!Oblast_tisku</vt:lpstr>
      <vt:lpstr>'Slaboproud  4 - SO 01 - PZTS'!Oblast_tisku</vt:lpstr>
      <vt:lpstr>'Slaboproud  5 - SO 01 - d...'!Oblast_tisku</vt:lpstr>
      <vt:lpstr>'Slaboproud 1 - SO02 - spo...'!Oblast_tisku</vt:lpstr>
      <vt:lpstr>'Slaboproud 2 - SO 02 - LAN'!Oblast_tisku</vt:lpstr>
      <vt:lpstr>'Slaboproud 3 - SO 02 - ka...'!Oblast_tisku</vt:lpstr>
      <vt:lpstr>'Slaboproud 4 - SO 02 - PZTS'!Oblast_tisku</vt:lpstr>
      <vt:lpstr>'Slaboproud 5 - SO 02 - do...'!Oblast_tisku</vt:lpstr>
      <vt:lpstr>'VRN - VRN'!Oblast_tisku</vt:lpstr>
      <vt:lpstr>'Vrty TČ SO01 - Vrty TČ vč...'!Oblast_tisku</vt:lpstr>
      <vt:lpstr>'Vrty TČ SO02 - Vrty TČ vč...'!Oblast_tisku</vt:lpstr>
    </vt:vector>
  </TitlesOfParts>
  <Manager/>
  <Company>ATELIER U5 s.r.o.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Šillar</dc:creator>
  <cp:keywords/>
  <dc:description/>
  <cp:lastModifiedBy>Ivan Šillar</cp:lastModifiedBy>
  <dcterms:created xsi:type="dcterms:W3CDTF">2024-10-30T13:10:24Z</dcterms:created>
  <dcterms:modified xsi:type="dcterms:W3CDTF">2024-10-30T15:54:18Z</dcterms:modified>
  <cp:category/>
</cp:coreProperties>
</file>