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stavby\2024\Klatovy SÚS\K odeslání\"/>
    </mc:Choice>
  </mc:AlternateContent>
  <bookViews>
    <workbookView xWindow="0" yWindow="0" windowWidth="0" windowHeight="0"/>
  </bookViews>
  <sheets>
    <sheet name="Rekapitulace stavby" sheetId="1" r:id="rId1"/>
    <sheet name="O-011 - Demolice - I. etapa" sheetId="2" r:id="rId2"/>
    <sheet name="O-012 - Demolice - II. etapa" sheetId="3" r:id="rId3"/>
    <sheet name="O-021 - Hala - prefa kons..." sheetId="4" r:id="rId4"/>
    <sheet name="O-022 - Hala - stavební č..." sheetId="5" r:id="rId5"/>
    <sheet name="O-023 - Hala - stavební č..." sheetId="6" r:id="rId6"/>
    <sheet name="O-031 - Solankové hospodá..." sheetId="7" r:id="rId7"/>
    <sheet name="O-032 - Technologiský kon..." sheetId="8" r:id="rId8"/>
    <sheet name="O-033 - TZB - ZTI a elekt..." sheetId="9" r:id="rId9"/>
    <sheet name="O-040 - Venkovní úpravy a..." sheetId="10" r:id="rId10"/>
    <sheet name="O-050 - Vedlejší a ostatn..." sheetId="11" r:id="rId11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'O-011 - Demolice - I. etapa'!$C$126:$K$181</definedName>
    <definedName name="_xlnm.Print_Area" localSheetId="1">'O-011 - Demolice - I. etapa'!$C$4:$J$76,'O-011 - Demolice - I. etapa'!$C$82:$J$106,'O-011 - Demolice - I. etapa'!$C$112:$J$181</definedName>
    <definedName name="_xlnm.Print_Titles" localSheetId="1">'O-011 - Demolice - I. etapa'!$126:$126</definedName>
    <definedName name="_xlnm._FilterDatabase" localSheetId="2" hidden="1">'O-012 - Demolice - II. etapa'!$C$126:$K$178</definedName>
    <definedName name="_xlnm.Print_Area" localSheetId="2">'O-012 - Demolice - II. etapa'!$C$4:$J$76,'O-012 - Demolice - II. etapa'!$C$82:$J$106,'O-012 - Demolice - II. etapa'!$C$112:$J$178</definedName>
    <definedName name="_xlnm.Print_Titles" localSheetId="2">'O-012 - Demolice - II. etapa'!$126:$126</definedName>
    <definedName name="_xlnm._FilterDatabase" localSheetId="3" hidden="1">'O-021 - Hala - prefa kons...'!$C$123:$K$145</definedName>
    <definedName name="_xlnm.Print_Area" localSheetId="3">'O-021 - Hala - prefa kons...'!$C$4:$J$76,'O-021 - Hala - prefa kons...'!$C$82:$J$103,'O-021 - Hala - prefa kons...'!$C$109:$J$145</definedName>
    <definedName name="_xlnm.Print_Titles" localSheetId="3">'O-021 - Hala - prefa kons...'!$123:$123</definedName>
    <definedName name="_xlnm._FilterDatabase" localSheetId="4" hidden="1">'O-022 - Hala - stavební č...'!$C$132:$K$298</definedName>
    <definedName name="_xlnm.Print_Area" localSheetId="4">'O-022 - Hala - stavební č...'!$C$4:$J$76,'O-022 - Hala - stavební č...'!$C$82:$J$112,'O-022 - Hala - stavební č...'!$C$118:$J$298</definedName>
    <definedName name="_xlnm.Print_Titles" localSheetId="4">'O-022 - Hala - stavební č...'!$132:$132</definedName>
    <definedName name="_xlnm._FilterDatabase" localSheetId="5" hidden="1">'O-023 - Hala - stavební č...'!$C$132:$K$301</definedName>
    <definedName name="_xlnm.Print_Area" localSheetId="5">'O-023 - Hala - stavební č...'!$C$4:$J$76,'O-023 - Hala - stavební č...'!$C$82:$J$112,'O-023 - Hala - stavební č...'!$C$118:$J$301</definedName>
    <definedName name="_xlnm.Print_Titles" localSheetId="5">'O-023 - Hala - stavební č...'!$132:$132</definedName>
    <definedName name="_xlnm._FilterDatabase" localSheetId="6" hidden="1">'O-031 - Solankové hospodá...'!$C$136:$K$240</definedName>
    <definedName name="_xlnm.Print_Area" localSheetId="6">'O-031 - Solankové hospodá...'!$C$4:$J$76,'O-031 - Solankové hospodá...'!$C$82:$J$116,'O-031 - Solankové hospodá...'!$C$122:$J$240</definedName>
    <definedName name="_xlnm.Print_Titles" localSheetId="6">'O-031 - Solankové hospodá...'!$136:$136</definedName>
    <definedName name="_xlnm._FilterDatabase" localSheetId="7" hidden="1">'O-032 - Technologiský kon...'!$C$127:$K$183</definedName>
    <definedName name="_xlnm.Print_Area" localSheetId="7">'O-032 - Technologiský kon...'!$C$4:$J$76,'O-032 - Technologiský kon...'!$C$82:$J$107,'O-032 - Technologiský kon...'!$C$113:$J$183</definedName>
    <definedName name="_xlnm.Print_Titles" localSheetId="7">'O-032 - Technologiský kon...'!$127:$127</definedName>
    <definedName name="_xlnm._FilterDatabase" localSheetId="8" hidden="1">'O-033 - TZB - ZTI a elekt...'!$C$122:$K$129</definedName>
    <definedName name="_xlnm.Print_Area" localSheetId="8">'O-033 - TZB - ZTI a elekt...'!$C$4:$J$76,'O-033 - TZB - ZTI a elekt...'!$C$82:$J$102,'O-033 - TZB - ZTI a elekt...'!$C$108:$J$129</definedName>
    <definedName name="_xlnm.Print_Titles" localSheetId="8">'O-033 - TZB - ZTI a elekt...'!$122:$122</definedName>
    <definedName name="_xlnm._FilterDatabase" localSheetId="9" hidden="1">'O-040 - Venkovní úpravy a...'!$C$124:$K$228</definedName>
    <definedName name="_xlnm.Print_Area" localSheetId="9">'O-040 - Venkovní úpravy a...'!$C$4:$J$76,'O-040 - Venkovní úpravy a...'!$C$82:$J$106,'O-040 - Venkovní úpravy a...'!$C$112:$J$228</definedName>
    <definedName name="_xlnm.Print_Titles" localSheetId="9">'O-040 - Venkovní úpravy a...'!$124:$124</definedName>
    <definedName name="_xlnm._FilterDatabase" localSheetId="10" hidden="1">'O-050 - Vedlejší a ostatn...'!$C$118:$K$128</definedName>
    <definedName name="_xlnm.Print_Area" localSheetId="10">'O-050 - Vedlejší a ostatn...'!$C$4:$J$76,'O-050 - Vedlejší a ostatn...'!$C$82:$J$100,'O-050 - Vedlejší a ostatn...'!$C$106:$J$128</definedName>
    <definedName name="_xlnm.Print_Titles" localSheetId="10">'O-050 - Vedlejší a ostatn...'!$118:$118</definedName>
  </definedNames>
  <calcPr/>
</workbook>
</file>

<file path=xl/calcChain.xml><?xml version="1.0" encoding="utf-8"?>
<calcChain xmlns="http://schemas.openxmlformats.org/spreadsheetml/2006/main">
  <c i="11" l="1" r="J37"/>
  <c r="J36"/>
  <c i="1" r="AY107"/>
  <c i="11" r="J35"/>
  <c i="1" r="AX107"/>
  <c i="11"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89"/>
  <c r="E7"/>
  <c r="E109"/>
  <c i="10" r="J37"/>
  <c r="J36"/>
  <c i="1" r="AY106"/>
  <c i="10" r="J35"/>
  <c i="1" r="AX106"/>
  <c i="10" r="BI228"/>
  <c r="BH228"/>
  <c r="BG228"/>
  <c r="BF228"/>
  <c r="T228"/>
  <c r="T227"/>
  <c r="R228"/>
  <c r="R227"/>
  <c r="P228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T183"/>
  <c r="R184"/>
  <c r="R183"/>
  <c r="P184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9" r="J39"/>
  <c r="J38"/>
  <c i="1" r="AY105"/>
  <c i="9" r="J37"/>
  <c i="1" r="AX105"/>
  <c i="9"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4"/>
  <c r="J93"/>
  <c r="F93"/>
  <c r="F91"/>
  <c r="E89"/>
  <c r="J20"/>
  <c r="E20"/>
  <c r="F94"/>
  <c r="J19"/>
  <c r="J14"/>
  <c r="J91"/>
  <c r="E7"/>
  <c r="E111"/>
  <c i="8" r="J39"/>
  <c r="J38"/>
  <c i="1" r="AY104"/>
  <c i="8" r="J37"/>
  <c i="1" r="AX104"/>
  <c i="8" r="BI183"/>
  <c r="BH183"/>
  <c r="BG183"/>
  <c r="BF183"/>
  <c r="T183"/>
  <c r="T182"/>
  <c r="R183"/>
  <c r="R182"/>
  <c r="P183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T156"/>
  <c r="R157"/>
  <c r="R156"/>
  <c r="P157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4"/>
  <c r="J93"/>
  <c r="F93"/>
  <c r="F91"/>
  <c r="E89"/>
  <c r="J20"/>
  <c r="E20"/>
  <c r="F94"/>
  <c r="J19"/>
  <c r="J14"/>
  <c r="J91"/>
  <c r="E7"/>
  <c r="E116"/>
  <c i="7" r="J39"/>
  <c r="J38"/>
  <c i="1" r="AY103"/>
  <c i="7" r="J37"/>
  <c i="1" r="AX103"/>
  <c i="7" r="BI240"/>
  <c r="BH240"/>
  <c r="BG240"/>
  <c r="BF240"/>
  <c r="T240"/>
  <c r="T239"/>
  <c r="T238"/>
  <c r="R240"/>
  <c r="R239"/>
  <c r="R238"/>
  <c r="P240"/>
  <c r="P239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T203"/>
  <c r="R204"/>
  <c r="R203"/>
  <c r="P204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T194"/>
  <c r="R195"/>
  <c r="R194"/>
  <c r="P195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T174"/>
  <c r="R175"/>
  <c r="R174"/>
  <c r="P175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J134"/>
  <c r="J133"/>
  <c r="F133"/>
  <c r="F131"/>
  <c r="E129"/>
  <c r="J94"/>
  <c r="J93"/>
  <c r="F93"/>
  <c r="F91"/>
  <c r="E89"/>
  <c r="J20"/>
  <c r="E20"/>
  <c r="F134"/>
  <c r="J19"/>
  <c r="J14"/>
  <c r="J131"/>
  <c r="E7"/>
  <c r="E125"/>
  <c i="6" r="J39"/>
  <c r="J38"/>
  <c i="1" r="AY101"/>
  <c i="6" r="J37"/>
  <c i="1" r="AX101"/>
  <c i="6"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T194"/>
  <c r="R195"/>
  <c r="R194"/>
  <c r="P195"/>
  <c r="P194"/>
  <c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T165"/>
  <c r="R166"/>
  <c r="R165"/>
  <c r="P166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94"/>
  <c r="J19"/>
  <c r="J14"/>
  <c r="J127"/>
  <c r="E7"/>
  <c r="E121"/>
  <c i="5" r="J39"/>
  <c r="J38"/>
  <c i="1" r="AY100"/>
  <c i="5" r="J37"/>
  <c i="1" r="AX100"/>
  <c i="5"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T194"/>
  <c r="R195"/>
  <c r="R194"/>
  <c r="P195"/>
  <c r="P194"/>
  <c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T165"/>
  <c r="R166"/>
  <c r="R165"/>
  <c r="P166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130"/>
  <c r="J19"/>
  <c r="J14"/>
  <c r="J127"/>
  <c r="E7"/>
  <c r="E85"/>
  <c i="4" r="J39"/>
  <c r="J38"/>
  <c i="1" r="AY99"/>
  <c i="4" r="J37"/>
  <c i="1" r="AX99"/>
  <c i="4" r="BI145"/>
  <c r="BH145"/>
  <c r="BG145"/>
  <c r="BF145"/>
  <c r="T145"/>
  <c r="T144"/>
  <c r="R145"/>
  <c r="R144"/>
  <c r="P145"/>
  <c r="P144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85"/>
  <c i="3" r="J39"/>
  <c r="J38"/>
  <c i="1" r="AY97"/>
  <c i="3" r="J37"/>
  <c i="1" r="AX97"/>
  <c i="3"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121"/>
  <c r="E7"/>
  <c r="E85"/>
  <c i="2" r="J39"/>
  <c r="J38"/>
  <c i="1" r="AY96"/>
  <c i="2" r="J37"/>
  <c i="1" r="AX96"/>
  <c i="2"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T174"/>
  <c r="R175"/>
  <c r="R174"/>
  <c r="P175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121"/>
  <c r="E7"/>
  <c r="E115"/>
  <c i="1" r="L90"/>
  <c r="AM90"/>
  <c r="AM89"/>
  <c r="L89"/>
  <c r="AM87"/>
  <c r="L87"/>
  <c r="L85"/>
  <c r="L84"/>
  <c i="2" r="BK134"/>
  <c i="3" r="J138"/>
  <c r="J169"/>
  <c r="BK159"/>
  <c r="BK137"/>
  <c r="BK175"/>
  <c r="BK164"/>
  <c r="BK149"/>
  <c r="J175"/>
  <c r="J159"/>
  <c r="J149"/>
  <c r="BK131"/>
  <c i="4" r="J134"/>
  <c r="J143"/>
  <c r="BK127"/>
  <c r="BK134"/>
  <c i="5" r="J298"/>
  <c r="J292"/>
  <c r="J287"/>
  <c r="BK275"/>
  <c r="J253"/>
  <c r="J237"/>
  <c r="BK222"/>
  <c r="J202"/>
  <c r="BK189"/>
  <c r="BK179"/>
  <c r="J169"/>
  <c r="BK160"/>
  <c r="J152"/>
  <c r="BK140"/>
  <c r="BK296"/>
  <c r="J290"/>
  <c r="J278"/>
  <c r="BK271"/>
  <c r="BK258"/>
  <c r="BK243"/>
  <c r="J226"/>
  <c r="J214"/>
  <c r="J200"/>
  <c r="J189"/>
  <c r="J180"/>
  <c r="BK173"/>
  <c r="J162"/>
  <c r="J283"/>
  <c r="BK267"/>
  <c r="BK246"/>
  <c r="J235"/>
  <c r="BK214"/>
  <c r="BK158"/>
  <c r="J195"/>
  <c i="6" r="J300"/>
  <c r="J295"/>
  <c r="J285"/>
  <c r="BK269"/>
  <c r="J257"/>
  <c r="J237"/>
  <c r="BK212"/>
  <c r="BK195"/>
  <c r="J173"/>
  <c r="BK166"/>
  <c r="BK152"/>
  <c r="J138"/>
  <c r="BK243"/>
  <c r="J224"/>
  <c r="BK214"/>
  <c r="BK198"/>
  <c r="J158"/>
  <c r="J142"/>
  <c r="J288"/>
  <c r="J271"/>
  <c r="BK237"/>
  <c r="BK205"/>
  <c r="BK185"/>
  <c r="BK173"/>
  <c r="BK298"/>
  <c r="BK285"/>
  <c r="BK273"/>
  <c r="BK260"/>
  <c r="BK232"/>
  <c r="J216"/>
  <c r="BK193"/>
  <c r="J183"/>
  <c r="J169"/>
  <c r="BK138"/>
  <c i="7" r="BK225"/>
  <c r="J214"/>
  <c r="BK201"/>
  <c r="J175"/>
  <c r="J163"/>
  <c r="BK143"/>
  <c r="J231"/>
  <c r="J221"/>
  <c r="J204"/>
  <c r="J198"/>
  <c r="BK181"/>
  <c r="BK167"/>
  <c r="J158"/>
  <c r="BK147"/>
  <c r="BK146"/>
  <c r="J145"/>
  <c r="J168"/>
  <c r="J156"/>
  <c r="BK142"/>
  <c i="8" r="J181"/>
  <c r="BK177"/>
  <c r="J172"/>
  <c r="J163"/>
  <c r="BK157"/>
  <c r="BK146"/>
  <c r="BK138"/>
  <c r="BK181"/>
  <c r="BK180"/>
  <c r="J174"/>
  <c r="BK153"/>
  <c r="J146"/>
  <c r="J141"/>
  <c r="BK135"/>
  <c r="J133"/>
  <c r="BK183"/>
  <c r="BK172"/>
  <c r="BK166"/>
  <c r="J161"/>
  <c r="J135"/>
  <c r="BK131"/>
  <c r="J177"/>
  <c r="J166"/>
  <c r="BK159"/>
  <c r="J149"/>
  <c i="9" r="J129"/>
  <c r="BK126"/>
  <c i="10" r="J216"/>
  <c r="J196"/>
  <c r="J181"/>
  <c r="J176"/>
  <c r="BK166"/>
  <c r="BK163"/>
  <c r="J131"/>
  <c r="BK228"/>
  <c r="BK210"/>
  <c r="BK201"/>
  <c r="J187"/>
  <c r="BK178"/>
  <c r="J154"/>
  <c r="BK143"/>
  <c r="J138"/>
  <c r="J130"/>
  <c r="BK226"/>
  <c r="BK222"/>
  <c r="BK216"/>
  <c r="J210"/>
  <c r="J204"/>
  <c r="J184"/>
  <c r="J169"/>
  <c r="J166"/>
  <c r="BK159"/>
  <c r="BK154"/>
  <c r="J145"/>
  <c r="BK142"/>
  <c r="BK131"/>
  <c r="J226"/>
  <c r="BK219"/>
  <c r="J201"/>
  <c r="BK189"/>
  <c r="BK180"/>
  <c r="BK169"/>
  <c r="BK152"/>
  <c r="BK138"/>
  <c r="BK130"/>
  <c i="11" r="J125"/>
  <c r="J128"/>
  <c r="J123"/>
  <c r="BK124"/>
  <c r="BK125"/>
  <c i="2" r="BK175"/>
  <c r="J162"/>
  <c r="J151"/>
  <c r="BK130"/>
  <c r="J149"/>
  <c r="J137"/>
  <c r="BK180"/>
  <c r="BK177"/>
  <c r="BK168"/>
  <c r="J165"/>
  <c r="BK149"/>
  <c r="BK139"/>
  <c r="J131"/>
  <c r="J130"/>
  <c i="1" r="AS102"/>
  <c i="2" r="J175"/>
  <c r="J168"/>
  <c r="J161"/>
  <c r="J139"/>
  <c i="3" r="J172"/>
  <c r="J167"/>
  <c r="J156"/>
  <c r="J136"/>
  <c r="BK130"/>
  <c r="J166"/>
  <c r="J145"/>
  <c r="BK133"/>
  <c r="BK167"/>
  <c r="J151"/>
  <c r="BK136"/>
  <c r="J177"/>
  <c r="BK166"/>
  <c r="BK151"/>
  <c r="J134"/>
  <c i="4" r="BK136"/>
  <c r="J127"/>
  <c r="J138"/>
  <c r="BK138"/>
  <c r="BK131"/>
  <c i="5" r="J296"/>
  <c r="J289"/>
  <c r="J285"/>
  <c r="J273"/>
  <c r="BK240"/>
  <c r="J224"/>
  <c r="J212"/>
  <c r="J193"/>
  <c r="J183"/>
  <c r="J173"/>
  <c r="BK162"/>
  <c r="BK156"/>
  <c r="BK142"/>
  <c r="J297"/>
  <c r="BK289"/>
  <c r="BK285"/>
  <c r="BK273"/>
  <c r="BK264"/>
  <c r="BK253"/>
  <c r="J229"/>
  <c r="J216"/>
  <c r="J207"/>
  <c r="J191"/>
  <c r="J185"/>
  <c r="BK176"/>
  <c r="BK169"/>
  <c r="J140"/>
  <c r="J136"/>
  <c r="BK261"/>
  <c r="J240"/>
  <c r="BK226"/>
  <c r="BK205"/>
  <c r="BK152"/>
  <c r="BK198"/>
  <c r="BK146"/>
  <c i="6" r="J297"/>
  <c r="BK288"/>
  <c r="J283"/>
  <c r="J266"/>
  <c r="J245"/>
  <c r="BK222"/>
  <c r="BK209"/>
  <c r="J193"/>
  <c r="BK171"/>
  <c r="J160"/>
  <c r="J149"/>
  <c r="J140"/>
  <c r="BK299"/>
  <c r="J298"/>
  <c r="BK297"/>
  <c r="J293"/>
  <c r="J290"/>
  <c r="BK278"/>
  <c r="J275"/>
  <c r="J269"/>
  <c r="J260"/>
  <c r="BK257"/>
  <c r="BK255"/>
  <c r="J250"/>
  <c r="J246"/>
  <c r="BK229"/>
  <c r="J219"/>
  <c r="J200"/>
  <c r="BK176"/>
  <c r="J152"/>
  <c r="BK140"/>
  <c r="BK291"/>
  <c r="J273"/>
  <c r="J243"/>
  <c r="J198"/>
  <c r="BK187"/>
  <c r="BK175"/>
  <c r="BK301"/>
  <c r="BK295"/>
  <c r="BK283"/>
  <c r="BK266"/>
  <c r="BK240"/>
  <c r="BK224"/>
  <c r="J205"/>
  <c r="J189"/>
  <c r="J179"/>
  <c r="BK149"/>
  <c i="7" r="J228"/>
  <c r="BK221"/>
  <c r="BK211"/>
  <c r="BK195"/>
  <c r="BK184"/>
  <c r="BK152"/>
  <c r="BK223"/>
  <c r="BK209"/>
  <c r="J199"/>
  <c r="J183"/>
  <c r="BK170"/>
  <c i="8" r="BK163"/>
  <c r="BK170"/>
  <c r="BK164"/>
  <c r="J153"/>
  <c r="BK144"/>
  <c i="9" r="J126"/>
  <c r="J127"/>
  <c i="10" r="J214"/>
  <c r="J191"/>
  <c r="BK184"/>
  <c r="J172"/>
  <c r="BK165"/>
  <c r="BK145"/>
  <c r="J128"/>
  <c r="J225"/>
  <c r="BK207"/>
  <c r="J193"/>
  <c r="J180"/>
  <c r="J159"/>
  <c r="BK150"/>
  <c r="BK193"/>
  <c r="BK187"/>
  <c r="BK172"/>
  <c r="BK157"/>
  <c r="J142"/>
  <c r="J133"/>
  <c i="11" r="J124"/>
  <c r="BK122"/>
  <c r="J126"/>
  <c r="BK123"/>
  <c i="2" r="BK170"/>
  <c r="J158"/>
  <c r="J153"/>
  <c r="BK131"/>
  <c r="BK151"/>
  <c r="J134"/>
  <c r="BK178"/>
  <c r="J170"/>
  <c r="BK166"/>
  <c r="J160"/>
  <c r="BK145"/>
  <c r="BK137"/>
  <c r="J180"/>
  <c r="J177"/>
  <c r="BK172"/>
  <c r="J166"/>
  <c r="BK160"/>
  <c r="J145"/>
  <c r="BK133"/>
  <c i="3" r="BK160"/>
  <c r="BK141"/>
  <c r="J131"/>
  <c r="J164"/>
  <c r="BK138"/>
  <c r="BK169"/>
  <c r="BK158"/>
  <c r="J141"/>
  <c r="BK174"/>
  <c r="BK156"/>
  <c r="J137"/>
  <c i="4" r="J145"/>
  <c r="BK130"/>
  <c r="J140"/>
  <c r="BK140"/>
  <c r="J136"/>
  <c r="J130"/>
  <c i="5" r="J294"/>
  <c r="J288"/>
  <c r="BK283"/>
  <c r="BK270"/>
  <c r="J251"/>
  <c r="BK235"/>
  <c r="BK219"/>
  <c r="J209"/>
  <c r="BK191"/>
  <c r="BK185"/>
  <c r="J176"/>
  <c r="BK171"/>
  <c r="J158"/>
  <c r="BK149"/>
  <c r="BK137"/>
  <c r="BK294"/>
  <c r="BK288"/>
  <c r="J280"/>
  <c r="J270"/>
  <c r="J261"/>
  <c r="BK251"/>
  <c r="BK232"/>
  <c r="J222"/>
  <c r="BK209"/>
  <c r="J198"/>
  <c r="BK183"/>
  <c r="J179"/>
  <c r="J171"/>
  <c r="J156"/>
  <c r="J137"/>
  <c r="J271"/>
  <c r="J258"/>
  <c r="J232"/>
  <c r="BK207"/>
  <c r="BK200"/>
  <c r="BK136"/>
  <c r="J149"/>
  <c r="J138"/>
  <c i="6" r="J287"/>
  <c r="BK271"/>
  <c r="BK252"/>
  <c r="J232"/>
  <c r="BK219"/>
  <c r="J207"/>
  <c r="J176"/>
  <c r="BK169"/>
  <c r="BK158"/>
  <c r="J146"/>
  <c r="J136"/>
  <c r="J235"/>
  <c r="J222"/>
  <c r="BK202"/>
  <c r="BK179"/>
  <c r="J156"/>
  <c r="BK136"/>
  <c r="BK275"/>
  <c r="J255"/>
  <c r="BK235"/>
  <c r="J195"/>
  <c r="BK183"/>
  <c r="BK300"/>
  <c r="BK287"/>
  <c r="J278"/>
  <c r="J252"/>
  <c r="J212"/>
  <c r="BK200"/>
  <c r="J187"/>
  <c r="J171"/>
  <c r="BK162"/>
  <c i="7" r="J240"/>
  <c r="J223"/>
  <c r="BK207"/>
  <c r="J187"/>
  <c r="J167"/>
  <c r="J146"/>
  <c r="J235"/>
  <c r="BK230"/>
  <c r="BK216"/>
  <c r="BK202"/>
  <c r="J192"/>
  <c r="BK178"/>
  <c r="J165"/>
  <c r="J161"/>
  <c i="2" r="J178"/>
  <c r="BK161"/>
  <c r="J156"/>
  <c r="BK142"/>
  <c i="1" r="AS95"/>
  <c i="2" r="J133"/>
  <c r="J172"/>
  <c r="BK169"/>
  <c r="BK162"/>
  <c r="BK156"/>
  <c r="J142"/>
  <c r="J138"/>
  <c i="1" r="AS98"/>
  <c i="2" r="J169"/>
  <c r="BK165"/>
  <c r="BK158"/>
  <c r="BK153"/>
  <c r="BK138"/>
  <c i="3" r="BK163"/>
  <c r="J153"/>
  <c r="BK134"/>
  <c r="BK177"/>
  <c r="J163"/>
  <c r="J158"/>
  <c r="J174"/>
  <c r="J160"/>
  <c r="BK145"/>
  <c r="J133"/>
  <c r="BK172"/>
  <c r="BK153"/>
  <c r="J130"/>
  <c i="4" r="J131"/>
  <c r="BK145"/>
  <c r="BK143"/>
  <c i="5" r="BK297"/>
  <c r="BK290"/>
  <c r="BK280"/>
  <c r="BK256"/>
  <c r="J246"/>
  <c r="BK229"/>
  <c r="BK216"/>
  <c r="BK195"/>
  <c r="J187"/>
  <c r="BK180"/>
  <c r="BK175"/>
  <c r="J166"/>
  <c r="J146"/>
  <c r="BK298"/>
  <c r="BK292"/>
  <c r="BK287"/>
  <c r="J275"/>
  <c r="J267"/>
  <c r="J256"/>
  <c r="BK237"/>
  <c r="BK224"/>
  <c r="BK212"/>
  <c r="J205"/>
  <c r="BK193"/>
  <c r="BK187"/>
  <c r="J175"/>
  <c r="BK166"/>
  <c r="BK138"/>
  <c r="BK278"/>
  <c r="J264"/>
  <c r="J243"/>
  <c r="J219"/>
  <c r="BK202"/>
  <c r="J142"/>
  <c r="J160"/>
  <c i="6" r="J299"/>
  <c r="BK293"/>
  <c r="BK280"/>
  <c r="BK263"/>
  <c r="BK250"/>
  <c r="J229"/>
  <c r="BK216"/>
  <c r="J202"/>
  <c r="J191"/>
  <c r="J162"/>
  <c r="BK156"/>
  <c r="BK142"/>
  <c r="BK137"/>
  <c r="J240"/>
  <c r="J226"/>
  <c r="J209"/>
  <c r="J180"/>
  <c r="BK160"/>
  <c r="BK146"/>
  <c r="J137"/>
  <c r="BK290"/>
  <c r="BK246"/>
  <c r="J214"/>
  <c r="BK189"/>
  <c r="BK180"/>
  <c r="J301"/>
  <c r="J291"/>
  <c r="J280"/>
  <c r="J263"/>
  <c r="BK245"/>
  <c r="BK226"/>
  <c r="BK207"/>
  <c r="BK191"/>
  <c r="J185"/>
  <c r="J175"/>
  <c r="J166"/>
  <c i="7" r="J232"/>
  <c r="J218"/>
  <c r="BK204"/>
  <c r="J190"/>
  <c r="BK168"/>
  <c r="BK150"/>
  <c r="J142"/>
  <c r="J237"/>
  <c r="BK227"/>
  <c r="BK218"/>
  <c r="J140"/>
  <c r="BK240"/>
  <c r="J233"/>
  <c r="J230"/>
  <c r="BK228"/>
  <c r="J227"/>
  <c r="J216"/>
  <c r="BK214"/>
  <c r="J209"/>
  <c r="BK199"/>
  <c r="BK198"/>
  <c r="J195"/>
  <c r="BK192"/>
  <c r="BK190"/>
  <c r="BK187"/>
  <c r="BK186"/>
  <c r="J181"/>
  <c r="BK180"/>
  <c r="J178"/>
  <c r="J172"/>
  <c r="BK165"/>
  <c r="BK161"/>
  <c r="BK156"/>
  <c r="J152"/>
  <c r="J150"/>
  <c r="J147"/>
  <c r="J143"/>
  <c r="BK237"/>
  <c r="BK235"/>
  <c r="BK233"/>
  <c r="BK232"/>
  <c r="BK231"/>
  <c r="J225"/>
  <c r="J211"/>
  <c r="J207"/>
  <c r="J202"/>
  <c r="J201"/>
  <c r="J186"/>
  <c r="J184"/>
  <c r="BK183"/>
  <c r="J180"/>
  <c r="BK175"/>
  <c r="BK172"/>
  <c r="J170"/>
  <c r="BK163"/>
  <c r="BK158"/>
  <c r="BK145"/>
  <c r="BK140"/>
  <c i="8" r="J180"/>
  <c r="BK178"/>
  <c r="J170"/>
  <c r="J159"/>
  <c r="J151"/>
  <c r="J144"/>
  <c r="J143"/>
  <c r="BK134"/>
  <c r="J178"/>
  <c r="J157"/>
  <c r="BK149"/>
  <c r="BK143"/>
  <c r="J138"/>
  <c r="BK136"/>
  <c r="J134"/>
  <c r="J131"/>
  <c r="BK174"/>
  <c r="J168"/>
  <c r="J164"/>
  <c r="BK141"/>
  <c r="BK133"/>
  <c r="J183"/>
  <c r="BK168"/>
  <c r="BK161"/>
  <c r="BK151"/>
  <c r="J136"/>
  <c i="9" r="BK129"/>
  <c r="BK127"/>
  <c i="10" r="BK225"/>
  <c r="J212"/>
  <c r="J189"/>
  <c r="J178"/>
  <c r="BK168"/>
  <c r="J150"/>
  <c r="J136"/>
  <c r="J222"/>
  <c r="BK204"/>
  <c r="J198"/>
  <c r="BK181"/>
  <c r="J174"/>
  <c r="BK148"/>
  <c r="J140"/>
  <c r="BK133"/>
  <c r="BK128"/>
  <c r="J223"/>
  <c r="J219"/>
  <c r="BK214"/>
  <c r="BK212"/>
  <c r="BK198"/>
  <c r="BK174"/>
  <c r="J168"/>
  <c r="J163"/>
  <c r="J157"/>
  <c r="J152"/>
  <c r="J143"/>
  <c r="BK140"/>
  <c r="J228"/>
  <c r="BK223"/>
  <c r="J207"/>
  <c r="BK196"/>
  <c r="BK191"/>
  <c r="BK176"/>
  <c r="J165"/>
  <c r="J148"/>
  <c r="BK136"/>
  <c i="11" r="BK128"/>
  <c r="J122"/>
  <c r="BK126"/>
  <c i="2" l="1" r="BK129"/>
  <c r="J129"/>
  <c r="J100"/>
  <c r="T141"/>
  <c r="P159"/>
  <c r="R176"/>
  <c r="R173"/>
  <c i="3" r="P129"/>
  <c r="R140"/>
  <c r="R157"/>
  <c r="P173"/>
  <c r="P170"/>
  <c i="4" r="T126"/>
  <c r="T125"/>
  <c r="T124"/>
  <c i="5" r="R135"/>
  <c r="T155"/>
  <c r="BK168"/>
  <c r="J168"/>
  <c r="J103"/>
  <c r="P197"/>
  <c r="P223"/>
  <c r="P272"/>
  <c r="P284"/>
  <c r="P293"/>
  <c i="6" r="P135"/>
  <c r="P155"/>
  <c r="P168"/>
  <c r="P197"/>
  <c r="T197"/>
  <c r="R223"/>
  <c r="BK272"/>
  <c r="J272"/>
  <c r="J109"/>
  <c r="T272"/>
  <c r="R284"/>
  <c r="R294"/>
  <c i="7" r="P139"/>
  <c r="P149"/>
  <c r="T155"/>
  <c r="T177"/>
  <c r="R189"/>
  <c r="P197"/>
  <c r="BK206"/>
  <c r="J206"/>
  <c r="J110"/>
  <c r="BK226"/>
  <c r="J226"/>
  <c r="J111"/>
  <c r="BK229"/>
  <c r="J229"/>
  <c r="J112"/>
  <c r="BK234"/>
  <c r="J234"/>
  <c r="J113"/>
  <c i="8" r="BK130"/>
  <c r="J130"/>
  <c r="J100"/>
  <c r="T148"/>
  <c r="R158"/>
  <c r="R165"/>
  <c r="P176"/>
  <c i="9" r="R125"/>
  <c r="R124"/>
  <c r="R123"/>
  <c i="10" r="BK127"/>
  <c r="J127"/>
  <c r="J98"/>
  <c r="T127"/>
  <c r="BK171"/>
  <c r="J171"/>
  <c r="J100"/>
  <c r="T171"/>
  <c r="BK186"/>
  <c r="J186"/>
  <c r="J102"/>
  <c r="T186"/>
  <c r="T190"/>
  <c r="P221"/>
  <c i="2" r="P129"/>
  <c r="R141"/>
  <c r="R159"/>
  <c r="T176"/>
  <c r="T173"/>
  <c i="3" r="BK129"/>
  <c r="J129"/>
  <c r="J100"/>
  <c r="BK140"/>
  <c r="J140"/>
  <c r="J101"/>
  <c r="BK157"/>
  <c r="J157"/>
  <c r="J102"/>
  <c r="T173"/>
  <c r="T170"/>
  <c i="4" r="R126"/>
  <c r="R125"/>
  <c r="R124"/>
  <c i="5" r="P135"/>
  <c r="BK155"/>
  <c r="J155"/>
  <c r="J101"/>
  <c r="P168"/>
  <c r="R197"/>
  <c r="T223"/>
  <c r="T272"/>
  <c r="T284"/>
  <c r="R293"/>
  <c i="6" r="R135"/>
  <c r="R155"/>
  <c r="T168"/>
  <c r="BK223"/>
  <c r="J223"/>
  <c r="J108"/>
  <c r="T223"/>
  <c r="R272"/>
  <c r="P284"/>
  <c r="BK294"/>
  <c r="J294"/>
  <c r="J111"/>
  <c r="P294"/>
  <c i="7" r="T139"/>
  <c r="R149"/>
  <c r="P155"/>
  <c r="BK177"/>
  <c r="J177"/>
  <c r="J104"/>
  <c r="P189"/>
  <c r="BK197"/>
  <c r="J197"/>
  <c r="J107"/>
  <c r="R206"/>
  <c r="R226"/>
  <c r="R229"/>
  <c r="T234"/>
  <c i="8" r="P130"/>
  <c r="BK148"/>
  <c r="J148"/>
  <c r="J101"/>
  <c r="P158"/>
  <c r="T165"/>
  <c r="R176"/>
  <c i="9" r="P125"/>
  <c r="P124"/>
  <c r="P123"/>
  <c i="1" r="AU105"/>
  <c i="10" r="P127"/>
  <c r="BK162"/>
  <c r="J162"/>
  <c r="J99"/>
  <c r="R162"/>
  <c r="P171"/>
  <c r="P186"/>
  <c r="R186"/>
  <c r="P190"/>
  <c r="R221"/>
  <c i="2" r="T129"/>
  <c r="P141"/>
  <c r="BK159"/>
  <c r="J159"/>
  <c r="J102"/>
  <c r="P176"/>
  <c r="P173"/>
  <c i="3" r="R129"/>
  <c r="R128"/>
  <c r="T140"/>
  <c r="P157"/>
  <c r="BK173"/>
  <c r="J173"/>
  <c r="J105"/>
  <c i="4" r="BK126"/>
  <c r="J126"/>
  <c r="J100"/>
  <c i="5" r="BK135"/>
  <c r="P155"/>
  <c r="R168"/>
  <c r="T197"/>
  <c r="R223"/>
  <c r="R272"/>
  <c r="R284"/>
  <c r="T293"/>
  <c i="6" r="BK135"/>
  <c r="J135"/>
  <c r="J100"/>
  <c r="BK155"/>
  <c r="J155"/>
  <c r="J101"/>
  <c r="BK168"/>
  <c r="J168"/>
  <c r="J103"/>
  <c i="7" r="BK139"/>
  <c r="J139"/>
  <c r="J100"/>
  <c r="BK149"/>
  <c r="J149"/>
  <c r="J101"/>
  <c r="BK155"/>
  <c r="J155"/>
  <c r="J102"/>
  <c r="P177"/>
  <c r="T189"/>
  <c r="T197"/>
  <c r="T206"/>
  <c r="T205"/>
  <c r="T226"/>
  <c r="T229"/>
  <c r="P234"/>
  <c i="8" r="R130"/>
  <c r="P148"/>
  <c r="BK158"/>
  <c r="J158"/>
  <c r="J103"/>
  <c r="BK165"/>
  <c r="J165"/>
  <c r="J104"/>
  <c r="BK176"/>
  <c r="J176"/>
  <c r="J105"/>
  <c i="9" r="BK125"/>
  <c r="J125"/>
  <c r="J100"/>
  <c i="2" r="R129"/>
  <c r="R128"/>
  <c r="BK141"/>
  <c r="J141"/>
  <c r="J101"/>
  <c r="T159"/>
  <c r="BK176"/>
  <c r="J176"/>
  <c r="J105"/>
  <c i="3" r="T129"/>
  <c r="P140"/>
  <c r="T157"/>
  <c r="R173"/>
  <c r="R170"/>
  <c i="4" r="P126"/>
  <c r="P125"/>
  <c r="P124"/>
  <c i="1" r="AU99"/>
  <c i="5" r="T135"/>
  <c r="R155"/>
  <c r="T168"/>
  <c r="BK197"/>
  <c r="BK223"/>
  <c r="J223"/>
  <c r="J108"/>
  <c r="BK272"/>
  <c r="J272"/>
  <c r="J109"/>
  <c r="BK284"/>
  <c r="J284"/>
  <c r="J110"/>
  <c r="BK293"/>
  <c r="J293"/>
  <c r="J111"/>
  <c i="6" r="T135"/>
  <c r="T134"/>
  <c r="T155"/>
  <c r="R168"/>
  <c r="BK197"/>
  <c r="J197"/>
  <c r="J107"/>
  <c r="R197"/>
  <c r="R196"/>
  <c r="P223"/>
  <c r="P272"/>
  <c r="BK284"/>
  <c r="J284"/>
  <c r="J110"/>
  <c r="T284"/>
  <c r="T294"/>
  <c i="7" r="R139"/>
  <c r="T149"/>
  <c r="R155"/>
  <c r="R177"/>
  <c r="BK189"/>
  <c r="J189"/>
  <c r="J105"/>
  <c r="R197"/>
  <c r="P206"/>
  <c r="P205"/>
  <c r="P226"/>
  <c r="P229"/>
  <c r="R234"/>
  <c i="8" r="T130"/>
  <c r="T129"/>
  <c r="T128"/>
  <c r="R148"/>
  <c r="T158"/>
  <c r="P165"/>
  <c r="T176"/>
  <c i="9" r="T125"/>
  <c r="T124"/>
  <c r="T123"/>
  <c i="10" r="R127"/>
  <c r="P162"/>
  <c r="T162"/>
  <c r="R171"/>
  <c r="BK190"/>
  <c r="J190"/>
  <c r="J103"/>
  <c r="R190"/>
  <c r="BK221"/>
  <c r="J221"/>
  <c r="J104"/>
  <c r="T221"/>
  <c i="11" r="BK121"/>
  <c r="J121"/>
  <c r="J98"/>
  <c r="P121"/>
  <c r="P120"/>
  <c r="P119"/>
  <c i="1" r="AU107"/>
  <c i="11" r="R121"/>
  <c r="R120"/>
  <c r="R119"/>
  <c r="T121"/>
  <c r="T120"/>
  <c r="T119"/>
  <c i="5" r="BK192"/>
  <c r="J192"/>
  <c r="J104"/>
  <c i="6" r="BK165"/>
  <c r="J165"/>
  <c r="J102"/>
  <c i="7" r="BK203"/>
  <c r="J203"/>
  <c r="J108"/>
  <c i="9" r="BK128"/>
  <c r="J128"/>
  <c r="J101"/>
  <c i="2" r="BK174"/>
  <c r="J174"/>
  <c r="J104"/>
  <c i="5" r="BK165"/>
  <c r="J165"/>
  <c r="J102"/>
  <c i="7" r="BK194"/>
  <c r="J194"/>
  <c r="J106"/>
  <c i="8" r="BK156"/>
  <c r="J156"/>
  <c r="J102"/>
  <c i="10" r="BK183"/>
  <c r="J183"/>
  <c r="J101"/>
  <c r="BK227"/>
  <c r="J227"/>
  <c r="J105"/>
  <c i="3" r="BK171"/>
  <c r="J171"/>
  <c r="J104"/>
  <c i="7" r="BK174"/>
  <c r="J174"/>
  <c r="J103"/>
  <c r="BK239"/>
  <c r="J239"/>
  <c r="J115"/>
  <c i="4" r="BK142"/>
  <c r="J142"/>
  <c r="J101"/>
  <c r="BK144"/>
  <c r="J144"/>
  <c r="J102"/>
  <c i="5" r="BK194"/>
  <c r="J194"/>
  <c r="J105"/>
  <c i="6" r="BK192"/>
  <c r="J192"/>
  <c r="J104"/>
  <c r="BK194"/>
  <c r="J194"/>
  <c r="J105"/>
  <c i="8" r="BK182"/>
  <c r="J182"/>
  <c r="J106"/>
  <c i="11" r="BK127"/>
  <c r="J127"/>
  <c r="J99"/>
  <c r="E85"/>
  <c r="J113"/>
  <c r="F116"/>
  <c r="BE122"/>
  <c r="BE123"/>
  <c r="BE126"/>
  <c r="BE124"/>
  <c r="BE125"/>
  <c r="BE128"/>
  <c i="10" r="BE140"/>
  <c r="BE143"/>
  <c r="BE148"/>
  <c r="BE150"/>
  <c r="BE154"/>
  <c r="BE159"/>
  <c r="BE207"/>
  <c r="BE210"/>
  <c r="BE214"/>
  <c r="BE226"/>
  <c r="BE228"/>
  <c r="E85"/>
  <c r="J89"/>
  <c r="F92"/>
  <c r="BE131"/>
  <c r="BE133"/>
  <c r="BE136"/>
  <c r="BE152"/>
  <c r="BE157"/>
  <c r="BE166"/>
  <c r="BE169"/>
  <c r="BE174"/>
  <c r="BE176"/>
  <c r="BE178"/>
  <c r="BE181"/>
  <c r="BE187"/>
  <c r="BE193"/>
  <c r="BE204"/>
  <c r="BE223"/>
  <c r="BE225"/>
  <c r="BE130"/>
  <c r="BE145"/>
  <c r="BE163"/>
  <c r="BE165"/>
  <c r="BE168"/>
  <c r="BE189"/>
  <c r="BE212"/>
  <c r="BE219"/>
  <c r="BE128"/>
  <c r="BE138"/>
  <c r="BE142"/>
  <c r="BE172"/>
  <c r="BE180"/>
  <c r="BE184"/>
  <c r="BE191"/>
  <c r="BE196"/>
  <c r="BE198"/>
  <c r="BE201"/>
  <c r="BE216"/>
  <c r="BE222"/>
  <c i="9" r="BE126"/>
  <c r="E85"/>
  <c r="J117"/>
  <c r="F120"/>
  <c r="BE127"/>
  <c r="BE129"/>
  <c i="8" r="E85"/>
  <c r="F125"/>
  <c r="BE131"/>
  <c r="BE133"/>
  <c r="BE138"/>
  <c r="BE149"/>
  <c r="BE178"/>
  <c r="BE136"/>
  <c r="BE157"/>
  <c r="BE159"/>
  <c r="BE168"/>
  <c r="BE177"/>
  <c r="BE180"/>
  <c r="BE181"/>
  <c r="J122"/>
  <c r="BE134"/>
  <c r="BE146"/>
  <c r="BE153"/>
  <c r="BE161"/>
  <c r="BE163"/>
  <c r="BE164"/>
  <c r="BE170"/>
  <c r="BE172"/>
  <c r="BE174"/>
  <c r="BE183"/>
  <c r="BE135"/>
  <c r="BE141"/>
  <c r="BE143"/>
  <c r="BE144"/>
  <c r="BE151"/>
  <c r="BE166"/>
  <c i="6" r="BK196"/>
  <c r="J196"/>
  <c r="J106"/>
  <c i="7" r="E85"/>
  <c r="BE147"/>
  <c r="BE161"/>
  <c r="BE178"/>
  <c r="BE180"/>
  <c r="BE186"/>
  <c r="BE190"/>
  <c r="BE192"/>
  <c r="BE195"/>
  <c r="BE202"/>
  <c r="BE209"/>
  <c r="BE218"/>
  <c r="BE223"/>
  <c r="BE228"/>
  <c r="BE237"/>
  <c r="BE240"/>
  <c r="BE140"/>
  <c r="BE143"/>
  <c r="BE145"/>
  <c r="BE158"/>
  <c r="BE167"/>
  <c r="BE168"/>
  <c r="BE172"/>
  <c r="BE175"/>
  <c r="BE183"/>
  <c r="BE201"/>
  <c r="BE204"/>
  <c r="BE207"/>
  <c r="BE216"/>
  <c r="BE231"/>
  <c r="F94"/>
  <c r="BE142"/>
  <c r="BE150"/>
  <c r="BE152"/>
  <c r="BE163"/>
  <c r="BE181"/>
  <c r="BE184"/>
  <c r="BE187"/>
  <c r="BE211"/>
  <c r="BE232"/>
  <c r="J91"/>
  <c r="BE146"/>
  <c r="BE156"/>
  <c r="BE165"/>
  <c r="BE170"/>
  <c r="BE198"/>
  <c r="BE199"/>
  <c r="BE214"/>
  <c r="BE221"/>
  <c r="BE225"/>
  <c r="BE227"/>
  <c r="BE230"/>
  <c r="BE233"/>
  <c r="BE235"/>
  <c i="5" r="J197"/>
  <c r="J107"/>
  <c i="6" r="E85"/>
  <c r="F130"/>
  <c r="BE137"/>
  <c r="BE160"/>
  <c r="BE162"/>
  <c r="BE173"/>
  <c r="BE179"/>
  <c r="BE183"/>
  <c r="BE195"/>
  <c r="BE214"/>
  <c r="BE219"/>
  <c r="BE235"/>
  <c r="BE243"/>
  <c r="BE246"/>
  <c r="BE252"/>
  <c r="BE263"/>
  <c r="BE266"/>
  <c r="BE269"/>
  <c r="BE271"/>
  <c r="BE288"/>
  <c r="BE291"/>
  <c r="BE295"/>
  <c r="BE297"/>
  <c r="BE298"/>
  <c r="BE299"/>
  <c r="BE301"/>
  <c i="5" r="J135"/>
  <c r="J100"/>
  <c i="6" r="BE191"/>
  <c r="BE200"/>
  <c r="BE207"/>
  <c r="BE222"/>
  <c r="BE224"/>
  <c r="BE226"/>
  <c r="BE229"/>
  <c r="BE255"/>
  <c r="BE260"/>
  <c r="BE278"/>
  <c r="J91"/>
  <c r="BE138"/>
  <c r="BE171"/>
  <c r="BE185"/>
  <c r="BE189"/>
  <c r="BE193"/>
  <c r="BE205"/>
  <c r="BE209"/>
  <c r="BE216"/>
  <c r="BE237"/>
  <c r="BE250"/>
  <c r="BE280"/>
  <c r="BE283"/>
  <c r="BE285"/>
  <c r="BE287"/>
  <c r="BE290"/>
  <c r="BE293"/>
  <c r="BE300"/>
  <c r="BE136"/>
  <c r="BE140"/>
  <c r="BE142"/>
  <c r="BE146"/>
  <c r="BE149"/>
  <c r="BE152"/>
  <c r="BE156"/>
  <c r="BE158"/>
  <c r="BE166"/>
  <c r="BE169"/>
  <c r="BE175"/>
  <c r="BE176"/>
  <c r="BE180"/>
  <c r="BE187"/>
  <c r="BE198"/>
  <c r="BE202"/>
  <c r="BE212"/>
  <c r="BE232"/>
  <c r="BE240"/>
  <c r="BE245"/>
  <c r="BE257"/>
  <c r="BE273"/>
  <c r="BE275"/>
  <c i="5" r="J91"/>
  <c r="BE136"/>
  <c r="BE152"/>
  <c r="F94"/>
  <c r="E121"/>
  <c r="BE137"/>
  <c r="BE138"/>
  <c r="BE146"/>
  <c r="BE156"/>
  <c r="BE166"/>
  <c r="BE202"/>
  <c r="BE209"/>
  <c r="BE212"/>
  <c r="BE224"/>
  <c r="BE251"/>
  <c r="BE253"/>
  <c r="BE258"/>
  <c r="BE264"/>
  <c r="BE270"/>
  <c r="BE271"/>
  <c r="BE273"/>
  <c r="BE275"/>
  <c r="BE140"/>
  <c r="BE142"/>
  <c r="BE149"/>
  <c r="BE158"/>
  <c r="BE160"/>
  <c r="BE171"/>
  <c r="BE175"/>
  <c r="BE180"/>
  <c r="BE185"/>
  <c r="BE191"/>
  <c r="BE198"/>
  <c r="BE205"/>
  <c r="BE207"/>
  <c r="BE214"/>
  <c r="BE219"/>
  <c r="BE229"/>
  <c r="BE235"/>
  <c r="BE240"/>
  <c r="BE246"/>
  <c r="BE256"/>
  <c r="BE261"/>
  <c r="BE267"/>
  <c r="BE280"/>
  <c r="BE283"/>
  <c r="BE287"/>
  <c r="BE288"/>
  <c r="BE290"/>
  <c r="BE292"/>
  <c r="BE294"/>
  <c r="BE296"/>
  <c r="BE297"/>
  <c r="BE298"/>
  <c r="BE162"/>
  <c r="BE169"/>
  <c r="BE173"/>
  <c r="BE176"/>
  <c r="BE179"/>
  <c r="BE183"/>
  <c r="BE187"/>
  <c r="BE189"/>
  <c r="BE193"/>
  <c r="BE195"/>
  <c r="BE200"/>
  <c r="BE216"/>
  <c r="BE222"/>
  <c r="BE226"/>
  <c r="BE232"/>
  <c r="BE237"/>
  <c r="BE243"/>
  <c r="BE278"/>
  <c r="BE285"/>
  <c r="BE289"/>
  <c i="3" r="BK128"/>
  <c r="J128"/>
  <c r="J99"/>
  <c i="4" r="E112"/>
  <c r="BE138"/>
  <c r="BE143"/>
  <c r="F94"/>
  <c r="BE145"/>
  <c r="BE127"/>
  <c r="BE130"/>
  <c r="BE131"/>
  <c r="BE134"/>
  <c r="BE136"/>
  <c r="J91"/>
  <c r="BE140"/>
  <c i="3" r="E115"/>
  <c r="BE133"/>
  <c r="BE138"/>
  <c r="BE141"/>
  <c r="BE145"/>
  <c r="BE158"/>
  <c r="BE159"/>
  <c r="BE163"/>
  <c r="BE166"/>
  <c r="BE169"/>
  <c r="F94"/>
  <c r="BE137"/>
  <c r="BE174"/>
  <c r="BE130"/>
  <c r="BE131"/>
  <c r="BE134"/>
  <c r="BE153"/>
  <c r="BE160"/>
  <c r="BE167"/>
  <c r="BE172"/>
  <c r="BE175"/>
  <c r="J91"/>
  <c r="BE136"/>
  <c r="BE149"/>
  <c r="BE151"/>
  <c r="BE156"/>
  <c r="BE164"/>
  <c r="BE177"/>
  <c i="2" r="E85"/>
  <c r="F94"/>
  <c r="BE130"/>
  <c r="BE145"/>
  <c r="BE153"/>
  <c r="BE162"/>
  <c r="BE170"/>
  <c r="BE175"/>
  <c r="BE131"/>
  <c r="BE133"/>
  <c r="BE134"/>
  <c r="BE149"/>
  <c r="BE151"/>
  <c r="BE156"/>
  <c r="BE158"/>
  <c r="BE160"/>
  <c r="BE161"/>
  <c r="BE166"/>
  <c r="BE168"/>
  <c r="BE169"/>
  <c r="BE172"/>
  <c r="J91"/>
  <c r="BE137"/>
  <c r="BE138"/>
  <c r="BE142"/>
  <c r="BE139"/>
  <c r="BE165"/>
  <c r="BE177"/>
  <c r="BE178"/>
  <c r="BE180"/>
  <c r="J36"/>
  <c i="1" r="AW96"/>
  <c i="3" r="F37"/>
  <c i="1" r="BB97"/>
  <c i="4" r="F37"/>
  <c i="1" r="BB99"/>
  <c i="4" r="F39"/>
  <c i="1" r="BD99"/>
  <c i="5" r="J36"/>
  <c i="1" r="AW100"/>
  <c i="6" r="F37"/>
  <c i="1" r="BB101"/>
  <c i="7" r="J36"/>
  <c i="1" r="AW103"/>
  <c i="8" r="J36"/>
  <c i="1" r="AW104"/>
  <c i="8" r="F36"/>
  <c i="1" r="BA104"/>
  <c i="9" r="F36"/>
  <c i="1" r="BA105"/>
  <c i="9" r="F37"/>
  <c i="1" r="BB105"/>
  <c i="10" r="F37"/>
  <c i="1" r="BD106"/>
  <c i="10" r="F35"/>
  <c i="1" r="BB106"/>
  <c i="2" r="F36"/>
  <c i="1" r="BA96"/>
  <c i="2" r="F37"/>
  <c i="1" r="BB96"/>
  <c i="3" r="F39"/>
  <c i="1" r="BD97"/>
  <c i="4" r="F38"/>
  <c i="1" r="BC99"/>
  <c i="5" r="F39"/>
  <c i="1" r="BD100"/>
  <c i="6" r="F36"/>
  <c i="1" r="BA101"/>
  <c i="6" r="F38"/>
  <c i="1" r="BC101"/>
  <c i="8" r="F38"/>
  <c i="1" r="BC104"/>
  <c i="8" r="F37"/>
  <c i="1" r="BB104"/>
  <c i="10" r="F34"/>
  <c i="1" r="BA106"/>
  <c i="11" r="J34"/>
  <c i="1" r="AW107"/>
  <c i="11" r="F37"/>
  <c i="1" r="BD107"/>
  <c i="2" r="F39"/>
  <c i="1" r="BD96"/>
  <c i="3" r="J36"/>
  <c i="1" r="AW97"/>
  <c i="4" r="J36"/>
  <c i="1" r="AW99"/>
  <c i="4" r="F36"/>
  <c i="1" r="BA99"/>
  <c i="5" r="F38"/>
  <c i="1" r="BC100"/>
  <c i="6" r="F39"/>
  <c i="1" r="BD101"/>
  <c i="7" r="F37"/>
  <c i="1" r="BB103"/>
  <c i="7" r="F39"/>
  <c i="1" r="BD103"/>
  <c i="9" r="F39"/>
  <c i="1" r="BD105"/>
  <c i="10" r="J34"/>
  <c i="1" r="AW106"/>
  <c i="11" r="F36"/>
  <c i="1" r="BC107"/>
  <c i="2" r="F38"/>
  <c i="1" r="BC96"/>
  <c r="AS94"/>
  <c i="3" r="F36"/>
  <c i="1" r="BA97"/>
  <c i="3" r="F38"/>
  <c i="1" r="BC97"/>
  <c i="5" r="F36"/>
  <c i="1" r="BA100"/>
  <c i="5" r="F37"/>
  <c i="1" r="BB100"/>
  <c i="6" r="J36"/>
  <c i="1" r="AW101"/>
  <c i="7" r="F38"/>
  <c i="1" r="BC103"/>
  <c i="7" r="F36"/>
  <c i="1" r="BA103"/>
  <c i="8" r="F39"/>
  <c i="1" r="BD104"/>
  <c i="9" r="J36"/>
  <c i="1" r="AW105"/>
  <c i="9" r="F38"/>
  <c i="1" r="BC105"/>
  <c i="10" r="F36"/>
  <c i="1" r="BC106"/>
  <c i="11" r="F34"/>
  <c i="1" r="BA107"/>
  <c i="11" r="F35"/>
  <c i="1" r="BB107"/>
  <c i="5" l="1" r="T134"/>
  <c r="BK134"/>
  <c r="J134"/>
  <c r="J99"/>
  <c i="10" r="P126"/>
  <c r="P125"/>
  <c i="1" r="AU106"/>
  <c i="8" r="P129"/>
  <c r="P128"/>
  <c i="1" r="AU104"/>
  <c i="6" r="R134"/>
  <c r="R133"/>
  <c r="P134"/>
  <c i="5" r="P196"/>
  <c i="10" r="R126"/>
  <c r="R125"/>
  <c i="5" r="BK196"/>
  <c r="J196"/>
  <c r="J106"/>
  <c i="3" r="R127"/>
  <c i="7" r="R205"/>
  <c r="P138"/>
  <c r="P137"/>
  <c i="1" r="AU103"/>
  <c i="6" r="T196"/>
  <c i="3" r="T128"/>
  <c r="T127"/>
  <c i="2" r="R127"/>
  <c i="8" r="R129"/>
  <c r="R128"/>
  <c i="5" r="T196"/>
  <c i="2" r="T128"/>
  <c r="T127"/>
  <c i="5" r="R196"/>
  <c r="P134"/>
  <c r="P133"/>
  <c i="1" r="AU100"/>
  <c i="5" r="R134"/>
  <c r="R133"/>
  <c i="7" r="R138"/>
  <c r="R137"/>
  <c i="6" r="T133"/>
  <c i="7" r="T138"/>
  <c r="T137"/>
  <c i="2" r="P128"/>
  <c r="P127"/>
  <c i="1" r="AU96"/>
  <c i="10" r="T126"/>
  <c r="T125"/>
  <c i="6" r="P196"/>
  <c i="3" r="P128"/>
  <c r="P127"/>
  <c i="1" r="AU97"/>
  <c i="6" r="BK134"/>
  <c r="J134"/>
  <c r="J99"/>
  <c i="7" r="BK238"/>
  <c r="J238"/>
  <c r="J114"/>
  <c i="3" r="BK170"/>
  <c r="J170"/>
  <c r="J103"/>
  <c i="2" r="BK128"/>
  <c r="J128"/>
  <c r="J99"/>
  <c r="BK173"/>
  <c r="J173"/>
  <c r="J103"/>
  <c i="4" r="BK125"/>
  <c r="J125"/>
  <c r="J99"/>
  <c i="8" r="BK129"/>
  <c r="J129"/>
  <c r="J99"/>
  <c i="7" r="BK138"/>
  <c r="J138"/>
  <c r="J99"/>
  <c r="BK205"/>
  <c r="J205"/>
  <c r="J109"/>
  <c i="9" r="BK124"/>
  <c r="J124"/>
  <c r="J99"/>
  <c i="10" r="BK126"/>
  <c r="BK125"/>
  <c r="J125"/>
  <c i="11" r="BK120"/>
  <c r="J120"/>
  <c r="J97"/>
  <c i="6" r="BK133"/>
  <c r="J133"/>
  <c r="J98"/>
  <c i="3" r="BK127"/>
  <c r="J127"/>
  <c i="2" r="J35"/>
  <c i="1" r="AV96"/>
  <c r="AT96"/>
  <c i="4" r="J35"/>
  <c i="1" r="AV99"/>
  <c r="AT99"/>
  <c i="6" r="F35"/>
  <c i="1" r="AZ101"/>
  <c i="7" r="F35"/>
  <c i="1" r="AZ103"/>
  <c i="9" r="F35"/>
  <c i="1" r="AZ105"/>
  <c i="11" r="F33"/>
  <c i="1" r="AZ107"/>
  <c i="10" r="J30"/>
  <c i="1" r="AG106"/>
  <c r="BC95"/>
  <c r="BA95"/>
  <c r="AW95"/>
  <c r="BD95"/>
  <c i="3" r="F35"/>
  <c i="1" r="AZ97"/>
  <c i="5" r="J35"/>
  <c i="1" r="AV100"/>
  <c r="AT100"/>
  <c r="BD98"/>
  <c r="BA98"/>
  <c r="AW98"/>
  <c i="8" r="J35"/>
  <c i="1" r="AV104"/>
  <c r="AT104"/>
  <c r="BD102"/>
  <c i="9" r="J35"/>
  <c i="1" r="AV105"/>
  <c r="AT105"/>
  <c i="10" r="J33"/>
  <c i="1" r="AV106"/>
  <c r="AT106"/>
  <c r="AN106"/>
  <c r="BB95"/>
  <c i="3" r="J35"/>
  <c i="1" r="AV97"/>
  <c r="AT97"/>
  <c i="5" r="F35"/>
  <c i="1" r="AZ100"/>
  <c r="BC98"/>
  <c r="AY98"/>
  <c r="BB98"/>
  <c r="AX98"/>
  <c i="8" r="F35"/>
  <c i="1" r="AZ104"/>
  <c r="BA102"/>
  <c r="AW102"/>
  <c r="BB102"/>
  <c r="AX102"/>
  <c i="10" r="F33"/>
  <c i="1" r="AZ106"/>
  <c i="2" r="F35"/>
  <c i="1" r="AZ96"/>
  <c i="3" r="J32"/>
  <c i="1" r="AG97"/>
  <c i="4" r="F35"/>
  <c i="1" r="AZ99"/>
  <c i="6" r="J35"/>
  <c i="1" r="AV101"/>
  <c r="AT101"/>
  <c i="7" r="J35"/>
  <c i="1" r="AV103"/>
  <c r="AT103"/>
  <c r="BC102"/>
  <c r="AY102"/>
  <c i="11" r="J33"/>
  <c i="1" r="AV107"/>
  <c r="AT107"/>
  <c i="6" l="1" r="P133"/>
  <c i="1" r="AU101"/>
  <c i="5" r="T133"/>
  <c i="2" r="BK127"/>
  <c r="J127"/>
  <c r="J98"/>
  <c i="4" r="BK124"/>
  <c r="J124"/>
  <c r="J98"/>
  <c i="8" r="BK128"/>
  <c r="J128"/>
  <c r="J98"/>
  <c i="9" r="BK123"/>
  <c r="J123"/>
  <c r="J98"/>
  <c i="7" r="BK137"/>
  <c r="J137"/>
  <c r="J98"/>
  <c i="10" r="J126"/>
  <c r="J97"/>
  <c r="J96"/>
  <c i="5" r="BK133"/>
  <c r="J133"/>
  <c r="J98"/>
  <c i="11" r="BK119"/>
  <c r="J119"/>
  <c r="J96"/>
  <c i="10" r="J39"/>
  <c i="1" r="AN97"/>
  <c i="3" r="J98"/>
  <c r="J41"/>
  <c i="1" r="AU98"/>
  <c r="AZ98"/>
  <c r="AV98"/>
  <c r="AT98"/>
  <c r="BD94"/>
  <c r="W33"/>
  <c r="AU102"/>
  <c r="AY95"/>
  <c r="BC94"/>
  <c r="W32"/>
  <c r="AU95"/>
  <c r="AU94"/>
  <c r="AZ95"/>
  <c r="AV95"/>
  <c r="AT95"/>
  <c i="6" r="J32"/>
  <c i="1" r="AG101"/>
  <c r="AN101"/>
  <c r="BB94"/>
  <c r="W31"/>
  <c r="AX95"/>
  <c r="AZ102"/>
  <c r="AV102"/>
  <c r="AT102"/>
  <c r="BA94"/>
  <c r="W30"/>
  <c i="6" l="1" r="J41"/>
  <c i="9" r="J32"/>
  <c i="1" r="AG105"/>
  <c i="11" r="J30"/>
  <c i="1" r="AG107"/>
  <c i="2" r="J32"/>
  <c i="1" r="AG96"/>
  <c i="7" r="J32"/>
  <c i="1" r="AG103"/>
  <c r="AN103"/>
  <c i="5" r="J32"/>
  <c i="1" r="AG100"/>
  <c r="AN100"/>
  <c i="8" r="J32"/>
  <c i="1" r="AG104"/>
  <c r="AN104"/>
  <c r="AX94"/>
  <c i="4" r="J32"/>
  <c i="1" r="AG99"/>
  <c r="AZ94"/>
  <c r="AV94"/>
  <c r="AK29"/>
  <c r="AW94"/>
  <c r="AK30"/>
  <c r="AY94"/>
  <c i="5" l="1" r="J41"/>
  <c i="8" r="J41"/>
  <c i="4" r="J41"/>
  <c i="7" r="J41"/>
  <c i="11" r="J39"/>
  <c i="9" r="J41"/>
  <c i="2" r="J41"/>
  <c i="1" r="AN96"/>
  <c r="AN99"/>
  <c r="AN105"/>
  <c r="AG95"/>
  <c r="AN107"/>
  <c r="AG98"/>
  <c r="AT94"/>
  <c r="AG102"/>
  <c r="AN102"/>
  <c r="W29"/>
  <c l="1" r="AN98"/>
  <c r="AN95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<sst xmlns="http://schemas.openxmlformats.org/spreadsheetml/2006/main">
  <si>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</si>
  <si>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</si>
  <si>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</si>
  <si>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</si>
  <si>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</si>
  <si>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{3cbb6463-6c1c-4fba-9c25-6e154edec0fe}</t>
  </si>
  <si>
    <t>0,1</t>
  </si>
  <si>
    <t>21</t>
  </si>
  <si>
    <t>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</si>
  <si>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</si>
  <si>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</si>
  <si>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</si>
  <si>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</si>
  <si>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</si>
  <si>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</si>
  <si>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2024-033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</si>
  <si>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</si>
  <si>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</si>
  <si>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Hala na posypovou sůl na p.č.st. 6375, k.ú. Klatovy</t>
  </si>
  <si>
    <t>KSO:</t>
  </si>
  <si>
    <t>CC-CZ:</t>
  </si>
  <si>
    <t>Místo:</t>
  </si>
  <si>
    <t>Klatovy</t>
  </si>
  <si>
    <t>Datum:</t>
  </si>
  <si>
    <t>5. 6. 2024</t>
  </si>
  <si>
    <t>Zadavatel:</t>
  </si>
  <si>
    <t>IČ:</t>
  </si>
  <si>
    <t>SÚS Plzeňského kraje, p.o., Plzeň</t>
  </si>
  <si>
    <t>DIČ:</t>
  </si>
  <si>
    <t>Uchazeč:</t>
  </si>
  <si>
    <t>Vyplň údaj</t>
  </si>
  <si>
    <t>Projektant:</t>
  </si>
  <si>
    <t>True</t>
  </si>
  <si>
    <t>Ing. Martin Liška</t>
  </si>
  <si>
    <t>Zpracovatel:</t>
  </si>
  <si>
    <t>Pavel Hrba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</si>
  <si>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</si>
  <si>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</si>
  <si>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</si>
  <si>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</si>
  <si>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</si>
  <si>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</si>
  <si>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</si>
  <si>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</si>
  <si>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</si>
  <si>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</si>
  <si>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</si>
  <si>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</si>
  <si>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</si>
  <si>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</si>
  <si>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</si>
  <si>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</si>
  <si>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</si>
  <si>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</si>
  <si>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</si>
  <si>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</si>
  <si>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</si>
  <si>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</si>
  <si>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</si>
  <si>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</si>
  <si>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</si>
  <si>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</si>
  <si>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</si>
  <si>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</si>
  <si>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</si>
  <si>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</si>
  <si>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</si>
  <si>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</si>
  <si>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</si>
  <si>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</si>
  <si>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</si>
  <si>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</si>
  <si>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</si>
  <si>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</si>
  <si>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</si>
  <si>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</si>
  <si>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</si>
  <si>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</si>
  <si>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</si>
  <si>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</si>
  <si>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</si>
  <si>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O-010</t>
  </si>
  <si>
    <t>Odstranění stávající haly</t>
  </si>
  <si>
    <t>STA</t>
  </si>
  <si>
    <t>{f82cabaa-756d-4a87-9791-03e6f0879c23}</t>
  </si>
  <si>
    <t>2</t>
  </si>
  <si>
    <t>/</t>
  </si>
  <si>
    <t>O-011</t>
  </si>
  <si>
    <t>Demolice - I. etapa</t>
  </si>
  <si>
    <t>Soupis</t>
  </si>
  <si>
    <t>{2afe90bf-e9fe-4b2e-b236-d99a21d33ad8}</t>
  </si>
  <si>
    <t>O-012</t>
  </si>
  <si>
    <t>Demolice - II. etapa</t>
  </si>
  <si>
    <t>{6e2b0352-7958-48e7-9cd6-f67a11e40561}</t>
  </si>
  <si>
    <t>O-020</t>
  </si>
  <si>
    <t>Hala na posypovou sůl</t>
  </si>
  <si>
    <t>{3e36030e-7751-434d-aca8-5cad3385d8fa}</t>
  </si>
  <si>
    <t>O-021</t>
  </si>
  <si>
    <t>Hala - prefa konstrukce a zakládání</t>
  </si>
  <si>
    <t>{559ead48-916a-44b0-9ddd-46ed03603cbd}</t>
  </si>
  <si>
    <t>O-022</t>
  </si>
  <si>
    <t>Hala - stavební část - I.etapa</t>
  </si>
  <si>
    <t>{0bd9a2e8-375a-45c8-845d-d1683b876ed9}</t>
  </si>
  <si>
    <t>O-023</t>
  </si>
  <si>
    <t>Hala - stavební část - II.etapa</t>
  </si>
  <si>
    <t>{a9a5e46c-75ab-49b4-9aa6-b71577f3d0dc}</t>
  </si>
  <si>
    <t>O-030</t>
  </si>
  <si>
    <t>Technologické celky a TZB</t>
  </si>
  <si>
    <t>{06610f02-a75f-41bb-a5f8-4704b3bb55f2}</t>
  </si>
  <si>
    <t>O-031</t>
  </si>
  <si>
    <t>Solankové hospodářství</t>
  </si>
  <si>
    <t>{466ef928-ea5d-45e3-b5e2-4b23c7d6d70e}</t>
  </si>
  <si>
    <t>O-032</t>
  </si>
  <si>
    <t>Technologiský kontejner</t>
  </si>
  <si>
    <t>{6ecb065f-352c-491c-8af5-862eea7122cb}</t>
  </si>
  <si>
    <t>O-033</t>
  </si>
  <si>
    <t>TZB - ZTI a elektroinstalace</t>
  </si>
  <si>
    <t>{23e187e5-b742-4a8b-bdec-7e75489abd71}</t>
  </si>
  <si>
    <t>O-040</t>
  </si>
  <si>
    <t>Venkovní úpravy a oplocení</t>
  </si>
  <si>
    <t>{1f6f3a86-98e7-4fe5-81e1-a71a561db149}</t>
  </si>
  <si>
    <t>O-050</t>
  </si>
  <si>
    <t>Vedlejší a ostatní rozpočtové náklady</t>
  </si>
  <si>
    <t>{40e46b23-31a4-4be0-88e4-18e62fe575cd}</t>
  </si>
  <si>
    <t>KRYCÍ LIST SOUPISU PRACÍ</t>
  </si>
  <si>
    <t>Objekt:</t>
  </si>
  <si>
    <t>O-010 - Odstranění stávající haly</t>
  </si>
  <si>
    <t>Soupis:</t>
  </si>
  <si>
    <t>O-011 - Demolice - I. etapa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</si>
  <si>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</si>
  <si>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</si>
  <si>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</si>
  <si>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</si>
  <si>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</si>
  <si>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</si>
  <si>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</si>
  <si>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</si>
  <si>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</si>
  <si>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</si>
  <si>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</si>
  <si>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</si>
  <si>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</si>
  <si>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</si>
  <si>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</si>
  <si>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</si>
  <si>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</si>
  <si>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</si>
  <si>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</si>
  <si>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</si>
  <si>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</si>
  <si>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</si>
  <si>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</si>
  <si>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</si>
  <si>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</si>
  <si>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</si>
  <si>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</si>
  <si>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</si>
  <si>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</si>
  <si>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</si>
  <si>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113107235</t>
  </si>
  <si>
    <t>Odstranění podkladu z betonu vyztuženého sítěmi tl do 100 mm strojně pl přes 200 m2</t>
  </si>
  <si>
    <t>m2</t>
  </si>
  <si>
    <t>4</t>
  </si>
  <si>
    <t>1017444076</t>
  </si>
  <si>
    <t>113107236</t>
  </si>
  <si>
    <t>Odstranění podkladu z betonu vyztuženého sítěmi tl přes 100 do 150 mm strojně pl přes 200 m2</t>
  </si>
  <si>
    <t>-137143853</t>
  </si>
  <si>
    <t>VV</t>
  </si>
  <si>
    <t>"Mimo patky" 560-2*2*30-2*1*2</t>
  </si>
  <si>
    <t>3</t>
  </si>
  <si>
    <t>113107242</t>
  </si>
  <si>
    <t>Odstranění podkladu živičného tl přes 50 do 100 mm strojně pl přes 200 m2</t>
  </si>
  <si>
    <t>1586121867</t>
  </si>
  <si>
    <t>122251104</t>
  </si>
  <si>
    <t>Odkopávky a prokopávky nezapažené v hornině třídy těžitelnosti I skupiny 3 objem do 500 m3 strojně</t>
  </si>
  <si>
    <t>m3</t>
  </si>
  <si>
    <t>-956031557</t>
  </si>
  <si>
    <t>"Snížení nivelety na -0,8m" (560-2*2*30-2*1*2)*0,45</t>
  </si>
  <si>
    <t>"Odpočet plochy pod novou komunikací" -35,75*2,6*0,25</t>
  </si>
  <si>
    <t>5</t>
  </si>
  <si>
    <t>162351103</t>
  </si>
  <si>
    <t>Vodorovné přemístění přes 50 do 500 m výkopku/sypaniny z horniny třídy těžitelnosti I skupiny 1 až 3</t>
  </si>
  <si>
    <t>1996985880</t>
  </si>
  <si>
    <t>6</t>
  </si>
  <si>
    <t>171251201</t>
  </si>
  <si>
    <t>Uložení sypaniny na skládky nebo meziskládky</t>
  </si>
  <si>
    <t>1231335939</t>
  </si>
  <si>
    <t>7</t>
  </si>
  <si>
    <t>181951112</t>
  </si>
  <si>
    <t>Úprava pláně v hornině třídy těžitelnosti I skupiny 1 až 3 se zhutněním strojně</t>
  </si>
  <si>
    <t>1108894037</t>
  </si>
  <si>
    <t>"Snížení nivelety na -0,8m" 560-2*2*30-2*1*2</t>
  </si>
  <si>
    <t>9</t>
  </si>
  <si>
    <t>Ostatní konstrukce a práce, bourání</t>
  </si>
  <si>
    <t>8</t>
  </si>
  <si>
    <t>966071122</t>
  </si>
  <si>
    <t>Demontáž ocelových kcí hmotnosti přes 5 do 10 t z profilů hmotnosti přes 13 do 30 kg/m</t>
  </si>
  <si>
    <t>t</t>
  </si>
  <si>
    <t>849269315</t>
  </si>
  <si>
    <t>"U 140" 3,4*2*16/1000</t>
  </si>
  <si>
    <t>"U 180" (35,4*2+2,77*2+12,04+6,3*2)*22/1000</t>
  </si>
  <si>
    <t>966071132</t>
  </si>
  <si>
    <t>Demontáž ocelových kcí hmotnosti přes 5 do 10 t z profilů hmotnosti přes 30 kg/m</t>
  </si>
  <si>
    <t>1302538669</t>
  </si>
  <si>
    <t>"I 220" (5*3+4,7)*31,1/1000</t>
  </si>
  <si>
    <t>"I 240" 3*(15+14)*36,2/1000</t>
  </si>
  <si>
    <t>"I 300" 35,4*54,2/1000</t>
  </si>
  <si>
    <t>10</t>
  </si>
  <si>
    <t>966072132</t>
  </si>
  <si>
    <t>Demontáž opláštění stěn ocelových kcí ze sklolaminátových desek budov v přes 6 do 12 m</t>
  </si>
  <si>
    <t>-1402406410</t>
  </si>
  <si>
    <t>pi*6,3*6,3/2</t>
  </si>
  <si>
    <t>11</t>
  </si>
  <si>
    <t>966073132</t>
  </si>
  <si>
    <t>Demontáž krytiny ocelových střech ze sklolaminátových desek šroubovaných budov v přes 6 do 12 m</t>
  </si>
  <si>
    <t>1275773760</t>
  </si>
  <si>
    <t>35,4*15,4</t>
  </si>
  <si>
    <t>981513114</t>
  </si>
  <si>
    <t>Demolice konstrukcí objektů z betonu železového těžkou mechanizací</t>
  </si>
  <si>
    <t>1207069872</t>
  </si>
  <si>
    <t>"Ubourání základových patek" (2*2*30+2/1/2)*0,8</t>
  </si>
  <si>
    <t>"Stěnové panely" (33,75+12*2,8+2,77*2+2,79*2+3,23*2)*0,13*3</t>
  </si>
  <si>
    <t>13</t>
  </si>
  <si>
    <t>981513116</t>
  </si>
  <si>
    <t>Demolice konstrukcí objektů z betonu prostého těžkou mechanizací</t>
  </si>
  <si>
    <t>-1857508821</t>
  </si>
  <si>
    <t>"Základ pod solankové hospodářství" 20</t>
  </si>
  <si>
    <t>14</t>
  </si>
  <si>
    <t>9819-01-010</t>
  </si>
  <si>
    <t>Demontáž ostatních drobných nespecifikovaných konstrukcí</t>
  </si>
  <si>
    <t>hod</t>
  </si>
  <si>
    <t>132961417</t>
  </si>
  <si>
    <t>997</t>
  </si>
  <si>
    <t>Přesun sutě</t>
  </si>
  <si>
    <t>15</t>
  </si>
  <si>
    <t>997006002</t>
  </si>
  <si>
    <t>Strojové třídění stavebního odpadu</t>
  </si>
  <si>
    <t>-336647268</t>
  </si>
  <si>
    <t>16</t>
  </si>
  <si>
    <t>997006512</t>
  </si>
  <si>
    <t>Vodorovné doprava suti s naložením a složením na skládku přes 100 m do 1 km</t>
  </si>
  <si>
    <t>-1414460845</t>
  </si>
  <si>
    <t>17</t>
  </si>
  <si>
    <t>997006519</t>
  </si>
  <si>
    <t>Příplatek k vodorovnému přemístění suti na skládku ZKD 1 km přes 1 km</t>
  </si>
  <si>
    <t>1863113554</t>
  </si>
  <si>
    <t>"Odpočet oceli" 778,091-2,331-5,681-0,35</t>
  </si>
  <si>
    <t>769,729*19 'Přepočtené koeficientem množství</t>
  </si>
  <si>
    <t>18</t>
  </si>
  <si>
    <t>997013631</t>
  </si>
  <si>
    <t>Poplatek za uložení na skládce (skládkovné) stavebního odpadu směsného kód odpadu 17 09 04</t>
  </si>
  <si>
    <t>1333413049</t>
  </si>
  <si>
    <t>19</t>
  </si>
  <si>
    <t>997013813</t>
  </si>
  <si>
    <t>Poplatek za uložení na skládce (skládkovné) stavebního odpadu z plastických hmot kód odpadu 17 02 03</t>
  </si>
  <si>
    <t>2058280330</t>
  </si>
  <si>
    <t>0,125+1,09</t>
  </si>
  <si>
    <t>20</t>
  </si>
  <si>
    <t>997013847</t>
  </si>
  <si>
    <t>Poplatek za uložení na skládce (skládkovné) odpadu asfaltového s dehtem kód odpadu 17 03 01</t>
  </si>
  <si>
    <t>2114474362</t>
  </si>
  <si>
    <t>997013861</t>
  </si>
  <si>
    <t>Poplatek za uložení stavebního odpadu na recyklační skládce (skládkovné) z prostého betonu kód odpadu 17 01 01</t>
  </si>
  <si>
    <t>-1920119481</t>
  </si>
  <si>
    <t>22</t>
  </si>
  <si>
    <t>997013862</t>
  </si>
  <si>
    <t>Poplatek za uložení stavebního odpadu na recyklační skládce (skládkovné) z armovaného betonu kód odpadu 17 01 01</t>
  </si>
  <si>
    <t>-1343847936</t>
  </si>
  <si>
    <t>136,08+143,88+313,114</t>
  </si>
  <si>
    <t>23</t>
  </si>
  <si>
    <t>997013875</t>
  </si>
  <si>
    <t>Poplatek za uložení stavebního odpadu na recyklační skládce (skládkovné) asfaltového bez obsahu dehtu zatříděného do Katalogu odpadů pod kódem 17 03 02</t>
  </si>
  <si>
    <t>-812921928</t>
  </si>
  <si>
    <t>PSV</t>
  </si>
  <si>
    <t>Práce a dodávky PSV</t>
  </si>
  <si>
    <t>711</t>
  </si>
  <si>
    <t>Izolace proti vodě, vlhkosti a plynům</t>
  </si>
  <si>
    <t>24</t>
  </si>
  <si>
    <t>711131811</t>
  </si>
  <si>
    <t>Odstranění izolace proti zemní vlhkosti vodorovné</t>
  </si>
  <si>
    <t>-370288088</t>
  </si>
  <si>
    <t>764</t>
  </si>
  <si>
    <t>Konstrukce klempířské</t>
  </si>
  <si>
    <t>25</t>
  </si>
  <si>
    <t>764001851</t>
  </si>
  <si>
    <t>Demontáž hřebene s větrací mřížkou nebo hřebenovým plechem do suti</t>
  </si>
  <si>
    <t>m</t>
  </si>
  <si>
    <t>182365398</t>
  </si>
  <si>
    <t>26</t>
  </si>
  <si>
    <t>764002801</t>
  </si>
  <si>
    <t>Demontáž závětrné lišty do suti</t>
  </si>
  <si>
    <t>-56783771</t>
  </si>
  <si>
    <t>15,4*4</t>
  </si>
  <si>
    <t>27</t>
  </si>
  <si>
    <t>764002812</t>
  </si>
  <si>
    <t>Demontáž okapového plechu do suti v krytině skládané</t>
  </si>
  <si>
    <t>232650259</t>
  </si>
  <si>
    <t>35,4*2</t>
  </si>
  <si>
    <t>O-012 - Demolice - II. etapa</t>
  </si>
  <si>
    <t>717701164</t>
  </si>
  <si>
    <t>-416752903</t>
  </si>
  <si>
    <t>"Mimo patky" 520-2*2*26-2*1*2</t>
  </si>
  <si>
    <t>-553961363</t>
  </si>
  <si>
    <t>-433648503</t>
  </si>
  <si>
    <t>"Snížení nivelety na -0,8m" (520-2*2*26-2*1*2)*0,45</t>
  </si>
  <si>
    <t>-204188056</t>
  </si>
  <si>
    <t>-899263680</t>
  </si>
  <si>
    <t>-1483158510</t>
  </si>
  <si>
    <t>"Snížení nivelety na -0,8m" 520-2*2*26-2*1*2</t>
  </si>
  <si>
    <t>-1393080257</t>
  </si>
  <si>
    <t>"U 180" (30,95*2+(6,3*2+4*2)*2)*22/1000</t>
  </si>
  <si>
    <t>"U 220" (4,5+1,9*2)*2*29,4/1000</t>
  </si>
  <si>
    <t>-281260965</t>
  </si>
  <si>
    <t>"I 220" (3*2+3)*2*31,1/1000</t>
  </si>
  <si>
    <t>"I 240" (3*11*2+0,7*2)*36,2/1000</t>
  </si>
  <si>
    <t>"I 300" 30,95*54,2/1000</t>
  </si>
  <si>
    <t>195904086</t>
  </si>
  <si>
    <t>(pi*6,3*6,3/2-4,5*1,5)*2</t>
  </si>
  <si>
    <t>-1538119103</t>
  </si>
  <si>
    <t>31*15,1</t>
  </si>
  <si>
    <t>37396853</t>
  </si>
  <si>
    <t>"Ubourání základových patek" (2*2*26+2/1/2)*0,8</t>
  </si>
  <si>
    <t>"Stěnové panely" (30,95*2+3,95+4,01+3,85+3,8)*0,13*3</t>
  </si>
  <si>
    <t>1820970917</t>
  </si>
  <si>
    <t>1619542473</t>
  </si>
  <si>
    <t>-1472509741</t>
  </si>
  <si>
    <t>1770263875</t>
  </si>
  <si>
    <t>"Odpočet oceli" 668,558-2,865-4,677-0,105</t>
  </si>
  <si>
    <t>660,911*19 'Přepočtené koeficientem množství</t>
  </si>
  <si>
    <t>-219296599</t>
  </si>
  <si>
    <t>-588098732</t>
  </si>
  <si>
    <t>0,222+0,936</t>
  </si>
  <si>
    <t>-2027855792</t>
  </si>
  <si>
    <t>200047261</t>
  </si>
  <si>
    <t>126,36+135,96+275,292</t>
  </si>
  <si>
    <t>-1845197961</t>
  </si>
  <si>
    <t>-898336840</t>
  </si>
  <si>
    <t>869005062</t>
  </si>
  <si>
    <t>761027424</t>
  </si>
  <si>
    <t>15,1*2</t>
  </si>
  <si>
    <t>-1683126324</t>
  </si>
  <si>
    <t>31*2</t>
  </si>
  <si>
    <t>O-020 - Hala na posypovou sůl</t>
  </si>
  <si>
    <t>O-021 - Hala - prefa konstrukce a zakládání</t>
  </si>
  <si>
    <t xml:space="preserve">    2 - Zakládání</t>
  </si>
  <si>
    <t xml:space="preserve">    38 - Různé kompletní konstrukce</t>
  </si>
  <si>
    <t xml:space="preserve">    998 - Přesun hmot</t>
  </si>
  <si>
    <t>Zakládání</t>
  </si>
  <si>
    <t>226113413</t>
  </si>
  <si>
    <t>Vrty velkoprofilové svislé nezapažené D přes 1050 do 1250 mm hl přes 5 m hornina III</t>
  </si>
  <si>
    <t>-1020233670</t>
  </si>
  <si>
    <t>"P1" 12*45</t>
  </si>
  <si>
    <t>"P2" 14*6</t>
  </si>
  <si>
    <t>231112213</t>
  </si>
  <si>
    <t>Zřízení pilot svislých D přes 650 do 1250 mm hl od 0 do 20 m bez vytažení pažnic z betonu železového</t>
  </si>
  <si>
    <t>-264756051</t>
  </si>
  <si>
    <t>M</t>
  </si>
  <si>
    <t>58932935</t>
  </si>
  <si>
    <t>beton C 25/30 X0,XC1-4,XD1-2,XA1-2,XF1 kamenivo frakce 0/8</t>
  </si>
  <si>
    <t>403473029</t>
  </si>
  <si>
    <t>624*0,6*0,6*pi</t>
  </si>
  <si>
    <t>705,727*1,1 'Přepočtené koeficientem množství</t>
  </si>
  <si>
    <t>231611114</t>
  </si>
  <si>
    <t>Výztuž pilot betonovaných do země ocel z betonářské oceli 10 505</t>
  </si>
  <si>
    <t>-1777142100</t>
  </si>
  <si>
    <t>624*0,6*0,6*pi*70/1000</t>
  </si>
  <si>
    <t>239111113</t>
  </si>
  <si>
    <t>Odbourání vrchní části znehodnocené výplně pilot D piloty přes 650 do 1250 mm</t>
  </si>
  <si>
    <t>-674218012</t>
  </si>
  <si>
    <t>0,3*(45+6)</t>
  </si>
  <si>
    <t>275125002</t>
  </si>
  <si>
    <t>Montáž ŽB základových patek hmotnosti přes 4 do 7 t</t>
  </si>
  <si>
    <t>kus</t>
  </si>
  <si>
    <t>182297841</t>
  </si>
  <si>
    <t>"H1 a H2" 45+6</t>
  </si>
  <si>
    <t>59312001.R</t>
  </si>
  <si>
    <t>základová hlavice ŽB včetně výztuže 50 kg/m3 objem prefabrikátu přes 1m3</t>
  </si>
  <si>
    <t>1705772192</t>
  </si>
  <si>
    <t>1,924*(45+6)</t>
  </si>
  <si>
    <t>38</t>
  </si>
  <si>
    <t>Různé kompletní konstrukce</t>
  </si>
  <si>
    <t>3809-010</t>
  </si>
  <si>
    <t>Dodávka a montáž prefa konstrukce podle cenové nabídky CN 10.24.208 f. KŠ PREFA s.r.o.</t>
  </si>
  <si>
    <t>kpl</t>
  </si>
  <si>
    <t>-400130760</t>
  </si>
  <si>
    <t>998</t>
  </si>
  <si>
    <t>Přesun hmot</t>
  </si>
  <si>
    <t>998014011</t>
  </si>
  <si>
    <t>Přesun hmot pro budovy jednopodlažní z betonových dílců s nezděným pláštěm</t>
  </si>
  <si>
    <t>-53493740</t>
  </si>
  <si>
    <t>O-022 - Hala - stavební část - I.etapa</t>
  </si>
  <si>
    <t xml:space="preserve">    5 - Komunikace pozemní</t>
  </si>
  <si>
    <t xml:space="preserve">    6 - Úpravy povrchů, podlahy a osazování výplní</t>
  </si>
  <si>
    <t xml:space="preserve">    712 - Povlakové krytiny</t>
  </si>
  <si>
    <t xml:space="preserve">    713 - Izolace tepelné</t>
  </si>
  <si>
    <t xml:space="preserve">    767 - Konstrukce zámečnické</t>
  </si>
  <si>
    <t>115101201</t>
  </si>
  <si>
    <t>Čerpání vody na dopravní výšku do 10 m průměrný přítok do 500 l/min</t>
  </si>
  <si>
    <t>1155632676</t>
  </si>
  <si>
    <t>115101301</t>
  </si>
  <si>
    <t>Pohotovost čerpací soupravy pro dopravní výšku do 10 m přítok do 500 l/min</t>
  </si>
  <si>
    <t>den</t>
  </si>
  <si>
    <t>-873078870</t>
  </si>
  <si>
    <t>131251102</t>
  </si>
  <si>
    <t>Hloubení jam nezapažených v hornině třídy těžitelnosti I skupiny 3 objem do 50 m3 strojně</t>
  </si>
  <si>
    <t>1407121725</t>
  </si>
  <si>
    <t>"Pro hlavy pilot" 0,8*0,8*pi*0,95*24</t>
  </si>
  <si>
    <t>132251102</t>
  </si>
  <si>
    <t>Hloubení rýh nezapažených š do 800 mm v hornině třídy těžitelnosti I skupiny 3 objem do 50 m3 strojně</t>
  </si>
  <si>
    <t>-1325137021</t>
  </si>
  <si>
    <t>"Pro základ z BD" (2,07*20+1,74*3)*0,8*1,05</t>
  </si>
  <si>
    <t>1692582553</t>
  </si>
  <si>
    <t>"Výkopek na meziskládku" 45,842+39,161</t>
  </si>
  <si>
    <t>"Zpět na zásypy" 38,998</t>
  </si>
  <si>
    <t>"Výkopek z pilot" (12*22+14*2)*0,6*0,6*pi</t>
  </si>
  <si>
    <t>167151111</t>
  </si>
  <si>
    <t>Nakládání výkopku z hornin třídy těžitelnosti I skupiny 1 až 3 přes 100 m3</t>
  </si>
  <si>
    <t>-859823077</t>
  </si>
  <si>
    <t>937707811</t>
  </si>
  <si>
    <t>174151101</t>
  </si>
  <si>
    <t>Zásyp jam, šachet rýh nebo kolem objektů sypaninou se zhutněním</t>
  </si>
  <si>
    <t>-1096706524</t>
  </si>
  <si>
    <t>"Okolo hlav pilot" 45,842-0,7*0,7*pi*0,95*24</t>
  </si>
  <si>
    <t>"Okolo základu z BD" 39,161-(2,07*20+1,74*3)*0,2*0,95-2,049</t>
  </si>
  <si>
    <t>213141112</t>
  </si>
  <si>
    <t>Zřízení vrstvy z geotextilie v rovině nebo ve sklonu do 1:5 š přes 3 do 6 m</t>
  </si>
  <si>
    <t>901670793</t>
  </si>
  <si>
    <t>"I01" 335,5</t>
  </si>
  <si>
    <t>69311088</t>
  </si>
  <si>
    <t>geotextilie netkaná separační, ochranná, filtrační, drenážní PES 500g/m2</t>
  </si>
  <si>
    <t>-225116700</t>
  </si>
  <si>
    <t>335,5</t>
  </si>
  <si>
    <t>279113142</t>
  </si>
  <si>
    <t>Základová zeď tl přes 150 do 200 mm z tvárnic ztraceného bednění včetně výplně z betonu tř. C 20/25</t>
  </si>
  <si>
    <t>-1291173368</t>
  </si>
  <si>
    <t>(2,27*20+1,94*3)*1,25</t>
  </si>
  <si>
    <t>279361821</t>
  </si>
  <si>
    <t>Výztuž základových zdí nosných betonářskou ocelí 10 505</t>
  </si>
  <si>
    <t>-1167267211</t>
  </si>
  <si>
    <t>"V8- vodorovně" (2,27*20+1,94*3)*2*5*0,395/1000</t>
  </si>
  <si>
    <t>"V12 - svisle" (2,27*20+1,94*3)/0,15*1,25*0,89/1000</t>
  </si>
  <si>
    <t>Komunikace pozemní</t>
  </si>
  <si>
    <t>564861011</t>
  </si>
  <si>
    <t>Podklad ze štěrkodrtě ŠD plochy do 100 m2 tl 200 mm</t>
  </si>
  <si>
    <t>118167745</t>
  </si>
  <si>
    <t>"I01" 335,5*2</t>
  </si>
  <si>
    <t>Úpravy povrchů, podlahy a osazování výplní</t>
  </si>
  <si>
    <t>631311123</t>
  </si>
  <si>
    <t>Mazanina tl přes 80 do 120 mm z betonu prostého bez zvýšených nároků na prostředí tř. C 12/15</t>
  </si>
  <si>
    <t>306275954</t>
  </si>
  <si>
    <t>"Pod BD" (2,27*20+1,94*3)*0,4*0,1</t>
  </si>
  <si>
    <t>631311136</t>
  </si>
  <si>
    <t>Mazanina tl přes 120 do 240 mm z betonu prostého bez zvýšených nároků na prostředí tř. C 25/30</t>
  </si>
  <si>
    <t>973915927</t>
  </si>
  <si>
    <t>"I01" 335,5*0,15</t>
  </si>
  <si>
    <t>631311235</t>
  </si>
  <si>
    <t>Mazanina tl přes 120 do 240 mm z betonu prostého se zvýšenými nároky na prostředí tř. C 30/37</t>
  </si>
  <si>
    <t>-1374350079</t>
  </si>
  <si>
    <t>"I01" 335,5*0,25</t>
  </si>
  <si>
    <t>631319013</t>
  </si>
  <si>
    <t>Příplatek k mazanině tl přes 120 do 240 mm za přehlazení povrchu</t>
  </si>
  <si>
    <t>1588102819</t>
  </si>
  <si>
    <t>631319175</t>
  </si>
  <si>
    <t>Příplatek k mazanině tl přes 120 do 240 mm za stržení povrchu spodní vrstvy před vložením výztuže</t>
  </si>
  <si>
    <t>1181466182</t>
  </si>
  <si>
    <t>"I01 - podkladní beton" 335,5*0,15</t>
  </si>
  <si>
    <t>"I01" 335,5*0,25*2</t>
  </si>
  <si>
    <t>631319203</t>
  </si>
  <si>
    <t>Příplatek k mazaninám za přidání ocelových vláken (drátkobeton) pro objemové vyztužení 25 kg/m3</t>
  </si>
  <si>
    <t>-1001562543</t>
  </si>
  <si>
    <t>631362021</t>
  </si>
  <si>
    <t>Výztuž mazanin svařovanými sítěmi Kari</t>
  </si>
  <si>
    <t>-1468391479</t>
  </si>
  <si>
    <t>"I01 - podkladní beton - KARI 100/100/6" 335,5*1,15*4,44/1000</t>
  </si>
  <si>
    <t>"I01 - vrchní beton - 2xKARI 100/100/8" 335,5*1,15*2*7,99/1000</t>
  </si>
  <si>
    <t>632451032</t>
  </si>
  <si>
    <t>Vyrovnávací potěr tl přes 20 do 30 mm z MC 15 provedený v ploše</t>
  </si>
  <si>
    <t>-834583135</t>
  </si>
  <si>
    <t>"I02" 35,45*1,5</t>
  </si>
  <si>
    <t>633991111</t>
  </si>
  <si>
    <t>Nástřik betonových podlah proti odpařování vody (CUROL)</t>
  </si>
  <si>
    <t>776157050</t>
  </si>
  <si>
    <t>634662111.R</t>
  </si>
  <si>
    <t>Výplň dilatačních spar šířky do 10 mm v mazaninách trvale pružným tmelem odolným agresivníku prostředí</t>
  </si>
  <si>
    <t>-1473815576</t>
  </si>
  <si>
    <t>"Po cca 5 m" 35,45+9,25*6</t>
  </si>
  <si>
    <t>634662112.R</t>
  </si>
  <si>
    <t>Výplň dilatačních spar šířky přes 10 do 15 mm v mazaninách asfaltovou zálivkou</t>
  </si>
  <si>
    <t>245616872</t>
  </si>
  <si>
    <t>"I01 - okolo stěn" 35,45*2+0,3*2+9,25</t>
  </si>
  <si>
    <t>634911124</t>
  </si>
  <si>
    <t>Řezání dilatačních spár š 10 mm hl přes 50 do 80 mm v čerstvé betonové mazanině</t>
  </si>
  <si>
    <t>184295154</t>
  </si>
  <si>
    <t>945412112</t>
  </si>
  <si>
    <t>Teleskopická hydraulická montážní plošina výška zdvihu do 21 m</t>
  </si>
  <si>
    <t>2050198410</t>
  </si>
  <si>
    <t>-844901930</t>
  </si>
  <si>
    <t>28</t>
  </si>
  <si>
    <t>711111001</t>
  </si>
  <si>
    <t>Provedení izolace proti zemní vlhkosti vodorovné za studena nátěrem penetračním</t>
  </si>
  <si>
    <t>-478791054</t>
  </si>
  <si>
    <t>29</t>
  </si>
  <si>
    <t>711112001</t>
  </si>
  <si>
    <t>Provedení izolace proti zemní vlhkosti svislé za studena nátěrem penetračním</t>
  </si>
  <si>
    <t>1115988212</t>
  </si>
  <si>
    <t>"I01 - vytažení na stěny" (9,25+35,45*2+0,3*2)*0,2</t>
  </si>
  <si>
    <t>30</t>
  </si>
  <si>
    <t>11163150</t>
  </si>
  <si>
    <t>lak penetrační asfaltový</t>
  </si>
  <si>
    <t>32</t>
  </si>
  <si>
    <t>1912171915</t>
  </si>
  <si>
    <t>335,5+16,15</t>
  </si>
  <si>
    <t>351,65*0,00034 'Přepočtené koeficientem množství</t>
  </si>
  <si>
    <t>31</t>
  </si>
  <si>
    <t>711131111</t>
  </si>
  <si>
    <t>Provedení izolace proti zemní vlhkosti pásy na sucho samolepící vodorovné</t>
  </si>
  <si>
    <t>-670449686</t>
  </si>
  <si>
    <t>"I01" (9,25+35,45*2+0,3*2)*0,15</t>
  </si>
  <si>
    <t>711132111</t>
  </si>
  <si>
    <t>Provedení izolace proti zemní vlhkosti pásy na sucho samolepící svislé</t>
  </si>
  <si>
    <t>766391030</t>
  </si>
  <si>
    <t>"I01 - vytažení na stěny" (9,25+35,45*2+0,3*2)*0,25</t>
  </si>
  <si>
    <t>33</t>
  </si>
  <si>
    <t>DEK.1010410010</t>
  </si>
  <si>
    <t>GLASTEK 30 STICKER PLUS (role/10m2) KVK</t>
  </si>
  <si>
    <t>-1239069931</t>
  </si>
  <si>
    <t>12,113+20,188</t>
  </si>
  <si>
    <t>32,301*1,221 'Přepočtené koeficientem množství</t>
  </si>
  <si>
    <t>34</t>
  </si>
  <si>
    <t>711141559</t>
  </si>
  <si>
    <t>Provedení izolace proti zemní vlhkosti pásy přitavením vodorovné NAIP</t>
  </si>
  <si>
    <t>-1541180339</t>
  </si>
  <si>
    <t>35</t>
  </si>
  <si>
    <t>711142559</t>
  </si>
  <si>
    <t>Provedení izolace proti zemní vlhkosti pásy přitavením svislé NAIP</t>
  </si>
  <si>
    <t>-2146786820</t>
  </si>
  <si>
    <t>"I01 - vytažení na stěny" (9,25+35,45*2+0,3*2)*0,2*2</t>
  </si>
  <si>
    <t>36</t>
  </si>
  <si>
    <t>62853004</t>
  </si>
  <si>
    <t>pás asfaltový natavitelný modifikovaný SBS s vložkou ze skleněné tkaniny a spalitelnou PE fólií nebo jemnozrnným minerálním posypem na horním povrchu tl 4,0mm</t>
  </si>
  <si>
    <t>-882421441</t>
  </si>
  <si>
    <t>351,65*1,2 'Přepočtené koeficientem množství</t>
  </si>
  <si>
    <t>37</t>
  </si>
  <si>
    <t>62855001</t>
  </si>
  <si>
    <t>pás asfaltový natavitelný modifikovaný SBS s vložkou z polyesterové rohože a spalitelnou PE fólií nebo jemnozrnným minerálním posypem na horním povrchu tl 4,0mm</t>
  </si>
  <si>
    <t>655559196</t>
  </si>
  <si>
    <t>998711103</t>
  </si>
  <si>
    <t>Přesun hmot tonážní pro izolace proti vodě, vlhkosti a plynům v objektech v přes 12 do 60 m</t>
  </si>
  <si>
    <t>-82364316</t>
  </si>
  <si>
    <t>712</t>
  </si>
  <si>
    <t>Povlakové krytiny</t>
  </si>
  <si>
    <t>39</t>
  </si>
  <si>
    <t>712311101</t>
  </si>
  <si>
    <t>Provedení povlakové krytiny střech do 10° za studena lakem penetračním nebo asfaltovým</t>
  </si>
  <si>
    <t>-734341850</t>
  </si>
  <si>
    <t>"I02" 35,75*10,41</t>
  </si>
  <si>
    <t>40</t>
  </si>
  <si>
    <t>-1085952019</t>
  </si>
  <si>
    <t>372,158</t>
  </si>
  <si>
    <t>372,158*0,00032 'Přepočtené koeficientem množství</t>
  </si>
  <si>
    <t>41</t>
  </si>
  <si>
    <t>712331111</t>
  </si>
  <si>
    <t>Provedení povlakové krytiny střech do 10° podkladní vrstvy pásy na sucho samolepící</t>
  </si>
  <si>
    <t>1971739323</t>
  </si>
  <si>
    <t>"I02 - u okapu" 35,75*0,9</t>
  </si>
  <si>
    <t>"I02 - u štítu" 10,41*0,7</t>
  </si>
  <si>
    <t>42</t>
  </si>
  <si>
    <t>2008512372</t>
  </si>
  <si>
    <t>39,462</t>
  </si>
  <si>
    <t>39,462*1,1655 'Přepočtené koeficientem množství</t>
  </si>
  <si>
    <t>43</t>
  </si>
  <si>
    <t>712341559</t>
  </si>
  <si>
    <t>Provedení povlakové krytiny střech do 10° pásy NAIP přitavením v plné ploše</t>
  </si>
  <si>
    <t>1831872743</t>
  </si>
  <si>
    <t>44</t>
  </si>
  <si>
    <t>DEK.1010151880</t>
  </si>
  <si>
    <t>GLASTEK 40 SPECIAL MINERAL (role/7,5m2)</t>
  </si>
  <si>
    <t>107356765</t>
  </si>
  <si>
    <t>372,158*1,1655 'Přepočtené koeficientem množství</t>
  </si>
  <si>
    <t>45</t>
  </si>
  <si>
    <t>712363357</t>
  </si>
  <si>
    <t>Povlakové krytiny střech do 10° z tvarovaných poplastovaných lišt délky 2 m okapnice široká rš 250 mm</t>
  </si>
  <si>
    <t>-1283316306</t>
  </si>
  <si>
    <t>"U okapu" 35,75*2</t>
  </si>
  <si>
    <t>"U štítu" 10,41</t>
  </si>
  <si>
    <t>46</t>
  </si>
  <si>
    <t>712363358</t>
  </si>
  <si>
    <t>Povlakové krytiny střech do 10° z tvarovaných poplastovaných lišt délky 2 m závětrná lišta rš 250 mm</t>
  </si>
  <si>
    <t>1440250392</t>
  </si>
  <si>
    <t>"Hřeben pultové střechy" 35,75</t>
  </si>
  <si>
    <t>47</t>
  </si>
  <si>
    <t>712363384</t>
  </si>
  <si>
    <t>Povlakové krytiny střech do 10° z tvarovaných poplastovaných lišt pro profily atypické výroby o větší rš</t>
  </si>
  <si>
    <t>-2080200990</t>
  </si>
  <si>
    <t>Podkladní prvky :</t>
  </si>
  <si>
    <t>"U okapu" 35,75*0,2</t>
  </si>
  <si>
    <t>"U štítu" 10,4*(0,25+0,2)</t>
  </si>
  <si>
    <t>"Hřeben pultové střechy" 35,75*0,3</t>
  </si>
  <si>
    <t>48</t>
  </si>
  <si>
    <t>712363405</t>
  </si>
  <si>
    <t>Provedení povlak krytiny mechanicky kotvenou do betonu TI tl do 100 mm, budova v do 18 m</t>
  </si>
  <si>
    <t>845669765</t>
  </si>
  <si>
    <t>"I02" 35,75*10,41+35,75*0,15</t>
  </si>
  <si>
    <t>49</t>
  </si>
  <si>
    <t>DEK.1015102080</t>
  </si>
  <si>
    <t>DEKPLAN 76 kotvený 1,5mm š.1,60m šedá (24m2)</t>
  </si>
  <si>
    <t>-1881673813</t>
  </si>
  <si>
    <t>377,52</t>
  </si>
  <si>
    <t>377,52*1,1655 'Přepočtené koeficientem množství</t>
  </si>
  <si>
    <t>50</t>
  </si>
  <si>
    <t>712391171</t>
  </si>
  <si>
    <t>Provedení povlakové krytiny střech do 10° podkladní textilní vrstvy</t>
  </si>
  <si>
    <t>2060348610</t>
  </si>
  <si>
    <t>51</t>
  </si>
  <si>
    <t>2615261170</t>
  </si>
  <si>
    <t>Geotextilie netkaná FILTEK 500 šířka 2,0 m (50 m2/role)</t>
  </si>
  <si>
    <t>-1623815842</t>
  </si>
  <si>
    <t>372,158*1,155 'Přepočtené koeficientem množství</t>
  </si>
  <si>
    <t>52</t>
  </si>
  <si>
    <t>7129-H-010</t>
  </si>
  <si>
    <t>Montáž překližky lepením vodovzdorným lepidlem se zatřením hran voděodolným nátěrem</t>
  </si>
  <si>
    <t>-2029813663</t>
  </si>
  <si>
    <t>"U okapu" 35,75*0,625*4</t>
  </si>
  <si>
    <t>"U štítu" 10,41*0,3</t>
  </si>
  <si>
    <t>53</t>
  </si>
  <si>
    <t>60621149</t>
  </si>
  <si>
    <t>překližka vodovzdorná hladká/hladká bříza tl 21mm</t>
  </si>
  <si>
    <t>1435288266</t>
  </si>
  <si>
    <t>92,498</t>
  </si>
  <si>
    <t>92,498*1,1 'Přepočtené koeficientem množství</t>
  </si>
  <si>
    <t>54</t>
  </si>
  <si>
    <t>7129-H-020</t>
  </si>
  <si>
    <t xml:space="preserve">Dodávka a montáž EPDM pěnové pásky  ILLBRUCK TN 011</t>
  </si>
  <si>
    <t>1118930230</t>
  </si>
  <si>
    <t>"U okapu" 35,75</t>
  </si>
  <si>
    <t>55</t>
  </si>
  <si>
    <t>7129-H-030</t>
  </si>
  <si>
    <t>Dodávka a montáž komprimované těsnící pásky u žlabových háků</t>
  </si>
  <si>
    <t>ks</t>
  </si>
  <si>
    <t>725844479</t>
  </si>
  <si>
    <t>56</t>
  </si>
  <si>
    <t>998712103</t>
  </si>
  <si>
    <t>Přesun hmot tonážní pro krytiny povlakové v objektech v přes 12 do 24 m</t>
  </si>
  <si>
    <t>1178837691</t>
  </si>
  <si>
    <t>713</t>
  </si>
  <si>
    <t>Izolace tepelné</t>
  </si>
  <si>
    <t>57</t>
  </si>
  <si>
    <t>713141136</t>
  </si>
  <si>
    <t>Montáž izolace tepelné střech plochých lepené za studena nízkoexpanzní (PUR) pěnou 1 vrstva rohoží, pásů, dílců, desek</t>
  </si>
  <si>
    <t>883970834</t>
  </si>
  <si>
    <t>"I02" 35,45*8,285</t>
  </si>
  <si>
    <t>58</t>
  </si>
  <si>
    <t>28372309</t>
  </si>
  <si>
    <t>deska EPS 100 pro konstrukce s běžným zatížením λ=0,037 tl 100mm</t>
  </si>
  <si>
    <t>-1601398136</t>
  </si>
  <si>
    <t>293,703</t>
  </si>
  <si>
    <t>293,703*1,05 'Přepočtené koeficientem množství</t>
  </si>
  <si>
    <t>59</t>
  </si>
  <si>
    <t>713141336</t>
  </si>
  <si>
    <t>Montáž izolace tepelné střech plochých lepené za studena nízkoexpanzní (PUR) pěnou, spádová vrstva</t>
  </si>
  <si>
    <t>1624863433</t>
  </si>
  <si>
    <t>60</t>
  </si>
  <si>
    <t>28376141</t>
  </si>
  <si>
    <t>klín izolační spád do 5% EPS 100</t>
  </si>
  <si>
    <t>2102628362</t>
  </si>
  <si>
    <t>53,175*(0,14+0,1)/2</t>
  </si>
  <si>
    <t>6,381*1,05 'Přepočtené koeficientem množství</t>
  </si>
  <si>
    <t>61</t>
  </si>
  <si>
    <t>998713103</t>
  </si>
  <si>
    <t>Přesun hmot tonážní pro izolace tepelné v objektech v přes 12 do 24 m</t>
  </si>
  <si>
    <t>1885230354</t>
  </si>
  <si>
    <t>62</t>
  </si>
  <si>
    <t>764011624</t>
  </si>
  <si>
    <t>Dilatační připojovací lišta z Pz s povrchovou úpravou včetně tmelení rš 200 mm</t>
  </si>
  <si>
    <t>1905538864</t>
  </si>
  <si>
    <t>35,75*2+10,25</t>
  </si>
  <si>
    <t>63</t>
  </si>
  <si>
    <t>764218604</t>
  </si>
  <si>
    <t>Oplechování rovné římsy mechanicky kotvené z Pz s upraveným povrchem rš 330 mm</t>
  </si>
  <si>
    <t>1245586012</t>
  </si>
  <si>
    <t>64</t>
  </si>
  <si>
    <t>764511603</t>
  </si>
  <si>
    <t>Žlab podokapní půlkruhový z Pz s povrchovou úpravou rš 400 mm</t>
  </si>
  <si>
    <t>-586553201</t>
  </si>
  <si>
    <t>65</t>
  </si>
  <si>
    <t>764511662.R</t>
  </si>
  <si>
    <t>Kotlík hranatý pro podokapní žlaby z Pz s povrchovou úpravou 400/120 mm</t>
  </si>
  <si>
    <t>-1340355504</t>
  </si>
  <si>
    <t>66</t>
  </si>
  <si>
    <t>764518623</t>
  </si>
  <si>
    <t>Svody kruhové včetně objímek, kolen, odskoků z Pz s povrchovou úpravou průměru 120 mm</t>
  </si>
  <si>
    <t>-320631574</t>
  </si>
  <si>
    <t>8*2</t>
  </si>
  <si>
    <t>67</t>
  </si>
  <si>
    <t>998764103</t>
  </si>
  <si>
    <t>Přesun hmot tonážní pro konstrukce klempířské v objektech v přes 12 do 24 m</t>
  </si>
  <si>
    <t>-1603920830</t>
  </si>
  <si>
    <t>767</t>
  </si>
  <si>
    <t>Konstrukce zámečnické</t>
  </si>
  <si>
    <t>68</t>
  </si>
  <si>
    <t>767-H-010</t>
  </si>
  <si>
    <t xml:space="preserve">Dodávka a montáž nerezového pásu tl.5 mm, šířka 100 mm po obvodu haly  tlakovým spojem hydroizolačního systému</t>
  </si>
  <si>
    <t>1348277459</t>
  </si>
  <si>
    <t>"I01" (9,25+35,45*2+0,3*2)*0,1</t>
  </si>
  <si>
    <t>69</t>
  </si>
  <si>
    <t>767-H-020</t>
  </si>
  <si>
    <t>Dodávka a montáž protidešťové žaluzie nerez 3200/1000 mm se síťkou a okapním nosem</t>
  </si>
  <si>
    <t>-1410739996</t>
  </si>
  <si>
    <t>70</t>
  </si>
  <si>
    <t>767-H-030</t>
  </si>
  <si>
    <t>Dodávka a montáž protidešťové žaluzie nerez 2800/1000 mm se síťkou a okapním nosem</t>
  </si>
  <si>
    <t>1875315984</t>
  </si>
  <si>
    <t>71</t>
  </si>
  <si>
    <t>998767203</t>
  </si>
  <si>
    <t>Přesun hmot procentní pro zámečnické konstrukce v objektech v přes 12 do 24 m</t>
  </si>
  <si>
    <t>%</t>
  </si>
  <si>
    <t>-1524560740</t>
  </si>
  <si>
    <t>O-023 - Hala - stavební část - II.etapa</t>
  </si>
  <si>
    <t>221542032</t>
  </si>
  <si>
    <t>654330806</t>
  </si>
  <si>
    <t>-1018439628</t>
  </si>
  <si>
    <t>"Pro hlavy pilot" 0,8*0,8*pi*0,95*27</t>
  </si>
  <si>
    <t>-987906569</t>
  </si>
  <si>
    <t>"Pro základ z BD" (1,74*7+1,88*20)*0,8*1,05</t>
  </si>
  <si>
    <t>906690104</t>
  </si>
  <si>
    <t>"Výkopek na meziskládku" 51,572+41,815</t>
  </si>
  <si>
    <t>"Zpět na zásypy" 42,395</t>
  </si>
  <si>
    <t>"Výkopek z pilot" (12*23+4*14)*0,6*0,6*pi</t>
  </si>
  <si>
    <t>-1486622724</t>
  </si>
  <si>
    <t>1705894450</t>
  </si>
  <si>
    <t>-681962618</t>
  </si>
  <si>
    <t>"Okolo hlav pilot" 51,572-0,7*0,7*pi*0,95*27</t>
  </si>
  <si>
    <t>"Okolo základu z BD" 41,815-(1,74*7+1,88*20)*0,2*0,95-2,049</t>
  </si>
  <si>
    <t>-1757671387</t>
  </si>
  <si>
    <t>"I01" 641,8</t>
  </si>
  <si>
    <t>-1983292629</t>
  </si>
  <si>
    <t>641,8</t>
  </si>
  <si>
    <t>447649038</t>
  </si>
  <si>
    <t>(1,94*7+2,08*20)*1,25</t>
  </si>
  <si>
    <t>-2123117040</t>
  </si>
  <si>
    <t>"V8- vodorovně" (1,94*7+2,08*20)*2*5*0,395/1000</t>
  </si>
  <si>
    <t>"V12 - svisle" (1,94*7+2,08*20)/0,15*1,25*0,89/1000</t>
  </si>
  <si>
    <t>1131378797</t>
  </si>
  <si>
    <t>"I01" 641,8*2</t>
  </si>
  <si>
    <t>-2029481804</t>
  </si>
  <si>
    <t>(1,94*7+2,08*20)*0,4*0,1</t>
  </si>
  <si>
    <t>-1101862453</t>
  </si>
  <si>
    <t>"I01" 641,8*0,15</t>
  </si>
  <si>
    <t>-6253765</t>
  </si>
  <si>
    <t>"I01" 641,8*0,25</t>
  </si>
  <si>
    <t>-412920275</t>
  </si>
  <si>
    <t>1494249101</t>
  </si>
  <si>
    <t>"I01 - podkladní beton" 641,8*0,15</t>
  </si>
  <si>
    <t>"I01" 641,8*0,25*2</t>
  </si>
  <si>
    <t>911566104</t>
  </si>
  <si>
    <t>2112664513</t>
  </si>
  <si>
    <t>"I01 - podkladní beton - KARI 100/100/6" 641,8*1,15*4,44/1000</t>
  </si>
  <si>
    <t>"I01 - vrchní beton - 2xKARI 100/100/8" 641,8*1,15*2*7,99/1000</t>
  </si>
  <si>
    <t>-1779966656</t>
  </si>
  <si>
    <t>"I02" 34,15*1,5*2</t>
  </si>
  <si>
    <t>1832708997</t>
  </si>
  <si>
    <t>1016204021</t>
  </si>
  <si>
    <t>"Po cca 5 m" 33,35*2+19,1*6</t>
  </si>
  <si>
    <t>-1800651677</t>
  </si>
  <si>
    <t>"I01 - okolo stěn" 19,1+33,35*2+9,85</t>
  </si>
  <si>
    <t>1632483230</t>
  </si>
  <si>
    <t>-66717764</t>
  </si>
  <si>
    <t>251809493</t>
  </si>
  <si>
    <t>1289932035</t>
  </si>
  <si>
    <t>-1314103589</t>
  </si>
  <si>
    <t>"I01 - vytažení na stěny" (19,1+9,85+33,35*2)*0,2</t>
  </si>
  <si>
    <t>-1685866624</t>
  </si>
  <si>
    <t>641,8+19,13</t>
  </si>
  <si>
    <t>660,93*0,00034 'Přepočtené koeficientem množství</t>
  </si>
  <si>
    <t>634233701</t>
  </si>
  <si>
    <t>"I01" (19,1+9,85+33,35*2)*0,15</t>
  </si>
  <si>
    <t>116498844</t>
  </si>
  <si>
    <t>"I01 - vytažení na stěny" (19,1+9,85+33,35*2)*0,25</t>
  </si>
  <si>
    <t>-982517180</t>
  </si>
  <si>
    <t>14,348+23,913</t>
  </si>
  <si>
    <t>38,261*1,221 'Přepočtené koeficientem množství</t>
  </si>
  <si>
    <t>1734595187</t>
  </si>
  <si>
    <t>-1340948589</t>
  </si>
  <si>
    <t>"I01 - vytažení na stěny" (19,1+9,85+33,35*2)*0,2*2</t>
  </si>
  <si>
    <t>-569320142</t>
  </si>
  <si>
    <t>660,93*1,2 'Přepočtené koeficientem množství</t>
  </si>
  <si>
    <t>816234240</t>
  </si>
  <si>
    <t>1893441980</t>
  </si>
  <si>
    <t>-1514849890</t>
  </si>
  <si>
    <t>"I02" 34,45*20,26</t>
  </si>
  <si>
    <t>-454042404</t>
  </si>
  <si>
    <t>697,957</t>
  </si>
  <si>
    <t>697,957*0,00032 'Přepočtené koeficientem množství</t>
  </si>
  <si>
    <t>103577091</t>
  </si>
  <si>
    <t>"I02 - u okapu" 34,46*2*0,9</t>
  </si>
  <si>
    <t>"I02 - u štítu" (9,85+20,26)*0,7</t>
  </si>
  <si>
    <t>-1300487617</t>
  </si>
  <si>
    <t>83,105</t>
  </si>
  <si>
    <t>83,105*1,1655 'Přepočtené koeficientem množství</t>
  </si>
  <si>
    <t>-1638955065</t>
  </si>
  <si>
    <t>1103914483</t>
  </si>
  <si>
    <t>697,957*1,1655 'Přepočtené koeficientem množství</t>
  </si>
  <si>
    <t>397562210</t>
  </si>
  <si>
    <t>"U okapu" 34,45*2*2</t>
  </si>
  <si>
    <t>"U štítu" 9,85+20,26</t>
  </si>
  <si>
    <t>-497132993</t>
  </si>
  <si>
    <t>712363367</t>
  </si>
  <si>
    <t>Povlakové krytiny střech do 10° z tvarovaných poplastovaných lišt délky 2 m dilatační lišta rš 300 mm</t>
  </si>
  <si>
    <t>-102932413</t>
  </si>
  <si>
    <t>1651588266</t>
  </si>
  <si>
    <t>"U okapu" 34,45*2*0,2</t>
  </si>
  <si>
    <t>"U štítu" (9,85+20,26)*(0,25+0,2)</t>
  </si>
  <si>
    <t>-1948267301</t>
  </si>
  <si>
    <t>"I02" 34,45*20,26+34,45*2*0,15</t>
  </si>
  <si>
    <t>-387408012</t>
  </si>
  <si>
    <t>708,292</t>
  </si>
  <si>
    <t>708,292*1,1655 'Přepočtené koeficientem množství</t>
  </si>
  <si>
    <t>437002485</t>
  </si>
  <si>
    <t>925830845</t>
  </si>
  <si>
    <t>697,957*1,155 'Přepočtené koeficientem množství</t>
  </si>
  <si>
    <t>673202586</t>
  </si>
  <si>
    <t>"U okapu" 34,45*2*0,625*4</t>
  </si>
  <si>
    <t>"U štítu" (9,85+20,26)*0,3</t>
  </si>
  <si>
    <t>-1961603640</t>
  </si>
  <si>
    <t>181,283</t>
  </si>
  <si>
    <t>181,283*1,1 'Přepočtené koeficientem množství</t>
  </si>
  <si>
    <t>1777420657</t>
  </si>
  <si>
    <t>"U okapu" 34,45*2</t>
  </si>
  <si>
    <t>-1299998359</t>
  </si>
  <si>
    <t>36*2</t>
  </si>
  <si>
    <t>-1323739823</t>
  </si>
  <si>
    <t>1063878033</t>
  </si>
  <si>
    <t>"I02" 34,15*16,01</t>
  </si>
  <si>
    <t>1800219625</t>
  </si>
  <si>
    <t>546,742</t>
  </si>
  <si>
    <t>546,742*1,05 'Přepočtené koeficientem množství</t>
  </si>
  <si>
    <t>-142047429</t>
  </si>
  <si>
    <t>-1367045352</t>
  </si>
  <si>
    <t>102,45*(0,14+0,1)/2</t>
  </si>
  <si>
    <t>12,294*1,05 'Přepočtené koeficientem množství</t>
  </si>
  <si>
    <t>-1349354292</t>
  </si>
  <si>
    <t>-1786519859</t>
  </si>
  <si>
    <t>34,35*2+20,1-6,2-0,9+9,85</t>
  </si>
  <si>
    <t>1629200511</t>
  </si>
  <si>
    <t>-631903855</t>
  </si>
  <si>
    <t>34,5*2</t>
  </si>
  <si>
    <t>764511662</t>
  </si>
  <si>
    <t>1802493219</t>
  </si>
  <si>
    <t>-406042161</t>
  </si>
  <si>
    <t>6*13</t>
  </si>
  <si>
    <t>-169804380</t>
  </si>
  <si>
    <t>37785676</t>
  </si>
  <si>
    <t>"I01" (19,1+33,35*2+9,85)*0,1</t>
  </si>
  <si>
    <t>-195108594</t>
  </si>
  <si>
    <t>-1780086233</t>
  </si>
  <si>
    <t>72</t>
  </si>
  <si>
    <t>767-H-040</t>
  </si>
  <si>
    <t>Dodávka a montáž nerez vstupních dveří 1000/2100 mm svčetně zárubně a samozavírače, viz. poz. D01</t>
  </si>
  <si>
    <t>-588406173</t>
  </si>
  <si>
    <t>73</t>
  </si>
  <si>
    <t>767-H-050</t>
  </si>
  <si>
    <t>Dodávka a montáž roletových automatických vrat 6200/12000 mm včetně pohonu a ovládání, viz. poz. V01</t>
  </si>
  <si>
    <t>1238422889</t>
  </si>
  <si>
    <t>74</t>
  </si>
  <si>
    <t>1146096706</t>
  </si>
  <si>
    <t>O-030 - Technologické celky a TZB</t>
  </si>
  <si>
    <t>O-031 - Solankové hospodářství</t>
  </si>
  <si>
    <t xml:space="preserve">    3 - Svislé a kompletní konstrukce</t>
  </si>
  <si>
    <t xml:space="preserve">    8 - Trubní vedení</t>
  </si>
  <si>
    <t xml:space="preserve">    721 - Zdravotechnika - vnitřní kanalizace</t>
  </si>
  <si>
    <t xml:space="preserve">    783 - Dokončovací práce - nátěry</t>
  </si>
  <si>
    <t>M - Práce a dodávky M</t>
  </si>
  <si>
    <t xml:space="preserve">    33-M - Montáže skladových zařízení</t>
  </si>
  <si>
    <t>113107322</t>
  </si>
  <si>
    <t>Odstranění podkladu z kameniva drceného tl přes 100 do 200 mm strojně pl do 50 m2</t>
  </si>
  <si>
    <t>-1226674596</t>
  </si>
  <si>
    <t>9,3*5,8-3,3*7,9</t>
  </si>
  <si>
    <t>113107342</t>
  </si>
  <si>
    <t>Odstranění podkladu živičného tl přes 50 do 100 mm strojně pl do 50 m2</t>
  </si>
  <si>
    <t>-1959973447</t>
  </si>
  <si>
    <t>1710614155</t>
  </si>
  <si>
    <t>9,3*5,8*(0,75-0,3)</t>
  </si>
  <si>
    <t>1895930310</t>
  </si>
  <si>
    <t>2139243844</t>
  </si>
  <si>
    <t>-1132044452</t>
  </si>
  <si>
    <t>9,3*5,8</t>
  </si>
  <si>
    <t>-108236810</t>
  </si>
  <si>
    <t>"E04" 8,5*5</t>
  </si>
  <si>
    <t>-283695291</t>
  </si>
  <si>
    <t>42,5</t>
  </si>
  <si>
    <t>42,5*1,1845 'Přepočtené koeficientem množství</t>
  </si>
  <si>
    <t>Svislé a kompletní konstrukce</t>
  </si>
  <si>
    <t>311113151</t>
  </si>
  <si>
    <t>Nadzákladová zeď tl přes 100 do 150 mm z hladkých tvárnic ztraceného bednění včetně výplně z betonu tř. C 25/30</t>
  </si>
  <si>
    <t>318528116</t>
  </si>
  <si>
    <t>(8,1+4,3)*2*0,5</t>
  </si>
  <si>
    <t>311361821</t>
  </si>
  <si>
    <t>Výztuž nosných zdí betonářskou ocelí 10 505</t>
  </si>
  <si>
    <t>-268806033</t>
  </si>
  <si>
    <t>"R10 - vodorovně" (8,1+4,6)*2*2*0,617/1000</t>
  </si>
  <si>
    <t>"R10 - svisle" (8,1+4,3)*2/0,25*0,5*0,617/1000</t>
  </si>
  <si>
    <t>380326131</t>
  </si>
  <si>
    <t>Kompletní konstrukce ČOV, nádrží ze ŽB se zvýšenými nároky na prostředí tř. C 30/37 tl přes 80 do 150 mm</t>
  </si>
  <si>
    <t>-660007631</t>
  </si>
  <si>
    <t>"Stěny" (7,8+4)*2*0,15*0,2</t>
  </si>
  <si>
    <t>380326132</t>
  </si>
  <si>
    <t>Kompletní konstrukce ČOV, nádrží ze ŽB se zvýšenými nároky na prostředí tř. C 30/37 tl přes 150 do 300 mm</t>
  </si>
  <si>
    <t>1103779571</t>
  </si>
  <si>
    <t>"Dno" 7,8*4,3*0,25</t>
  </si>
  <si>
    <t>380356231</t>
  </si>
  <si>
    <t>Bednění kompletních konstrukcí ČOV, nádrží nebo vodojemů neomítaných ploch rovinných zřízení</t>
  </si>
  <si>
    <t>63612503</t>
  </si>
  <si>
    <t>(4+7,8)*2*0,2</t>
  </si>
  <si>
    <t>380356232</t>
  </si>
  <si>
    <t>Bednění kompletních konstrukcí ČOV, nádrží nebo vodojemů neomítaných ploch rovinných odstranění</t>
  </si>
  <si>
    <t>-815068988</t>
  </si>
  <si>
    <t>380361011</t>
  </si>
  <si>
    <t>Výztuž kompletních konstrukcí ČOV, nádrží nebo vodojemů ze svařovaných sítí KARI</t>
  </si>
  <si>
    <t>-793398693</t>
  </si>
  <si>
    <t>"KARI 100/100/8" (7,8*4,3*2+(7,8+4,3)*2*0,45+(7,5+4)*2*0,2)*1,1*7,99/1000</t>
  </si>
  <si>
    <t>631319203.R</t>
  </si>
  <si>
    <t>Příplatek za přidání ocelových vláken (drátkobeton) pro objemové vyztužení 25 kg/m3</t>
  </si>
  <si>
    <t>1282832365</t>
  </si>
  <si>
    <t>0,708+8,385</t>
  </si>
  <si>
    <t>633991111.R</t>
  </si>
  <si>
    <t>Nástřik betonových konstrukcí proti odpařování vody (CUROL)</t>
  </si>
  <si>
    <t>-448946542</t>
  </si>
  <si>
    <t>7,8*4+(7,8+4)*2*0,2</t>
  </si>
  <si>
    <t>48352111</t>
  </si>
  <si>
    <t>"E04 - dvě vrstvy" 8,5*5*2</t>
  </si>
  <si>
    <t>622131111</t>
  </si>
  <si>
    <t>Polymercementový spojovací můstek vnějších stěn nanášený ručně</t>
  </si>
  <si>
    <t>-1962905971</t>
  </si>
  <si>
    <t>(8,1+4,6)*2*0,35</t>
  </si>
  <si>
    <t>622331121</t>
  </si>
  <si>
    <t>Cementová omítka hladká jednovrstvá vnějších stěn nanášená ručně</t>
  </si>
  <si>
    <t>-968632980</t>
  </si>
  <si>
    <t>246556586</t>
  </si>
  <si>
    <t>"E04" 8,1*4,6*0,15</t>
  </si>
  <si>
    <t>-57949294</t>
  </si>
  <si>
    <t>631351101</t>
  </si>
  <si>
    <t>Zřízení bednění rýh a hran v podlahách</t>
  </si>
  <si>
    <t>-1083297455</t>
  </si>
  <si>
    <t>(8,1+4,6)*2*0,15</t>
  </si>
  <si>
    <t>631351102</t>
  </si>
  <si>
    <t>Odstranění bednění rýh a hran v podlahách</t>
  </si>
  <si>
    <t>1321769633</t>
  </si>
  <si>
    <t>525629808</t>
  </si>
  <si>
    <t>"E04 - KARI 100/100/6" 8,1*4,6*1,2*4,44/1000</t>
  </si>
  <si>
    <t>Trubní vedení</t>
  </si>
  <si>
    <t>871363121</t>
  </si>
  <si>
    <t>Montáž kanalizačního potrubí hladkého plnostěnného SN 8 z PVC-U DN 250</t>
  </si>
  <si>
    <t>391100285</t>
  </si>
  <si>
    <t>"Chránička" 1,5</t>
  </si>
  <si>
    <t>28611152</t>
  </si>
  <si>
    <t>trubka kanalizační PVC-U plnostěnná jednovrstvá DN 250x1000mm SN8</t>
  </si>
  <si>
    <t>1954950595</t>
  </si>
  <si>
    <t>1,94174757281553*1,03 'Přepočtené koeficientem množství</t>
  </si>
  <si>
    <t>919735112</t>
  </si>
  <si>
    <t>Řezání stávajícího živičného krytu hl přes 50 do 100 mm</t>
  </si>
  <si>
    <t>-1149640304</t>
  </si>
  <si>
    <t>(9,3+5,8)*2-7,9</t>
  </si>
  <si>
    <t>997221551</t>
  </si>
  <si>
    <t>Vodorovná doprava suti ze sypkých materiálů do 1 km</t>
  </si>
  <si>
    <t>-1640510333</t>
  </si>
  <si>
    <t>997221559</t>
  </si>
  <si>
    <t>Příplatek ZKD 1 km u vodorovné dopravy suti ze sypkých materiálů</t>
  </si>
  <si>
    <t>-1711506094</t>
  </si>
  <si>
    <t>14,214*19 'Přepočtené koeficientem množství</t>
  </si>
  <si>
    <t>997221873</t>
  </si>
  <si>
    <t>Poplatek za uložení na recyklační skládce (skládkovné) stavebního odpadu zeminy a kamení zatříděného do Katalogu odpadů pod kódem 17 05 04</t>
  </si>
  <si>
    <t>951184120</t>
  </si>
  <si>
    <t>997221875</t>
  </si>
  <si>
    <t>Poplatek za uložení na recyklační skládce (skládkovné) stavebního odpadu asfaltového bez obsahu dehtu zatříděného do Katalogu odpadů pod kódem 17 03 02</t>
  </si>
  <si>
    <t>1792673081</t>
  </si>
  <si>
    <t>998142251</t>
  </si>
  <si>
    <t>Přesun hmot pro nádrže, jímky, zásobníky a jámy betonové monolitické v do 25 m</t>
  </si>
  <si>
    <t>-1793273895</t>
  </si>
  <si>
    <t>-1365314556</t>
  </si>
  <si>
    <t>"E04" 7,8*4,3</t>
  </si>
  <si>
    <t>-483622497</t>
  </si>
  <si>
    <t>(7,8+4,3)*2*0,45</t>
  </si>
  <si>
    <t>2106412934</t>
  </si>
  <si>
    <t>33,54+10,89</t>
  </si>
  <si>
    <t>44,43*0,00034 'Přepočtené koeficientem množství</t>
  </si>
  <si>
    <t>-889012434</t>
  </si>
  <si>
    <t>"E04" 7,8*4,3*2</t>
  </si>
  <si>
    <t>780882670</t>
  </si>
  <si>
    <t>(7,8+4,3)*2*0,45*2</t>
  </si>
  <si>
    <t>-1588588149</t>
  </si>
  <si>
    <t>67,08+21,78</t>
  </si>
  <si>
    <t>88,86*1,221 'Přepočtené koeficientem množství</t>
  </si>
  <si>
    <t>711493111</t>
  </si>
  <si>
    <t>Izolace proti podpovrchové a tlakové vodě vodorovná těsnicí hmotou dvousložkovou na bázi cementu (Aquafin 2K/M Plus)</t>
  </si>
  <si>
    <t>-1886829659</t>
  </si>
  <si>
    <t>7,8*4</t>
  </si>
  <si>
    <t>711493121</t>
  </si>
  <si>
    <t xml:space="preserve">Izolace proti podpovrchové a tlakové vodě svislá těsnicí hmotou dvousložkovou na bázi cementu  (Aquafin 2K/M Plus)</t>
  </si>
  <si>
    <t>-311206906</t>
  </si>
  <si>
    <t>(7,8+4)*2*0,2</t>
  </si>
  <si>
    <t>998711101</t>
  </si>
  <si>
    <t>Přesun hmot tonážní pro izolace proti vodě, vlhkosti a plynům v objektech v do 6 m</t>
  </si>
  <si>
    <t>1289642944</t>
  </si>
  <si>
    <t>721</t>
  </si>
  <si>
    <t>Zdravotechnika - vnitřní kanalizace</t>
  </si>
  <si>
    <t>721211913</t>
  </si>
  <si>
    <t>Montáž vpustí podlahových DN 110 ostatní typ</t>
  </si>
  <si>
    <t>-1296688059</t>
  </si>
  <si>
    <t>ACO.37185</t>
  </si>
  <si>
    <t xml:space="preserve">ACO Self - dvorní vpust 25x25cm, nerezový rošt </t>
  </si>
  <si>
    <t>-870706880</t>
  </si>
  <si>
    <t>764051414</t>
  </si>
  <si>
    <t>Podkladní plech z nerezového plechu rš 330 mm tl.1 mm</t>
  </si>
  <si>
    <t>1386167358</t>
  </si>
  <si>
    <t>764254406</t>
  </si>
  <si>
    <t>Oplechování horních ploch a nadezdívek (atik) bez rohů z nerez plechu mechanicky kotvené rš 500 mm</t>
  </si>
  <si>
    <t>1603384825</t>
  </si>
  <si>
    <t>764255446</t>
  </si>
  <si>
    <t>Příplatek za zvýšenou pracnost při oplechování rohů nadezdívek (atik) z nerez plechu rš přes 400 mm</t>
  </si>
  <si>
    <t>679361530</t>
  </si>
  <si>
    <t>998764101</t>
  </si>
  <si>
    <t>Přesun hmot tonážní pro konstrukce klempířské v objektech v do 6 m</t>
  </si>
  <si>
    <t>-1389034926</t>
  </si>
  <si>
    <t>783</t>
  </si>
  <si>
    <t>Dokončovací práce - nátěry</t>
  </si>
  <si>
    <t>783823135</t>
  </si>
  <si>
    <t>Penetrační silikonový nátěr hladkých, tenkovrstvých zrnitých nebo štukových omítek</t>
  </si>
  <si>
    <t>-416147954</t>
  </si>
  <si>
    <t>783827125</t>
  </si>
  <si>
    <t>Krycí jednonásobný silikonový nátěr omítek stupně členitosti 1 a 2</t>
  </si>
  <si>
    <t>822526733</t>
  </si>
  <si>
    <t>Práce a dodávky M</t>
  </si>
  <si>
    <t>33-M</t>
  </si>
  <si>
    <t>Montáže skladových zařízení</t>
  </si>
  <si>
    <t>33-M-910</t>
  </si>
  <si>
    <t>Dodávka a montáž technologie solankového hospodářství</t>
  </si>
  <si>
    <t>1315419889</t>
  </si>
  <si>
    <t>O-032 - Technologiský kontejner</t>
  </si>
  <si>
    <t>-1467901357</t>
  </si>
  <si>
    <t>3,435*4</t>
  </si>
  <si>
    <t>493379514</t>
  </si>
  <si>
    <t>-963875739</t>
  </si>
  <si>
    <t>-233426910</t>
  </si>
  <si>
    <t>132251101</t>
  </si>
  <si>
    <t>Hloubení rýh nezapažených š do 800 mm v hornině třídy těžitelnosti I skupiny 3 objem do 20 m3 strojně</t>
  </si>
  <si>
    <t>-163702613</t>
  </si>
  <si>
    <t>(2,935+2,5)*2*0,8*(1-0,3)</t>
  </si>
  <si>
    <t>264945237</t>
  </si>
  <si>
    <t>"Výkopek na meziskládku" 6,087</t>
  </si>
  <si>
    <t>"Zpět na zásypy" 4,83</t>
  </si>
  <si>
    <t>167151101</t>
  </si>
  <si>
    <t>Nakládání výkopku z hornin třídy těžitelnosti I skupiny 1 až 3 do 100 m3</t>
  </si>
  <si>
    <t>-992997484</t>
  </si>
  <si>
    <t>532258010</t>
  </si>
  <si>
    <t>174111101</t>
  </si>
  <si>
    <t>Zásyp jam, šachet rýh nebo kolem objektů sypaninou se zhutněním ručně</t>
  </si>
  <si>
    <t>-335723060</t>
  </si>
  <si>
    <t>6,087-0,242-(3+1,835)*2*0,3*0,35</t>
  </si>
  <si>
    <t>181152302</t>
  </si>
  <si>
    <t>Úprava pláně pro silnice a dálnice v zářezech se zhutněním</t>
  </si>
  <si>
    <t>-1171497267</t>
  </si>
  <si>
    <t>"E01" 4*3,435-2,435*3</t>
  </si>
  <si>
    <t>271532212</t>
  </si>
  <si>
    <t>Podsyp pod základové konstrukce se zhutněním z hrubého kameniva frakce 16 až 32 mm</t>
  </si>
  <si>
    <t>-1549433966</t>
  </si>
  <si>
    <t>(3,2+1,635)*0,5*0,1</t>
  </si>
  <si>
    <t>279113144</t>
  </si>
  <si>
    <t>Základová zeď tl přes 250 do 300 mm z tvárnic ztraceného bednění včetně výplně z betonu tř. C 20/25</t>
  </si>
  <si>
    <t>2087296101</t>
  </si>
  <si>
    <t>(3+1,835)*2*1</t>
  </si>
  <si>
    <t>-1239176655</t>
  </si>
  <si>
    <t>"R8" (3+2,435)*2*4*2*0,395/1000</t>
  </si>
  <si>
    <t>"R12" (3+2,435)*2/0,15*1*0,89/1000</t>
  </si>
  <si>
    <t>3809-K-010</t>
  </si>
  <si>
    <t>Dodávka a montáž technologického kontejneru 3000/2435/2800 mm TKO 02 včetnš dopravy</t>
  </si>
  <si>
    <t>-20424304</t>
  </si>
  <si>
    <t>-1468073243</t>
  </si>
  <si>
    <t>"E01" (4*3,435-2,435*3)*2</t>
  </si>
  <si>
    <t>565155101</t>
  </si>
  <si>
    <t>Asfaltový beton vrstva podkladní ACP 16 (obalované kamenivo OKS) tl 70 mm š do 1,5 m</t>
  </si>
  <si>
    <t>526559648</t>
  </si>
  <si>
    <t>573211109</t>
  </si>
  <si>
    <t>Postřik živičný spojovací z asfaltu v množství 0,50 kg/m2</t>
  </si>
  <si>
    <t>-941809333</t>
  </si>
  <si>
    <t>577144111</t>
  </si>
  <si>
    <t>Asfaltový beton vrstva obrusná ACO 11+ (ABS) tř. I tl 50 mm š do 3 m z nemodifikovaného asfaltu</t>
  </si>
  <si>
    <t>1256440824</t>
  </si>
  <si>
    <t>919726123</t>
  </si>
  <si>
    <t>Geotextilie pro ochranu, separaci a filtraci netkaná měrná hm přes 300 do 500 g/m2</t>
  </si>
  <si>
    <t>-1151020944</t>
  </si>
  <si>
    <t>919732211</t>
  </si>
  <si>
    <t>Styčná spára napojení nového živičného povrchu na stávající za tepla š 15 mm hl 25 mm s prořezáním</t>
  </si>
  <si>
    <t>801270072</t>
  </si>
  <si>
    <t>"E01" (4+3,435)*2</t>
  </si>
  <si>
    <t>1259992074</t>
  </si>
  <si>
    <t>(3,435+4)*2</t>
  </si>
  <si>
    <t>977151113</t>
  </si>
  <si>
    <t>Jádrové vrty diamantovými korunkami do stavebních materiálů D přes 40 do 50 mm</t>
  </si>
  <si>
    <t>-409664687</t>
  </si>
  <si>
    <t>"Prostupy elektro" 0,3*2</t>
  </si>
  <si>
    <t>977151118</t>
  </si>
  <si>
    <t>Jádrové vrty diamantovými korunkami do stavebních materiálů D přes 90 do 100 mm</t>
  </si>
  <si>
    <t>1146360314</t>
  </si>
  <si>
    <t>"Prostupy voda" 0,3*2</t>
  </si>
  <si>
    <t>1097111411</t>
  </si>
  <si>
    <t>850909284</t>
  </si>
  <si>
    <t>7,02*19 'Přepočtené koeficientem množství</t>
  </si>
  <si>
    <t>-1844228483</t>
  </si>
  <si>
    <t>-1460186623</t>
  </si>
  <si>
    <t>998012021</t>
  </si>
  <si>
    <t>Přesun hmot pro budovy monolitické v do 6 m</t>
  </si>
  <si>
    <t>-1245918418</t>
  </si>
  <si>
    <t>O-033 - TZB - ZTI a elektroinstalace</t>
  </si>
  <si>
    <t xml:space="preserve">    721 - Zdravotechnika</t>
  </si>
  <si>
    <t xml:space="preserve">    740 - Elektromontáže</t>
  </si>
  <si>
    <t>Zdravotechnika</t>
  </si>
  <si>
    <t>7219-010</t>
  </si>
  <si>
    <t>ZTI - vodovod - viz. samostatný rozpočet</t>
  </si>
  <si>
    <t>1519652220</t>
  </si>
  <si>
    <t>7219-020</t>
  </si>
  <si>
    <t>ZTI - vodovodní přípojky- viz. samostatný rozpočet</t>
  </si>
  <si>
    <t>-1462624526</t>
  </si>
  <si>
    <t>740</t>
  </si>
  <si>
    <t>Elektromontáže</t>
  </si>
  <si>
    <t>7409-010</t>
  </si>
  <si>
    <t>Elektroinstalace- viz. samostatný rozpočet</t>
  </si>
  <si>
    <t>-483061532</t>
  </si>
  <si>
    <t>O-040 - Venkovní úpravy a oplocení</t>
  </si>
  <si>
    <t>113107222</t>
  </si>
  <si>
    <t>Odstranění podkladu z kameniva drceného tl přes 100 do 200 mm strojně pl přes 200 m2</t>
  </si>
  <si>
    <t>-1726802819</t>
  </si>
  <si>
    <t>990-35,75*2,6-23,6*(0,8+7,2)/2</t>
  </si>
  <si>
    <t>-219811519</t>
  </si>
  <si>
    <t>121151104</t>
  </si>
  <si>
    <t>Sejmutí ornice plochy do 100 m2 tl vrstvy přes 200 do 250 mm strojně</t>
  </si>
  <si>
    <t>-1251628219</t>
  </si>
  <si>
    <t>23,6*(0,8+7,2)/2</t>
  </si>
  <si>
    <t>122452204</t>
  </si>
  <si>
    <t>Odkopávky a prokopávky nezapažené pro silnice a dálnice v hornině třídy těžitelnosti II objem do 500 m3 strojně</t>
  </si>
  <si>
    <t>893746295</t>
  </si>
  <si>
    <t>"Pod zatravněnou plochou" 23,6*(0,8+7,2)/2*0,3</t>
  </si>
  <si>
    <t>"Pod živičnou plochou" (990-35,75*2,6-23,6*(0,8+7,2)/2)*0,25</t>
  </si>
  <si>
    <t>132212131</t>
  </si>
  <si>
    <t>Hloubení nezapažených rýh šířky do 800 mm v soudržných horninách třídy těžitelnosti I skupiny 3 ručně</t>
  </si>
  <si>
    <t>918866400</t>
  </si>
  <si>
    <t>(1,225+7,77+8,22+2,84+11,29+35,705+29,57-0,6*50-0,3-1,075)*0,1*0,1</t>
  </si>
  <si>
    <t>133212811</t>
  </si>
  <si>
    <t>Hloubení nezapažených šachet v hornině třídy těžitelnosti I skupiny 3 plocha výkopu do 4 m2 ručně</t>
  </si>
  <si>
    <t>248128886</t>
  </si>
  <si>
    <t>0,6*0,6*0,75*(10+40)+0,3*0,6*0,75+((1,075+0,3)/2*0,4+(1,075+0,4)/2*0,5)*0,75</t>
  </si>
  <si>
    <t>1918221966</t>
  </si>
  <si>
    <t>"Výkopek na meziskládku" 228,983+0,652+14,118</t>
  </si>
  <si>
    <t>-1838164968</t>
  </si>
  <si>
    <t>180404112</t>
  </si>
  <si>
    <t>Založení hřišťového trávníku výsevem na vrstvě substrátu</t>
  </si>
  <si>
    <t>-575784311</t>
  </si>
  <si>
    <t>"E02" 200</t>
  </si>
  <si>
    <t>00572440</t>
  </si>
  <si>
    <t>osivo směs travní hřištní</t>
  </si>
  <si>
    <t>kg</t>
  </si>
  <si>
    <t>-187821272</t>
  </si>
  <si>
    <t>200</t>
  </si>
  <si>
    <t>200*0,03 'Přepočtené koeficientem množství</t>
  </si>
  <si>
    <t>181111131</t>
  </si>
  <si>
    <t>Plošná úprava terénu do 500 m2 zemina skupiny 1 až 4 nerovnosti přes 150 do 200 mm v rovinně a svahu do 1:5</t>
  </si>
  <si>
    <t>-497141639</t>
  </si>
  <si>
    <t>-1487318819</t>
  </si>
  <si>
    <t>"E01" 990</t>
  </si>
  <si>
    <t>181351104</t>
  </si>
  <si>
    <t>Rozprostření ornice tl vrstvy přes 200 do 250 mm pl přes 100 do 500 m2 v rovině nebo ve svahu do 1:5 strojně</t>
  </si>
  <si>
    <t>851173705</t>
  </si>
  <si>
    <t>-388203903</t>
  </si>
  <si>
    <t>"E05" (2,75*3+3,075*20)*0,4</t>
  </si>
  <si>
    <t>182303111</t>
  </si>
  <si>
    <t>Doplnění zeminy nebo substrátu na travnatých plochách tl do 50 mm rovina v rovinně a svahu do 1:5</t>
  </si>
  <si>
    <t>-897463883</t>
  </si>
  <si>
    <t>10371500</t>
  </si>
  <si>
    <t>substrát pro trávníky VL</t>
  </si>
  <si>
    <t>-739724114</t>
  </si>
  <si>
    <t>200*0,02</t>
  </si>
  <si>
    <t>4*1,05 'Přepočtené koeficientem množství</t>
  </si>
  <si>
    <t>338121127</t>
  </si>
  <si>
    <t>Osazování sloupků a vzpěr ŽB plotových zabetonováním patky o obj přes 0,20 do 0,30 m3</t>
  </si>
  <si>
    <t>617105018</t>
  </si>
  <si>
    <t>11+41</t>
  </si>
  <si>
    <t>M-338-010</t>
  </si>
  <si>
    <t xml:space="preserve">Železobetonový plotový sloupek KZV12-280  200/170/2800 mm</t>
  </si>
  <si>
    <t>-323305687</t>
  </si>
  <si>
    <t>348121121</t>
  </si>
  <si>
    <t>Osazování ŽB desek plotových na MC 300x50x2000 mm</t>
  </si>
  <si>
    <t>-2038357521</t>
  </si>
  <si>
    <t>(9+39)*7</t>
  </si>
  <si>
    <t>M-348-010</t>
  </si>
  <si>
    <t xml:space="preserve">Železobetonový plotová deska KZD2-200  2000/300/50 mm</t>
  </si>
  <si>
    <t>-864233964</t>
  </si>
  <si>
    <t>3489-O-010</t>
  </si>
  <si>
    <t>Příplatek za zkrácení plotových desek</t>
  </si>
  <si>
    <t>-1657563707</t>
  </si>
  <si>
    <t>(3+4)*7</t>
  </si>
  <si>
    <t>564760101</t>
  </si>
  <si>
    <t>Podklad z kameniva hrubého drceného vel. 16-32 mm plochy do 100 m2 tl 200 mm</t>
  </si>
  <si>
    <t>507280718</t>
  </si>
  <si>
    <t>"E03" (2,2+10,6+34,85+29,81+1,4)*0,7</t>
  </si>
  <si>
    <t>564851012</t>
  </si>
  <si>
    <t>Podklad ze štěrkodrtě ŠD plochy do 100 m2 tl 160 mm</t>
  </si>
  <si>
    <t>614852845</t>
  </si>
  <si>
    <t>-1178134500</t>
  </si>
  <si>
    <t>"E01" 990*2</t>
  </si>
  <si>
    <t>565155121</t>
  </si>
  <si>
    <t>Asfaltový beton vrstva podkladní ACP 16 (obalované kamenivo OKS) tl 70 mm š přes 3 m</t>
  </si>
  <si>
    <t>1821567026</t>
  </si>
  <si>
    <t>-1700477284</t>
  </si>
  <si>
    <t>577144121</t>
  </si>
  <si>
    <t>Asfaltový beton vrstva obrusná ACO 11+ (ABS) tř. I tl 50 mm š přes 3 m z nemodifikovaného asfaltu</t>
  </si>
  <si>
    <t>-1933534962</t>
  </si>
  <si>
    <t>637211121</t>
  </si>
  <si>
    <t>Okapový chodník z betonových dlaždic tl 40 mm kladených do písku se zalitím spár MC</t>
  </si>
  <si>
    <t>1824433008</t>
  </si>
  <si>
    <t>"E05" (2,75*3+3,075*20)*0,3</t>
  </si>
  <si>
    <t>877260341</t>
  </si>
  <si>
    <t>Montáž lapačů střešních splavenin na kanalizačním potrubí z PP nebo tvrdého PVC trub hladkých plnostěnných DN 100</t>
  </si>
  <si>
    <t>1792951103</t>
  </si>
  <si>
    <t>"LSS" 6</t>
  </si>
  <si>
    <t>56231163</t>
  </si>
  <si>
    <t>lapač střešních splavenin se zápachovou klapkou a lapacím košem DN 125/110</t>
  </si>
  <si>
    <t>1682858610</t>
  </si>
  <si>
    <t>916131213</t>
  </si>
  <si>
    <t>Osazení silničního obrubníku betonového stojatého s boční opěrou do lože z betonu prostého</t>
  </si>
  <si>
    <t>1068991775</t>
  </si>
  <si>
    <t>"B01" 45</t>
  </si>
  <si>
    <t>59217034</t>
  </si>
  <si>
    <t>obrubník silniční betonový 1000x150x300mm</t>
  </si>
  <si>
    <t>-384350783</t>
  </si>
  <si>
    <t>45*1,02 'Přepočtené koeficientem množství</t>
  </si>
  <si>
    <t>916132113</t>
  </si>
  <si>
    <t>Osazení obruby z betonové přídlažby s boční opěrou do lože z betonu prostého</t>
  </si>
  <si>
    <t>-1608917683</t>
  </si>
  <si>
    <t>"P1" 260</t>
  </si>
  <si>
    <t>59245020</t>
  </si>
  <si>
    <t>dlažba skladebná betonová 200x100mm tl 80mm přírodní</t>
  </si>
  <si>
    <t>1861114145</t>
  </si>
  <si>
    <t>260,*0,1</t>
  </si>
  <si>
    <t>26*1,03 'Přepočtené koeficientem množství</t>
  </si>
  <si>
    <t>916231213</t>
  </si>
  <si>
    <t>Osazení chodníkového obrubníku betonového stojatého s boční opěrou do lože z betonu prostého</t>
  </si>
  <si>
    <t>470826251</t>
  </si>
  <si>
    <t>"B02" 89</t>
  </si>
  <si>
    <t>"B03" 91</t>
  </si>
  <si>
    <t>59217016</t>
  </si>
  <si>
    <t>obrubník betonový chodníkový 1000x80x250mm</t>
  </si>
  <si>
    <t>2129862089</t>
  </si>
  <si>
    <t>89</t>
  </si>
  <si>
    <t>89*1,02 'Přepočtené koeficientem množství</t>
  </si>
  <si>
    <t>59217037</t>
  </si>
  <si>
    <t>obrubník parkový betonový 500x50x200mm přírodní</t>
  </si>
  <si>
    <t>-278992778</t>
  </si>
  <si>
    <t>91</t>
  </si>
  <si>
    <t>91*1,02 'Přepočtené koeficientem množství</t>
  </si>
  <si>
    <t>306537091</t>
  </si>
  <si>
    <t>2020326598</t>
  </si>
  <si>
    <t>22,43+19,06</t>
  </si>
  <si>
    <t>935112211</t>
  </si>
  <si>
    <t>Osazení příkopového žlabu do betonu tl 100 mm z betonových tvárnic š 800 mm</t>
  </si>
  <si>
    <t>-1329302424</t>
  </si>
  <si>
    <t>"E03" 2,2+10,6+34,85+29,81+1,4</t>
  </si>
  <si>
    <t>59227723</t>
  </si>
  <si>
    <t>žlab dvouvrstvý vibrolisovaný pro povrchové odvodnění betonový 80x330x590/669mm</t>
  </si>
  <si>
    <t>-1621148460</t>
  </si>
  <si>
    <t>78,86*3</t>
  </si>
  <si>
    <t>236,58*1,02 'Přepočtené koeficientem množství</t>
  </si>
  <si>
    <t>935112911</t>
  </si>
  <si>
    <t>Příplatek ZKD tl 10 mm lože přes 100 mm u příkopového žlabu osazeného do betonu</t>
  </si>
  <si>
    <t>-607912023</t>
  </si>
  <si>
    <t>"E03" (2,2+10,6+34,85+29,81+1,4)*0,7*5</t>
  </si>
  <si>
    <t>642767375</t>
  </si>
  <si>
    <t>2147314916</t>
  </si>
  <si>
    <t>409,352*19 'Přepočtené koeficientem množství</t>
  </si>
  <si>
    <t>1247973228</t>
  </si>
  <si>
    <t>603121831</t>
  </si>
  <si>
    <t>998225111</t>
  </si>
  <si>
    <t>Přesun hmot pro pozemní komunikace s krytem z kamene, monolitickým betonovým nebo živičným</t>
  </si>
  <si>
    <t>-268030767</t>
  </si>
  <si>
    <t>O-050 -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</si>
  <si>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</si>
  <si>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</si>
  <si>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</si>
  <si>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</si>
  <si>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</si>
  <si>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</si>
  <si>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</si>
  <si>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</si>
  <si>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 - vytyčení objektů a ploch</t>
  </si>
  <si>
    <t>1024</t>
  </si>
  <si>
    <t>1408261720</t>
  </si>
  <si>
    <t>012303000</t>
  </si>
  <si>
    <t>Geodetické práce po výstavbě - zaměření skutečného stavu</t>
  </si>
  <si>
    <t>-105347296</t>
  </si>
  <si>
    <t>012403000</t>
  </si>
  <si>
    <t>Kartografické práce - zanesení do map</t>
  </si>
  <si>
    <t>-1028278719</t>
  </si>
  <si>
    <t>013244000</t>
  </si>
  <si>
    <t>Dokumentace pro provádění stavby - výrobní dokumentace</t>
  </si>
  <si>
    <t>1720922457</t>
  </si>
  <si>
    <t>013254000</t>
  </si>
  <si>
    <t>Dokumentace skutečného provedení stavby</t>
  </si>
  <si>
    <t>702196347</t>
  </si>
  <si>
    <t>VRN3</t>
  </si>
  <si>
    <t>Zařízení staveniště</t>
  </si>
  <si>
    <t>030001000</t>
  </si>
  <si>
    <t>32362574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</si>
</sst>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16</v>
      </c>
      <c r="BS5" s="16" t="s">
        <v>6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32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8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8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2024-033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Hala na posypovou sůl na p.č.st. 6375, k.ú. Klatovy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Klatovy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5. 6. 2024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SÚS Plzeňského kraje, p.o., Plzeň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Ing. Martin Liška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Pavel Hrba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ROUND(AG95+AG98+AG102+AG106+AG107,0)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ROUND(AS95+AS98+AS102+AS106+AS107,0)</f>
        <v>0</v>
      </c>
      <c r="AT94" s="113">
        <f>ROUND(SUM(AV94:AW94),0)</f>
        <v>0</v>
      </c>
      <c r="AU94" s="114">
        <f>ROUND(AU95+AU98+AU102+AU106+AU107,5)</f>
        <v>0</v>
      </c>
      <c r="AV94" s="113">
        <f>ROUND(AZ94*L29,0)</f>
        <v>0</v>
      </c>
      <c r="AW94" s="113">
        <f>ROUND(BA94*L30,0)</f>
        <v>0</v>
      </c>
      <c r="AX94" s="113">
        <f>ROUND(BB94*L29,0)</f>
        <v>0</v>
      </c>
      <c r="AY94" s="113">
        <f>ROUND(BC94*L30,0)</f>
        <v>0</v>
      </c>
      <c r="AZ94" s="113">
        <f>ROUND(AZ95+AZ98+AZ102+AZ106+AZ107,0)</f>
        <v>0</v>
      </c>
      <c r="BA94" s="113">
        <f>ROUND(BA95+BA98+BA102+BA106+BA107,0)</f>
        <v>0</v>
      </c>
      <c r="BB94" s="113">
        <f>ROUND(BB95+BB98+BB102+BB106+BB107,0)</f>
        <v>0</v>
      </c>
      <c r="BC94" s="113">
        <f>ROUND(BC95+BC98+BC102+BC106+BC107,0)</f>
        <v>0</v>
      </c>
      <c r="BD94" s="115">
        <f>ROUND(BD95+BD98+BD102+BD106+BD107,0)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16.5" customHeight="1">
      <c r="A95" s="7"/>
      <c r="B95" s="118"/>
      <c r="C95" s="119"/>
      <c r="D95" s="120" t="s">
        <v>81</v>
      </c>
      <c r="E95" s="120"/>
      <c r="F95" s="120"/>
      <c r="G95" s="120"/>
      <c r="H95" s="120"/>
      <c r="I95" s="121"/>
      <c r="J95" s="120" t="s">
        <v>82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ROUND(SUM(AG96:AG97),0)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83</v>
      </c>
      <c r="AR95" s="125"/>
      <c r="AS95" s="126">
        <f>ROUND(SUM(AS96:AS97),0)</f>
        <v>0</v>
      </c>
      <c r="AT95" s="127">
        <f>ROUND(SUM(AV95:AW95),0)</f>
        <v>0</v>
      </c>
      <c r="AU95" s="128">
        <f>ROUND(SUM(AU96:AU97),5)</f>
        <v>0</v>
      </c>
      <c r="AV95" s="127">
        <f>ROUND(AZ95*L29,0)</f>
        <v>0</v>
      </c>
      <c r="AW95" s="127">
        <f>ROUND(BA95*L30,0)</f>
        <v>0</v>
      </c>
      <c r="AX95" s="127">
        <f>ROUND(BB95*L29,0)</f>
        <v>0</v>
      </c>
      <c r="AY95" s="127">
        <f>ROUND(BC95*L30,0)</f>
        <v>0</v>
      </c>
      <c r="AZ95" s="127">
        <f>ROUND(SUM(AZ96:AZ97),0)</f>
        <v>0</v>
      </c>
      <c r="BA95" s="127">
        <f>ROUND(SUM(BA96:BA97),0)</f>
        <v>0</v>
      </c>
      <c r="BB95" s="127">
        <f>ROUND(SUM(BB96:BB97),0)</f>
        <v>0</v>
      </c>
      <c r="BC95" s="127">
        <f>ROUND(SUM(BC96:BC97),0)</f>
        <v>0</v>
      </c>
      <c r="BD95" s="129">
        <f>ROUND(SUM(BD96:BD97),0)</f>
        <v>0</v>
      </c>
      <c r="BE95" s="7"/>
      <c r="BS95" s="130" t="s">
        <v>76</v>
      </c>
      <c r="BT95" s="130" t="s">
        <v>8</v>
      </c>
      <c r="BU95" s="130" t="s">
        <v>78</v>
      </c>
      <c r="BV95" s="130" t="s">
        <v>79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4" customFormat="1" ht="16.5" customHeight="1">
      <c r="A96" s="131" t="s">
        <v>86</v>
      </c>
      <c r="B96" s="69"/>
      <c r="C96" s="132"/>
      <c r="D96" s="132"/>
      <c r="E96" s="133" t="s">
        <v>87</v>
      </c>
      <c r="F96" s="133"/>
      <c r="G96" s="133"/>
      <c r="H96" s="133"/>
      <c r="I96" s="133"/>
      <c r="J96" s="132"/>
      <c r="K96" s="133" t="s">
        <v>88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'O-011 - Demolice - I. etapa'!J32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89</v>
      </c>
      <c r="AR96" s="71"/>
      <c r="AS96" s="136">
        <v>0</v>
      </c>
      <c r="AT96" s="137">
        <f>ROUND(SUM(AV96:AW96),0)</f>
        <v>0</v>
      </c>
      <c r="AU96" s="138">
        <f>'O-011 - Demolice - I. etapa'!P127</f>
        <v>0</v>
      </c>
      <c r="AV96" s="137">
        <f>'O-011 - Demolice - I. etapa'!J35</f>
        <v>0</v>
      </c>
      <c r="AW96" s="137">
        <f>'O-011 - Demolice - I. etapa'!J36</f>
        <v>0</v>
      </c>
      <c r="AX96" s="137">
        <f>'O-011 - Demolice - I. etapa'!J37</f>
        <v>0</v>
      </c>
      <c r="AY96" s="137">
        <f>'O-011 - Demolice - I. etapa'!J38</f>
        <v>0</v>
      </c>
      <c r="AZ96" s="137">
        <f>'O-011 - Demolice - I. etapa'!F35</f>
        <v>0</v>
      </c>
      <c r="BA96" s="137">
        <f>'O-011 - Demolice - I. etapa'!F36</f>
        <v>0</v>
      </c>
      <c r="BB96" s="137">
        <f>'O-011 - Demolice - I. etapa'!F37</f>
        <v>0</v>
      </c>
      <c r="BC96" s="137">
        <f>'O-011 - Demolice - I. etapa'!F38</f>
        <v>0</v>
      </c>
      <c r="BD96" s="139">
        <f>'O-011 - Demolice - I. etapa'!F39</f>
        <v>0</v>
      </c>
      <c r="BE96" s="4"/>
      <c r="BT96" s="140" t="s">
        <v>85</v>
      </c>
      <c r="BV96" s="140" t="s">
        <v>79</v>
      </c>
      <c r="BW96" s="140" t="s">
        <v>90</v>
      </c>
      <c r="BX96" s="140" t="s">
        <v>84</v>
      </c>
      <c r="CL96" s="140" t="s">
        <v>1</v>
      </c>
    </row>
    <row r="97" s="4" customFormat="1" ht="16.5" customHeight="1">
      <c r="A97" s="131" t="s">
        <v>86</v>
      </c>
      <c r="B97" s="69"/>
      <c r="C97" s="132"/>
      <c r="D97" s="132"/>
      <c r="E97" s="133" t="s">
        <v>91</v>
      </c>
      <c r="F97" s="133"/>
      <c r="G97" s="133"/>
      <c r="H97" s="133"/>
      <c r="I97" s="133"/>
      <c r="J97" s="132"/>
      <c r="K97" s="133" t="s">
        <v>92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'O-012 - Demolice - II. etapa'!J32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89</v>
      </c>
      <c r="AR97" s="71"/>
      <c r="AS97" s="136">
        <v>0</v>
      </c>
      <c r="AT97" s="137">
        <f>ROUND(SUM(AV97:AW97),0)</f>
        <v>0</v>
      </c>
      <c r="AU97" s="138">
        <f>'O-012 - Demolice - II. etapa'!P127</f>
        <v>0</v>
      </c>
      <c r="AV97" s="137">
        <f>'O-012 - Demolice - II. etapa'!J35</f>
        <v>0</v>
      </c>
      <c r="AW97" s="137">
        <f>'O-012 - Demolice - II. etapa'!J36</f>
        <v>0</v>
      </c>
      <c r="AX97" s="137">
        <f>'O-012 - Demolice - II. etapa'!J37</f>
        <v>0</v>
      </c>
      <c r="AY97" s="137">
        <f>'O-012 - Demolice - II. etapa'!J38</f>
        <v>0</v>
      </c>
      <c r="AZ97" s="137">
        <f>'O-012 - Demolice - II. etapa'!F35</f>
        <v>0</v>
      </c>
      <c r="BA97" s="137">
        <f>'O-012 - Demolice - II. etapa'!F36</f>
        <v>0</v>
      </c>
      <c r="BB97" s="137">
        <f>'O-012 - Demolice - II. etapa'!F37</f>
        <v>0</v>
      </c>
      <c r="BC97" s="137">
        <f>'O-012 - Demolice - II. etapa'!F38</f>
        <v>0</v>
      </c>
      <c r="BD97" s="139">
        <f>'O-012 - Demolice - II. etapa'!F39</f>
        <v>0</v>
      </c>
      <c r="BE97" s="4"/>
      <c r="BT97" s="140" t="s">
        <v>85</v>
      </c>
      <c r="BV97" s="140" t="s">
        <v>79</v>
      </c>
      <c r="BW97" s="140" t="s">
        <v>93</v>
      </c>
      <c r="BX97" s="140" t="s">
        <v>84</v>
      </c>
      <c r="CL97" s="140" t="s">
        <v>1</v>
      </c>
    </row>
    <row r="98" s="7" customFormat="1" ht="16.5" customHeight="1">
      <c r="A98" s="7"/>
      <c r="B98" s="118"/>
      <c r="C98" s="119"/>
      <c r="D98" s="120" t="s">
        <v>94</v>
      </c>
      <c r="E98" s="120"/>
      <c r="F98" s="120"/>
      <c r="G98" s="120"/>
      <c r="H98" s="120"/>
      <c r="I98" s="121"/>
      <c r="J98" s="120" t="s">
        <v>95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ROUND(SUM(AG99:AG101),0)</f>
        <v>0</v>
      </c>
      <c r="AH98" s="121"/>
      <c r="AI98" s="121"/>
      <c r="AJ98" s="121"/>
      <c r="AK98" s="121"/>
      <c r="AL98" s="121"/>
      <c r="AM98" s="121"/>
      <c r="AN98" s="123">
        <f>SUM(AG98,AT98)</f>
        <v>0</v>
      </c>
      <c r="AO98" s="121"/>
      <c r="AP98" s="121"/>
      <c r="AQ98" s="124" t="s">
        <v>83</v>
      </c>
      <c r="AR98" s="125"/>
      <c r="AS98" s="126">
        <f>ROUND(SUM(AS99:AS101),0)</f>
        <v>0</v>
      </c>
      <c r="AT98" s="127">
        <f>ROUND(SUM(AV98:AW98),0)</f>
        <v>0</v>
      </c>
      <c r="AU98" s="128">
        <f>ROUND(SUM(AU99:AU101),5)</f>
        <v>0</v>
      </c>
      <c r="AV98" s="127">
        <f>ROUND(AZ98*L29,0)</f>
        <v>0</v>
      </c>
      <c r="AW98" s="127">
        <f>ROUND(BA98*L30,0)</f>
        <v>0</v>
      </c>
      <c r="AX98" s="127">
        <f>ROUND(BB98*L29,0)</f>
        <v>0</v>
      </c>
      <c r="AY98" s="127">
        <f>ROUND(BC98*L30,0)</f>
        <v>0</v>
      </c>
      <c r="AZ98" s="127">
        <f>ROUND(SUM(AZ99:AZ101),0)</f>
        <v>0</v>
      </c>
      <c r="BA98" s="127">
        <f>ROUND(SUM(BA99:BA101),0)</f>
        <v>0</v>
      </c>
      <c r="BB98" s="127">
        <f>ROUND(SUM(BB99:BB101),0)</f>
        <v>0</v>
      </c>
      <c r="BC98" s="127">
        <f>ROUND(SUM(BC99:BC101),0)</f>
        <v>0</v>
      </c>
      <c r="BD98" s="129">
        <f>ROUND(SUM(BD99:BD101),0)</f>
        <v>0</v>
      </c>
      <c r="BE98" s="7"/>
      <c r="BS98" s="130" t="s">
        <v>76</v>
      </c>
      <c r="BT98" s="130" t="s">
        <v>8</v>
      </c>
      <c r="BU98" s="130" t="s">
        <v>78</v>
      </c>
      <c r="BV98" s="130" t="s">
        <v>79</v>
      </c>
      <c r="BW98" s="130" t="s">
        <v>96</v>
      </c>
      <c r="BX98" s="130" t="s">
        <v>5</v>
      </c>
      <c r="CL98" s="130" t="s">
        <v>1</v>
      </c>
      <c r="CM98" s="130" t="s">
        <v>85</v>
      </c>
    </row>
    <row r="99" s="4" customFormat="1" ht="16.5" customHeight="1">
      <c r="A99" s="131" t="s">
        <v>86</v>
      </c>
      <c r="B99" s="69"/>
      <c r="C99" s="132"/>
      <c r="D99" s="132"/>
      <c r="E99" s="133" t="s">
        <v>97</v>
      </c>
      <c r="F99" s="133"/>
      <c r="G99" s="133"/>
      <c r="H99" s="133"/>
      <c r="I99" s="133"/>
      <c r="J99" s="132"/>
      <c r="K99" s="133" t="s">
        <v>98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'O-021 - Hala - prefa kons...'!J32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89</v>
      </c>
      <c r="AR99" s="71"/>
      <c r="AS99" s="136">
        <v>0</v>
      </c>
      <c r="AT99" s="137">
        <f>ROUND(SUM(AV99:AW99),0)</f>
        <v>0</v>
      </c>
      <c r="AU99" s="138">
        <f>'O-021 - Hala - prefa kons...'!P124</f>
        <v>0</v>
      </c>
      <c r="AV99" s="137">
        <f>'O-021 - Hala - prefa kons...'!J35</f>
        <v>0</v>
      </c>
      <c r="AW99" s="137">
        <f>'O-021 - Hala - prefa kons...'!J36</f>
        <v>0</v>
      </c>
      <c r="AX99" s="137">
        <f>'O-021 - Hala - prefa kons...'!J37</f>
        <v>0</v>
      </c>
      <c r="AY99" s="137">
        <f>'O-021 - Hala - prefa kons...'!J38</f>
        <v>0</v>
      </c>
      <c r="AZ99" s="137">
        <f>'O-021 - Hala - prefa kons...'!F35</f>
        <v>0</v>
      </c>
      <c r="BA99" s="137">
        <f>'O-021 - Hala - prefa kons...'!F36</f>
        <v>0</v>
      </c>
      <c r="BB99" s="137">
        <f>'O-021 - Hala - prefa kons...'!F37</f>
        <v>0</v>
      </c>
      <c r="BC99" s="137">
        <f>'O-021 - Hala - prefa kons...'!F38</f>
        <v>0</v>
      </c>
      <c r="BD99" s="139">
        <f>'O-021 - Hala - prefa kons...'!F39</f>
        <v>0</v>
      </c>
      <c r="BE99" s="4"/>
      <c r="BT99" s="140" t="s">
        <v>85</v>
      </c>
      <c r="BV99" s="140" t="s">
        <v>79</v>
      </c>
      <c r="BW99" s="140" t="s">
        <v>99</v>
      </c>
      <c r="BX99" s="140" t="s">
        <v>96</v>
      </c>
      <c r="CL99" s="140" t="s">
        <v>1</v>
      </c>
    </row>
    <row r="100" s="4" customFormat="1" ht="16.5" customHeight="1">
      <c r="A100" s="131" t="s">
        <v>86</v>
      </c>
      <c r="B100" s="69"/>
      <c r="C100" s="132"/>
      <c r="D100" s="132"/>
      <c r="E100" s="133" t="s">
        <v>100</v>
      </c>
      <c r="F100" s="133"/>
      <c r="G100" s="133"/>
      <c r="H100" s="133"/>
      <c r="I100" s="133"/>
      <c r="J100" s="132"/>
      <c r="K100" s="133" t="s">
        <v>101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'O-022 - Hala - stavební č...'!J32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89</v>
      </c>
      <c r="AR100" s="71"/>
      <c r="AS100" s="136">
        <v>0</v>
      </c>
      <c r="AT100" s="137">
        <f>ROUND(SUM(AV100:AW100),0)</f>
        <v>0</v>
      </c>
      <c r="AU100" s="138">
        <f>'O-022 - Hala - stavební č...'!P133</f>
        <v>0</v>
      </c>
      <c r="AV100" s="137">
        <f>'O-022 - Hala - stavební č...'!J35</f>
        <v>0</v>
      </c>
      <c r="AW100" s="137">
        <f>'O-022 - Hala - stavební č...'!J36</f>
        <v>0</v>
      </c>
      <c r="AX100" s="137">
        <f>'O-022 - Hala - stavební č...'!J37</f>
        <v>0</v>
      </c>
      <c r="AY100" s="137">
        <f>'O-022 - Hala - stavební č...'!J38</f>
        <v>0</v>
      </c>
      <c r="AZ100" s="137">
        <f>'O-022 - Hala - stavební č...'!F35</f>
        <v>0</v>
      </c>
      <c r="BA100" s="137">
        <f>'O-022 - Hala - stavební č...'!F36</f>
        <v>0</v>
      </c>
      <c r="BB100" s="137">
        <f>'O-022 - Hala - stavební č...'!F37</f>
        <v>0</v>
      </c>
      <c r="BC100" s="137">
        <f>'O-022 - Hala - stavební č...'!F38</f>
        <v>0</v>
      </c>
      <c r="BD100" s="139">
        <f>'O-022 - Hala - stavební č...'!F39</f>
        <v>0</v>
      </c>
      <c r="BE100" s="4"/>
      <c r="BT100" s="140" t="s">
        <v>85</v>
      </c>
      <c r="BV100" s="140" t="s">
        <v>79</v>
      </c>
      <c r="BW100" s="140" t="s">
        <v>102</v>
      </c>
      <c r="BX100" s="140" t="s">
        <v>96</v>
      </c>
      <c r="CL100" s="140" t="s">
        <v>1</v>
      </c>
    </row>
    <row r="101" s="4" customFormat="1" ht="16.5" customHeight="1">
      <c r="A101" s="131" t="s">
        <v>86</v>
      </c>
      <c r="B101" s="69"/>
      <c r="C101" s="132"/>
      <c r="D101" s="132"/>
      <c r="E101" s="133" t="s">
        <v>103</v>
      </c>
      <c r="F101" s="133"/>
      <c r="G101" s="133"/>
      <c r="H101" s="133"/>
      <c r="I101" s="133"/>
      <c r="J101" s="132"/>
      <c r="K101" s="133" t="s">
        <v>104</v>
      </c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4">
        <f>'O-023 - Hala - stavební č...'!J32</f>
        <v>0</v>
      </c>
      <c r="AH101" s="132"/>
      <c r="AI101" s="132"/>
      <c r="AJ101" s="132"/>
      <c r="AK101" s="132"/>
      <c r="AL101" s="132"/>
      <c r="AM101" s="132"/>
      <c r="AN101" s="134">
        <f>SUM(AG101,AT101)</f>
        <v>0</v>
      </c>
      <c r="AO101" s="132"/>
      <c r="AP101" s="132"/>
      <c r="AQ101" s="135" t="s">
        <v>89</v>
      </c>
      <c r="AR101" s="71"/>
      <c r="AS101" s="136">
        <v>0</v>
      </c>
      <c r="AT101" s="137">
        <f>ROUND(SUM(AV101:AW101),0)</f>
        <v>0</v>
      </c>
      <c r="AU101" s="138">
        <f>'O-023 - Hala - stavební č...'!P133</f>
        <v>0</v>
      </c>
      <c r="AV101" s="137">
        <f>'O-023 - Hala - stavební č...'!J35</f>
        <v>0</v>
      </c>
      <c r="AW101" s="137">
        <f>'O-023 - Hala - stavební č...'!J36</f>
        <v>0</v>
      </c>
      <c r="AX101" s="137">
        <f>'O-023 - Hala - stavební č...'!J37</f>
        <v>0</v>
      </c>
      <c r="AY101" s="137">
        <f>'O-023 - Hala - stavební č...'!J38</f>
        <v>0</v>
      </c>
      <c r="AZ101" s="137">
        <f>'O-023 - Hala - stavební č...'!F35</f>
        <v>0</v>
      </c>
      <c r="BA101" s="137">
        <f>'O-023 - Hala - stavební č...'!F36</f>
        <v>0</v>
      </c>
      <c r="BB101" s="137">
        <f>'O-023 - Hala - stavební č...'!F37</f>
        <v>0</v>
      </c>
      <c r="BC101" s="137">
        <f>'O-023 - Hala - stavební č...'!F38</f>
        <v>0</v>
      </c>
      <c r="BD101" s="139">
        <f>'O-023 - Hala - stavební č...'!F39</f>
        <v>0</v>
      </c>
      <c r="BE101" s="4"/>
      <c r="BT101" s="140" t="s">
        <v>85</v>
      </c>
      <c r="BV101" s="140" t="s">
        <v>79</v>
      </c>
      <c r="BW101" s="140" t="s">
        <v>105</v>
      </c>
      <c r="BX101" s="140" t="s">
        <v>96</v>
      </c>
      <c r="CL101" s="140" t="s">
        <v>1</v>
      </c>
    </row>
    <row r="102" s="7" customFormat="1" ht="16.5" customHeight="1">
      <c r="A102" s="7"/>
      <c r="B102" s="118"/>
      <c r="C102" s="119"/>
      <c r="D102" s="120" t="s">
        <v>106</v>
      </c>
      <c r="E102" s="120"/>
      <c r="F102" s="120"/>
      <c r="G102" s="120"/>
      <c r="H102" s="120"/>
      <c r="I102" s="121"/>
      <c r="J102" s="120" t="s">
        <v>107</v>
      </c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2">
        <f>ROUND(SUM(AG103:AG105),0)</f>
        <v>0</v>
      </c>
      <c r="AH102" s="121"/>
      <c r="AI102" s="121"/>
      <c r="AJ102" s="121"/>
      <c r="AK102" s="121"/>
      <c r="AL102" s="121"/>
      <c r="AM102" s="121"/>
      <c r="AN102" s="123">
        <f>SUM(AG102,AT102)</f>
        <v>0</v>
      </c>
      <c r="AO102" s="121"/>
      <c r="AP102" s="121"/>
      <c r="AQ102" s="124" t="s">
        <v>83</v>
      </c>
      <c r="AR102" s="125"/>
      <c r="AS102" s="126">
        <f>ROUND(SUM(AS103:AS105),0)</f>
        <v>0</v>
      </c>
      <c r="AT102" s="127">
        <f>ROUND(SUM(AV102:AW102),0)</f>
        <v>0</v>
      </c>
      <c r="AU102" s="128">
        <f>ROUND(SUM(AU103:AU105),5)</f>
        <v>0</v>
      </c>
      <c r="AV102" s="127">
        <f>ROUND(AZ102*L29,0)</f>
        <v>0</v>
      </c>
      <c r="AW102" s="127">
        <f>ROUND(BA102*L30,0)</f>
        <v>0</v>
      </c>
      <c r="AX102" s="127">
        <f>ROUND(BB102*L29,0)</f>
        <v>0</v>
      </c>
      <c r="AY102" s="127">
        <f>ROUND(BC102*L30,0)</f>
        <v>0</v>
      </c>
      <c r="AZ102" s="127">
        <f>ROUND(SUM(AZ103:AZ105),0)</f>
        <v>0</v>
      </c>
      <c r="BA102" s="127">
        <f>ROUND(SUM(BA103:BA105),0)</f>
        <v>0</v>
      </c>
      <c r="BB102" s="127">
        <f>ROUND(SUM(BB103:BB105),0)</f>
        <v>0</v>
      </c>
      <c r="BC102" s="127">
        <f>ROUND(SUM(BC103:BC105),0)</f>
        <v>0</v>
      </c>
      <c r="BD102" s="129">
        <f>ROUND(SUM(BD103:BD105),0)</f>
        <v>0</v>
      </c>
      <c r="BE102" s="7"/>
      <c r="BS102" s="130" t="s">
        <v>76</v>
      </c>
      <c r="BT102" s="130" t="s">
        <v>8</v>
      </c>
      <c r="BU102" s="130" t="s">
        <v>78</v>
      </c>
      <c r="BV102" s="130" t="s">
        <v>79</v>
      </c>
      <c r="BW102" s="130" t="s">
        <v>108</v>
      </c>
      <c r="BX102" s="130" t="s">
        <v>5</v>
      </c>
      <c r="CL102" s="130" t="s">
        <v>1</v>
      </c>
      <c r="CM102" s="130" t="s">
        <v>85</v>
      </c>
    </row>
    <row r="103" s="4" customFormat="1" ht="16.5" customHeight="1">
      <c r="A103" s="131" t="s">
        <v>86</v>
      </c>
      <c r="B103" s="69"/>
      <c r="C103" s="132"/>
      <c r="D103" s="132"/>
      <c r="E103" s="133" t="s">
        <v>109</v>
      </c>
      <c r="F103" s="133"/>
      <c r="G103" s="133"/>
      <c r="H103" s="133"/>
      <c r="I103" s="133"/>
      <c r="J103" s="132"/>
      <c r="K103" s="133" t="s">
        <v>110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'O-031 - Solankové hospodá...'!J32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89</v>
      </c>
      <c r="AR103" s="71"/>
      <c r="AS103" s="136">
        <v>0</v>
      </c>
      <c r="AT103" s="137">
        <f>ROUND(SUM(AV103:AW103),0)</f>
        <v>0</v>
      </c>
      <c r="AU103" s="138">
        <f>'O-031 - Solankové hospodá...'!P137</f>
        <v>0</v>
      </c>
      <c r="AV103" s="137">
        <f>'O-031 - Solankové hospodá...'!J35</f>
        <v>0</v>
      </c>
      <c r="AW103" s="137">
        <f>'O-031 - Solankové hospodá...'!J36</f>
        <v>0</v>
      </c>
      <c r="AX103" s="137">
        <f>'O-031 - Solankové hospodá...'!J37</f>
        <v>0</v>
      </c>
      <c r="AY103" s="137">
        <f>'O-031 - Solankové hospodá...'!J38</f>
        <v>0</v>
      </c>
      <c r="AZ103" s="137">
        <f>'O-031 - Solankové hospodá...'!F35</f>
        <v>0</v>
      </c>
      <c r="BA103" s="137">
        <f>'O-031 - Solankové hospodá...'!F36</f>
        <v>0</v>
      </c>
      <c r="BB103" s="137">
        <f>'O-031 - Solankové hospodá...'!F37</f>
        <v>0</v>
      </c>
      <c r="BC103" s="137">
        <f>'O-031 - Solankové hospodá...'!F38</f>
        <v>0</v>
      </c>
      <c r="BD103" s="139">
        <f>'O-031 - Solankové hospodá...'!F39</f>
        <v>0</v>
      </c>
      <c r="BE103" s="4"/>
      <c r="BT103" s="140" t="s">
        <v>85</v>
      </c>
      <c r="BV103" s="140" t="s">
        <v>79</v>
      </c>
      <c r="BW103" s="140" t="s">
        <v>111</v>
      </c>
      <c r="BX103" s="140" t="s">
        <v>108</v>
      </c>
      <c r="CL103" s="140" t="s">
        <v>1</v>
      </c>
    </row>
    <row r="104" s="4" customFormat="1" ht="16.5" customHeight="1">
      <c r="A104" s="131" t="s">
        <v>86</v>
      </c>
      <c r="B104" s="69"/>
      <c r="C104" s="132"/>
      <c r="D104" s="132"/>
      <c r="E104" s="133" t="s">
        <v>112</v>
      </c>
      <c r="F104" s="133"/>
      <c r="G104" s="133"/>
      <c r="H104" s="133"/>
      <c r="I104" s="133"/>
      <c r="J104" s="132"/>
      <c r="K104" s="133" t="s">
        <v>113</v>
      </c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4">
        <f>'O-032 - Technologiský kon...'!J32</f>
        <v>0</v>
      </c>
      <c r="AH104" s="132"/>
      <c r="AI104" s="132"/>
      <c r="AJ104" s="132"/>
      <c r="AK104" s="132"/>
      <c r="AL104" s="132"/>
      <c r="AM104" s="132"/>
      <c r="AN104" s="134">
        <f>SUM(AG104,AT104)</f>
        <v>0</v>
      </c>
      <c r="AO104" s="132"/>
      <c r="AP104" s="132"/>
      <c r="AQ104" s="135" t="s">
        <v>89</v>
      </c>
      <c r="AR104" s="71"/>
      <c r="AS104" s="136">
        <v>0</v>
      </c>
      <c r="AT104" s="137">
        <f>ROUND(SUM(AV104:AW104),0)</f>
        <v>0</v>
      </c>
      <c r="AU104" s="138">
        <f>'O-032 - Technologiský kon...'!P128</f>
        <v>0</v>
      </c>
      <c r="AV104" s="137">
        <f>'O-032 - Technologiský kon...'!J35</f>
        <v>0</v>
      </c>
      <c r="AW104" s="137">
        <f>'O-032 - Technologiský kon...'!J36</f>
        <v>0</v>
      </c>
      <c r="AX104" s="137">
        <f>'O-032 - Technologiský kon...'!J37</f>
        <v>0</v>
      </c>
      <c r="AY104" s="137">
        <f>'O-032 - Technologiský kon...'!J38</f>
        <v>0</v>
      </c>
      <c r="AZ104" s="137">
        <f>'O-032 - Technologiský kon...'!F35</f>
        <v>0</v>
      </c>
      <c r="BA104" s="137">
        <f>'O-032 - Technologiský kon...'!F36</f>
        <v>0</v>
      </c>
      <c r="BB104" s="137">
        <f>'O-032 - Technologiský kon...'!F37</f>
        <v>0</v>
      </c>
      <c r="BC104" s="137">
        <f>'O-032 - Technologiský kon...'!F38</f>
        <v>0</v>
      </c>
      <c r="BD104" s="139">
        <f>'O-032 - Technologiský kon...'!F39</f>
        <v>0</v>
      </c>
      <c r="BE104" s="4"/>
      <c r="BT104" s="140" t="s">
        <v>85</v>
      </c>
      <c r="BV104" s="140" t="s">
        <v>79</v>
      </c>
      <c r="BW104" s="140" t="s">
        <v>114</v>
      </c>
      <c r="BX104" s="140" t="s">
        <v>108</v>
      </c>
      <c r="CL104" s="140" t="s">
        <v>1</v>
      </c>
    </row>
    <row r="105" s="4" customFormat="1" ht="16.5" customHeight="1">
      <c r="A105" s="131" t="s">
        <v>86</v>
      </c>
      <c r="B105" s="69"/>
      <c r="C105" s="132"/>
      <c r="D105" s="132"/>
      <c r="E105" s="133" t="s">
        <v>115</v>
      </c>
      <c r="F105" s="133"/>
      <c r="G105" s="133"/>
      <c r="H105" s="133"/>
      <c r="I105" s="133"/>
      <c r="J105" s="132"/>
      <c r="K105" s="133" t="s">
        <v>116</v>
      </c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4">
        <f>'O-033 - TZB - ZTI a elekt...'!J32</f>
        <v>0</v>
      </c>
      <c r="AH105" s="132"/>
      <c r="AI105" s="132"/>
      <c r="AJ105" s="132"/>
      <c r="AK105" s="132"/>
      <c r="AL105" s="132"/>
      <c r="AM105" s="132"/>
      <c r="AN105" s="134">
        <f>SUM(AG105,AT105)</f>
        <v>0</v>
      </c>
      <c r="AO105" s="132"/>
      <c r="AP105" s="132"/>
      <c r="AQ105" s="135" t="s">
        <v>89</v>
      </c>
      <c r="AR105" s="71"/>
      <c r="AS105" s="136">
        <v>0</v>
      </c>
      <c r="AT105" s="137">
        <f>ROUND(SUM(AV105:AW105),0)</f>
        <v>0</v>
      </c>
      <c r="AU105" s="138">
        <f>'O-033 - TZB - ZTI a elekt...'!P123</f>
        <v>0</v>
      </c>
      <c r="AV105" s="137">
        <f>'O-033 - TZB - ZTI a elekt...'!J35</f>
        <v>0</v>
      </c>
      <c r="AW105" s="137">
        <f>'O-033 - TZB - ZTI a elekt...'!J36</f>
        <v>0</v>
      </c>
      <c r="AX105" s="137">
        <f>'O-033 - TZB - ZTI a elekt...'!J37</f>
        <v>0</v>
      </c>
      <c r="AY105" s="137">
        <f>'O-033 - TZB - ZTI a elekt...'!J38</f>
        <v>0</v>
      </c>
      <c r="AZ105" s="137">
        <f>'O-033 - TZB - ZTI a elekt...'!F35</f>
        <v>0</v>
      </c>
      <c r="BA105" s="137">
        <f>'O-033 - TZB - ZTI a elekt...'!F36</f>
        <v>0</v>
      </c>
      <c r="BB105" s="137">
        <f>'O-033 - TZB - ZTI a elekt...'!F37</f>
        <v>0</v>
      </c>
      <c r="BC105" s="137">
        <f>'O-033 - TZB - ZTI a elekt...'!F38</f>
        <v>0</v>
      </c>
      <c r="BD105" s="139">
        <f>'O-033 - TZB - ZTI a elekt...'!F39</f>
        <v>0</v>
      </c>
      <c r="BE105" s="4"/>
      <c r="BT105" s="140" t="s">
        <v>85</v>
      </c>
      <c r="BV105" s="140" t="s">
        <v>79</v>
      </c>
      <c r="BW105" s="140" t="s">
        <v>117</v>
      </c>
      <c r="BX105" s="140" t="s">
        <v>108</v>
      </c>
      <c r="CL105" s="140" t="s">
        <v>1</v>
      </c>
    </row>
    <row r="106" s="7" customFormat="1" ht="16.5" customHeight="1">
      <c r="A106" s="131" t="s">
        <v>86</v>
      </c>
      <c r="B106" s="118"/>
      <c r="C106" s="119"/>
      <c r="D106" s="120" t="s">
        <v>118</v>
      </c>
      <c r="E106" s="120"/>
      <c r="F106" s="120"/>
      <c r="G106" s="120"/>
      <c r="H106" s="120"/>
      <c r="I106" s="121"/>
      <c r="J106" s="120" t="s">
        <v>119</v>
      </c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123">
        <f>'O-040 - Venkovní úpravy a...'!J30</f>
        <v>0</v>
      </c>
      <c r="AH106" s="121"/>
      <c r="AI106" s="121"/>
      <c r="AJ106" s="121"/>
      <c r="AK106" s="121"/>
      <c r="AL106" s="121"/>
      <c r="AM106" s="121"/>
      <c r="AN106" s="123">
        <f>SUM(AG106,AT106)</f>
        <v>0</v>
      </c>
      <c r="AO106" s="121"/>
      <c r="AP106" s="121"/>
      <c r="AQ106" s="124" t="s">
        <v>83</v>
      </c>
      <c r="AR106" s="125"/>
      <c r="AS106" s="126">
        <v>0</v>
      </c>
      <c r="AT106" s="127">
        <f>ROUND(SUM(AV106:AW106),0)</f>
        <v>0</v>
      </c>
      <c r="AU106" s="128">
        <f>'O-040 - Venkovní úpravy a...'!P125</f>
        <v>0</v>
      </c>
      <c r="AV106" s="127">
        <f>'O-040 - Venkovní úpravy a...'!J33</f>
        <v>0</v>
      </c>
      <c r="AW106" s="127">
        <f>'O-040 - Venkovní úpravy a...'!J34</f>
        <v>0</v>
      </c>
      <c r="AX106" s="127">
        <f>'O-040 - Venkovní úpravy a...'!J35</f>
        <v>0</v>
      </c>
      <c r="AY106" s="127">
        <f>'O-040 - Venkovní úpravy a...'!J36</f>
        <v>0</v>
      </c>
      <c r="AZ106" s="127">
        <f>'O-040 - Venkovní úpravy a...'!F33</f>
        <v>0</v>
      </c>
      <c r="BA106" s="127">
        <f>'O-040 - Venkovní úpravy a...'!F34</f>
        <v>0</v>
      </c>
      <c r="BB106" s="127">
        <f>'O-040 - Venkovní úpravy a...'!F35</f>
        <v>0</v>
      </c>
      <c r="BC106" s="127">
        <f>'O-040 - Venkovní úpravy a...'!F36</f>
        <v>0</v>
      </c>
      <c r="BD106" s="129">
        <f>'O-040 - Venkovní úpravy a...'!F37</f>
        <v>0</v>
      </c>
      <c r="BE106" s="7"/>
      <c r="BT106" s="130" t="s">
        <v>8</v>
      </c>
      <c r="BV106" s="130" t="s">
        <v>79</v>
      </c>
      <c r="BW106" s="130" t="s">
        <v>120</v>
      </c>
      <c r="BX106" s="130" t="s">
        <v>5</v>
      </c>
      <c r="CL106" s="130" t="s">
        <v>1</v>
      </c>
      <c r="CM106" s="130" t="s">
        <v>85</v>
      </c>
    </row>
    <row r="107" s="7" customFormat="1" ht="16.5" customHeight="1">
      <c r="A107" s="131" t="s">
        <v>86</v>
      </c>
      <c r="B107" s="118"/>
      <c r="C107" s="119"/>
      <c r="D107" s="120" t="s">
        <v>121</v>
      </c>
      <c r="E107" s="120"/>
      <c r="F107" s="120"/>
      <c r="G107" s="120"/>
      <c r="H107" s="120"/>
      <c r="I107" s="121"/>
      <c r="J107" s="120" t="s">
        <v>122</v>
      </c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  <c r="AG107" s="123">
        <f>'O-050 - Vedlejší a ostatn...'!J30</f>
        <v>0</v>
      </c>
      <c r="AH107" s="121"/>
      <c r="AI107" s="121"/>
      <c r="AJ107" s="121"/>
      <c r="AK107" s="121"/>
      <c r="AL107" s="121"/>
      <c r="AM107" s="121"/>
      <c r="AN107" s="123">
        <f>SUM(AG107,AT107)</f>
        <v>0</v>
      </c>
      <c r="AO107" s="121"/>
      <c r="AP107" s="121"/>
      <c r="AQ107" s="124" t="s">
        <v>83</v>
      </c>
      <c r="AR107" s="125"/>
      <c r="AS107" s="141">
        <v>0</v>
      </c>
      <c r="AT107" s="142">
        <f>ROUND(SUM(AV107:AW107),0)</f>
        <v>0</v>
      </c>
      <c r="AU107" s="143">
        <f>'O-050 - Vedlejší a ostatn...'!P119</f>
        <v>0</v>
      </c>
      <c r="AV107" s="142">
        <f>'O-050 - Vedlejší a ostatn...'!J33</f>
        <v>0</v>
      </c>
      <c r="AW107" s="142">
        <f>'O-050 - Vedlejší a ostatn...'!J34</f>
        <v>0</v>
      </c>
      <c r="AX107" s="142">
        <f>'O-050 - Vedlejší a ostatn...'!J35</f>
        <v>0</v>
      </c>
      <c r="AY107" s="142">
        <f>'O-050 - Vedlejší a ostatn...'!J36</f>
        <v>0</v>
      </c>
      <c r="AZ107" s="142">
        <f>'O-050 - Vedlejší a ostatn...'!F33</f>
        <v>0</v>
      </c>
      <c r="BA107" s="142">
        <f>'O-050 - Vedlejší a ostatn...'!F34</f>
        <v>0</v>
      </c>
      <c r="BB107" s="142">
        <f>'O-050 - Vedlejší a ostatn...'!F35</f>
        <v>0</v>
      </c>
      <c r="BC107" s="142">
        <f>'O-050 - Vedlejší a ostatn...'!F36</f>
        <v>0</v>
      </c>
      <c r="BD107" s="144">
        <f>'O-050 - Vedlejší a ostatn...'!F37</f>
        <v>0</v>
      </c>
      <c r="BE107" s="7"/>
      <c r="BT107" s="130" t="s">
        <v>8</v>
      </c>
      <c r="BV107" s="130" t="s">
        <v>79</v>
      </c>
      <c r="BW107" s="130" t="s">
        <v>123</v>
      </c>
      <c r="BX107" s="130" t="s">
        <v>5</v>
      </c>
      <c r="CL107" s="130" t="s">
        <v>1</v>
      </c>
      <c r="CM107" s="130" t="s">
        <v>85</v>
      </c>
    </row>
    <row r="108" s="2" customFormat="1" ht="30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  <c r="AR108" s="43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43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</row>
  </sheetData>
  <sheetProtection sheet="1" formatColumns="0" formatRows="0" objects="1" scenarios="1" spinCount="100000" saltValue="bX1yQQM4rrEduV8t1LnTLVZtlkXxhnv7CX7H63fbXZEbz+de41jCbzu6Chdhc28OcUcEcoigpuDgsvNfU5Gcmg==" hashValue="lY/cSV90goy9CxqSSnTrsQqm4p5xTjQ5wWGoBt7DBasaV+PZ5K5CgcAmhC2xvqVUMfH4W+ZiQ2TEPj4F5RcUkw==" algorithmName="SHA-512" password="F695"/>
  <mergeCells count="90">
    <mergeCell ref="C92:G92"/>
    <mergeCell ref="D98:H98"/>
    <mergeCell ref="D95:H95"/>
    <mergeCell ref="D102:H102"/>
    <mergeCell ref="E101:I101"/>
    <mergeCell ref="E99:I99"/>
    <mergeCell ref="E97:I97"/>
    <mergeCell ref="E100:I100"/>
    <mergeCell ref="E96:I96"/>
    <mergeCell ref="E103:I103"/>
    <mergeCell ref="E104:I104"/>
    <mergeCell ref="I92:AF92"/>
    <mergeCell ref="J102:AF102"/>
    <mergeCell ref="J98:AF98"/>
    <mergeCell ref="J95:AF95"/>
    <mergeCell ref="K97:AF97"/>
    <mergeCell ref="K100:AF100"/>
    <mergeCell ref="K99:AF99"/>
    <mergeCell ref="K96:AF96"/>
    <mergeCell ref="K101:AF101"/>
    <mergeCell ref="K103:AF103"/>
    <mergeCell ref="K104:AF104"/>
    <mergeCell ref="L85:AO85"/>
    <mergeCell ref="E105:I105"/>
    <mergeCell ref="K105:AF105"/>
    <mergeCell ref="D106:H106"/>
    <mergeCell ref="J106:AF106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2:AM102"/>
    <mergeCell ref="AG99:AM99"/>
    <mergeCell ref="AG103:AM103"/>
    <mergeCell ref="AG100:AM100"/>
    <mergeCell ref="AG104:AM104"/>
    <mergeCell ref="AG98:AM98"/>
    <mergeCell ref="AG97:AM97"/>
    <mergeCell ref="AG96:AM96"/>
    <mergeCell ref="AG95:AM95"/>
    <mergeCell ref="AG92:AM92"/>
    <mergeCell ref="AM87:AN87"/>
    <mergeCell ref="AM89:AP89"/>
    <mergeCell ref="AM90:AP90"/>
    <mergeCell ref="AN104:AP104"/>
    <mergeCell ref="AN103:AP103"/>
    <mergeCell ref="AN92:AP92"/>
    <mergeCell ref="AN99:AP99"/>
    <mergeCell ref="AN95:AP95"/>
    <mergeCell ref="AN101:AP101"/>
    <mergeCell ref="AN100:AP100"/>
    <mergeCell ref="AN96:AP96"/>
    <mergeCell ref="AN97:AP97"/>
    <mergeCell ref="AN102:AP102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6" location="'O-011 - Demolice - I. etapa'!C2" display="/"/>
    <hyperlink ref="A97" location="'O-012 - Demolice - II. etapa'!C2" display="/"/>
    <hyperlink ref="A99" location="'O-021 - Hala - prefa kons...'!C2" display="/"/>
    <hyperlink ref="A100" location="'O-022 - Hala - stavební č...'!C2" display="/"/>
    <hyperlink ref="A101" location="'O-023 - Hala - stavební č...'!C2" display="/"/>
    <hyperlink ref="A103" location="'O-031 - Solankové hospodá...'!C2" display="/"/>
    <hyperlink ref="A104" location="'O-032 - Technologiský kon...'!C2" display="/"/>
    <hyperlink ref="A105" location="'O-033 - TZB - ZTI a elekt...'!C2" display="/"/>
    <hyperlink ref="A106" location="'O-040 - Venkovní úpravy a...'!C2" display="/"/>
    <hyperlink ref="A107" location="'O-050 - Vedlejší a ostat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124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Hala na posypovou sůl na p.č.st. 6375, k.ú. Klatovy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125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1127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19</v>
      </c>
      <c r="E11" s="37"/>
      <c r="F11" s="140" t="s">
        <v>1</v>
      </c>
      <c r="G11" s="37"/>
      <c r="H11" s="37"/>
      <c r="I11" s="149" t="s">
        <v>20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21</v>
      </c>
      <c r="E12" s="37"/>
      <c r="F12" s="140" t="s">
        <v>22</v>
      </c>
      <c r="G12" s="37"/>
      <c r="H12" s="37"/>
      <c r="I12" s="149" t="s">
        <v>23</v>
      </c>
      <c r="J12" s="152" t="str">
        <f>'Rekapitulace stavby'!AN8</f>
        <v>5. 6. 2024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25</v>
      </c>
      <c r="E14" s="37"/>
      <c r="F14" s="37"/>
      <c r="G14" s="37"/>
      <c r="H14" s="37"/>
      <c r="I14" s="149" t="s">
        <v>26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29</v>
      </c>
      <c r="E17" s="37"/>
      <c r="F17" s="37"/>
      <c r="G17" s="37"/>
      <c r="H17" s="37"/>
      <c r="I17" s="14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31</v>
      </c>
      <c r="E20" s="37"/>
      <c r="F20" s="37"/>
      <c r="G20" s="37"/>
      <c r="H20" s="37"/>
      <c r="I20" s="149" t="s">
        <v>26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33</v>
      </c>
      <c r="F21" s="37"/>
      <c r="G21" s="37"/>
      <c r="H21" s="37"/>
      <c r="I21" s="149" t="s">
        <v>28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34</v>
      </c>
      <c r="E23" s="37"/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35</v>
      </c>
      <c r="F24" s="37"/>
      <c r="G24" s="37"/>
      <c r="H24" s="37"/>
      <c r="I24" s="149" t="s">
        <v>28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37</v>
      </c>
      <c r="E30" s="37"/>
      <c r="F30" s="37"/>
      <c r="G30" s="37"/>
      <c r="H30" s="37"/>
      <c r="I30" s="37"/>
      <c r="J30" s="159">
        <f>ROUND(J125,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39</v>
      </c>
      <c r="G32" s="37"/>
      <c r="H32" s="37"/>
      <c r="I32" s="160" t="s">
        <v>38</v>
      </c>
      <c r="J32" s="160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41</v>
      </c>
      <c r="E33" s="149" t="s">
        <v>42</v>
      </c>
      <c r="F33" s="162">
        <f>ROUND((SUM(BE125:BE228)),  0)</f>
        <v>0</v>
      </c>
      <c r="G33" s="37"/>
      <c r="H33" s="37"/>
      <c r="I33" s="163">
        <v>0.20999999999999999</v>
      </c>
      <c r="J33" s="162">
        <f>ROUND(((SUM(BE125:BE228))*I33),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43</v>
      </c>
      <c r="F34" s="162">
        <f>ROUND((SUM(BF125:BF228)),  0)</f>
        <v>0</v>
      </c>
      <c r="G34" s="37"/>
      <c r="H34" s="37"/>
      <c r="I34" s="163">
        <v>0.12</v>
      </c>
      <c r="J34" s="162">
        <f>ROUND(((SUM(BF125:BF228))*I34),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44</v>
      </c>
      <c r="F35" s="162">
        <f>ROUND((SUM(BG125:BG228)),  0)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ROUND((SUM(BH125:BH228)),  0)</f>
        <v>0</v>
      </c>
      <c r="G36" s="37"/>
      <c r="H36" s="37"/>
      <c r="I36" s="163">
        <v>0.12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ROUND((SUM(BI125:BI228)),  0)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Hala na posypovou sůl na p.č.st. 6375, k.ú. 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O-040 - Venkovní úpravy a oplocení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Klatovy</v>
      </c>
      <c r="G89" s="39"/>
      <c r="H89" s="39"/>
      <c r="I89" s="31" t="s">
        <v>23</v>
      </c>
      <c r="J89" s="78" t="str">
        <f>IF(J12="","",J12)</f>
        <v>5. 6. 2024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SÚS Plzeňského kraje, p.o., Plzeň</v>
      </c>
      <c r="G91" s="39"/>
      <c r="H91" s="39"/>
      <c r="I91" s="31" t="s">
        <v>31</v>
      </c>
      <c r="J91" s="35" t="str">
        <f>E21</f>
        <v>Ing. Martin Liška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Pavel Hrba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130</v>
      </c>
      <c r="D94" s="184"/>
      <c r="E94" s="184"/>
      <c r="F94" s="184"/>
      <c r="G94" s="184"/>
      <c r="H94" s="184"/>
      <c r="I94" s="184"/>
      <c r="J94" s="185" t="s">
        <v>131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132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133</v>
      </c>
    </row>
    <row r="97" s="9" customFormat="1" ht="24.96" customHeight="1">
      <c r="A97" s="9"/>
      <c r="B97" s="187"/>
      <c r="C97" s="188"/>
      <c r="D97" s="189" t="s">
        <v>134</v>
      </c>
      <c r="E97" s="190"/>
      <c r="F97" s="190"/>
      <c r="G97" s="190"/>
      <c r="H97" s="190"/>
      <c r="I97" s="190"/>
      <c r="J97" s="191">
        <f>J126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135</v>
      </c>
      <c r="E98" s="195"/>
      <c r="F98" s="195"/>
      <c r="G98" s="195"/>
      <c r="H98" s="195"/>
      <c r="I98" s="195"/>
      <c r="J98" s="196">
        <f>J127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867</v>
      </c>
      <c r="E99" s="195"/>
      <c r="F99" s="195"/>
      <c r="G99" s="195"/>
      <c r="H99" s="195"/>
      <c r="I99" s="195"/>
      <c r="J99" s="196">
        <f>J162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391</v>
      </c>
      <c r="E100" s="195"/>
      <c r="F100" s="195"/>
      <c r="G100" s="195"/>
      <c r="H100" s="195"/>
      <c r="I100" s="195"/>
      <c r="J100" s="196">
        <f>J171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392</v>
      </c>
      <c r="E101" s="195"/>
      <c r="F101" s="195"/>
      <c r="G101" s="195"/>
      <c r="H101" s="195"/>
      <c r="I101" s="195"/>
      <c r="J101" s="196">
        <f>J183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868</v>
      </c>
      <c r="E102" s="195"/>
      <c r="F102" s="195"/>
      <c r="G102" s="195"/>
      <c r="H102" s="195"/>
      <c r="I102" s="195"/>
      <c r="J102" s="196">
        <f>J186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136</v>
      </c>
      <c r="E103" s="195"/>
      <c r="F103" s="195"/>
      <c r="G103" s="195"/>
      <c r="H103" s="195"/>
      <c r="I103" s="195"/>
      <c r="J103" s="196">
        <f>J190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137</v>
      </c>
      <c r="E104" s="195"/>
      <c r="F104" s="195"/>
      <c r="G104" s="195"/>
      <c r="H104" s="195"/>
      <c r="I104" s="195"/>
      <c r="J104" s="196">
        <f>J221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346</v>
      </c>
      <c r="E105" s="195"/>
      <c r="F105" s="195"/>
      <c r="G105" s="195"/>
      <c r="H105" s="195"/>
      <c r="I105" s="195"/>
      <c r="J105" s="196">
        <f>J227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Hala na posypovou sůl na p.č.st. 6375, k.ú. Klatovy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125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O-040 - Venkovní úpravy a oplocení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>Klatovy</v>
      </c>
      <c r="G119" s="39"/>
      <c r="H119" s="39"/>
      <c r="I119" s="31" t="s">
        <v>23</v>
      </c>
      <c r="J119" s="78" t="str">
        <f>IF(J12="","",J12)</f>
        <v>5. 6. 2024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>SÚS Plzeňského kraje, p.o., Plzeň</v>
      </c>
      <c r="G121" s="39"/>
      <c r="H121" s="39"/>
      <c r="I121" s="31" t="s">
        <v>31</v>
      </c>
      <c r="J121" s="35" t="str">
        <f>E21</f>
        <v>Ing. Martin Liška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IF(E18="","",E18)</f>
        <v>Vyplň údaj</v>
      </c>
      <c r="G122" s="39"/>
      <c r="H122" s="39"/>
      <c r="I122" s="31" t="s">
        <v>34</v>
      </c>
      <c r="J122" s="35" t="str">
        <f>E24</f>
        <v>Pavel Hrba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142</v>
      </c>
      <c r="D124" s="201" t="s">
        <v>62</v>
      </c>
      <c r="E124" s="201" t="s">
        <v>58</v>
      </c>
      <c r="F124" s="201" t="s">
        <v>59</v>
      </c>
      <c r="G124" s="201" t="s">
        <v>143</v>
      </c>
      <c r="H124" s="201" t="s">
        <v>144</v>
      </c>
      <c r="I124" s="201" t="s">
        <v>145</v>
      </c>
      <c r="J124" s="202" t="s">
        <v>131</v>
      </c>
      <c r="K124" s="203" t="s">
        <v>146</v>
      </c>
      <c r="L124" s="204"/>
      <c r="M124" s="99" t="s">
        <v>1</v>
      </c>
      <c r="N124" s="100" t="s">
        <v>41</v>
      </c>
      <c r="O124" s="100" t="s">
        <v>147</v>
      </c>
      <c r="P124" s="100" t="s">
        <v>148</v>
      </c>
      <c r="Q124" s="100" t="s">
        <v>149</v>
      </c>
      <c r="R124" s="100" t="s">
        <v>150</v>
      </c>
      <c r="S124" s="100" t="s">
        <v>151</v>
      </c>
      <c r="T124" s="101" t="s">
        <v>152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153</v>
      </c>
      <c r="D125" s="39"/>
      <c r="E125" s="39"/>
      <c r="F125" s="39"/>
      <c r="G125" s="39"/>
      <c r="H125" s="39"/>
      <c r="I125" s="39"/>
      <c r="J125" s="205">
        <f>BK125</f>
        <v>0</v>
      </c>
      <c r="K125" s="39"/>
      <c r="L125" s="43"/>
      <c r="M125" s="102"/>
      <c r="N125" s="206"/>
      <c r="O125" s="103"/>
      <c r="P125" s="207">
        <f>P126</f>
        <v>0</v>
      </c>
      <c r="Q125" s="103"/>
      <c r="R125" s="207">
        <f>R126</f>
        <v>182.15144985000001</v>
      </c>
      <c r="S125" s="103"/>
      <c r="T125" s="208">
        <f>T126</f>
        <v>409.35149999999999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76</v>
      </c>
      <c r="AU125" s="16" t="s">
        <v>133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76</v>
      </c>
      <c r="E126" s="213" t="s">
        <v>154</v>
      </c>
      <c r="F126" s="213" t="s">
        <v>155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P127+P162+P171+P183+P186+P190+P221+P227</f>
        <v>0</v>
      </c>
      <c r="Q126" s="218"/>
      <c r="R126" s="219">
        <f>R127+R162+R171+R183+R186+R190+R221+R227</f>
        <v>182.15144985000001</v>
      </c>
      <c r="S126" s="218"/>
      <c r="T126" s="220">
        <f>T127+T162+T171+T183+T186+T190+T221+T227</f>
        <v>409.35149999999999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</v>
      </c>
      <c r="AT126" s="222" t="s">
        <v>76</v>
      </c>
      <c r="AU126" s="222" t="s">
        <v>77</v>
      </c>
      <c r="AY126" s="221" t="s">
        <v>156</v>
      </c>
      <c r="BK126" s="223">
        <f>BK127+BK162+BK171+BK183+BK186+BK190+BK221+BK227</f>
        <v>0</v>
      </c>
    </row>
    <row r="127" s="12" customFormat="1" ht="22.8" customHeight="1">
      <c r="A127" s="12"/>
      <c r="B127" s="210"/>
      <c r="C127" s="211"/>
      <c r="D127" s="212" t="s">
        <v>76</v>
      </c>
      <c r="E127" s="224" t="s">
        <v>8</v>
      </c>
      <c r="F127" s="224" t="s">
        <v>157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SUM(P128:P161)</f>
        <v>0</v>
      </c>
      <c r="Q127" s="218"/>
      <c r="R127" s="219">
        <f>SUM(R128:R161)</f>
        <v>0.88800000000000001</v>
      </c>
      <c r="S127" s="218"/>
      <c r="T127" s="220">
        <f>SUM(T128:T161)</f>
        <v>409.35149999999999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</v>
      </c>
      <c r="AT127" s="222" t="s">
        <v>76</v>
      </c>
      <c r="AU127" s="222" t="s">
        <v>8</v>
      </c>
      <c r="AY127" s="221" t="s">
        <v>156</v>
      </c>
      <c r="BK127" s="223">
        <f>SUM(BK128:BK161)</f>
        <v>0</v>
      </c>
    </row>
    <row r="128" s="2" customFormat="1" ht="24.15" customHeight="1">
      <c r="A128" s="37"/>
      <c r="B128" s="38"/>
      <c r="C128" s="226" t="s">
        <v>8</v>
      </c>
      <c r="D128" s="226" t="s">
        <v>158</v>
      </c>
      <c r="E128" s="227" t="s">
        <v>1128</v>
      </c>
      <c r="F128" s="228" t="s">
        <v>1129</v>
      </c>
      <c r="G128" s="229" t="s">
        <v>161</v>
      </c>
      <c r="H128" s="230">
        <v>802.64999999999998</v>
      </c>
      <c r="I128" s="231"/>
      <c r="J128" s="232">
        <f>ROUND(I128*H128,0)</f>
        <v>0</v>
      </c>
      <c r="K128" s="233"/>
      <c r="L128" s="43"/>
      <c r="M128" s="234" t="s">
        <v>1</v>
      </c>
      <c r="N128" s="235" t="s">
        <v>42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0.28999999999999998</v>
      </c>
      <c r="T128" s="237">
        <f>S128*H128</f>
        <v>232.76849999999999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162</v>
      </c>
      <c r="AT128" s="238" t="s">
        <v>158</v>
      </c>
      <c r="AU128" s="238" t="s">
        <v>85</v>
      </c>
      <c r="AY128" s="16" t="s">
        <v>156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</v>
      </c>
      <c r="BK128" s="239">
        <f>ROUND(I128*H128,0)</f>
        <v>0</v>
      </c>
      <c r="BL128" s="16" t="s">
        <v>162</v>
      </c>
      <c r="BM128" s="238" t="s">
        <v>1130</v>
      </c>
    </row>
    <row r="129" s="13" customFormat="1">
      <c r="A129" s="13"/>
      <c r="B129" s="240"/>
      <c r="C129" s="241"/>
      <c r="D129" s="242" t="s">
        <v>167</v>
      </c>
      <c r="E129" s="243" t="s">
        <v>1</v>
      </c>
      <c r="F129" s="244" t="s">
        <v>1131</v>
      </c>
      <c r="G129" s="241"/>
      <c r="H129" s="245">
        <v>802.64999999999998</v>
      </c>
      <c r="I129" s="246"/>
      <c r="J129" s="241"/>
      <c r="K129" s="241"/>
      <c r="L129" s="247"/>
      <c r="M129" s="248"/>
      <c r="N129" s="249"/>
      <c r="O129" s="249"/>
      <c r="P129" s="249"/>
      <c r="Q129" s="249"/>
      <c r="R129" s="249"/>
      <c r="S129" s="249"/>
      <c r="T129" s="25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1" t="s">
        <v>167</v>
      </c>
      <c r="AU129" s="251" t="s">
        <v>85</v>
      </c>
      <c r="AV129" s="13" t="s">
        <v>85</v>
      </c>
      <c r="AW129" s="13" t="s">
        <v>32</v>
      </c>
      <c r="AX129" s="13" t="s">
        <v>77</v>
      </c>
      <c r="AY129" s="251" t="s">
        <v>156</v>
      </c>
    </row>
    <row r="130" s="2" customFormat="1" ht="24.15" customHeight="1">
      <c r="A130" s="37"/>
      <c r="B130" s="38"/>
      <c r="C130" s="226" t="s">
        <v>85</v>
      </c>
      <c r="D130" s="226" t="s">
        <v>158</v>
      </c>
      <c r="E130" s="227" t="s">
        <v>170</v>
      </c>
      <c r="F130" s="228" t="s">
        <v>171</v>
      </c>
      <c r="G130" s="229" t="s">
        <v>161</v>
      </c>
      <c r="H130" s="230">
        <v>802.64999999999998</v>
      </c>
      <c r="I130" s="231"/>
      <c r="J130" s="232">
        <f>ROUND(I130*H130,0)</f>
        <v>0</v>
      </c>
      <c r="K130" s="233"/>
      <c r="L130" s="43"/>
      <c r="M130" s="234" t="s">
        <v>1</v>
      </c>
      <c r="N130" s="235" t="s">
        <v>42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0.22</v>
      </c>
      <c r="T130" s="237">
        <f>S130*H130</f>
        <v>176.583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162</v>
      </c>
      <c r="AT130" s="238" t="s">
        <v>158</v>
      </c>
      <c r="AU130" s="238" t="s">
        <v>85</v>
      </c>
      <c r="AY130" s="16" t="s">
        <v>156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</v>
      </c>
      <c r="BK130" s="239">
        <f>ROUND(I130*H130,0)</f>
        <v>0</v>
      </c>
      <c r="BL130" s="16" t="s">
        <v>162</v>
      </c>
      <c r="BM130" s="238" t="s">
        <v>1132</v>
      </c>
    </row>
    <row r="131" s="2" customFormat="1" ht="24.15" customHeight="1">
      <c r="A131" s="37"/>
      <c r="B131" s="38"/>
      <c r="C131" s="226" t="s">
        <v>169</v>
      </c>
      <c r="D131" s="226" t="s">
        <v>158</v>
      </c>
      <c r="E131" s="227" t="s">
        <v>1133</v>
      </c>
      <c r="F131" s="228" t="s">
        <v>1134</v>
      </c>
      <c r="G131" s="229" t="s">
        <v>161</v>
      </c>
      <c r="H131" s="230">
        <v>94.400000000000006</v>
      </c>
      <c r="I131" s="231"/>
      <c r="J131" s="232">
        <f>ROUND(I131*H131,0)</f>
        <v>0</v>
      </c>
      <c r="K131" s="233"/>
      <c r="L131" s="43"/>
      <c r="M131" s="234" t="s">
        <v>1</v>
      </c>
      <c r="N131" s="235" t="s">
        <v>42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162</v>
      </c>
      <c r="AT131" s="238" t="s">
        <v>158</v>
      </c>
      <c r="AU131" s="238" t="s">
        <v>85</v>
      </c>
      <c r="AY131" s="16" t="s">
        <v>156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</v>
      </c>
      <c r="BK131" s="239">
        <f>ROUND(I131*H131,0)</f>
        <v>0</v>
      </c>
      <c r="BL131" s="16" t="s">
        <v>162</v>
      </c>
      <c r="BM131" s="238" t="s">
        <v>1135</v>
      </c>
    </row>
    <row r="132" s="13" customFormat="1">
      <c r="A132" s="13"/>
      <c r="B132" s="240"/>
      <c r="C132" s="241"/>
      <c r="D132" s="242" t="s">
        <v>167</v>
      </c>
      <c r="E132" s="243" t="s">
        <v>1</v>
      </c>
      <c r="F132" s="244" t="s">
        <v>1136</v>
      </c>
      <c r="G132" s="241"/>
      <c r="H132" s="245">
        <v>94.400000000000006</v>
      </c>
      <c r="I132" s="246"/>
      <c r="J132" s="241"/>
      <c r="K132" s="241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167</v>
      </c>
      <c r="AU132" s="251" t="s">
        <v>85</v>
      </c>
      <c r="AV132" s="13" t="s">
        <v>85</v>
      </c>
      <c r="AW132" s="13" t="s">
        <v>32</v>
      </c>
      <c r="AX132" s="13" t="s">
        <v>77</v>
      </c>
      <c r="AY132" s="251" t="s">
        <v>156</v>
      </c>
    </row>
    <row r="133" s="2" customFormat="1" ht="37.8" customHeight="1">
      <c r="A133" s="37"/>
      <c r="B133" s="38"/>
      <c r="C133" s="226" t="s">
        <v>162</v>
      </c>
      <c r="D133" s="226" t="s">
        <v>158</v>
      </c>
      <c r="E133" s="227" t="s">
        <v>1137</v>
      </c>
      <c r="F133" s="228" t="s">
        <v>1138</v>
      </c>
      <c r="G133" s="229" t="s">
        <v>175</v>
      </c>
      <c r="H133" s="230">
        <v>228.983</v>
      </c>
      <c r="I133" s="231"/>
      <c r="J133" s="232">
        <f>ROUND(I133*H133,0)</f>
        <v>0</v>
      </c>
      <c r="K133" s="233"/>
      <c r="L133" s="43"/>
      <c r="M133" s="234" t="s">
        <v>1</v>
      </c>
      <c r="N133" s="235" t="s">
        <v>42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162</v>
      </c>
      <c r="AT133" s="238" t="s">
        <v>158</v>
      </c>
      <c r="AU133" s="238" t="s">
        <v>85</v>
      </c>
      <c r="AY133" s="16" t="s">
        <v>156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</v>
      </c>
      <c r="BK133" s="239">
        <f>ROUND(I133*H133,0)</f>
        <v>0</v>
      </c>
      <c r="BL133" s="16" t="s">
        <v>162</v>
      </c>
      <c r="BM133" s="238" t="s">
        <v>1139</v>
      </c>
    </row>
    <row r="134" s="13" customFormat="1">
      <c r="A134" s="13"/>
      <c r="B134" s="240"/>
      <c r="C134" s="241"/>
      <c r="D134" s="242" t="s">
        <v>167</v>
      </c>
      <c r="E134" s="243" t="s">
        <v>1</v>
      </c>
      <c r="F134" s="244" t="s">
        <v>1140</v>
      </c>
      <c r="G134" s="241"/>
      <c r="H134" s="245">
        <v>28.32</v>
      </c>
      <c r="I134" s="246"/>
      <c r="J134" s="241"/>
      <c r="K134" s="241"/>
      <c r="L134" s="247"/>
      <c r="M134" s="248"/>
      <c r="N134" s="249"/>
      <c r="O134" s="249"/>
      <c r="P134" s="249"/>
      <c r="Q134" s="249"/>
      <c r="R134" s="249"/>
      <c r="S134" s="249"/>
      <c r="T134" s="25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1" t="s">
        <v>167</v>
      </c>
      <c r="AU134" s="251" t="s">
        <v>85</v>
      </c>
      <c r="AV134" s="13" t="s">
        <v>85</v>
      </c>
      <c r="AW134" s="13" t="s">
        <v>32</v>
      </c>
      <c r="AX134" s="13" t="s">
        <v>77</v>
      </c>
      <c r="AY134" s="251" t="s">
        <v>156</v>
      </c>
    </row>
    <row r="135" s="13" customFormat="1">
      <c r="A135" s="13"/>
      <c r="B135" s="240"/>
      <c r="C135" s="241"/>
      <c r="D135" s="242" t="s">
        <v>167</v>
      </c>
      <c r="E135" s="243" t="s">
        <v>1</v>
      </c>
      <c r="F135" s="244" t="s">
        <v>1141</v>
      </c>
      <c r="G135" s="241"/>
      <c r="H135" s="245">
        <v>200.66300000000001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167</v>
      </c>
      <c r="AU135" s="251" t="s">
        <v>85</v>
      </c>
      <c r="AV135" s="13" t="s">
        <v>85</v>
      </c>
      <c r="AW135" s="13" t="s">
        <v>32</v>
      </c>
      <c r="AX135" s="13" t="s">
        <v>77</v>
      </c>
      <c r="AY135" s="251" t="s">
        <v>156</v>
      </c>
    </row>
    <row r="136" s="2" customFormat="1" ht="33" customHeight="1">
      <c r="A136" s="37"/>
      <c r="B136" s="38"/>
      <c r="C136" s="226" t="s">
        <v>551</v>
      </c>
      <c r="D136" s="226" t="s">
        <v>158</v>
      </c>
      <c r="E136" s="227" t="s">
        <v>1142</v>
      </c>
      <c r="F136" s="228" t="s">
        <v>1143</v>
      </c>
      <c r="G136" s="229" t="s">
        <v>175</v>
      </c>
      <c r="H136" s="230">
        <v>0.65200000000000002</v>
      </c>
      <c r="I136" s="231"/>
      <c r="J136" s="232">
        <f>ROUND(I136*H136,0)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162</v>
      </c>
      <c r="AT136" s="238" t="s">
        <v>158</v>
      </c>
      <c r="AU136" s="238" t="s">
        <v>85</v>
      </c>
      <c r="AY136" s="16" t="s">
        <v>156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</v>
      </c>
      <c r="BK136" s="239">
        <f>ROUND(I136*H136,0)</f>
        <v>0</v>
      </c>
      <c r="BL136" s="16" t="s">
        <v>162</v>
      </c>
      <c r="BM136" s="238" t="s">
        <v>1144</v>
      </c>
    </row>
    <row r="137" s="13" customFormat="1">
      <c r="A137" s="13"/>
      <c r="B137" s="240"/>
      <c r="C137" s="241"/>
      <c r="D137" s="242" t="s">
        <v>167</v>
      </c>
      <c r="E137" s="243" t="s">
        <v>1</v>
      </c>
      <c r="F137" s="244" t="s">
        <v>1145</v>
      </c>
      <c r="G137" s="241"/>
      <c r="H137" s="245">
        <v>0.65200000000000002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167</v>
      </c>
      <c r="AU137" s="251" t="s">
        <v>85</v>
      </c>
      <c r="AV137" s="13" t="s">
        <v>85</v>
      </c>
      <c r="AW137" s="13" t="s">
        <v>32</v>
      </c>
      <c r="AX137" s="13" t="s">
        <v>77</v>
      </c>
      <c r="AY137" s="251" t="s">
        <v>156</v>
      </c>
    </row>
    <row r="138" s="2" customFormat="1" ht="33" customHeight="1">
      <c r="A138" s="37"/>
      <c r="B138" s="38"/>
      <c r="C138" s="226" t="s">
        <v>556</v>
      </c>
      <c r="D138" s="226" t="s">
        <v>158</v>
      </c>
      <c r="E138" s="227" t="s">
        <v>1146</v>
      </c>
      <c r="F138" s="228" t="s">
        <v>1147</v>
      </c>
      <c r="G138" s="229" t="s">
        <v>175</v>
      </c>
      <c r="H138" s="230">
        <v>14.118</v>
      </c>
      <c r="I138" s="231"/>
      <c r="J138" s="232">
        <f>ROUND(I138*H138,0)</f>
        <v>0</v>
      </c>
      <c r="K138" s="233"/>
      <c r="L138" s="43"/>
      <c r="M138" s="234" t="s">
        <v>1</v>
      </c>
      <c r="N138" s="235" t="s">
        <v>42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162</v>
      </c>
      <c r="AT138" s="238" t="s">
        <v>158</v>
      </c>
      <c r="AU138" s="238" t="s">
        <v>85</v>
      </c>
      <c r="AY138" s="16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</v>
      </c>
      <c r="BK138" s="239">
        <f>ROUND(I138*H138,0)</f>
        <v>0</v>
      </c>
      <c r="BL138" s="16" t="s">
        <v>162</v>
      </c>
      <c r="BM138" s="238" t="s">
        <v>1148</v>
      </c>
    </row>
    <row r="139" s="13" customFormat="1">
      <c r="A139" s="13"/>
      <c r="B139" s="240"/>
      <c r="C139" s="241"/>
      <c r="D139" s="242" t="s">
        <v>167</v>
      </c>
      <c r="E139" s="243" t="s">
        <v>1</v>
      </c>
      <c r="F139" s="244" t="s">
        <v>1149</v>
      </c>
      <c r="G139" s="241"/>
      <c r="H139" s="245">
        <v>14.118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167</v>
      </c>
      <c r="AU139" s="251" t="s">
        <v>85</v>
      </c>
      <c r="AV139" s="13" t="s">
        <v>85</v>
      </c>
      <c r="AW139" s="13" t="s">
        <v>32</v>
      </c>
      <c r="AX139" s="13" t="s">
        <v>77</v>
      </c>
      <c r="AY139" s="251" t="s">
        <v>156</v>
      </c>
    </row>
    <row r="140" s="2" customFormat="1" ht="37.8" customHeight="1">
      <c r="A140" s="37"/>
      <c r="B140" s="38"/>
      <c r="C140" s="226" t="s">
        <v>560</v>
      </c>
      <c r="D140" s="226" t="s">
        <v>158</v>
      </c>
      <c r="E140" s="227" t="s">
        <v>180</v>
      </c>
      <c r="F140" s="228" t="s">
        <v>181</v>
      </c>
      <c r="G140" s="229" t="s">
        <v>175</v>
      </c>
      <c r="H140" s="230">
        <v>243.75299999999999</v>
      </c>
      <c r="I140" s="231"/>
      <c r="J140" s="232">
        <f>ROUND(I140*H140,0)</f>
        <v>0</v>
      </c>
      <c r="K140" s="233"/>
      <c r="L140" s="43"/>
      <c r="M140" s="234" t="s">
        <v>1</v>
      </c>
      <c r="N140" s="235" t="s">
        <v>42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162</v>
      </c>
      <c r="AT140" s="238" t="s">
        <v>158</v>
      </c>
      <c r="AU140" s="238" t="s">
        <v>85</v>
      </c>
      <c r="AY140" s="16" t="s">
        <v>156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</v>
      </c>
      <c r="BK140" s="239">
        <f>ROUND(I140*H140,0)</f>
        <v>0</v>
      </c>
      <c r="BL140" s="16" t="s">
        <v>162</v>
      </c>
      <c r="BM140" s="238" t="s">
        <v>1150</v>
      </c>
    </row>
    <row r="141" s="13" customFormat="1">
      <c r="A141" s="13"/>
      <c r="B141" s="240"/>
      <c r="C141" s="241"/>
      <c r="D141" s="242" t="s">
        <v>167</v>
      </c>
      <c r="E141" s="243" t="s">
        <v>1</v>
      </c>
      <c r="F141" s="244" t="s">
        <v>1151</v>
      </c>
      <c r="G141" s="241"/>
      <c r="H141" s="245">
        <v>243.75299999999999</v>
      </c>
      <c r="I141" s="246"/>
      <c r="J141" s="241"/>
      <c r="K141" s="241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167</v>
      </c>
      <c r="AU141" s="251" t="s">
        <v>85</v>
      </c>
      <c r="AV141" s="13" t="s">
        <v>85</v>
      </c>
      <c r="AW141" s="13" t="s">
        <v>32</v>
      </c>
      <c r="AX141" s="13" t="s">
        <v>77</v>
      </c>
      <c r="AY141" s="251" t="s">
        <v>156</v>
      </c>
    </row>
    <row r="142" s="2" customFormat="1" ht="16.5" customHeight="1">
      <c r="A142" s="37"/>
      <c r="B142" s="38"/>
      <c r="C142" s="226" t="s">
        <v>566</v>
      </c>
      <c r="D142" s="226" t="s">
        <v>158</v>
      </c>
      <c r="E142" s="227" t="s">
        <v>184</v>
      </c>
      <c r="F142" s="228" t="s">
        <v>185</v>
      </c>
      <c r="G142" s="229" t="s">
        <v>175</v>
      </c>
      <c r="H142" s="230">
        <v>243.75299999999999</v>
      </c>
      <c r="I142" s="231"/>
      <c r="J142" s="232">
        <f>ROUND(I142*H142,0)</f>
        <v>0</v>
      </c>
      <c r="K142" s="233"/>
      <c r="L142" s="43"/>
      <c r="M142" s="234" t="s">
        <v>1</v>
      </c>
      <c r="N142" s="235" t="s">
        <v>42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162</v>
      </c>
      <c r="AT142" s="238" t="s">
        <v>158</v>
      </c>
      <c r="AU142" s="238" t="s">
        <v>85</v>
      </c>
      <c r="AY142" s="16" t="s">
        <v>156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</v>
      </c>
      <c r="BK142" s="239">
        <f>ROUND(I142*H142,0)</f>
        <v>0</v>
      </c>
      <c r="BL142" s="16" t="s">
        <v>162</v>
      </c>
      <c r="BM142" s="238" t="s">
        <v>1152</v>
      </c>
    </row>
    <row r="143" s="2" customFormat="1" ht="24.15" customHeight="1">
      <c r="A143" s="37"/>
      <c r="B143" s="38"/>
      <c r="C143" s="226" t="s">
        <v>179</v>
      </c>
      <c r="D143" s="226" t="s">
        <v>158</v>
      </c>
      <c r="E143" s="227" t="s">
        <v>1153</v>
      </c>
      <c r="F143" s="228" t="s">
        <v>1154</v>
      </c>
      <c r="G143" s="229" t="s">
        <v>161</v>
      </c>
      <c r="H143" s="230">
        <v>200</v>
      </c>
      <c r="I143" s="231"/>
      <c r="J143" s="232">
        <f>ROUND(I143*H143,0)</f>
        <v>0</v>
      </c>
      <c r="K143" s="233"/>
      <c r="L143" s="43"/>
      <c r="M143" s="234" t="s">
        <v>1</v>
      </c>
      <c r="N143" s="235" t="s">
        <v>42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162</v>
      </c>
      <c r="AT143" s="238" t="s">
        <v>158</v>
      </c>
      <c r="AU143" s="238" t="s">
        <v>85</v>
      </c>
      <c r="AY143" s="16" t="s">
        <v>156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</v>
      </c>
      <c r="BK143" s="239">
        <f>ROUND(I143*H143,0)</f>
        <v>0</v>
      </c>
      <c r="BL143" s="16" t="s">
        <v>162</v>
      </c>
      <c r="BM143" s="238" t="s">
        <v>1155</v>
      </c>
    </row>
    <row r="144" s="13" customFormat="1">
      <c r="A144" s="13"/>
      <c r="B144" s="240"/>
      <c r="C144" s="241"/>
      <c r="D144" s="242" t="s">
        <v>167</v>
      </c>
      <c r="E144" s="243" t="s">
        <v>1</v>
      </c>
      <c r="F144" s="244" t="s">
        <v>1156</v>
      </c>
      <c r="G144" s="241"/>
      <c r="H144" s="245">
        <v>200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167</v>
      </c>
      <c r="AU144" s="251" t="s">
        <v>85</v>
      </c>
      <c r="AV144" s="13" t="s">
        <v>85</v>
      </c>
      <c r="AW144" s="13" t="s">
        <v>32</v>
      </c>
      <c r="AX144" s="13" t="s">
        <v>77</v>
      </c>
      <c r="AY144" s="251" t="s">
        <v>156</v>
      </c>
    </row>
    <row r="145" s="2" customFormat="1" ht="16.5" customHeight="1">
      <c r="A145" s="37"/>
      <c r="B145" s="38"/>
      <c r="C145" s="255" t="s">
        <v>183</v>
      </c>
      <c r="D145" s="255" t="s">
        <v>356</v>
      </c>
      <c r="E145" s="256" t="s">
        <v>1157</v>
      </c>
      <c r="F145" s="257" t="s">
        <v>1158</v>
      </c>
      <c r="G145" s="258" t="s">
        <v>1159</v>
      </c>
      <c r="H145" s="259">
        <v>6</v>
      </c>
      <c r="I145" s="260"/>
      <c r="J145" s="261">
        <f>ROUND(I145*H145,0)</f>
        <v>0</v>
      </c>
      <c r="K145" s="262"/>
      <c r="L145" s="263"/>
      <c r="M145" s="264" t="s">
        <v>1</v>
      </c>
      <c r="N145" s="265" t="s">
        <v>42</v>
      </c>
      <c r="O145" s="90"/>
      <c r="P145" s="236">
        <f>O145*H145</f>
        <v>0</v>
      </c>
      <c r="Q145" s="236">
        <v>0.001</v>
      </c>
      <c r="R145" s="236">
        <f>Q145*H145</f>
        <v>0.0060000000000000001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194</v>
      </c>
      <c r="AT145" s="238" t="s">
        <v>356</v>
      </c>
      <c r="AU145" s="238" t="s">
        <v>85</v>
      </c>
      <c r="AY145" s="16" t="s">
        <v>156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</v>
      </c>
      <c r="BK145" s="239">
        <f>ROUND(I145*H145,0)</f>
        <v>0</v>
      </c>
      <c r="BL145" s="16" t="s">
        <v>162</v>
      </c>
      <c r="BM145" s="238" t="s">
        <v>1160</v>
      </c>
    </row>
    <row r="146" s="13" customFormat="1">
      <c r="A146" s="13"/>
      <c r="B146" s="240"/>
      <c r="C146" s="241"/>
      <c r="D146" s="242" t="s">
        <v>167</v>
      </c>
      <c r="E146" s="243" t="s">
        <v>1</v>
      </c>
      <c r="F146" s="244" t="s">
        <v>1161</v>
      </c>
      <c r="G146" s="241"/>
      <c r="H146" s="245">
        <v>200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167</v>
      </c>
      <c r="AU146" s="251" t="s">
        <v>85</v>
      </c>
      <c r="AV146" s="13" t="s">
        <v>85</v>
      </c>
      <c r="AW146" s="13" t="s">
        <v>32</v>
      </c>
      <c r="AX146" s="13" t="s">
        <v>8</v>
      </c>
      <c r="AY146" s="251" t="s">
        <v>156</v>
      </c>
    </row>
    <row r="147" s="13" customFormat="1">
      <c r="A147" s="13"/>
      <c r="B147" s="240"/>
      <c r="C147" s="241"/>
      <c r="D147" s="242" t="s">
        <v>167</v>
      </c>
      <c r="E147" s="241"/>
      <c r="F147" s="244" t="s">
        <v>1162</v>
      </c>
      <c r="G147" s="241"/>
      <c r="H147" s="245">
        <v>6</v>
      </c>
      <c r="I147" s="246"/>
      <c r="J147" s="241"/>
      <c r="K147" s="241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167</v>
      </c>
      <c r="AU147" s="251" t="s">
        <v>85</v>
      </c>
      <c r="AV147" s="13" t="s">
        <v>85</v>
      </c>
      <c r="AW147" s="13" t="s">
        <v>4</v>
      </c>
      <c r="AX147" s="13" t="s">
        <v>8</v>
      </c>
      <c r="AY147" s="251" t="s">
        <v>156</v>
      </c>
    </row>
    <row r="148" s="2" customFormat="1" ht="37.8" customHeight="1">
      <c r="A148" s="37"/>
      <c r="B148" s="38"/>
      <c r="C148" s="226" t="s">
        <v>187</v>
      </c>
      <c r="D148" s="226" t="s">
        <v>158</v>
      </c>
      <c r="E148" s="227" t="s">
        <v>1163</v>
      </c>
      <c r="F148" s="228" t="s">
        <v>1164</v>
      </c>
      <c r="G148" s="229" t="s">
        <v>161</v>
      </c>
      <c r="H148" s="230">
        <v>200</v>
      </c>
      <c r="I148" s="231"/>
      <c r="J148" s="232">
        <f>ROUND(I148*H148,0)</f>
        <v>0</v>
      </c>
      <c r="K148" s="233"/>
      <c r="L148" s="43"/>
      <c r="M148" s="234" t="s">
        <v>1</v>
      </c>
      <c r="N148" s="235" t="s">
        <v>42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162</v>
      </c>
      <c r="AT148" s="238" t="s">
        <v>158</v>
      </c>
      <c r="AU148" s="238" t="s">
        <v>85</v>
      </c>
      <c r="AY148" s="16" t="s">
        <v>156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</v>
      </c>
      <c r="BK148" s="239">
        <f>ROUND(I148*H148,0)</f>
        <v>0</v>
      </c>
      <c r="BL148" s="16" t="s">
        <v>162</v>
      </c>
      <c r="BM148" s="238" t="s">
        <v>1165</v>
      </c>
    </row>
    <row r="149" s="13" customFormat="1">
      <c r="A149" s="13"/>
      <c r="B149" s="240"/>
      <c r="C149" s="241"/>
      <c r="D149" s="242" t="s">
        <v>167</v>
      </c>
      <c r="E149" s="243" t="s">
        <v>1</v>
      </c>
      <c r="F149" s="244" t="s">
        <v>1156</v>
      </c>
      <c r="G149" s="241"/>
      <c r="H149" s="245">
        <v>200</v>
      </c>
      <c r="I149" s="246"/>
      <c r="J149" s="241"/>
      <c r="K149" s="241"/>
      <c r="L149" s="247"/>
      <c r="M149" s="248"/>
      <c r="N149" s="249"/>
      <c r="O149" s="249"/>
      <c r="P149" s="249"/>
      <c r="Q149" s="249"/>
      <c r="R149" s="249"/>
      <c r="S149" s="249"/>
      <c r="T149" s="25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167</v>
      </c>
      <c r="AU149" s="251" t="s">
        <v>85</v>
      </c>
      <c r="AV149" s="13" t="s">
        <v>85</v>
      </c>
      <c r="AW149" s="13" t="s">
        <v>32</v>
      </c>
      <c r="AX149" s="13" t="s">
        <v>77</v>
      </c>
      <c r="AY149" s="251" t="s">
        <v>156</v>
      </c>
    </row>
    <row r="150" s="2" customFormat="1" ht="24.15" customHeight="1">
      <c r="A150" s="37"/>
      <c r="B150" s="38"/>
      <c r="C150" s="226" t="s">
        <v>194</v>
      </c>
      <c r="D150" s="226" t="s">
        <v>158</v>
      </c>
      <c r="E150" s="227" t="s">
        <v>1058</v>
      </c>
      <c r="F150" s="228" t="s">
        <v>1059</v>
      </c>
      <c r="G150" s="229" t="s">
        <v>161</v>
      </c>
      <c r="H150" s="230">
        <v>990</v>
      </c>
      <c r="I150" s="231"/>
      <c r="J150" s="232">
        <f>ROUND(I150*H150,0)</f>
        <v>0</v>
      </c>
      <c r="K150" s="233"/>
      <c r="L150" s="43"/>
      <c r="M150" s="234" t="s">
        <v>1</v>
      </c>
      <c r="N150" s="235" t="s">
        <v>42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162</v>
      </c>
      <c r="AT150" s="238" t="s">
        <v>158</v>
      </c>
      <c r="AU150" s="238" t="s">
        <v>85</v>
      </c>
      <c r="AY150" s="16" t="s">
        <v>156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</v>
      </c>
      <c r="BK150" s="239">
        <f>ROUND(I150*H150,0)</f>
        <v>0</v>
      </c>
      <c r="BL150" s="16" t="s">
        <v>162</v>
      </c>
      <c r="BM150" s="238" t="s">
        <v>1166</v>
      </c>
    </row>
    <row r="151" s="13" customFormat="1">
      <c r="A151" s="13"/>
      <c r="B151" s="240"/>
      <c r="C151" s="241"/>
      <c r="D151" s="242" t="s">
        <v>167</v>
      </c>
      <c r="E151" s="243" t="s">
        <v>1</v>
      </c>
      <c r="F151" s="244" t="s">
        <v>1167</v>
      </c>
      <c r="G151" s="241"/>
      <c r="H151" s="245">
        <v>990</v>
      </c>
      <c r="I151" s="246"/>
      <c r="J151" s="241"/>
      <c r="K151" s="241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167</v>
      </c>
      <c r="AU151" s="251" t="s">
        <v>85</v>
      </c>
      <c r="AV151" s="13" t="s">
        <v>85</v>
      </c>
      <c r="AW151" s="13" t="s">
        <v>32</v>
      </c>
      <c r="AX151" s="13" t="s">
        <v>77</v>
      </c>
      <c r="AY151" s="251" t="s">
        <v>156</v>
      </c>
    </row>
    <row r="152" s="2" customFormat="1" ht="37.8" customHeight="1">
      <c r="A152" s="37"/>
      <c r="B152" s="38"/>
      <c r="C152" s="226" t="s">
        <v>192</v>
      </c>
      <c r="D152" s="226" t="s">
        <v>158</v>
      </c>
      <c r="E152" s="227" t="s">
        <v>1168</v>
      </c>
      <c r="F152" s="228" t="s">
        <v>1169</v>
      </c>
      <c r="G152" s="229" t="s">
        <v>161</v>
      </c>
      <c r="H152" s="230">
        <v>200</v>
      </c>
      <c r="I152" s="231"/>
      <c r="J152" s="232">
        <f>ROUND(I152*H152,0)</f>
        <v>0</v>
      </c>
      <c r="K152" s="233"/>
      <c r="L152" s="43"/>
      <c r="M152" s="234" t="s">
        <v>1</v>
      </c>
      <c r="N152" s="235" t="s">
        <v>42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162</v>
      </c>
      <c r="AT152" s="238" t="s">
        <v>158</v>
      </c>
      <c r="AU152" s="238" t="s">
        <v>85</v>
      </c>
      <c r="AY152" s="16" t="s">
        <v>156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</v>
      </c>
      <c r="BK152" s="239">
        <f>ROUND(I152*H152,0)</f>
        <v>0</v>
      </c>
      <c r="BL152" s="16" t="s">
        <v>162</v>
      </c>
      <c r="BM152" s="238" t="s">
        <v>1170</v>
      </c>
    </row>
    <row r="153" s="13" customFormat="1">
      <c r="A153" s="13"/>
      <c r="B153" s="240"/>
      <c r="C153" s="241"/>
      <c r="D153" s="242" t="s">
        <v>167</v>
      </c>
      <c r="E153" s="243" t="s">
        <v>1</v>
      </c>
      <c r="F153" s="244" t="s">
        <v>1156</v>
      </c>
      <c r="G153" s="241"/>
      <c r="H153" s="245">
        <v>200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167</v>
      </c>
      <c r="AU153" s="251" t="s">
        <v>85</v>
      </c>
      <c r="AV153" s="13" t="s">
        <v>85</v>
      </c>
      <c r="AW153" s="13" t="s">
        <v>32</v>
      </c>
      <c r="AX153" s="13" t="s">
        <v>77</v>
      </c>
      <c r="AY153" s="251" t="s">
        <v>156</v>
      </c>
    </row>
    <row r="154" s="2" customFormat="1" ht="24.15" customHeight="1">
      <c r="A154" s="37"/>
      <c r="B154" s="38"/>
      <c r="C154" s="226" t="s">
        <v>207</v>
      </c>
      <c r="D154" s="226" t="s">
        <v>158</v>
      </c>
      <c r="E154" s="227" t="s">
        <v>188</v>
      </c>
      <c r="F154" s="228" t="s">
        <v>189</v>
      </c>
      <c r="G154" s="229" t="s">
        <v>161</v>
      </c>
      <c r="H154" s="230">
        <v>227.90000000000001</v>
      </c>
      <c r="I154" s="231"/>
      <c r="J154" s="232">
        <f>ROUND(I154*H154,0)</f>
        <v>0</v>
      </c>
      <c r="K154" s="233"/>
      <c r="L154" s="43"/>
      <c r="M154" s="234" t="s">
        <v>1</v>
      </c>
      <c r="N154" s="235" t="s">
        <v>42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162</v>
      </c>
      <c r="AT154" s="238" t="s">
        <v>158</v>
      </c>
      <c r="AU154" s="238" t="s">
        <v>85</v>
      </c>
      <c r="AY154" s="16" t="s">
        <v>156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</v>
      </c>
      <c r="BK154" s="239">
        <f>ROUND(I154*H154,0)</f>
        <v>0</v>
      </c>
      <c r="BL154" s="16" t="s">
        <v>162</v>
      </c>
      <c r="BM154" s="238" t="s">
        <v>1171</v>
      </c>
    </row>
    <row r="155" s="13" customFormat="1">
      <c r="A155" s="13"/>
      <c r="B155" s="240"/>
      <c r="C155" s="241"/>
      <c r="D155" s="242" t="s">
        <v>167</v>
      </c>
      <c r="E155" s="243" t="s">
        <v>1</v>
      </c>
      <c r="F155" s="244" t="s">
        <v>1156</v>
      </c>
      <c r="G155" s="241"/>
      <c r="H155" s="245">
        <v>200</v>
      </c>
      <c r="I155" s="246"/>
      <c r="J155" s="241"/>
      <c r="K155" s="241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167</v>
      </c>
      <c r="AU155" s="251" t="s">
        <v>85</v>
      </c>
      <c r="AV155" s="13" t="s">
        <v>85</v>
      </c>
      <c r="AW155" s="13" t="s">
        <v>32</v>
      </c>
      <c r="AX155" s="13" t="s">
        <v>77</v>
      </c>
      <c r="AY155" s="251" t="s">
        <v>156</v>
      </c>
    </row>
    <row r="156" s="13" customFormat="1">
      <c r="A156" s="13"/>
      <c r="B156" s="240"/>
      <c r="C156" s="241"/>
      <c r="D156" s="242" t="s">
        <v>167</v>
      </c>
      <c r="E156" s="243" t="s">
        <v>1</v>
      </c>
      <c r="F156" s="244" t="s">
        <v>1172</v>
      </c>
      <c r="G156" s="241"/>
      <c r="H156" s="245">
        <v>27.899999999999999</v>
      </c>
      <c r="I156" s="246"/>
      <c r="J156" s="241"/>
      <c r="K156" s="241"/>
      <c r="L156" s="247"/>
      <c r="M156" s="248"/>
      <c r="N156" s="249"/>
      <c r="O156" s="249"/>
      <c r="P156" s="249"/>
      <c r="Q156" s="249"/>
      <c r="R156" s="249"/>
      <c r="S156" s="249"/>
      <c r="T156" s="25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167</v>
      </c>
      <c r="AU156" s="251" t="s">
        <v>85</v>
      </c>
      <c r="AV156" s="13" t="s">
        <v>85</v>
      </c>
      <c r="AW156" s="13" t="s">
        <v>32</v>
      </c>
      <c r="AX156" s="13" t="s">
        <v>77</v>
      </c>
      <c r="AY156" s="251" t="s">
        <v>156</v>
      </c>
    </row>
    <row r="157" s="2" customFormat="1" ht="33" customHeight="1">
      <c r="A157" s="37"/>
      <c r="B157" s="38"/>
      <c r="C157" s="226" t="s">
        <v>212</v>
      </c>
      <c r="D157" s="226" t="s">
        <v>158</v>
      </c>
      <c r="E157" s="227" t="s">
        <v>1173</v>
      </c>
      <c r="F157" s="228" t="s">
        <v>1174</v>
      </c>
      <c r="G157" s="229" t="s">
        <v>161</v>
      </c>
      <c r="H157" s="230">
        <v>200</v>
      </c>
      <c r="I157" s="231"/>
      <c r="J157" s="232">
        <f>ROUND(I157*H157,0)</f>
        <v>0</v>
      </c>
      <c r="K157" s="233"/>
      <c r="L157" s="43"/>
      <c r="M157" s="234" t="s">
        <v>1</v>
      </c>
      <c r="N157" s="235" t="s">
        <v>42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162</v>
      </c>
      <c r="AT157" s="238" t="s">
        <v>158</v>
      </c>
      <c r="AU157" s="238" t="s">
        <v>85</v>
      </c>
      <c r="AY157" s="16" t="s">
        <v>156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</v>
      </c>
      <c r="BK157" s="239">
        <f>ROUND(I157*H157,0)</f>
        <v>0</v>
      </c>
      <c r="BL157" s="16" t="s">
        <v>162</v>
      </c>
      <c r="BM157" s="238" t="s">
        <v>1175</v>
      </c>
    </row>
    <row r="158" s="13" customFormat="1">
      <c r="A158" s="13"/>
      <c r="B158" s="240"/>
      <c r="C158" s="241"/>
      <c r="D158" s="242" t="s">
        <v>167</v>
      </c>
      <c r="E158" s="243" t="s">
        <v>1</v>
      </c>
      <c r="F158" s="244" t="s">
        <v>1156</v>
      </c>
      <c r="G158" s="241"/>
      <c r="H158" s="245">
        <v>200</v>
      </c>
      <c r="I158" s="246"/>
      <c r="J158" s="241"/>
      <c r="K158" s="241"/>
      <c r="L158" s="247"/>
      <c r="M158" s="248"/>
      <c r="N158" s="249"/>
      <c r="O158" s="249"/>
      <c r="P158" s="249"/>
      <c r="Q158" s="249"/>
      <c r="R158" s="249"/>
      <c r="S158" s="249"/>
      <c r="T158" s="25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167</v>
      </c>
      <c r="AU158" s="251" t="s">
        <v>85</v>
      </c>
      <c r="AV158" s="13" t="s">
        <v>85</v>
      </c>
      <c r="AW158" s="13" t="s">
        <v>32</v>
      </c>
      <c r="AX158" s="13" t="s">
        <v>77</v>
      </c>
      <c r="AY158" s="251" t="s">
        <v>156</v>
      </c>
    </row>
    <row r="159" s="2" customFormat="1" ht="16.5" customHeight="1">
      <c r="A159" s="37"/>
      <c r="B159" s="38"/>
      <c r="C159" s="255" t="s">
        <v>9</v>
      </c>
      <c r="D159" s="255" t="s">
        <v>356</v>
      </c>
      <c r="E159" s="256" t="s">
        <v>1176</v>
      </c>
      <c r="F159" s="257" t="s">
        <v>1177</v>
      </c>
      <c r="G159" s="258" t="s">
        <v>175</v>
      </c>
      <c r="H159" s="259">
        <v>4.2000000000000002</v>
      </c>
      <c r="I159" s="260"/>
      <c r="J159" s="261">
        <f>ROUND(I159*H159,0)</f>
        <v>0</v>
      </c>
      <c r="K159" s="262"/>
      <c r="L159" s="263"/>
      <c r="M159" s="264" t="s">
        <v>1</v>
      </c>
      <c r="N159" s="265" t="s">
        <v>42</v>
      </c>
      <c r="O159" s="90"/>
      <c r="P159" s="236">
        <f>O159*H159</f>
        <v>0</v>
      </c>
      <c r="Q159" s="236">
        <v>0.20999999999999999</v>
      </c>
      <c r="R159" s="236">
        <f>Q159*H159</f>
        <v>0.88200000000000001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194</v>
      </c>
      <c r="AT159" s="238" t="s">
        <v>356</v>
      </c>
      <c r="AU159" s="238" t="s">
        <v>85</v>
      </c>
      <c r="AY159" s="16" t="s">
        <v>156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</v>
      </c>
      <c r="BK159" s="239">
        <f>ROUND(I159*H159,0)</f>
        <v>0</v>
      </c>
      <c r="BL159" s="16" t="s">
        <v>162</v>
      </c>
      <c r="BM159" s="238" t="s">
        <v>1178</v>
      </c>
    </row>
    <row r="160" s="13" customFormat="1">
      <c r="A160" s="13"/>
      <c r="B160" s="240"/>
      <c r="C160" s="241"/>
      <c r="D160" s="242" t="s">
        <v>167</v>
      </c>
      <c r="E160" s="243" t="s">
        <v>1</v>
      </c>
      <c r="F160" s="244" t="s">
        <v>1179</v>
      </c>
      <c r="G160" s="241"/>
      <c r="H160" s="245">
        <v>4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167</v>
      </c>
      <c r="AU160" s="251" t="s">
        <v>85</v>
      </c>
      <c r="AV160" s="13" t="s">
        <v>85</v>
      </c>
      <c r="AW160" s="13" t="s">
        <v>32</v>
      </c>
      <c r="AX160" s="13" t="s">
        <v>8</v>
      </c>
      <c r="AY160" s="251" t="s">
        <v>156</v>
      </c>
    </row>
    <row r="161" s="13" customFormat="1">
      <c r="A161" s="13"/>
      <c r="B161" s="240"/>
      <c r="C161" s="241"/>
      <c r="D161" s="242" t="s">
        <v>167</v>
      </c>
      <c r="E161" s="241"/>
      <c r="F161" s="244" t="s">
        <v>1180</v>
      </c>
      <c r="G161" s="241"/>
      <c r="H161" s="245">
        <v>4.2000000000000002</v>
      </c>
      <c r="I161" s="246"/>
      <c r="J161" s="241"/>
      <c r="K161" s="241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167</v>
      </c>
      <c r="AU161" s="251" t="s">
        <v>85</v>
      </c>
      <c r="AV161" s="13" t="s">
        <v>85</v>
      </c>
      <c r="AW161" s="13" t="s">
        <v>4</v>
      </c>
      <c r="AX161" s="13" t="s">
        <v>8</v>
      </c>
      <c r="AY161" s="251" t="s">
        <v>156</v>
      </c>
    </row>
    <row r="162" s="12" customFormat="1" ht="22.8" customHeight="1">
      <c r="A162" s="12"/>
      <c r="B162" s="210"/>
      <c r="C162" s="211"/>
      <c r="D162" s="212" t="s">
        <v>76</v>
      </c>
      <c r="E162" s="224" t="s">
        <v>169</v>
      </c>
      <c r="F162" s="224" t="s">
        <v>891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SUM(P163:P170)</f>
        <v>0</v>
      </c>
      <c r="Q162" s="218"/>
      <c r="R162" s="219">
        <f>SUM(R163:R170)</f>
        <v>66.847120000000004</v>
      </c>
      <c r="S162" s="218"/>
      <c r="T162" s="220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8</v>
      </c>
      <c r="AT162" s="222" t="s">
        <v>76</v>
      </c>
      <c r="AU162" s="222" t="s">
        <v>8</v>
      </c>
      <c r="AY162" s="221" t="s">
        <v>156</v>
      </c>
      <c r="BK162" s="223">
        <f>SUM(BK163:BK170)</f>
        <v>0</v>
      </c>
    </row>
    <row r="163" s="2" customFormat="1" ht="33" customHeight="1">
      <c r="A163" s="37"/>
      <c r="B163" s="38"/>
      <c r="C163" s="226" t="s">
        <v>570</v>
      </c>
      <c r="D163" s="226" t="s">
        <v>158</v>
      </c>
      <c r="E163" s="227" t="s">
        <v>1181</v>
      </c>
      <c r="F163" s="228" t="s">
        <v>1182</v>
      </c>
      <c r="G163" s="229" t="s">
        <v>372</v>
      </c>
      <c r="H163" s="230">
        <v>52</v>
      </c>
      <c r="I163" s="231"/>
      <c r="J163" s="232">
        <f>ROUND(I163*H163,0)</f>
        <v>0</v>
      </c>
      <c r="K163" s="233"/>
      <c r="L163" s="43"/>
      <c r="M163" s="234" t="s">
        <v>1</v>
      </c>
      <c r="N163" s="235" t="s">
        <v>42</v>
      </c>
      <c r="O163" s="90"/>
      <c r="P163" s="236">
        <f>O163*H163</f>
        <v>0</v>
      </c>
      <c r="Q163" s="236">
        <v>0.72870000000000001</v>
      </c>
      <c r="R163" s="236">
        <f>Q163*H163</f>
        <v>37.892400000000002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162</v>
      </c>
      <c r="AT163" s="238" t="s">
        <v>158</v>
      </c>
      <c r="AU163" s="238" t="s">
        <v>85</v>
      </c>
      <c r="AY163" s="16" t="s">
        <v>156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</v>
      </c>
      <c r="BK163" s="239">
        <f>ROUND(I163*H163,0)</f>
        <v>0</v>
      </c>
      <c r="BL163" s="16" t="s">
        <v>162</v>
      </c>
      <c r="BM163" s="238" t="s">
        <v>1183</v>
      </c>
    </row>
    <row r="164" s="13" customFormat="1">
      <c r="A164" s="13"/>
      <c r="B164" s="240"/>
      <c r="C164" s="241"/>
      <c r="D164" s="242" t="s">
        <v>167</v>
      </c>
      <c r="E164" s="243" t="s">
        <v>1</v>
      </c>
      <c r="F164" s="244" t="s">
        <v>1184</v>
      </c>
      <c r="G164" s="241"/>
      <c r="H164" s="245">
        <v>52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167</v>
      </c>
      <c r="AU164" s="251" t="s">
        <v>85</v>
      </c>
      <c r="AV164" s="13" t="s">
        <v>85</v>
      </c>
      <c r="AW164" s="13" t="s">
        <v>32</v>
      </c>
      <c r="AX164" s="13" t="s">
        <v>77</v>
      </c>
      <c r="AY164" s="251" t="s">
        <v>156</v>
      </c>
    </row>
    <row r="165" s="2" customFormat="1" ht="24.15" customHeight="1">
      <c r="A165" s="37"/>
      <c r="B165" s="38"/>
      <c r="C165" s="255" t="s">
        <v>574</v>
      </c>
      <c r="D165" s="255" t="s">
        <v>356</v>
      </c>
      <c r="E165" s="256" t="s">
        <v>1185</v>
      </c>
      <c r="F165" s="257" t="s">
        <v>1186</v>
      </c>
      <c r="G165" s="258" t="s">
        <v>638</v>
      </c>
      <c r="H165" s="259">
        <v>52</v>
      </c>
      <c r="I165" s="260"/>
      <c r="J165" s="261">
        <f>ROUND(I165*H165,0)</f>
        <v>0</v>
      </c>
      <c r="K165" s="262"/>
      <c r="L165" s="263"/>
      <c r="M165" s="264" t="s">
        <v>1</v>
      </c>
      <c r="N165" s="265" t="s">
        <v>42</v>
      </c>
      <c r="O165" s="90"/>
      <c r="P165" s="236">
        <f>O165*H165</f>
        <v>0</v>
      </c>
      <c r="Q165" s="236">
        <v>0.085000000000000006</v>
      </c>
      <c r="R165" s="236">
        <f>Q165*H165</f>
        <v>4.4199999999999999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194</v>
      </c>
      <c r="AT165" s="238" t="s">
        <v>356</v>
      </c>
      <c r="AU165" s="238" t="s">
        <v>85</v>
      </c>
      <c r="AY165" s="16" t="s">
        <v>156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</v>
      </c>
      <c r="BK165" s="239">
        <f>ROUND(I165*H165,0)</f>
        <v>0</v>
      </c>
      <c r="BL165" s="16" t="s">
        <v>162</v>
      </c>
      <c r="BM165" s="238" t="s">
        <v>1187</v>
      </c>
    </row>
    <row r="166" s="2" customFormat="1" ht="24.15" customHeight="1">
      <c r="A166" s="37"/>
      <c r="B166" s="38"/>
      <c r="C166" s="226" t="s">
        <v>579</v>
      </c>
      <c r="D166" s="226" t="s">
        <v>158</v>
      </c>
      <c r="E166" s="227" t="s">
        <v>1188</v>
      </c>
      <c r="F166" s="228" t="s">
        <v>1189</v>
      </c>
      <c r="G166" s="229" t="s">
        <v>372</v>
      </c>
      <c r="H166" s="230">
        <v>336</v>
      </c>
      <c r="I166" s="231"/>
      <c r="J166" s="232">
        <f>ROUND(I166*H166,0)</f>
        <v>0</v>
      </c>
      <c r="K166" s="233"/>
      <c r="L166" s="43"/>
      <c r="M166" s="234" t="s">
        <v>1</v>
      </c>
      <c r="N166" s="235" t="s">
        <v>42</v>
      </c>
      <c r="O166" s="90"/>
      <c r="P166" s="236">
        <f>O166*H166</f>
        <v>0</v>
      </c>
      <c r="Q166" s="236">
        <v>0.0070200000000000002</v>
      </c>
      <c r="R166" s="236">
        <f>Q166*H166</f>
        <v>2.3587199999999999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162</v>
      </c>
      <c r="AT166" s="238" t="s">
        <v>158</v>
      </c>
      <c r="AU166" s="238" t="s">
        <v>85</v>
      </c>
      <c r="AY166" s="16" t="s">
        <v>156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</v>
      </c>
      <c r="BK166" s="239">
        <f>ROUND(I166*H166,0)</f>
        <v>0</v>
      </c>
      <c r="BL166" s="16" t="s">
        <v>162</v>
      </c>
      <c r="BM166" s="238" t="s">
        <v>1190</v>
      </c>
    </row>
    <row r="167" s="13" customFormat="1">
      <c r="A167" s="13"/>
      <c r="B167" s="240"/>
      <c r="C167" s="241"/>
      <c r="D167" s="242" t="s">
        <v>167</v>
      </c>
      <c r="E167" s="243" t="s">
        <v>1</v>
      </c>
      <c r="F167" s="244" t="s">
        <v>1191</v>
      </c>
      <c r="G167" s="241"/>
      <c r="H167" s="245">
        <v>336</v>
      </c>
      <c r="I167" s="246"/>
      <c r="J167" s="241"/>
      <c r="K167" s="241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167</v>
      </c>
      <c r="AU167" s="251" t="s">
        <v>85</v>
      </c>
      <c r="AV167" s="13" t="s">
        <v>85</v>
      </c>
      <c r="AW167" s="13" t="s">
        <v>32</v>
      </c>
      <c r="AX167" s="13" t="s">
        <v>77</v>
      </c>
      <c r="AY167" s="251" t="s">
        <v>156</v>
      </c>
    </row>
    <row r="168" s="2" customFormat="1" ht="24.15" customHeight="1">
      <c r="A168" s="37"/>
      <c r="B168" s="38"/>
      <c r="C168" s="255" t="s">
        <v>585</v>
      </c>
      <c r="D168" s="255" t="s">
        <v>356</v>
      </c>
      <c r="E168" s="256" t="s">
        <v>1192</v>
      </c>
      <c r="F168" s="257" t="s">
        <v>1193</v>
      </c>
      <c r="G168" s="258" t="s">
        <v>638</v>
      </c>
      <c r="H168" s="259">
        <v>336</v>
      </c>
      <c r="I168" s="260"/>
      <c r="J168" s="261">
        <f>ROUND(I168*H168,0)</f>
        <v>0</v>
      </c>
      <c r="K168" s="262"/>
      <c r="L168" s="263"/>
      <c r="M168" s="264" t="s">
        <v>1</v>
      </c>
      <c r="N168" s="265" t="s">
        <v>42</v>
      </c>
      <c r="O168" s="90"/>
      <c r="P168" s="236">
        <f>O168*H168</f>
        <v>0</v>
      </c>
      <c r="Q168" s="236">
        <v>0.066000000000000003</v>
      </c>
      <c r="R168" s="236">
        <f>Q168*H168</f>
        <v>22.176000000000002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194</v>
      </c>
      <c r="AT168" s="238" t="s">
        <v>356</v>
      </c>
      <c r="AU168" s="238" t="s">
        <v>85</v>
      </c>
      <c r="AY168" s="16" t="s">
        <v>156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</v>
      </c>
      <c r="BK168" s="239">
        <f>ROUND(I168*H168,0)</f>
        <v>0</v>
      </c>
      <c r="BL168" s="16" t="s">
        <v>162</v>
      </c>
      <c r="BM168" s="238" t="s">
        <v>1194</v>
      </c>
    </row>
    <row r="169" s="2" customFormat="1" ht="16.5" customHeight="1">
      <c r="A169" s="37"/>
      <c r="B169" s="38"/>
      <c r="C169" s="226" t="s">
        <v>590</v>
      </c>
      <c r="D169" s="226" t="s">
        <v>158</v>
      </c>
      <c r="E169" s="227" t="s">
        <v>1195</v>
      </c>
      <c r="F169" s="228" t="s">
        <v>1196</v>
      </c>
      <c r="G169" s="229" t="s">
        <v>638</v>
      </c>
      <c r="H169" s="230">
        <v>49</v>
      </c>
      <c r="I169" s="231"/>
      <c r="J169" s="232">
        <f>ROUND(I169*H169,0)</f>
        <v>0</v>
      </c>
      <c r="K169" s="233"/>
      <c r="L169" s="43"/>
      <c r="M169" s="234" t="s">
        <v>1</v>
      </c>
      <c r="N169" s="235" t="s">
        <v>42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162</v>
      </c>
      <c r="AT169" s="238" t="s">
        <v>158</v>
      </c>
      <c r="AU169" s="238" t="s">
        <v>85</v>
      </c>
      <c r="AY169" s="16" t="s">
        <v>156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</v>
      </c>
      <c r="BK169" s="239">
        <f>ROUND(I169*H169,0)</f>
        <v>0</v>
      </c>
      <c r="BL169" s="16" t="s">
        <v>162</v>
      </c>
      <c r="BM169" s="238" t="s">
        <v>1197</v>
      </c>
    </row>
    <row r="170" s="13" customFormat="1">
      <c r="A170" s="13"/>
      <c r="B170" s="240"/>
      <c r="C170" s="241"/>
      <c r="D170" s="242" t="s">
        <v>167</v>
      </c>
      <c r="E170" s="243" t="s">
        <v>1</v>
      </c>
      <c r="F170" s="244" t="s">
        <v>1198</v>
      </c>
      <c r="G170" s="241"/>
      <c r="H170" s="245">
        <v>49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167</v>
      </c>
      <c r="AU170" s="251" t="s">
        <v>85</v>
      </c>
      <c r="AV170" s="13" t="s">
        <v>85</v>
      </c>
      <c r="AW170" s="13" t="s">
        <v>32</v>
      </c>
      <c r="AX170" s="13" t="s">
        <v>77</v>
      </c>
      <c r="AY170" s="251" t="s">
        <v>156</v>
      </c>
    </row>
    <row r="171" s="12" customFormat="1" ht="22.8" customHeight="1">
      <c r="A171" s="12"/>
      <c r="B171" s="210"/>
      <c r="C171" s="211"/>
      <c r="D171" s="212" t="s">
        <v>76</v>
      </c>
      <c r="E171" s="224" t="s">
        <v>179</v>
      </c>
      <c r="F171" s="224" t="s">
        <v>441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SUM(P172:P182)</f>
        <v>0</v>
      </c>
      <c r="Q171" s="218"/>
      <c r="R171" s="219">
        <f>SUM(R172:R182)</f>
        <v>0</v>
      </c>
      <c r="S171" s="218"/>
      <c r="T171" s="220">
        <f>SUM(T172:T182)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</v>
      </c>
      <c r="AT171" s="222" t="s">
        <v>76</v>
      </c>
      <c r="AU171" s="222" t="s">
        <v>8</v>
      </c>
      <c r="AY171" s="221" t="s">
        <v>156</v>
      </c>
      <c r="BK171" s="223">
        <f>SUM(BK172:BK182)</f>
        <v>0</v>
      </c>
    </row>
    <row r="172" s="2" customFormat="1" ht="24.15" customHeight="1">
      <c r="A172" s="37"/>
      <c r="B172" s="38"/>
      <c r="C172" s="226" t="s">
        <v>222</v>
      </c>
      <c r="D172" s="226" t="s">
        <v>158</v>
      </c>
      <c r="E172" s="227" t="s">
        <v>1199</v>
      </c>
      <c r="F172" s="228" t="s">
        <v>1200</v>
      </c>
      <c r="G172" s="229" t="s">
        <v>161</v>
      </c>
      <c r="H172" s="230">
        <v>55.201999999999998</v>
      </c>
      <c r="I172" s="231"/>
      <c r="J172" s="232">
        <f>ROUND(I172*H172,0)</f>
        <v>0</v>
      </c>
      <c r="K172" s="233"/>
      <c r="L172" s="43"/>
      <c r="M172" s="234" t="s">
        <v>1</v>
      </c>
      <c r="N172" s="235" t="s">
        <v>42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162</v>
      </c>
      <c r="AT172" s="238" t="s">
        <v>158</v>
      </c>
      <c r="AU172" s="238" t="s">
        <v>85</v>
      </c>
      <c r="AY172" s="16" t="s">
        <v>156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</v>
      </c>
      <c r="BK172" s="239">
        <f>ROUND(I172*H172,0)</f>
        <v>0</v>
      </c>
      <c r="BL172" s="16" t="s">
        <v>162</v>
      </c>
      <c r="BM172" s="238" t="s">
        <v>1201</v>
      </c>
    </row>
    <row r="173" s="13" customFormat="1">
      <c r="A173" s="13"/>
      <c r="B173" s="240"/>
      <c r="C173" s="241"/>
      <c r="D173" s="242" t="s">
        <v>167</v>
      </c>
      <c r="E173" s="243" t="s">
        <v>1</v>
      </c>
      <c r="F173" s="244" t="s">
        <v>1202</v>
      </c>
      <c r="G173" s="241"/>
      <c r="H173" s="245">
        <v>55.201999999999998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167</v>
      </c>
      <c r="AU173" s="251" t="s">
        <v>85</v>
      </c>
      <c r="AV173" s="13" t="s">
        <v>85</v>
      </c>
      <c r="AW173" s="13" t="s">
        <v>32</v>
      </c>
      <c r="AX173" s="13" t="s">
        <v>77</v>
      </c>
      <c r="AY173" s="251" t="s">
        <v>156</v>
      </c>
    </row>
    <row r="174" s="2" customFormat="1" ht="21.75" customHeight="1">
      <c r="A174" s="37"/>
      <c r="B174" s="38"/>
      <c r="C174" s="226" t="s">
        <v>227</v>
      </c>
      <c r="D174" s="226" t="s">
        <v>158</v>
      </c>
      <c r="E174" s="227" t="s">
        <v>1203</v>
      </c>
      <c r="F174" s="228" t="s">
        <v>1204</v>
      </c>
      <c r="G174" s="229" t="s">
        <v>161</v>
      </c>
      <c r="H174" s="230">
        <v>27.899999999999999</v>
      </c>
      <c r="I174" s="231"/>
      <c r="J174" s="232">
        <f>ROUND(I174*H174,0)</f>
        <v>0</v>
      </c>
      <c r="K174" s="233"/>
      <c r="L174" s="43"/>
      <c r="M174" s="234" t="s">
        <v>1</v>
      </c>
      <c r="N174" s="235" t="s">
        <v>42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162</v>
      </c>
      <c r="AT174" s="238" t="s">
        <v>158</v>
      </c>
      <c r="AU174" s="238" t="s">
        <v>85</v>
      </c>
      <c r="AY174" s="16" t="s">
        <v>156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</v>
      </c>
      <c r="BK174" s="239">
        <f>ROUND(I174*H174,0)</f>
        <v>0</v>
      </c>
      <c r="BL174" s="16" t="s">
        <v>162</v>
      </c>
      <c r="BM174" s="238" t="s">
        <v>1205</v>
      </c>
    </row>
    <row r="175" s="13" customFormat="1">
      <c r="A175" s="13"/>
      <c r="B175" s="240"/>
      <c r="C175" s="241"/>
      <c r="D175" s="242" t="s">
        <v>167</v>
      </c>
      <c r="E175" s="243" t="s">
        <v>1</v>
      </c>
      <c r="F175" s="244" t="s">
        <v>1172</v>
      </c>
      <c r="G175" s="241"/>
      <c r="H175" s="245">
        <v>27.899999999999999</v>
      </c>
      <c r="I175" s="246"/>
      <c r="J175" s="241"/>
      <c r="K175" s="241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167</v>
      </c>
      <c r="AU175" s="251" t="s">
        <v>85</v>
      </c>
      <c r="AV175" s="13" t="s">
        <v>85</v>
      </c>
      <c r="AW175" s="13" t="s">
        <v>32</v>
      </c>
      <c r="AX175" s="13" t="s">
        <v>77</v>
      </c>
      <c r="AY175" s="251" t="s">
        <v>156</v>
      </c>
    </row>
    <row r="176" s="2" customFormat="1" ht="21.75" customHeight="1">
      <c r="A176" s="37"/>
      <c r="B176" s="38"/>
      <c r="C176" s="226" t="s">
        <v>234</v>
      </c>
      <c r="D176" s="226" t="s">
        <v>158</v>
      </c>
      <c r="E176" s="227" t="s">
        <v>442</v>
      </c>
      <c r="F176" s="228" t="s">
        <v>443</v>
      </c>
      <c r="G176" s="229" t="s">
        <v>161</v>
      </c>
      <c r="H176" s="230">
        <v>1980</v>
      </c>
      <c r="I176" s="231"/>
      <c r="J176" s="232">
        <f>ROUND(I176*H176,0)</f>
        <v>0</v>
      </c>
      <c r="K176" s="233"/>
      <c r="L176" s="43"/>
      <c r="M176" s="234" t="s">
        <v>1</v>
      </c>
      <c r="N176" s="235" t="s">
        <v>42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162</v>
      </c>
      <c r="AT176" s="238" t="s">
        <v>158</v>
      </c>
      <c r="AU176" s="238" t="s">
        <v>85</v>
      </c>
      <c r="AY176" s="16" t="s">
        <v>156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</v>
      </c>
      <c r="BK176" s="239">
        <f>ROUND(I176*H176,0)</f>
        <v>0</v>
      </c>
      <c r="BL176" s="16" t="s">
        <v>162</v>
      </c>
      <c r="BM176" s="238" t="s">
        <v>1206</v>
      </c>
    </row>
    <row r="177" s="13" customFormat="1">
      <c r="A177" s="13"/>
      <c r="B177" s="240"/>
      <c r="C177" s="241"/>
      <c r="D177" s="242" t="s">
        <v>167</v>
      </c>
      <c r="E177" s="243" t="s">
        <v>1</v>
      </c>
      <c r="F177" s="244" t="s">
        <v>1207</v>
      </c>
      <c r="G177" s="241"/>
      <c r="H177" s="245">
        <v>1980</v>
      </c>
      <c r="I177" s="246"/>
      <c r="J177" s="241"/>
      <c r="K177" s="241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167</v>
      </c>
      <c r="AU177" s="251" t="s">
        <v>85</v>
      </c>
      <c r="AV177" s="13" t="s">
        <v>85</v>
      </c>
      <c r="AW177" s="13" t="s">
        <v>32</v>
      </c>
      <c r="AX177" s="13" t="s">
        <v>77</v>
      </c>
      <c r="AY177" s="251" t="s">
        <v>156</v>
      </c>
    </row>
    <row r="178" s="2" customFormat="1" ht="33" customHeight="1">
      <c r="A178" s="37"/>
      <c r="B178" s="38"/>
      <c r="C178" s="226" t="s">
        <v>238</v>
      </c>
      <c r="D178" s="226" t="s">
        <v>158</v>
      </c>
      <c r="E178" s="227" t="s">
        <v>1208</v>
      </c>
      <c r="F178" s="228" t="s">
        <v>1209</v>
      </c>
      <c r="G178" s="229" t="s">
        <v>161</v>
      </c>
      <c r="H178" s="230">
        <v>990</v>
      </c>
      <c r="I178" s="231"/>
      <c r="J178" s="232">
        <f>ROUND(I178*H178,0)</f>
        <v>0</v>
      </c>
      <c r="K178" s="233"/>
      <c r="L178" s="43"/>
      <c r="M178" s="234" t="s">
        <v>1</v>
      </c>
      <c r="N178" s="235" t="s">
        <v>42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162</v>
      </c>
      <c r="AT178" s="238" t="s">
        <v>158</v>
      </c>
      <c r="AU178" s="238" t="s">
        <v>85</v>
      </c>
      <c r="AY178" s="16" t="s">
        <v>156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</v>
      </c>
      <c r="BK178" s="239">
        <f>ROUND(I178*H178,0)</f>
        <v>0</v>
      </c>
      <c r="BL178" s="16" t="s">
        <v>162</v>
      </c>
      <c r="BM178" s="238" t="s">
        <v>1210</v>
      </c>
    </row>
    <row r="179" s="13" customFormat="1">
      <c r="A179" s="13"/>
      <c r="B179" s="240"/>
      <c r="C179" s="241"/>
      <c r="D179" s="242" t="s">
        <v>167</v>
      </c>
      <c r="E179" s="243" t="s">
        <v>1</v>
      </c>
      <c r="F179" s="244" t="s">
        <v>1167</v>
      </c>
      <c r="G179" s="241"/>
      <c r="H179" s="245">
        <v>990</v>
      </c>
      <c r="I179" s="246"/>
      <c r="J179" s="241"/>
      <c r="K179" s="241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167</v>
      </c>
      <c r="AU179" s="251" t="s">
        <v>85</v>
      </c>
      <c r="AV179" s="13" t="s">
        <v>85</v>
      </c>
      <c r="AW179" s="13" t="s">
        <v>32</v>
      </c>
      <c r="AX179" s="13" t="s">
        <v>77</v>
      </c>
      <c r="AY179" s="251" t="s">
        <v>156</v>
      </c>
    </row>
    <row r="180" s="2" customFormat="1" ht="21.75" customHeight="1">
      <c r="A180" s="37"/>
      <c r="B180" s="38"/>
      <c r="C180" s="226" t="s">
        <v>242</v>
      </c>
      <c r="D180" s="226" t="s">
        <v>158</v>
      </c>
      <c r="E180" s="227" t="s">
        <v>1081</v>
      </c>
      <c r="F180" s="228" t="s">
        <v>1082</v>
      </c>
      <c r="G180" s="229" t="s">
        <v>161</v>
      </c>
      <c r="H180" s="230">
        <v>990</v>
      </c>
      <c r="I180" s="231"/>
      <c r="J180" s="232">
        <f>ROUND(I180*H180,0)</f>
        <v>0</v>
      </c>
      <c r="K180" s="233"/>
      <c r="L180" s="43"/>
      <c r="M180" s="234" t="s">
        <v>1</v>
      </c>
      <c r="N180" s="235" t="s">
        <v>42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162</v>
      </c>
      <c r="AT180" s="238" t="s">
        <v>158</v>
      </c>
      <c r="AU180" s="238" t="s">
        <v>85</v>
      </c>
      <c r="AY180" s="16" t="s">
        <v>156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</v>
      </c>
      <c r="BK180" s="239">
        <f>ROUND(I180*H180,0)</f>
        <v>0</v>
      </c>
      <c r="BL180" s="16" t="s">
        <v>162</v>
      </c>
      <c r="BM180" s="238" t="s">
        <v>1211</v>
      </c>
    </row>
    <row r="181" s="2" customFormat="1" ht="33" customHeight="1">
      <c r="A181" s="37"/>
      <c r="B181" s="38"/>
      <c r="C181" s="226" t="s">
        <v>248</v>
      </c>
      <c r="D181" s="226" t="s">
        <v>158</v>
      </c>
      <c r="E181" s="227" t="s">
        <v>1212</v>
      </c>
      <c r="F181" s="228" t="s">
        <v>1213</v>
      </c>
      <c r="G181" s="229" t="s">
        <v>161</v>
      </c>
      <c r="H181" s="230">
        <v>990</v>
      </c>
      <c r="I181" s="231"/>
      <c r="J181" s="232">
        <f>ROUND(I181*H181,0)</f>
        <v>0</v>
      </c>
      <c r="K181" s="233"/>
      <c r="L181" s="43"/>
      <c r="M181" s="234" t="s">
        <v>1</v>
      </c>
      <c r="N181" s="235" t="s">
        <v>42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162</v>
      </c>
      <c r="AT181" s="238" t="s">
        <v>158</v>
      </c>
      <c r="AU181" s="238" t="s">
        <v>85</v>
      </c>
      <c r="AY181" s="16" t="s">
        <v>156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</v>
      </c>
      <c r="BK181" s="239">
        <f>ROUND(I181*H181,0)</f>
        <v>0</v>
      </c>
      <c r="BL181" s="16" t="s">
        <v>162</v>
      </c>
      <c r="BM181" s="238" t="s">
        <v>1214</v>
      </c>
    </row>
    <row r="182" s="13" customFormat="1">
      <c r="A182" s="13"/>
      <c r="B182" s="240"/>
      <c r="C182" s="241"/>
      <c r="D182" s="242" t="s">
        <v>167</v>
      </c>
      <c r="E182" s="243" t="s">
        <v>1</v>
      </c>
      <c r="F182" s="244" t="s">
        <v>1167</v>
      </c>
      <c r="G182" s="241"/>
      <c r="H182" s="245">
        <v>990</v>
      </c>
      <c r="I182" s="246"/>
      <c r="J182" s="241"/>
      <c r="K182" s="241"/>
      <c r="L182" s="247"/>
      <c r="M182" s="248"/>
      <c r="N182" s="249"/>
      <c r="O182" s="249"/>
      <c r="P182" s="249"/>
      <c r="Q182" s="249"/>
      <c r="R182" s="249"/>
      <c r="S182" s="249"/>
      <c r="T182" s="25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1" t="s">
        <v>167</v>
      </c>
      <c r="AU182" s="251" t="s">
        <v>85</v>
      </c>
      <c r="AV182" s="13" t="s">
        <v>85</v>
      </c>
      <c r="AW182" s="13" t="s">
        <v>32</v>
      </c>
      <c r="AX182" s="13" t="s">
        <v>77</v>
      </c>
      <c r="AY182" s="251" t="s">
        <v>156</v>
      </c>
    </row>
    <row r="183" s="12" customFormat="1" ht="22.8" customHeight="1">
      <c r="A183" s="12"/>
      <c r="B183" s="210"/>
      <c r="C183" s="211"/>
      <c r="D183" s="212" t="s">
        <v>76</v>
      </c>
      <c r="E183" s="224" t="s">
        <v>183</v>
      </c>
      <c r="F183" s="224" t="s">
        <v>446</v>
      </c>
      <c r="G183" s="211"/>
      <c r="H183" s="211"/>
      <c r="I183" s="214"/>
      <c r="J183" s="225">
        <f>BK183</f>
        <v>0</v>
      </c>
      <c r="K183" s="211"/>
      <c r="L183" s="216"/>
      <c r="M183" s="217"/>
      <c r="N183" s="218"/>
      <c r="O183" s="218"/>
      <c r="P183" s="219">
        <f>SUM(P184:P185)</f>
        <v>0</v>
      </c>
      <c r="Q183" s="218"/>
      <c r="R183" s="219">
        <f>SUM(R184:R185)</f>
        <v>5.0163502500000003</v>
      </c>
      <c r="S183" s="218"/>
      <c r="T183" s="220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1" t="s">
        <v>8</v>
      </c>
      <c r="AT183" s="222" t="s">
        <v>76</v>
      </c>
      <c r="AU183" s="222" t="s">
        <v>8</v>
      </c>
      <c r="AY183" s="221" t="s">
        <v>156</v>
      </c>
      <c r="BK183" s="223">
        <f>SUM(BK184:BK185)</f>
        <v>0</v>
      </c>
    </row>
    <row r="184" s="2" customFormat="1" ht="24.15" customHeight="1">
      <c r="A184" s="37"/>
      <c r="B184" s="38"/>
      <c r="C184" s="226" t="s">
        <v>252</v>
      </c>
      <c r="D184" s="226" t="s">
        <v>158</v>
      </c>
      <c r="E184" s="227" t="s">
        <v>1215</v>
      </c>
      <c r="F184" s="228" t="s">
        <v>1216</v>
      </c>
      <c r="G184" s="229" t="s">
        <v>161</v>
      </c>
      <c r="H184" s="230">
        <v>20.925000000000001</v>
      </c>
      <c r="I184" s="231"/>
      <c r="J184" s="232">
        <f>ROUND(I184*H184,0)</f>
        <v>0</v>
      </c>
      <c r="K184" s="233"/>
      <c r="L184" s="43"/>
      <c r="M184" s="234" t="s">
        <v>1</v>
      </c>
      <c r="N184" s="235" t="s">
        <v>42</v>
      </c>
      <c r="O184" s="90"/>
      <c r="P184" s="236">
        <f>O184*H184</f>
        <v>0</v>
      </c>
      <c r="Q184" s="236">
        <v>0.23973</v>
      </c>
      <c r="R184" s="236">
        <f>Q184*H184</f>
        <v>5.0163502500000003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162</v>
      </c>
      <c r="AT184" s="238" t="s">
        <v>158</v>
      </c>
      <c r="AU184" s="238" t="s">
        <v>85</v>
      </c>
      <c r="AY184" s="16" t="s">
        <v>156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</v>
      </c>
      <c r="BK184" s="239">
        <f>ROUND(I184*H184,0)</f>
        <v>0</v>
      </c>
      <c r="BL184" s="16" t="s">
        <v>162</v>
      </c>
      <c r="BM184" s="238" t="s">
        <v>1217</v>
      </c>
    </row>
    <row r="185" s="13" customFormat="1">
      <c r="A185" s="13"/>
      <c r="B185" s="240"/>
      <c r="C185" s="241"/>
      <c r="D185" s="242" t="s">
        <v>167</v>
      </c>
      <c r="E185" s="243" t="s">
        <v>1</v>
      </c>
      <c r="F185" s="244" t="s">
        <v>1218</v>
      </c>
      <c r="G185" s="241"/>
      <c r="H185" s="245">
        <v>20.925000000000001</v>
      </c>
      <c r="I185" s="246"/>
      <c r="J185" s="241"/>
      <c r="K185" s="241"/>
      <c r="L185" s="247"/>
      <c r="M185" s="248"/>
      <c r="N185" s="249"/>
      <c r="O185" s="249"/>
      <c r="P185" s="249"/>
      <c r="Q185" s="249"/>
      <c r="R185" s="249"/>
      <c r="S185" s="249"/>
      <c r="T185" s="25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167</v>
      </c>
      <c r="AU185" s="251" t="s">
        <v>85</v>
      </c>
      <c r="AV185" s="13" t="s">
        <v>85</v>
      </c>
      <c r="AW185" s="13" t="s">
        <v>32</v>
      </c>
      <c r="AX185" s="13" t="s">
        <v>77</v>
      </c>
      <c r="AY185" s="251" t="s">
        <v>156</v>
      </c>
    </row>
    <row r="186" s="12" customFormat="1" ht="22.8" customHeight="1">
      <c r="A186" s="12"/>
      <c r="B186" s="210"/>
      <c r="C186" s="211"/>
      <c r="D186" s="212" t="s">
        <v>76</v>
      </c>
      <c r="E186" s="224" t="s">
        <v>194</v>
      </c>
      <c r="F186" s="224" t="s">
        <v>949</v>
      </c>
      <c r="G186" s="211"/>
      <c r="H186" s="211"/>
      <c r="I186" s="214"/>
      <c r="J186" s="225">
        <f>BK186</f>
        <v>0</v>
      </c>
      <c r="K186" s="211"/>
      <c r="L186" s="216"/>
      <c r="M186" s="217"/>
      <c r="N186" s="218"/>
      <c r="O186" s="218"/>
      <c r="P186" s="219">
        <f>SUM(P187:P189)</f>
        <v>0</v>
      </c>
      <c r="Q186" s="218"/>
      <c r="R186" s="219">
        <f>SUM(R187:R189)</f>
        <v>0.0090000000000000011</v>
      </c>
      <c r="S186" s="218"/>
      <c r="T186" s="220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8</v>
      </c>
      <c r="AT186" s="222" t="s">
        <v>76</v>
      </c>
      <c r="AU186" s="222" t="s">
        <v>8</v>
      </c>
      <c r="AY186" s="221" t="s">
        <v>156</v>
      </c>
      <c r="BK186" s="223">
        <f>SUM(BK187:BK189)</f>
        <v>0</v>
      </c>
    </row>
    <row r="187" s="2" customFormat="1" ht="37.8" customHeight="1">
      <c r="A187" s="37"/>
      <c r="B187" s="38"/>
      <c r="C187" s="226" t="s">
        <v>257</v>
      </c>
      <c r="D187" s="226" t="s">
        <v>158</v>
      </c>
      <c r="E187" s="227" t="s">
        <v>1219</v>
      </c>
      <c r="F187" s="228" t="s">
        <v>1220</v>
      </c>
      <c r="G187" s="229" t="s">
        <v>372</v>
      </c>
      <c r="H187" s="230">
        <v>6</v>
      </c>
      <c r="I187" s="231"/>
      <c r="J187" s="232">
        <f>ROUND(I187*H187,0)</f>
        <v>0</v>
      </c>
      <c r="K187" s="233"/>
      <c r="L187" s="43"/>
      <c r="M187" s="234" t="s">
        <v>1</v>
      </c>
      <c r="N187" s="235" t="s">
        <v>42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162</v>
      </c>
      <c r="AT187" s="238" t="s">
        <v>158</v>
      </c>
      <c r="AU187" s="238" t="s">
        <v>85</v>
      </c>
      <c r="AY187" s="16" t="s">
        <v>156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</v>
      </c>
      <c r="BK187" s="239">
        <f>ROUND(I187*H187,0)</f>
        <v>0</v>
      </c>
      <c r="BL187" s="16" t="s">
        <v>162</v>
      </c>
      <c r="BM187" s="238" t="s">
        <v>1221</v>
      </c>
    </row>
    <row r="188" s="13" customFormat="1">
      <c r="A188" s="13"/>
      <c r="B188" s="240"/>
      <c r="C188" s="241"/>
      <c r="D188" s="242" t="s">
        <v>167</v>
      </c>
      <c r="E188" s="243" t="s">
        <v>1</v>
      </c>
      <c r="F188" s="244" t="s">
        <v>1222</v>
      </c>
      <c r="G188" s="241"/>
      <c r="H188" s="245">
        <v>6</v>
      </c>
      <c r="I188" s="246"/>
      <c r="J188" s="241"/>
      <c r="K188" s="241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167</v>
      </c>
      <c r="AU188" s="251" t="s">
        <v>85</v>
      </c>
      <c r="AV188" s="13" t="s">
        <v>85</v>
      </c>
      <c r="AW188" s="13" t="s">
        <v>32</v>
      </c>
      <c r="AX188" s="13" t="s">
        <v>77</v>
      </c>
      <c r="AY188" s="251" t="s">
        <v>156</v>
      </c>
    </row>
    <row r="189" s="2" customFormat="1" ht="24.15" customHeight="1">
      <c r="A189" s="37"/>
      <c r="B189" s="38"/>
      <c r="C189" s="255" t="s">
        <v>7</v>
      </c>
      <c r="D189" s="255" t="s">
        <v>356</v>
      </c>
      <c r="E189" s="256" t="s">
        <v>1223</v>
      </c>
      <c r="F189" s="257" t="s">
        <v>1224</v>
      </c>
      <c r="G189" s="258" t="s">
        <v>372</v>
      </c>
      <c r="H189" s="259">
        <v>6</v>
      </c>
      <c r="I189" s="260"/>
      <c r="J189" s="261">
        <f>ROUND(I189*H189,0)</f>
        <v>0</v>
      </c>
      <c r="K189" s="262"/>
      <c r="L189" s="263"/>
      <c r="M189" s="264" t="s">
        <v>1</v>
      </c>
      <c r="N189" s="265" t="s">
        <v>42</v>
      </c>
      <c r="O189" s="90"/>
      <c r="P189" s="236">
        <f>O189*H189</f>
        <v>0</v>
      </c>
      <c r="Q189" s="236">
        <v>0.0015</v>
      </c>
      <c r="R189" s="236">
        <f>Q189*H189</f>
        <v>0.0090000000000000011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194</v>
      </c>
      <c r="AT189" s="238" t="s">
        <v>356</v>
      </c>
      <c r="AU189" s="238" t="s">
        <v>85</v>
      </c>
      <c r="AY189" s="16" t="s">
        <v>156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</v>
      </c>
      <c r="BK189" s="239">
        <f>ROUND(I189*H189,0)</f>
        <v>0</v>
      </c>
      <c r="BL189" s="16" t="s">
        <v>162</v>
      </c>
      <c r="BM189" s="238" t="s">
        <v>1225</v>
      </c>
    </row>
    <row r="190" s="12" customFormat="1" ht="22.8" customHeight="1">
      <c r="A190" s="12"/>
      <c r="B190" s="210"/>
      <c r="C190" s="211"/>
      <c r="D190" s="212" t="s">
        <v>76</v>
      </c>
      <c r="E190" s="224" t="s">
        <v>192</v>
      </c>
      <c r="F190" s="224" t="s">
        <v>193</v>
      </c>
      <c r="G190" s="211"/>
      <c r="H190" s="211"/>
      <c r="I190" s="214"/>
      <c r="J190" s="225">
        <f>BK190</f>
        <v>0</v>
      </c>
      <c r="K190" s="211"/>
      <c r="L190" s="216"/>
      <c r="M190" s="217"/>
      <c r="N190" s="218"/>
      <c r="O190" s="218"/>
      <c r="P190" s="219">
        <f>SUM(P191:P220)</f>
        <v>0</v>
      </c>
      <c r="Q190" s="218"/>
      <c r="R190" s="219">
        <f>SUM(R191:R220)</f>
        <v>109.39097959999998</v>
      </c>
      <c r="S190" s="218"/>
      <c r="T190" s="220">
        <f>SUM(T191:T220)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1" t="s">
        <v>8</v>
      </c>
      <c r="AT190" s="222" t="s">
        <v>76</v>
      </c>
      <c r="AU190" s="222" t="s">
        <v>8</v>
      </c>
      <c r="AY190" s="221" t="s">
        <v>156</v>
      </c>
      <c r="BK190" s="223">
        <f>SUM(BK191:BK220)</f>
        <v>0</v>
      </c>
    </row>
    <row r="191" s="2" customFormat="1" ht="33" customHeight="1">
      <c r="A191" s="37"/>
      <c r="B191" s="38"/>
      <c r="C191" s="226" t="s">
        <v>264</v>
      </c>
      <c r="D191" s="226" t="s">
        <v>158</v>
      </c>
      <c r="E191" s="227" t="s">
        <v>1226</v>
      </c>
      <c r="F191" s="228" t="s">
        <v>1227</v>
      </c>
      <c r="G191" s="229" t="s">
        <v>286</v>
      </c>
      <c r="H191" s="230">
        <v>45</v>
      </c>
      <c r="I191" s="231"/>
      <c r="J191" s="232">
        <f>ROUND(I191*H191,0)</f>
        <v>0</v>
      </c>
      <c r="K191" s="233"/>
      <c r="L191" s="43"/>
      <c r="M191" s="234" t="s">
        <v>1</v>
      </c>
      <c r="N191" s="235" t="s">
        <v>42</v>
      </c>
      <c r="O191" s="90"/>
      <c r="P191" s="236">
        <f>O191*H191</f>
        <v>0</v>
      </c>
      <c r="Q191" s="236">
        <v>0.15540000000000001</v>
      </c>
      <c r="R191" s="236">
        <f>Q191*H191</f>
        <v>6.9930000000000003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162</v>
      </c>
      <c r="AT191" s="238" t="s">
        <v>158</v>
      </c>
      <c r="AU191" s="238" t="s">
        <v>85</v>
      </c>
      <c r="AY191" s="16" t="s">
        <v>156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</v>
      </c>
      <c r="BK191" s="239">
        <f>ROUND(I191*H191,0)</f>
        <v>0</v>
      </c>
      <c r="BL191" s="16" t="s">
        <v>162</v>
      </c>
      <c r="BM191" s="238" t="s">
        <v>1228</v>
      </c>
    </row>
    <row r="192" s="13" customFormat="1">
      <c r="A192" s="13"/>
      <c r="B192" s="240"/>
      <c r="C192" s="241"/>
      <c r="D192" s="242" t="s">
        <v>167</v>
      </c>
      <c r="E192" s="243" t="s">
        <v>1</v>
      </c>
      <c r="F192" s="244" t="s">
        <v>1229</v>
      </c>
      <c r="G192" s="241"/>
      <c r="H192" s="245">
        <v>45</v>
      </c>
      <c r="I192" s="246"/>
      <c r="J192" s="241"/>
      <c r="K192" s="241"/>
      <c r="L192" s="247"/>
      <c r="M192" s="248"/>
      <c r="N192" s="249"/>
      <c r="O192" s="249"/>
      <c r="P192" s="249"/>
      <c r="Q192" s="249"/>
      <c r="R192" s="249"/>
      <c r="S192" s="249"/>
      <c r="T192" s="25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1" t="s">
        <v>167</v>
      </c>
      <c r="AU192" s="251" t="s">
        <v>85</v>
      </c>
      <c r="AV192" s="13" t="s">
        <v>85</v>
      </c>
      <c r="AW192" s="13" t="s">
        <v>32</v>
      </c>
      <c r="AX192" s="13" t="s">
        <v>77</v>
      </c>
      <c r="AY192" s="251" t="s">
        <v>156</v>
      </c>
    </row>
    <row r="193" s="2" customFormat="1" ht="16.5" customHeight="1">
      <c r="A193" s="37"/>
      <c r="B193" s="38"/>
      <c r="C193" s="255" t="s">
        <v>269</v>
      </c>
      <c r="D193" s="255" t="s">
        <v>356</v>
      </c>
      <c r="E193" s="256" t="s">
        <v>1230</v>
      </c>
      <c r="F193" s="257" t="s">
        <v>1231</v>
      </c>
      <c r="G193" s="258" t="s">
        <v>286</v>
      </c>
      <c r="H193" s="259">
        <v>45.899999999999999</v>
      </c>
      <c r="I193" s="260"/>
      <c r="J193" s="261">
        <f>ROUND(I193*H193,0)</f>
        <v>0</v>
      </c>
      <c r="K193" s="262"/>
      <c r="L193" s="263"/>
      <c r="M193" s="264" t="s">
        <v>1</v>
      </c>
      <c r="N193" s="265" t="s">
        <v>42</v>
      </c>
      <c r="O193" s="90"/>
      <c r="P193" s="236">
        <f>O193*H193</f>
        <v>0</v>
      </c>
      <c r="Q193" s="236">
        <v>0.10199999999999999</v>
      </c>
      <c r="R193" s="236">
        <f>Q193*H193</f>
        <v>4.6818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194</v>
      </c>
      <c r="AT193" s="238" t="s">
        <v>356</v>
      </c>
      <c r="AU193" s="238" t="s">
        <v>85</v>
      </c>
      <c r="AY193" s="16" t="s">
        <v>156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</v>
      </c>
      <c r="BK193" s="239">
        <f>ROUND(I193*H193,0)</f>
        <v>0</v>
      </c>
      <c r="BL193" s="16" t="s">
        <v>162</v>
      </c>
      <c r="BM193" s="238" t="s">
        <v>1232</v>
      </c>
    </row>
    <row r="194" s="13" customFormat="1">
      <c r="A194" s="13"/>
      <c r="B194" s="240"/>
      <c r="C194" s="241"/>
      <c r="D194" s="242" t="s">
        <v>167</v>
      </c>
      <c r="E194" s="243" t="s">
        <v>1</v>
      </c>
      <c r="F194" s="244" t="s">
        <v>579</v>
      </c>
      <c r="G194" s="241"/>
      <c r="H194" s="245">
        <v>45</v>
      </c>
      <c r="I194" s="246"/>
      <c r="J194" s="241"/>
      <c r="K194" s="241"/>
      <c r="L194" s="247"/>
      <c r="M194" s="248"/>
      <c r="N194" s="249"/>
      <c r="O194" s="249"/>
      <c r="P194" s="249"/>
      <c r="Q194" s="249"/>
      <c r="R194" s="249"/>
      <c r="S194" s="249"/>
      <c r="T194" s="25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1" t="s">
        <v>167</v>
      </c>
      <c r="AU194" s="251" t="s">
        <v>85</v>
      </c>
      <c r="AV194" s="13" t="s">
        <v>85</v>
      </c>
      <c r="AW194" s="13" t="s">
        <v>32</v>
      </c>
      <c r="AX194" s="13" t="s">
        <v>8</v>
      </c>
      <c r="AY194" s="251" t="s">
        <v>156</v>
      </c>
    </row>
    <row r="195" s="13" customFormat="1">
      <c r="A195" s="13"/>
      <c r="B195" s="240"/>
      <c r="C195" s="241"/>
      <c r="D195" s="242" t="s">
        <v>167</v>
      </c>
      <c r="E195" s="241"/>
      <c r="F195" s="244" t="s">
        <v>1233</v>
      </c>
      <c r="G195" s="241"/>
      <c r="H195" s="245">
        <v>45.899999999999999</v>
      </c>
      <c r="I195" s="246"/>
      <c r="J195" s="241"/>
      <c r="K195" s="241"/>
      <c r="L195" s="247"/>
      <c r="M195" s="248"/>
      <c r="N195" s="249"/>
      <c r="O195" s="249"/>
      <c r="P195" s="249"/>
      <c r="Q195" s="249"/>
      <c r="R195" s="249"/>
      <c r="S195" s="249"/>
      <c r="T195" s="25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1" t="s">
        <v>167</v>
      </c>
      <c r="AU195" s="251" t="s">
        <v>85</v>
      </c>
      <c r="AV195" s="13" t="s">
        <v>85</v>
      </c>
      <c r="AW195" s="13" t="s">
        <v>4</v>
      </c>
      <c r="AX195" s="13" t="s">
        <v>8</v>
      </c>
      <c r="AY195" s="251" t="s">
        <v>156</v>
      </c>
    </row>
    <row r="196" s="2" customFormat="1" ht="24.15" customHeight="1">
      <c r="A196" s="37"/>
      <c r="B196" s="38"/>
      <c r="C196" s="226" t="s">
        <v>277</v>
      </c>
      <c r="D196" s="226" t="s">
        <v>158</v>
      </c>
      <c r="E196" s="227" t="s">
        <v>1234</v>
      </c>
      <c r="F196" s="228" t="s">
        <v>1235</v>
      </c>
      <c r="G196" s="229" t="s">
        <v>286</v>
      </c>
      <c r="H196" s="230">
        <v>260</v>
      </c>
      <c r="I196" s="231"/>
      <c r="J196" s="232">
        <f>ROUND(I196*H196,0)</f>
        <v>0</v>
      </c>
      <c r="K196" s="233"/>
      <c r="L196" s="43"/>
      <c r="M196" s="234" t="s">
        <v>1</v>
      </c>
      <c r="N196" s="235" t="s">
        <v>42</v>
      </c>
      <c r="O196" s="90"/>
      <c r="P196" s="236">
        <f>O196*H196</f>
        <v>0</v>
      </c>
      <c r="Q196" s="236">
        <v>0.12095</v>
      </c>
      <c r="R196" s="236">
        <f>Q196*H196</f>
        <v>31.446999999999999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162</v>
      </c>
      <c r="AT196" s="238" t="s">
        <v>158</v>
      </c>
      <c r="AU196" s="238" t="s">
        <v>85</v>
      </c>
      <c r="AY196" s="16" t="s">
        <v>156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</v>
      </c>
      <c r="BK196" s="239">
        <f>ROUND(I196*H196,0)</f>
        <v>0</v>
      </c>
      <c r="BL196" s="16" t="s">
        <v>162</v>
      </c>
      <c r="BM196" s="238" t="s">
        <v>1236</v>
      </c>
    </row>
    <row r="197" s="13" customFormat="1">
      <c r="A197" s="13"/>
      <c r="B197" s="240"/>
      <c r="C197" s="241"/>
      <c r="D197" s="242" t="s">
        <v>167</v>
      </c>
      <c r="E197" s="243" t="s">
        <v>1</v>
      </c>
      <c r="F197" s="244" t="s">
        <v>1237</v>
      </c>
      <c r="G197" s="241"/>
      <c r="H197" s="245">
        <v>260</v>
      </c>
      <c r="I197" s="246"/>
      <c r="J197" s="241"/>
      <c r="K197" s="241"/>
      <c r="L197" s="247"/>
      <c r="M197" s="248"/>
      <c r="N197" s="249"/>
      <c r="O197" s="249"/>
      <c r="P197" s="249"/>
      <c r="Q197" s="249"/>
      <c r="R197" s="249"/>
      <c r="S197" s="249"/>
      <c r="T197" s="25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167</v>
      </c>
      <c r="AU197" s="251" t="s">
        <v>85</v>
      </c>
      <c r="AV197" s="13" t="s">
        <v>85</v>
      </c>
      <c r="AW197" s="13" t="s">
        <v>32</v>
      </c>
      <c r="AX197" s="13" t="s">
        <v>77</v>
      </c>
      <c r="AY197" s="251" t="s">
        <v>156</v>
      </c>
    </row>
    <row r="198" s="2" customFormat="1" ht="24.15" customHeight="1">
      <c r="A198" s="37"/>
      <c r="B198" s="38"/>
      <c r="C198" s="255" t="s">
        <v>283</v>
      </c>
      <c r="D198" s="255" t="s">
        <v>356</v>
      </c>
      <c r="E198" s="256" t="s">
        <v>1238</v>
      </c>
      <c r="F198" s="257" t="s">
        <v>1239</v>
      </c>
      <c r="G198" s="258" t="s">
        <v>161</v>
      </c>
      <c r="H198" s="259">
        <v>26.780000000000001</v>
      </c>
      <c r="I198" s="260"/>
      <c r="J198" s="261">
        <f>ROUND(I198*H198,0)</f>
        <v>0</v>
      </c>
      <c r="K198" s="262"/>
      <c r="L198" s="263"/>
      <c r="M198" s="264" t="s">
        <v>1</v>
      </c>
      <c r="N198" s="265" t="s">
        <v>42</v>
      </c>
      <c r="O198" s="90"/>
      <c r="P198" s="236">
        <f>O198*H198</f>
        <v>0</v>
      </c>
      <c r="Q198" s="236">
        <v>0.17599999999999999</v>
      </c>
      <c r="R198" s="236">
        <f>Q198*H198</f>
        <v>4.7132800000000001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194</v>
      </c>
      <c r="AT198" s="238" t="s">
        <v>356</v>
      </c>
      <c r="AU198" s="238" t="s">
        <v>85</v>
      </c>
      <c r="AY198" s="16" t="s">
        <v>156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</v>
      </c>
      <c r="BK198" s="239">
        <f>ROUND(I198*H198,0)</f>
        <v>0</v>
      </c>
      <c r="BL198" s="16" t="s">
        <v>162</v>
      </c>
      <c r="BM198" s="238" t="s">
        <v>1240</v>
      </c>
    </row>
    <row r="199" s="13" customFormat="1">
      <c r="A199" s="13"/>
      <c r="B199" s="240"/>
      <c r="C199" s="241"/>
      <c r="D199" s="242" t="s">
        <v>167</v>
      </c>
      <c r="E199" s="243" t="s">
        <v>1</v>
      </c>
      <c r="F199" s="244" t="s">
        <v>1241</v>
      </c>
      <c r="G199" s="241"/>
      <c r="H199" s="245">
        <v>26</v>
      </c>
      <c r="I199" s="246"/>
      <c r="J199" s="241"/>
      <c r="K199" s="241"/>
      <c r="L199" s="247"/>
      <c r="M199" s="248"/>
      <c r="N199" s="249"/>
      <c r="O199" s="249"/>
      <c r="P199" s="249"/>
      <c r="Q199" s="249"/>
      <c r="R199" s="249"/>
      <c r="S199" s="249"/>
      <c r="T199" s="25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167</v>
      </c>
      <c r="AU199" s="251" t="s">
        <v>85</v>
      </c>
      <c r="AV199" s="13" t="s">
        <v>85</v>
      </c>
      <c r="AW199" s="13" t="s">
        <v>32</v>
      </c>
      <c r="AX199" s="13" t="s">
        <v>77</v>
      </c>
      <c r="AY199" s="251" t="s">
        <v>156</v>
      </c>
    </row>
    <row r="200" s="13" customFormat="1">
      <c r="A200" s="13"/>
      <c r="B200" s="240"/>
      <c r="C200" s="241"/>
      <c r="D200" s="242" t="s">
        <v>167</v>
      </c>
      <c r="E200" s="241"/>
      <c r="F200" s="244" t="s">
        <v>1242</v>
      </c>
      <c r="G200" s="241"/>
      <c r="H200" s="245">
        <v>26.780000000000001</v>
      </c>
      <c r="I200" s="246"/>
      <c r="J200" s="241"/>
      <c r="K200" s="241"/>
      <c r="L200" s="247"/>
      <c r="M200" s="248"/>
      <c r="N200" s="249"/>
      <c r="O200" s="249"/>
      <c r="P200" s="249"/>
      <c r="Q200" s="249"/>
      <c r="R200" s="249"/>
      <c r="S200" s="249"/>
      <c r="T200" s="25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1" t="s">
        <v>167</v>
      </c>
      <c r="AU200" s="251" t="s">
        <v>85</v>
      </c>
      <c r="AV200" s="13" t="s">
        <v>85</v>
      </c>
      <c r="AW200" s="13" t="s">
        <v>4</v>
      </c>
      <c r="AX200" s="13" t="s">
        <v>8</v>
      </c>
      <c r="AY200" s="251" t="s">
        <v>156</v>
      </c>
    </row>
    <row r="201" s="2" customFormat="1" ht="33" customHeight="1">
      <c r="A201" s="37"/>
      <c r="B201" s="38"/>
      <c r="C201" s="226" t="s">
        <v>288</v>
      </c>
      <c r="D201" s="226" t="s">
        <v>158</v>
      </c>
      <c r="E201" s="227" t="s">
        <v>1243</v>
      </c>
      <c r="F201" s="228" t="s">
        <v>1244</v>
      </c>
      <c r="G201" s="229" t="s">
        <v>286</v>
      </c>
      <c r="H201" s="230">
        <v>180</v>
      </c>
      <c r="I201" s="231"/>
      <c r="J201" s="232">
        <f>ROUND(I201*H201,0)</f>
        <v>0</v>
      </c>
      <c r="K201" s="233"/>
      <c r="L201" s="43"/>
      <c r="M201" s="234" t="s">
        <v>1</v>
      </c>
      <c r="N201" s="235" t="s">
        <v>42</v>
      </c>
      <c r="O201" s="90"/>
      <c r="P201" s="236">
        <f>O201*H201</f>
        <v>0</v>
      </c>
      <c r="Q201" s="236">
        <v>0.1295</v>
      </c>
      <c r="R201" s="236">
        <f>Q201*H201</f>
        <v>23.310000000000002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162</v>
      </c>
      <c r="AT201" s="238" t="s">
        <v>158</v>
      </c>
      <c r="AU201" s="238" t="s">
        <v>85</v>
      </c>
      <c r="AY201" s="16" t="s">
        <v>156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</v>
      </c>
      <c r="BK201" s="239">
        <f>ROUND(I201*H201,0)</f>
        <v>0</v>
      </c>
      <c r="BL201" s="16" t="s">
        <v>162</v>
      </c>
      <c r="BM201" s="238" t="s">
        <v>1245</v>
      </c>
    </row>
    <row r="202" s="13" customFormat="1">
      <c r="A202" s="13"/>
      <c r="B202" s="240"/>
      <c r="C202" s="241"/>
      <c r="D202" s="242" t="s">
        <v>167</v>
      </c>
      <c r="E202" s="243" t="s">
        <v>1</v>
      </c>
      <c r="F202" s="244" t="s">
        <v>1246</v>
      </c>
      <c r="G202" s="241"/>
      <c r="H202" s="245">
        <v>89</v>
      </c>
      <c r="I202" s="246"/>
      <c r="J202" s="241"/>
      <c r="K202" s="241"/>
      <c r="L202" s="247"/>
      <c r="M202" s="248"/>
      <c r="N202" s="249"/>
      <c r="O202" s="249"/>
      <c r="P202" s="249"/>
      <c r="Q202" s="249"/>
      <c r="R202" s="249"/>
      <c r="S202" s="249"/>
      <c r="T202" s="25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1" t="s">
        <v>167</v>
      </c>
      <c r="AU202" s="251" t="s">
        <v>85</v>
      </c>
      <c r="AV202" s="13" t="s">
        <v>85</v>
      </c>
      <c r="AW202" s="13" t="s">
        <v>32</v>
      </c>
      <c r="AX202" s="13" t="s">
        <v>77</v>
      </c>
      <c r="AY202" s="251" t="s">
        <v>156</v>
      </c>
    </row>
    <row r="203" s="13" customFormat="1">
      <c r="A203" s="13"/>
      <c r="B203" s="240"/>
      <c r="C203" s="241"/>
      <c r="D203" s="242" t="s">
        <v>167</v>
      </c>
      <c r="E203" s="243" t="s">
        <v>1</v>
      </c>
      <c r="F203" s="244" t="s">
        <v>1247</v>
      </c>
      <c r="G203" s="241"/>
      <c r="H203" s="245">
        <v>91</v>
      </c>
      <c r="I203" s="246"/>
      <c r="J203" s="241"/>
      <c r="K203" s="241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167</v>
      </c>
      <c r="AU203" s="251" t="s">
        <v>85</v>
      </c>
      <c r="AV203" s="13" t="s">
        <v>85</v>
      </c>
      <c r="AW203" s="13" t="s">
        <v>32</v>
      </c>
      <c r="AX203" s="13" t="s">
        <v>77</v>
      </c>
      <c r="AY203" s="251" t="s">
        <v>156</v>
      </c>
    </row>
    <row r="204" s="2" customFormat="1" ht="16.5" customHeight="1">
      <c r="A204" s="37"/>
      <c r="B204" s="38"/>
      <c r="C204" s="255" t="s">
        <v>293</v>
      </c>
      <c r="D204" s="255" t="s">
        <v>356</v>
      </c>
      <c r="E204" s="256" t="s">
        <v>1248</v>
      </c>
      <c r="F204" s="257" t="s">
        <v>1249</v>
      </c>
      <c r="G204" s="258" t="s">
        <v>286</v>
      </c>
      <c r="H204" s="259">
        <v>90.780000000000001</v>
      </c>
      <c r="I204" s="260"/>
      <c r="J204" s="261">
        <f>ROUND(I204*H204,0)</f>
        <v>0</v>
      </c>
      <c r="K204" s="262"/>
      <c r="L204" s="263"/>
      <c r="M204" s="264" t="s">
        <v>1</v>
      </c>
      <c r="N204" s="265" t="s">
        <v>42</v>
      </c>
      <c r="O204" s="90"/>
      <c r="P204" s="236">
        <f>O204*H204</f>
        <v>0</v>
      </c>
      <c r="Q204" s="236">
        <v>0.044999999999999998</v>
      </c>
      <c r="R204" s="236">
        <f>Q204*H204</f>
        <v>4.0850999999999997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194</v>
      </c>
      <c r="AT204" s="238" t="s">
        <v>356</v>
      </c>
      <c r="AU204" s="238" t="s">
        <v>85</v>
      </c>
      <c r="AY204" s="16" t="s">
        <v>156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</v>
      </c>
      <c r="BK204" s="239">
        <f>ROUND(I204*H204,0)</f>
        <v>0</v>
      </c>
      <c r="BL204" s="16" t="s">
        <v>162</v>
      </c>
      <c r="BM204" s="238" t="s">
        <v>1250</v>
      </c>
    </row>
    <row r="205" s="13" customFormat="1">
      <c r="A205" s="13"/>
      <c r="B205" s="240"/>
      <c r="C205" s="241"/>
      <c r="D205" s="242" t="s">
        <v>167</v>
      </c>
      <c r="E205" s="243" t="s">
        <v>1</v>
      </c>
      <c r="F205" s="244" t="s">
        <v>1251</v>
      </c>
      <c r="G205" s="241"/>
      <c r="H205" s="245">
        <v>89</v>
      </c>
      <c r="I205" s="246"/>
      <c r="J205" s="241"/>
      <c r="K205" s="241"/>
      <c r="L205" s="247"/>
      <c r="M205" s="248"/>
      <c r="N205" s="249"/>
      <c r="O205" s="249"/>
      <c r="P205" s="249"/>
      <c r="Q205" s="249"/>
      <c r="R205" s="249"/>
      <c r="S205" s="249"/>
      <c r="T205" s="25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1" t="s">
        <v>167</v>
      </c>
      <c r="AU205" s="251" t="s">
        <v>85</v>
      </c>
      <c r="AV205" s="13" t="s">
        <v>85</v>
      </c>
      <c r="AW205" s="13" t="s">
        <v>32</v>
      </c>
      <c r="AX205" s="13" t="s">
        <v>8</v>
      </c>
      <c r="AY205" s="251" t="s">
        <v>156</v>
      </c>
    </row>
    <row r="206" s="13" customFormat="1">
      <c r="A206" s="13"/>
      <c r="B206" s="240"/>
      <c r="C206" s="241"/>
      <c r="D206" s="242" t="s">
        <v>167</v>
      </c>
      <c r="E206" s="241"/>
      <c r="F206" s="244" t="s">
        <v>1252</v>
      </c>
      <c r="G206" s="241"/>
      <c r="H206" s="245">
        <v>90.780000000000001</v>
      </c>
      <c r="I206" s="246"/>
      <c r="J206" s="241"/>
      <c r="K206" s="241"/>
      <c r="L206" s="247"/>
      <c r="M206" s="248"/>
      <c r="N206" s="249"/>
      <c r="O206" s="249"/>
      <c r="P206" s="249"/>
      <c r="Q206" s="249"/>
      <c r="R206" s="249"/>
      <c r="S206" s="249"/>
      <c r="T206" s="25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1" t="s">
        <v>167</v>
      </c>
      <c r="AU206" s="251" t="s">
        <v>85</v>
      </c>
      <c r="AV206" s="13" t="s">
        <v>85</v>
      </c>
      <c r="AW206" s="13" t="s">
        <v>4</v>
      </c>
      <c r="AX206" s="13" t="s">
        <v>8</v>
      </c>
      <c r="AY206" s="251" t="s">
        <v>156</v>
      </c>
    </row>
    <row r="207" s="2" customFormat="1" ht="21.75" customHeight="1">
      <c r="A207" s="37"/>
      <c r="B207" s="38"/>
      <c r="C207" s="255" t="s">
        <v>497</v>
      </c>
      <c r="D207" s="255" t="s">
        <v>356</v>
      </c>
      <c r="E207" s="256" t="s">
        <v>1253</v>
      </c>
      <c r="F207" s="257" t="s">
        <v>1254</v>
      </c>
      <c r="G207" s="258" t="s">
        <v>286</v>
      </c>
      <c r="H207" s="259">
        <v>92.819999999999993</v>
      </c>
      <c r="I207" s="260"/>
      <c r="J207" s="261">
        <f>ROUND(I207*H207,0)</f>
        <v>0</v>
      </c>
      <c r="K207" s="262"/>
      <c r="L207" s="263"/>
      <c r="M207" s="264" t="s">
        <v>1</v>
      </c>
      <c r="N207" s="265" t="s">
        <v>42</v>
      </c>
      <c r="O207" s="90"/>
      <c r="P207" s="236">
        <f>O207*H207</f>
        <v>0</v>
      </c>
      <c r="Q207" s="236">
        <v>0.021999999999999999</v>
      </c>
      <c r="R207" s="236">
        <f>Q207*H207</f>
        <v>2.0420399999999996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194</v>
      </c>
      <c r="AT207" s="238" t="s">
        <v>356</v>
      </c>
      <c r="AU207" s="238" t="s">
        <v>85</v>
      </c>
      <c r="AY207" s="16" t="s">
        <v>156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</v>
      </c>
      <c r="BK207" s="239">
        <f>ROUND(I207*H207,0)</f>
        <v>0</v>
      </c>
      <c r="BL207" s="16" t="s">
        <v>162</v>
      </c>
      <c r="BM207" s="238" t="s">
        <v>1255</v>
      </c>
    </row>
    <row r="208" s="13" customFormat="1">
      <c r="A208" s="13"/>
      <c r="B208" s="240"/>
      <c r="C208" s="241"/>
      <c r="D208" s="242" t="s">
        <v>167</v>
      </c>
      <c r="E208" s="243" t="s">
        <v>1</v>
      </c>
      <c r="F208" s="244" t="s">
        <v>1256</v>
      </c>
      <c r="G208" s="241"/>
      <c r="H208" s="245">
        <v>91</v>
      </c>
      <c r="I208" s="246"/>
      <c r="J208" s="241"/>
      <c r="K208" s="241"/>
      <c r="L208" s="247"/>
      <c r="M208" s="248"/>
      <c r="N208" s="249"/>
      <c r="O208" s="249"/>
      <c r="P208" s="249"/>
      <c r="Q208" s="249"/>
      <c r="R208" s="249"/>
      <c r="S208" s="249"/>
      <c r="T208" s="25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167</v>
      </c>
      <c r="AU208" s="251" t="s">
        <v>85</v>
      </c>
      <c r="AV208" s="13" t="s">
        <v>85</v>
      </c>
      <c r="AW208" s="13" t="s">
        <v>32</v>
      </c>
      <c r="AX208" s="13" t="s">
        <v>8</v>
      </c>
      <c r="AY208" s="251" t="s">
        <v>156</v>
      </c>
    </row>
    <row r="209" s="13" customFormat="1">
      <c r="A209" s="13"/>
      <c r="B209" s="240"/>
      <c r="C209" s="241"/>
      <c r="D209" s="242" t="s">
        <v>167</v>
      </c>
      <c r="E209" s="241"/>
      <c r="F209" s="244" t="s">
        <v>1257</v>
      </c>
      <c r="G209" s="241"/>
      <c r="H209" s="245">
        <v>92.819999999999993</v>
      </c>
      <c r="I209" s="246"/>
      <c r="J209" s="241"/>
      <c r="K209" s="241"/>
      <c r="L209" s="247"/>
      <c r="M209" s="248"/>
      <c r="N209" s="249"/>
      <c r="O209" s="249"/>
      <c r="P209" s="249"/>
      <c r="Q209" s="249"/>
      <c r="R209" s="249"/>
      <c r="S209" s="249"/>
      <c r="T209" s="25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1" t="s">
        <v>167</v>
      </c>
      <c r="AU209" s="251" t="s">
        <v>85</v>
      </c>
      <c r="AV209" s="13" t="s">
        <v>85</v>
      </c>
      <c r="AW209" s="13" t="s">
        <v>4</v>
      </c>
      <c r="AX209" s="13" t="s">
        <v>8</v>
      </c>
      <c r="AY209" s="251" t="s">
        <v>156</v>
      </c>
    </row>
    <row r="210" s="2" customFormat="1" ht="24.15" customHeight="1">
      <c r="A210" s="37"/>
      <c r="B210" s="38"/>
      <c r="C210" s="226" t="s">
        <v>501</v>
      </c>
      <c r="D210" s="226" t="s">
        <v>158</v>
      </c>
      <c r="E210" s="227" t="s">
        <v>1087</v>
      </c>
      <c r="F210" s="228" t="s">
        <v>1088</v>
      </c>
      <c r="G210" s="229" t="s">
        <v>161</v>
      </c>
      <c r="H210" s="230">
        <v>990</v>
      </c>
      <c r="I210" s="231"/>
      <c r="J210" s="232">
        <f>ROUND(I210*H210,0)</f>
        <v>0</v>
      </c>
      <c r="K210" s="233"/>
      <c r="L210" s="43"/>
      <c r="M210" s="234" t="s">
        <v>1</v>
      </c>
      <c r="N210" s="235" t="s">
        <v>42</v>
      </c>
      <c r="O210" s="90"/>
      <c r="P210" s="236">
        <f>O210*H210</f>
        <v>0</v>
      </c>
      <c r="Q210" s="236">
        <v>0.00068999999999999997</v>
      </c>
      <c r="R210" s="236">
        <f>Q210*H210</f>
        <v>0.68309999999999993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162</v>
      </c>
      <c r="AT210" s="238" t="s">
        <v>158</v>
      </c>
      <c r="AU210" s="238" t="s">
        <v>85</v>
      </c>
      <c r="AY210" s="16" t="s">
        <v>156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</v>
      </c>
      <c r="BK210" s="239">
        <f>ROUND(I210*H210,0)</f>
        <v>0</v>
      </c>
      <c r="BL210" s="16" t="s">
        <v>162</v>
      </c>
      <c r="BM210" s="238" t="s">
        <v>1258</v>
      </c>
    </row>
    <row r="211" s="13" customFormat="1">
      <c r="A211" s="13"/>
      <c r="B211" s="240"/>
      <c r="C211" s="241"/>
      <c r="D211" s="242" t="s">
        <v>167</v>
      </c>
      <c r="E211" s="243" t="s">
        <v>1</v>
      </c>
      <c r="F211" s="244" t="s">
        <v>1167</v>
      </c>
      <c r="G211" s="241"/>
      <c r="H211" s="245">
        <v>990</v>
      </c>
      <c r="I211" s="246"/>
      <c r="J211" s="241"/>
      <c r="K211" s="241"/>
      <c r="L211" s="247"/>
      <c r="M211" s="248"/>
      <c r="N211" s="249"/>
      <c r="O211" s="249"/>
      <c r="P211" s="249"/>
      <c r="Q211" s="249"/>
      <c r="R211" s="249"/>
      <c r="S211" s="249"/>
      <c r="T211" s="25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1" t="s">
        <v>167</v>
      </c>
      <c r="AU211" s="251" t="s">
        <v>85</v>
      </c>
      <c r="AV211" s="13" t="s">
        <v>85</v>
      </c>
      <c r="AW211" s="13" t="s">
        <v>32</v>
      </c>
      <c r="AX211" s="13" t="s">
        <v>77</v>
      </c>
      <c r="AY211" s="251" t="s">
        <v>156</v>
      </c>
    </row>
    <row r="212" s="2" customFormat="1" ht="33" customHeight="1">
      <c r="A212" s="37"/>
      <c r="B212" s="38"/>
      <c r="C212" s="226" t="s">
        <v>506</v>
      </c>
      <c r="D212" s="226" t="s">
        <v>158</v>
      </c>
      <c r="E212" s="227" t="s">
        <v>1090</v>
      </c>
      <c r="F212" s="228" t="s">
        <v>1091</v>
      </c>
      <c r="G212" s="229" t="s">
        <v>286</v>
      </c>
      <c r="H212" s="230">
        <v>41.490000000000002</v>
      </c>
      <c r="I212" s="231"/>
      <c r="J212" s="232">
        <f>ROUND(I212*H212,0)</f>
        <v>0</v>
      </c>
      <c r="K212" s="233"/>
      <c r="L212" s="43"/>
      <c r="M212" s="234" t="s">
        <v>1</v>
      </c>
      <c r="N212" s="235" t="s">
        <v>42</v>
      </c>
      <c r="O212" s="90"/>
      <c r="P212" s="236">
        <f>O212*H212</f>
        <v>0</v>
      </c>
      <c r="Q212" s="236">
        <v>0.00060999999999999997</v>
      </c>
      <c r="R212" s="236">
        <f>Q212*H212</f>
        <v>0.025308899999999999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162</v>
      </c>
      <c r="AT212" s="238" t="s">
        <v>158</v>
      </c>
      <c r="AU212" s="238" t="s">
        <v>85</v>
      </c>
      <c r="AY212" s="16" t="s">
        <v>156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</v>
      </c>
      <c r="BK212" s="239">
        <f>ROUND(I212*H212,0)</f>
        <v>0</v>
      </c>
      <c r="BL212" s="16" t="s">
        <v>162</v>
      </c>
      <c r="BM212" s="238" t="s">
        <v>1259</v>
      </c>
    </row>
    <row r="213" s="13" customFormat="1">
      <c r="A213" s="13"/>
      <c r="B213" s="240"/>
      <c r="C213" s="241"/>
      <c r="D213" s="242" t="s">
        <v>167</v>
      </c>
      <c r="E213" s="243" t="s">
        <v>1</v>
      </c>
      <c r="F213" s="244" t="s">
        <v>1260</v>
      </c>
      <c r="G213" s="241"/>
      <c r="H213" s="245">
        <v>41.490000000000002</v>
      </c>
      <c r="I213" s="246"/>
      <c r="J213" s="241"/>
      <c r="K213" s="241"/>
      <c r="L213" s="247"/>
      <c r="M213" s="248"/>
      <c r="N213" s="249"/>
      <c r="O213" s="249"/>
      <c r="P213" s="249"/>
      <c r="Q213" s="249"/>
      <c r="R213" s="249"/>
      <c r="S213" s="249"/>
      <c r="T213" s="25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1" t="s">
        <v>167</v>
      </c>
      <c r="AU213" s="251" t="s">
        <v>85</v>
      </c>
      <c r="AV213" s="13" t="s">
        <v>85</v>
      </c>
      <c r="AW213" s="13" t="s">
        <v>32</v>
      </c>
      <c r="AX213" s="13" t="s">
        <v>77</v>
      </c>
      <c r="AY213" s="251" t="s">
        <v>156</v>
      </c>
    </row>
    <row r="214" s="2" customFormat="1" ht="24.15" customHeight="1">
      <c r="A214" s="37"/>
      <c r="B214" s="38"/>
      <c r="C214" s="226" t="s">
        <v>513</v>
      </c>
      <c r="D214" s="226" t="s">
        <v>158</v>
      </c>
      <c r="E214" s="227" t="s">
        <v>1261</v>
      </c>
      <c r="F214" s="228" t="s">
        <v>1262</v>
      </c>
      <c r="G214" s="229" t="s">
        <v>286</v>
      </c>
      <c r="H214" s="230">
        <v>78.859999999999999</v>
      </c>
      <c r="I214" s="231"/>
      <c r="J214" s="232">
        <f>ROUND(I214*H214,0)</f>
        <v>0</v>
      </c>
      <c r="K214" s="233"/>
      <c r="L214" s="43"/>
      <c r="M214" s="234" t="s">
        <v>1</v>
      </c>
      <c r="N214" s="235" t="s">
        <v>42</v>
      </c>
      <c r="O214" s="90"/>
      <c r="P214" s="236">
        <f>O214*H214</f>
        <v>0</v>
      </c>
      <c r="Q214" s="236">
        <v>0.16370999999999999</v>
      </c>
      <c r="R214" s="236">
        <f>Q214*H214</f>
        <v>12.910170599999999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162</v>
      </c>
      <c r="AT214" s="238" t="s">
        <v>158</v>
      </c>
      <c r="AU214" s="238" t="s">
        <v>85</v>
      </c>
      <c r="AY214" s="16" t="s">
        <v>156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</v>
      </c>
      <c r="BK214" s="239">
        <f>ROUND(I214*H214,0)</f>
        <v>0</v>
      </c>
      <c r="BL214" s="16" t="s">
        <v>162</v>
      </c>
      <c r="BM214" s="238" t="s">
        <v>1263</v>
      </c>
    </row>
    <row r="215" s="13" customFormat="1">
      <c r="A215" s="13"/>
      <c r="B215" s="240"/>
      <c r="C215" s="241"/>
      <c r="D215" s="242" t="s">
        <v>167</v>
      </c>
      <c r="E215" s="243" t="s">
        <v>1</v>
      </c>
      <c r="F215" s="244" t="s">
        <v>1264</v>
      </c>
      <c r="G215" s="241"/>
      <c r="H215" s="245">
        <v>78.859999999999999</v>
      </c>
      <c r="I215" s="246"/>
      <c r="J215" s="241"/>
      <c r="K215" s="241"/>
      <c r="L215" s="247"/>
      <c r="M215" s="248"/>
      <c r="N215" s="249"/>
      <c r="O215" s="249"/>
      <c r="P215" s="249"/>
      <c r="Q215" s="249"/>
      <c r="R215" s="249"/>
      <c r="S215" s="249"/>
      <c r="T215" s="25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167</v>
      </c>
      <c r="AU215" s="251" t="s">
        <v>85</v>
      </c>
      <c r="AV215" s="13" t="s">
        <v>85</v>
      </c>
      <c r="AW215" s="13" t="s">
        <v>32</v>
      </c>
      <c r="AX215" s="13" t="s">
        <v>77</v>
      </c>
      <c r="AY215" s="251" t="s">
        <v>156</v>
      </c>
    </row>
    <row r="216" s="2" customFormat="1" ht="24.15" customHeight="1">
      <c r="A216" s="37"/>
      <c r="B216" s="38"/>
      <c r="C216" s="255" t="s">
        <v>509</v>
      </c>
      <c r="D216" s="255" t="s">
        <v>356</v>
      </c>
      <c r="E216" s="256" t="s">
        <v>1265</v>
      </c>
      <c r="F216" s="257" t="s">
        <v>1266</v>
      </c>
      <c r="G216" s="258" t="s">
        <v>372</v>
      </c>
      <c r="H216" s="259">
        <v>241.31200000000001</v>
      </c>
      <c r="I216" s="260"/>
      <c r="J216" s="261">
        <f>ROUND(I216*H216,0)</f>
        <v>0</v>
      </c>
      <c r="K216" s="262"/>
      <c r="L216" s="263"/>
      <c r="M216" s="264" t="s">
        <v>1</v>
      </c>
      <c r="N216" s="265" t="s">
        <v>42</v>
      </c>
      <c r="O216" s="90"/>
      <c r="P216" s="236">
        <f>O216*H216</f>
        <v>0</v>
      </c>
      <c r="Q216" s="236">
        <v>0.045999999999999999</v>
      </c>
      <c r="R216" s="236">
        <f>Q216*H216</f>
        <v>11.100352000000001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194</v>
      </c>
      <c r="AT216" s="238" t="s">
        <v>356</v>
      </c>
      <c r="AU216" s="238" t="s">
        <v>85</v>
      </c>
      <c r="AY216" s="16" t="s">
        <v>156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</v>
      </c>
      <c r="BK216" s="239">
        <f>ROUND(I216*H216,0)</f>
        <v>0</v>
      </c>
      <c r="BL216" s="16" t="s">
        <v>162</v>
      </c>
      <c r="BM216" s="238" t="s">
        <v>1267</v>
      </c>
    </row>
    <row r="217" s="13" customFormat="1">
      <c r="A217" s="13"/>
      <c r="B217" s="240"/>
      <c r="C217" s="241"/>
      <c r="D217" s="242" t="s">
        <v>167</v>
      </c>
      <c r="E217" s="243" t="s">
        <v>1</v>
      </c>
      <c r="F217" s="244" t="s">
        <v>1268</v>
      </c>
      <c r="G217" s="241"/>
      <c r="H217" s="245">
        <v>236.58000000000001</v>
      </c>
      <c r="I217" s="246"/>
      <c r="J217" s="241"/>
      <c r="K217" s="241"/>
      <c r="L217" s="247"/>
      <c r="M217" s="248"/>
      <c r="N217" s="249"/>
      <c r="O217" s="249"/>
      <c r="P217" s="249"/>
      <c r="Q217" s="249"/>
      <c r="R217" s="249"/>
      <c r="S217" s="249"/>
      <c r="T217" s="25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1" t="s">
        <v>167</v>
      </c>
      <c r="AU217" s="251" t="s">
        <v>85</v>
      </c>
      <c r="AV217" s="13" t="s">
        <v>85</v>
      </c>
      <c r="AW217" s="13" t="s">
        <v>32</v>
      </c>
      <c r="AX217" s="13" t="s">
        <v>8</v>
      </c>
      <c r="AY217" s="251" t="s">
        <v>156</v>
      </c>
    </row>
    <row r="218" s="13" customFormat="1">
      <c r="A218" s="13"/>
      <c r="B218" s="240"/>
      <c r="C218" s="241"/>
      <c r="D218" s="242" t="s">
        <v>167</v>
      </c>
      <c r="E218" s="241"/>
      <c r="F218" s="244" t="s">
        <v>1269</v>
      </c>
      <c r="G218" s="241"/>
      <c r="H218" s="245">
        <v>241.31200000000001</v>
      </c>
      <c r="I218" s="246"/>
      <c r="J218" s="241"/>
      <c r="K218" s="241"/>
      <c r="L218" s="247"/>
      <c r="M218" s="248"/>
      <c r="N218" s="249"/>
      <c r="O218" s="249"/>
      <c r="P218" s="249"/>
      <c r="Q218" s="249"/>
      <c r="R218" s="249"/>
      <c r="S218" s="249"/>
      <c r="T218" s="25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1" t="s">
        <v>167</v>
      </c>
      <c r="AU218" s="251" t="s">
        <v>85</v>
      </c>
      <c r="AV218" s="13" t="s">
        <v>85</v>
      </c>
      <c r="AW218" s="13" t="s">
        <v>4</v>
      </c>
      <c r="AX218" s="13" t="s">
        <v>8</v>
      </c>
      <c r="AY218" s="251" t="s">
        <v>156</v>
      </c>
    </row>
    <row r="219" s="2" customFormat="1" ht="24.15" customHeight="1">
      <c r="A219" s="37"/>
      <c r="B219" s="38"/>
      <c r="C219" s="226" t="s">
        <v>522</v>
      </c>
      <c r="D219" s="226" t="s">
        <v>158</v>
      </c>
      <c r="E219" s="227" t="s">
        <v>1270</v>
      </c>
      <c r="F219" s="228" t="s">
        <v>1271</v>
      </c>
      <c r="G219" s="229" t="s">
        <v>161</v>
      </c>
      <c r="H219" s="230">
        <v>276.00999999999999</v>
      </c>
      <c r="I219" s="231"/>
      <c r="J219" s="232">
        <f>ROUND(I219*H219,0)</f>
        <v>0</v>
      </c>
      <c r="K219" s="233"/>
      <c r="L219" s="43"/>
      <c r="M219" s="234" t="s">
        <v>1</v>
      </c>
      <c r="N219" s="235" t="s">
        <v>42</v>
      </c>
      <c r="O219" s="90"/>
      <c r="P219" s="236">
        <f>O219*H219</f>
        <v>0</v>
      </c>
      <c r="Q219" s="236">
        <v>0.02681</v>
      </c>
      <c r="R219" s="236">
        <f>Q219*H219</f>
        <v>7.3998280999999997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162</v>
      </c>
      <c r="AT219" s="238" t="s">
        <v>158</v>
      </c>
      <c r="AU219" s="238" t="s">
        <v>85</v>
      </c>
      <c r="AY219" s="16" t="s">
        <v>156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</v>
      </c>
      <c r="BK219" s="239">
        <f>ROUND(I219*H219,0)</f>
        <v>0</v>
      </c>
      <c r="BL219" s="16" t="s">
        <v>162</v>
      </c>
      <c r="BM219" s="238" t="s">
        <v>1272</v>
      </c>
    </row>
    <row r="220" s="13" customFormat="1">
      <c r="A220" s="13"/>
      <c r="B220" s="240"/>
      <c r="C220" s="241"/>
      <c r="D220" s="242" t="s">
        <v>167</v>
      </c>
      <c r="E220" s="243" t="s">
        <v>1</v>
      </c>
      <c r="F220" s="244" t="s">
        <v>1273</v>
      </c>
      <c r="G220" s="241"/>
      <c r="H220" s="245">
        <v>276.00999999999999</v>
      </c>
      <c r="I220" s="246"/>
      <c r="J220" s="241"/>
      <c r="K220" s="241"/>
      <c r="L220" s="247"/>
      <c r="M220" s="248"/>
      <c r="N220" s="249"/>
      <c r="O220" s="249"/>
      <c r="P220" s="249"/>
      <c r="Q220" s="249"/>
      <c r="R220" s="249"/>
      <c r="S220" s="249"/>
      <c r="T220" s="25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167</v>
      </c>
      <c r="AU220" s="251" t="s">
        <v>85</v>
      </c>
      <c r="AV220" s="13" t="s">
        <v>85</v>
      </c>
      <c r="AW220" s="13" t="s">
        <v>32</v>
      </c>
      <c r="AX220" s="13" t="s">
        <v>77</v>
      </c>
      <c r="AY220" s="251" t="s">
        <v>156</v>
      </c>
    </row>
    <row r="221" s="12" customFormat="1" ht="22.8" customHeight="1">
      <c r="A221" s="12"/>
      <c r="B221" s="210"/>
      <c r="C221" s="211"/>
      <c r="D221" s="212" t="s">
        <v>76</v>
      </c>
      <c r="E221" s="224" t="s">
        <v>232</v>
      </c>
      <c r="F221" s="224" t="s">
        <v>233</v>
      </c>
      <c r="G221" s="211"/>
      <c r="H221" s="211"/>
      <c r="I221" s="214"/>
      <c r="J221" s="225">
        <f>BK221</f>
        <v>0</v>
      </c>
      <c r="K221" s="211"/>
      <c r="L221" s="216"/>
      <c r="M221" s="217"/>
      <c r="N221" s="218"/>
      <c r="O221" s="218"/>
      <c r="P221" s="219">
        <f>SUM(P222:P226)</f>
        <v>0</v>
      </c>
      <c r="Q221" s="218"/>
      <c r="R221" s="219">
        <f>SUM(R222:R226)</f>
        <v>0</v>
      </c>
      <c r="S221" s="218"/>
      <c r="T221" s="220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1" t="s">
        <v>8</v>
      </c>
      <c r="AT221" s="222" t="s">
        <v>76</v>
      </c>
      <c r="AU221" s="222" t="s">
        <v>8</v>
      </c>
      <c r="AY221" s="221" t="s">
        <v>156</v>
      </c>
      <c r="BK221" s="223">
        <f>SUM(BK222:BK226)</f>
        <v>0</v>
      </c>
    </row>
    <row r="222" s="2" customFormat="1" ht="21.75" customHeight="1">
      <c r="A222" s="37"/>
      <c r="B222" s="38"/>
      <c r="C222" s="226" t="s">
        <v>528</v>
      </c>
      <c r="D222" s="226" t="s">
        <v>158</v>
      </c>
      <c r="E222" s="227" t="s">
        <v>962</v>
      </c>
      <c r="F222" s="228" t="s">
        <v>963</v>
      </c>
      <c r="G222" s="229" t="s">
        <v>197</v>
      </c>
      <c r="H222" s="230">
        <v>409.35199999999998</v>
      </c>
      <c r="I222" s="231"/>
      <c r="J222" s="232">
        <f>ROUND(I222*H222,0)</f>
        <v>0</v>
      </c>
      <c r="K222" s="233"/>
      <c r="L222" s="43"/>
      <c r="M222" s="234" t="s">
        <v>1</v>
      </c>
      <c r="N222" s="235" t="s">
        <v>42</v>
      </c>
      <c r="O222" s="90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162</v>
      </c>
      <c r="AT222" s="238" t="s">
        <v>158</v>
      </c>
      <c r="AU222" s="238" t="s">
        <v>85</v>
      </c>
      <c r="AY222" s="16" t="s">
        <v>156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</v>
      </c>
      <c r="BK222" s="239">
        <f>ROUND(I222*H222,0)</f>
        <v>0</v>
      </c>
      <c r="BL222" s="16" t="s">
        <v>162</v>
      </c>
      <c r="BM222" s="238" t="s">
        <v>1274</v>
      </c>
    </row>
    <row r="223" s="2" customFormat="1" ht="24.15" customHeight="1">
      <c r="A223" s="37"/>
      <c r="B223" s="38"/>
      <c r="C223" s="226" t="s">
        <v>532</v>
      </c>
      <c r="D223" s="226" t="s">
        <v>158</v>
      </c>
      <c r="E223" s="227" t="s">
        <v>965</v>
      </c>
      <c r="F223" s="228" t="s">
        <v>966</v>
      </c>
      <c r="G223" s="229" t="s">
        <v>197</v>
      </c>
      <c r="H223" s="230">
        <v>7777.6880000000001</v>
      </c>
      <c r="I223" s="231"/>
      <c r="J223" s="232">
        <f>ROUND(I223*H223,0)</f>
        <v>0</v>
      </c>
      <c r="K223" s="233"/>
      <c r="L223" s="43"/>
      <c r="M223" s="234" t="s">
        <v>1</v>
      </c>
      <c r="N223" s="235" t="s">
        <v>42</v>
      </c>
      <c r="O223" s="90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162</v>
      </c>
      <c r="AT223" s="238" t="s">
        <v>158</v>
      </c>
      <c r="AU223" s="238" t="s">
        <v>85</v>
      </c>
      <c r="AY223" s="16" t="s">
        <v>156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</v>
      </c>
      <c r="BK223" s="239">
        <f>ROUND(I223*H223,0)</f>
        <v>0</v>
      </c>
      <c r="BL223" s="16" t="s">
        <v>162</v>
      </c>
      <c r="BM223" s="238" t="s">
        <v>1275</v>
      </c>
    </row>
    <row r="224" s="13" customFormat="1">
      <c r="A224" s="13"/>
      <c r="B224" s="240"/>
      <c r="C224" s="241"/>
      <c r="D224" s="242" t="s">
        <v>167</v>
      </c>
      <c r="E224" s="241"/>
      <c r="F224" s="244" t="s">
        <v>1276</v>
      </c>
      <c r="G224" s="241"/>
      <c r="H224" s="245">
        <v>7777.6880000000001</v>
      </c>
      <c r="I224" s="246"/>
      <c r="J224" s="241"/>
      <c r="K224" s="241"/>
      <c r="L224" s="247"/>
      <c r="M224" s="248"/>
      <c r="N224" s="249"/>
      <c r="O224" s="249"/>
      <c r="P224" s="249"/>
      <c r="Q224" s="249"/>
      <c r="R224" s="249"/>
      <c r="S224" s="249"/>
      <c r="T224" s="25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1" t="s">
        <v>167</v>
      </c>
      <c r="AU224" s="251" t="s">
        <v>85</v>
      </c>
      <c r="AV224" s="13" t="s">
        <v>85</v>
      </c>
      <c r="AW224" s="13" t="s">
        <v>4</v>
      </c>
      <c r="AX224" s="13" t="s">
        <v>8</v>
      </c>
      <c r="AY224" s="251" t="s">
        <v>156</v>
      </c>
    </row>
    <row r="225" s="2" customFormat="1" ht="44.25" customHeight="1">
      <c r="A225" s="37"/>
      <c r="B225" s="38"/>
      <c r="C225" s="226" t="s">
        <v>537</v>
      </c>
      <c r="D225" s="226" t="s">
        <v>158</v>
      </c>
      <c r="E225" s="227" t="s">
        <v>969</v>
      </c>
      <c r="F225" s="228" t="s">
        <v>970</v>
      </c>
      <c r="G225" s="229" t="s">
        <v>197</v>
      </c>
      <c r="H225" s="230">
        <v>232.76900000000001</v>
      </c>
      <c r="I225" s="231"/>
      <c r="J225" s="232">
        <f>ROUND(I225*H225,0)</f>
        <v>0</v>
      </c>
      <c r="K225" s="233"/>
      <c r="L225" s="43"/>
      <c r="M225" s="234" t="s">
        <v>1</v>
      </c>
      <c r="N225" s="235" t="s">
        <v>42</v>
      </c>
      <c r="O225" s="90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162</v>
      </c>
      <c r="AT225" s="238" t="s">
        <v>158</v>
      </c>
      <c r="AU225" s="238" t="s">
        <v>85</v>
      </c>
      <c r="AY225" s="16" t="s">
        <v>156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</v>
      </c>
      <c r="BK225" s="239">
        <f>ROUND(I225*H225,0)</f>
        <v>0</v>
      </c>
      <c r="BL225" s="16" t="s">
        <v>162</v>
      </c>
      <c r="BM225" s="238" t="s">
        <v>1277</v>
      </c>
    </row>
    <row r="226" s="2" customFormat="1" ht="44.25" customHeight="1">
      <c r="A226" s="37"/>
      <c r="B226" s="38"/>
      <c r="C226" s="226" t="s">
        <v>542</v>
      </c>
      <c r="D226" s="226" t="s">
        <v>158</v>
      </c>
      <c r="E226" s="227" t="s">
        <v>972</v>
      </c>
      <c r="F226" s="228" t="s">
        <v>973</v>
      </c>
      <c r="G226" s="229" t="s">
        <v>197</v>
      </c>
      <c r="H226" s="230">
        <v>176.583</v>
      </c>
      <c r="I226" s="231"/>
      <c r="J226" s="232">
        <f>ROUND(I226*H226,0)</f>
        <v>0</v>
      </c>
      <c r="K226" s="233"/>
      <c r="L226" s="43"/>
      <c r="M226" s="234" t="s">
        <v>1</v>
      </c>
      <c r="N226" s="235" t="s">
        <v>42</v>
      </c>
      <c r="O226" s="90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162</v>
      </c>
      <c r="AT226" s="238" t="s">
        <v>158</v>
      </c>
      <c r="AU226" s="238" t="s">
        <v>85</v>
      </c>
      <c r="AY226" s="16" t="s">
        <v>156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</v>
      </c>
      <c r="BK226" s="239">
        <f>ROUND(I226*H226,0)</f>
        <v>0</v>
      </c>
      <c r="BL226" s="16" t="s">
        <v>162</v>
      </c>
      <c r="BM226" s="238" t="s">
        <v>1278</v>
      </c>
    </row>
    <row r="227" s="12" customFormat="1" ht="22.8" customHeight="1">
      <c r="A227" s="12"/>
      <c r="B227" s="210"/>
      <c r="C227" s="211"/>
      <c r="D227" s="212" t="s">
        <v>76</v>
      </c>
      <c r="E227" s="224" t="s">
        <v>385</v>
      </c>
      <c r="F227" s="224" t="s">
        <v>386</v>
      </c>
      <c r="G227" s="211"/>
      <c r="H227" s="211"/>
      <c r="I227" s="214"/>
      <c r="J227" s="225">
        <f>BK227</f>
        <v>0</v>
      </c>
      <c r="K227" s="211"/>
      <c r="L227" s="216"/>
      <c r="M227" s="217"/>
      <c r="N227" s="218"/>
      <c r="O227" s="218"/>
      <c r="P227" s="219">
        <f>P228</f>
        <v>0</v>
      </c>
      <c r="Q227" s="218"/>
      <c r="R227" s="219">
        <f>R228</f>
        <v>0</v>
      </c>
      <c r="S227" s="218"/>
      <c r="T227" s="220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1" t="s">
        <v>8</v>
      </c>
      <c r="AT227" s="222" t="s">
        <v>76</v>
      </c>
      <c r="AU227" s="222" t="s">
        <v>8</v>
      </c>
      <c r="AY227" s="221" t="s">
        <v>156</v>
      </c>
      <c r="BK227" s="223">
        <f>BK228</f>
        <v>0</v>
      </c>
    </row>
    <row r="228" s="2" customFormat="1" ht="33" customHeight="1">
      <c r="A228" s="37"/>
      <c r="B228" s="38"/>
      <c r="C228" s="226" t="s">
        <v>379</v>
      </c>
      <c r="D228" s="226" t="s">
        <v>158</v>
      </c>
      <c r="E228" s="227" t="s">
        <v>1279</v>
      </c>
      <c r="F228" s="228" t="s">
        <v>1280</v>
      </c>
      <c r="G228" s="229" t="s">
        <v>197</v>
      </c>
      <c r="H228" s="230">
        <v>182.15100000000001</v>
      </c>
      <c r="I228" s="231"/>
      <c r="J228" s="232">
        <f>ROUND(I228*H228,0)</f>
        <v>0</v>
      </c>
      <c r="K228" s="233"/>
      <c r="L228" s="43"/>
      <c r="M228" s="266" t="s">
        <v>1</v>
      </c>
      <c r="N228" s="267" t="s">
        <v>42</v>
      </c>
      <c r="O228" s="268"/>
      <c r="P228" s="269">
        <f>O228*H228</f>
        <v>0</v>
      </c>
      <c r="Q228" s="269">
        <v>0</v>
      </c>
      <c r="R228" s="269">
        <f>Q228*H228</f>
        <v>0</v>
      </c>
      <c r="S228" s="269">
        <v>0</v>
      </c>
      <c r="T228" s="27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162</v>
      </c>
      <c r="AT228" s="238" t="s">
        <v>158</v>
      </c>
      <c r="AU228" s="238" t="s">
        <v>85</v>
      </c>
      <c r="AY228" s="16" t="s">
        <v>156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</v>
      </c>
      <c r="BK228" s="239">
        <f>ROUND(I228*H228,0)</f>
        <v>0</v>
      </c>
      <c r="BL228" s="16" t="s">
        <v>162</v>
      </c>
      <c r="BM228" s="238" t="s">
        <v>1281</v>
      </c>
    </row>
    <row r="229" s="2" customFormat="1" ht="6.96" customHeight="1">
      <c r="A229" s="37"/>
      <c r="B229" s="65"/>
      <c r="C229" s="66"/>
      <c r="D229" s="66"/>
      <c r="E229" s="66"/>
      <c r="F229" s="66"/>
      <c r="G229" s="66"/>
      <c r="H229" s="66"/>
      <c r="I229" s="66"/>
      <c r="J229" s="66"/>
      <c r="K229" s="66"/>
      <c r="L229" s="43"/>
      <c r="M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</row>
  </sheetData>
  <sheetProtection sheet="1" autoFilter="0" formatColumns="0" formatRows="0" objects="1" scenarios="1" spinCount="100000" saltValue="oKD7xOQrGg+sana3FKah727/N/jyVP7ejCVr40ojRJ9FX8w14VTQeiC34mZryjcrKyVkuX5Ebu3vHvVcBv6nzw==" hashValue="8n0RwrE0U3btfOkNpTwgj8f9BQRii2Il43ndi5wmWYTfnTB/KPVzMphMucaeoxUOKAp1UINVJFLiPvnja4ZO3Q==" algorithmName="SHA-512" password="F695"/>
  <autoFilter ref="C124:K22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124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Hala na posypovou sůl na p.č.st. 6375, k.ú. Klatovy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125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1282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19</v>
      </c>
      <c r="E11" s="37"/>
      <c r="F11" s="140" t="s">
        <v>1</v>
      </c>
      <c r="G11" s="37"/>
      <c r="H11" s="37"/>
      <c r="I11" s="149" t="s">
        <v>20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21</v>
      </c>
      <c r="E12" s="37"/>
      <c r="F12" s="140" t="s">
        <v>22</v>
      </c>
      <c r="G12" s="37"/>
      <c r="H12" s="37"/>
      <c r="I12" s="149" t="s">
        <v>23</v>
      </c>
      <c r="J12" s="152" t="str">
        <f>'Rekapitulace stavby'!AN8</f>
        <v>5. 6. 2024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25</v>
      </c>
      <c r="E14" s="37"/>
      <c r="F14" s="37"/>
      <c r="G14" s="37"/>
      <c r="H14" s="37"/>
      <c r="I14" s="149" t="s">
        <v>26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29</v>
      </c>
      <c r="E17" s="37"/>
      <c r="F17" s="37"/>
      <c r="G17" s="37"/>
      <c r="H17" s="37"/>
      <c r="I17" s="14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31</v>
      </c>
      <c r="E20" s="37"/>
      <c r="F20" s="37"/>
      <c r="G20" s="37"/>
      <c r="H20" s="37"/>
      <c r="I20" s="149" t="s">
        <v>26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33</v>
      </c>
      <c r="F21" s="37"/>
      <c r="G21" s="37"/>
      <c r="H21" s="37"/>
      <c r="I21" s="149" t="s">
        <v>28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34</v>
      </c>
      <c r="E23" s="37"/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35</v>
      </c>
      <c r="F24" s="37"/>
      <c r="G24" s="37"/>
      <c r="H24" s="37"/>
      <c r="I24" s="149" t="s">
        <v>28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37</v>
      </c>
      <c r="E30" s="37"/>
      <c r="F30" s="37"/>
      <c r="G30" s="37"/>
      <c r="H30" s="37"/>
      <c r="I30" s="37"/>
      <c r="J30" s="159">
        <f>ROUND(J119,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39</v>
      </c>
      <c r="G32" s="37"/>
      <c r="H32" s="37"/>
      <c r="I32" s="160" t="s">
        <v>38</v>
      </c>
      <c r="J32" s="160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41</v>
      </c>
      <c r="E33" s="149" t="s">
        <v>42</v>
      </c>
      <c r="F33" s="162">
        <f>ROUND((SUM(BE119:BE128)),  0)</f>
        <v>0</v>
      </c>
      <c r="G33" s="37"/>
      <c r="H33" s="37"/>
      <c r="I33" s="163">
        <v>0.20999999999999999</v>
      </c>
      <c r="J33" s="162">
        <f>ROUND(((SUM(BE119:BE128))*I33),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43</v>
      </c>
      <c r="F34" s="162">
        <f>ROUND((SUM(BF119:BF128)),  0)</f>
        <v>0</v>
      </c>
      <c r="G34" s="37"/>
      <c r="H34" s="37"/>
      <c r="I34" s="163">
        <v>0.12</v>
      </c>
      <c r="J34" s="162">
        <f>ROUND(((SUM(BF119:BF128))*I34),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44</v>
      </c>
      <c r="F35" s="162">
        <f>ROUND((SUM(BG119:BG128)),  0)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45</v>
      </c>
      <c r="F36" s="162">
        <f>ROUND((SUM(BH119:BH128)),  0)</f>
        <v>0</v>
      </c>
      <c r="G36" s="37"/>
      <c r="H36" s="37"/>
      <c r="I36" s="163">
        <v>0.12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ROUND((SUM(BI119:BI128)),  0)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Hala na posypovou sůl na p.č.st. 6375, k.ú. 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O-050 - Vedlejší a ostatní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Klatovy</v>
      </c>
      <c r="G89" s="39"/>
      <c r="H89" s="39"/>
      <c r="I89" s="31" t="s">
        <v>23</v>
      </c>
      <c r="J89" s="78" t="str">
        <f>IF(J12="","",J12)</f>
        <v>5. 6. 2024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SÚS Plzeňského kraje, p.o., Plzeň</v>
      </c>
      <c r="G91" s="39"/>
      <c r="H91" s="39"/>
      <c r="I91" s="31" t="s">
        <v>31</v>
      </c>
      <c r="J91" s="35" t="str">
        <f>E21</f>
        <v>Ing. Martin Liška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Pavel Hrba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130</v>
      </c>
      <c r="D94" s="184"/>
      <c r="E94" s="184"/>
      <c r="F94" s="184"/>
      <c r="G94" s="184"/>
      <c r="H94" s="184"/>
      <c r="I94" s="184"/>
      <c r="J94" s="185" t="s">
        <v>131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132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133</v>
      </c>
    </row>
    <row r="97" s="9" customFormat="1" ht="24.96" customHeight="1">
      <c r="A97" s="9"/>
      <c r="B97" s="187"/>
      <c r="C97" s="188"/>
      <c r="D97" s="189" t="s">
        <v>1283</v>
      </c>
      <c r="E97" s="190"/>
      <c r="F97" s="190"/>
      <c r="G97" s="190"/>
      <c r="H97" s="190"/>
      <c r="I97" s="190"/>
      <c r="J97" s="191">
        <f>J120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1284</v>
      </c>
      <c r="E98" s="195"/>
      <c r="F98" s="195"/>
      <c r="G98" s="195"/>
      <c r="H98" s="195"/>
      <c r="I98" s="195"/>
      <c r="J98" s="196">
        <f>J121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1285</v>
      </c>
      <c r="E99" s="195"/>
      <c r="F99" s="195"/>
      <c r="G99" s="195"/>
      <c r="H99" s="195"/>
      <c r="I99" s="195"/>
      <c r="J99" s="196">
        <f>J127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141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Hala na posypovou sůl na p.č.st. 6375, k.ú. Klatovy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125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O-050 - Vedlejší a ostatní rozpočtové náklady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21</v>
      </c>
      <c r="D113" s="39"/>
      <c r="E113" s="39"/>
      <c r="F113" s="26" t="str">
        <f>F12</f>
        <v>Klatovy</v>
      </c>
      <c r="G113" s="39"/>
      <c r="H113" s="39"/>
      <c r="I113" s="31" t="s">
        <v>23</v>
      </c>
      <c r="J113" s="78" t="str">
        <f>IF(J12="","",J12)</f>
        <v>5. 6. 2024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25</v>
      </c>
      <c r="D115" s="39"/>
      <c r="E115" s="39"/>
      <c r="F115" s="26" t="str">
        <f>E15</f>
        <v>SÚS Plzeňského kraje, p.o., Plzeň</v>
      </c>
      <c r="G115" s="39"/>
      <c r="H115" s="39"/>
      <c r="I115" s="31" t="s">
        <v>31</v>
      </c>
      <c r="J115" s="35" t="str">
        <f>E21</f>
        <v>Ing. Martin Liška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29</v>
      </c>
      <c r="D116" s="39"/>
      <c r="E116" s="39"/>
      <c r="F116" s="26" t="str">
        <f>IF(E18="","",E18)</f>
        <v>Vyplň údaj</v>
      </c>
      <c r="G116" s="39"/>
      <c r="H116" s="39"/>
      <c r="I116" s="31" t="s">
        <v>34</v>
      </c>
      <c r="J116" s="35" t="str">
        <f>E24</f>
        <v>Pavel Hrba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8"/>
      <c r="B118" s="199"/>
      <c r="C118" s="200" t="s">
        <v>142</v>
      </c>
      <c r="D118" s="201" t="s">
        <v>62</v>
      </c>
      <c r="E118" s="201" t="s">
        <v>58</v>
      </c>
      <c r="F118" s="201" t="s">
        <v>59</v>
      </c>
      <c r="G118" s="201" t="s">
        <v>143</v>
      </c>
      <c r="H118" s="201" t="s">
        <v>144</v>
      </c>
      <c r="I118" s="201" t="s">
        <v>145</v>
      </c>
      <c r="J118" s="202" t="s">
        <v>131</v>
      </c>
      <c r="K118" s="203" t="s">
        <v>146</v>
      </c>
      <c r="L118" s="204"/>
      <c r="M118" s="99" t="s">
        <v>1</v>
      </c>
      <c r="N118" s="100" t="s">
        <v>41</v>
      </c>
      <c r="O118" s="100" t="s">
        <v>147</v>
      </c>
      <c r="P118" s="100" t="s">
        <v>148</v>
      </c>
      <c r="Q118" s="100" t="s">
        <v>149</v>
      </c>
      <c r="R118" s="100" t="s">
        <v>150</v>
      </c>
      <c r="S118" s="100" t="s">
        <v>151</v>
      </c>
      <c r="T118" s="101" t="s">
        <v>152</v>
      </c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</row>
    <row r="119" s="2" customFormat="1" ht="22.8" customHeight="1">
      <c r="A119" s="37"/>
      <c r="B119" s="38"/>
      <c r="C119" s="106" t="s">
        <v>153</v>
      </c>
      <c r="D119" s="39"/>
      <c r="E119" s="39"/>
      <c r="F119" s="39"/>
      <c r="G119" s="39"/>
      <c r="H119" s="39"/>
      <c r="I119" s="39"/>
      <c r="J119" s="205">
        <f>BK119</f>
        <v>0</v>
      </c>
      <c r="K119" s="39"/>
      <c r="L119" s="43"/>
      <c r="M119" s="102"/>
      <c r="N119" s="206"/>
      <c r="O119" s="103"/>
      <c r="P119" s="207">
        <f>P120</f>
        <v>0</v>
      </c>
      <c r="Q119" s="103"/>
      <c r="R119" s="207">
        <f>R120</f>
        <v>0</v>
      </c>
      <c r="S119" s="103"/>
      <c r="T119" s="208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76</v>
      </c>
      <c r="AU119" s="16" t="s">
        <v>133</v>
      </c>
      <c r="BK119" s="209">
        <f>BK120</f>
        <v>0</v>
      </c>
    </row>
    <row r="120" s="12" customFormat="1" ht="25.92" customHeight="1">
      <c r="A120" s="12"/>
      <c r="B120" s="210"/>
      <c r="C120" s="211"/>
      <c r="D120" s="212" t="s">
        <v>76</v>
      </c>
      <c r="E120" s="213" t="s">
        <v>1286</v>
      </c>
      <c r="F120" s="213" t="s">
        <v>1287</v>
      </c>
      <c r="G120" s="211"/>
      <c r="H120" s="211"/>
      <c r="I120" s="214"/>
      <c r="J120" s="215">
        <f>BK120</f>
        <v>0</v>
      </c>
      <c r="K120" s="211"/>
      <c r="L120" s="216"/>
      <c r="M120" s="217"/>
      <c r="N120" s="218"/>
      <c r="O120" s="218"/>
      <c r="P120" s="219">
        <f>P121+P127</f>
        <v>0</v>
      </c>
      <c r="Q120" s="218"/>
      <c r="R120" s="219">
        <f>R121+R127</f>
        <v>0</v>
      </c>
      <c r="S120" s="218"/>
      <c r="T120" s="220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179</v>
      </c>
      <c r="AT120" s="222" t="s">
        <v>76</v>
      </c>
      <c r="AU120" s="222" t="s">
        <v>77</v>
      </c>
      <c r="AY120" s="221" t="s">
        <v>156</v>
      </c>
      <c r="BK120" s="223">
        <f>BK121+BK127</f>
        <v>0</v>
      </c>
    </row>
    <row r="121" s="12" customFormat="1" ht="22.8" customHeight="1">
      <c r="A121" s="12"/>
      <c r="B121" s="210"/>
      <c r="C121" s="211"/>
      <c r="D121" s="212" t="s">
        <v>76</v>
      </c>
      <c r="E121" s="224" t="s">
        <v>1288</v>
      </c>
      <c r="F121" s="224" t="s">
        <v>1289</v>
      </c>
      <c r="G121" s="211"/>
      <c r="H121" s="211"/>
      <c r="I121" s="214"/>
      <c r="J121" s="225">
        <f>BK121</f>
        <v>0</v>
      </c>
      <c r="K121" s="211"/>
      <c r="L121" s="216"/>
      <c r="M121" s="217"/>
      <c r="N121" s="218"/>
      <c r="O121" s="218"/>
      <c r="P121" s="219">
        <f>SUM(P122:P126)</f>
        <v>0</v>
      </c>
      <c r="Q121" s="218"/>
      <c r="R121" s="219">
        <f>SUM(R122:R126)</f>
        <v>0</v>
      </c>
      <c r="S121" s="218"/>
      <c r="T121" s="220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179</v>
      </c>
      <c r="AT121" s="222" t="s">
        <v>76</v>
      </c>
      <c r="AU121" s="222" t="s">
        <v>8</v>
      </c>
      <c r="AY121" s="221" t="s">
        <v>156</v>
      </c>
      <c r="BK121" s="223">
        <f>SUM(BK122:BK126)</f>
        <v>0</v>
      </c>
    </row>
    <row r="122" s="2" customFormat="1" ht="24.15" customHeight="1">
      <c r="A122" s="37"/>
      <c r="B122" s="38"/>
      <c r="C122" s="226" t="s">
        <v>8</v>
      </c>
      <c r="D122" s="226" t="s">
        <v>158</v>
      </c>
      <c r="E122" s="227" t="s">
        <v>1290</v>
      </c>
      <c r="F122" s="228" t="s">
        <v>1291</v>
      </c>
      <c r="G122" s="229" t="s">
        <v>383</v>
      </c>
      <c r="H122" s="230">
        <v>1</v>
      </c>
      <c r="I122" s="231"/>
      <c r="J122" s="232">
        <f>ROUND(I122*H122,0)</f>
        <v>0</v>
      </c>
      <c r="K122" s="233"/>
      <c r="L122" s="43"/>
      <c r="M122" s="234" t="s">
        <v>1</v>
      </c>
      <c r="N122" s="235" t="s">
        <v>42</v>
      </c>
      <c r="O122" s="90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8" t="s">
        <v>1292</v>
      </c>
      <c r="AT122" s="238" t="s">
        <v>158</v>
      </c>
      <c r="AU122" s="238" t="s">
        <v>85</v>
      </c>
      <c r="AY122" s="16" t="s">
        <v>156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6" t="s">
        <v>8</v>
      </c>
      <c r="BK122" s="239">
        <f>ROUND(I122*H122,0)</f>
        <v>0</v>
      </c>
      <c r="BL122" s="16" t="s">
        <v>1292</v>
      </c>
      <c r="BM122" s="238" t="s">
        <v>1293</v>
      </c>
    </row>
    <row r="123" s="2" customFormat="1" ht="24.15" customHeight="1">
      <c r="A123" s="37"/>
      <c r="B123" s="38"/>
      <c r="C123" s="226" t="s">
        <v>85</v>
      </c>
      <c r="D123" s="226" t="s">
        <v>158</v>
      </c>
      <c r="E123" s="227" t="s">
        <v>1294</v>
      </c>
      <c r="F123" s="228" t="s">
        <v>1295</v>
      </c>
      <c r="G123" s="229" t="s">
        <v>383</v>
      </c>
      <c r="H123" s="230">
        <v>1</v>
      </c>
      <c r="I123" s="231"/>
      <c r="J123" s="232">
        <f>ROUND(I123*H123,0)</f>
        <v>0</v>
      </c>
      <c r="K123" s="233"/>
      <c r="L123" s="43"/>
      <c r="M123" s="234" t="s">
        <v>1</v>
      </c>
      <c r="N123" s="235" t="s">
        <v>42</v>
      </c>
      <c r="O123" s="90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8" t="s">
        <v>1292</v>
      </c>
      <c r="AT123" s="238" t="s">
        <v>158</v>
      </c>
      <c r="AU123" s="238" t="s">
        <v>85</v>
      </c>
      <c r="AY123" s="16" t="s">
        <v>156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6" t="s">
        <v>8</v>
      </c>
      <c r="BK123" s="239">
        <f>ROUND(I123*H123,0)</f>
        <v>0</v>
      </c>
      <c r="BL123" s="16" t="s">
        <v>1292</v>
      </c>
      <c r="BM123" s="238" t="s">
        <v>1296</v>
      </c>
    </row>
    <row r="124" s="2" customFormat="1" ht="16.5" customHeight="1">
      <c r="A124" s="37"/>
      <c r="B124" s="38"/>
      <c r="C124" s="226" t="s">
        <v>169</v>
      </c>
      <c r="D124" s="226" t="s">
        <v>158</v>
      </c>
      <c r="E124" s="227" t="s">
        <v>1297</v>
      </c>
      <c r="F124" s="228" t="s">
        <v>1298</v>
      </c>
      <c r="G124" s="229" t="s">
        <v>383</v>
      </c>
      <c r="H124" s="230">
        <v>1</v>
      </c>
      <c r="I124" s="231"/>
      <c r="J124" s="232">
        <f>ROUND(I124*H124,0)</f>
        <v>0</v>
      </c>
      <c r="K124" s="233"/>
      <c r="L124" s="43"/>
      <c r="M124" s="234" t="s">
        <v>1</v>
      </c>
      <c r="N124" s="235" t="s">
        <v>42</v>
      </c>
      <c r="O124" s="90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8" t="s">
        <v>1292</v>
      </c>
      <c r="AT124" s="238" t="s">
        <v>158</v>
      </c>
      <c r="AU124" s="238" t="s">
        <v>85</v>
      </c>
      <c r="AY124" s="16" t="s">
        <v>156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6" t="s">
        <v>8</v>
      </c>
      <c r="BK124" s="239">
        <f>ROUND(I124*H124,0)</f>
        <v>0</v>
      </c>
      <c r="BL124" s="16" t="s">
        <v>1292</v>
      </c>
      <c r="BM124" s="238" t="s">
        <v>1299</v>
      </c>
    </row>
    <row r="125" s="2" customFormat="1" ht="24.15" customHeight="1">
      <c r="A125" s="37"/>
      <c r="B125" s="38"/>
      <c r="C125" s="226" t="s">
        <v>162</v>
      </c>
      <c r="D125" s="226" t="s">
        <v>158</v>
      </c>
      <c r="E125" s="227" t="s">
        <v>1300</v>
      </c>
      <c r="F125" s="228" t="s">
        <v>1301</v>
      </c>
      <c r="G125" s="229" t="s">
        <v>383</v>
      </c>
      <c r="H125" s="230">
        <v>1</v>
      </c>
      <c r="I125" s="231"/>
      <c r="J125" s="232">
        <f>ROUND(I125*H125,0)</f>
        <v>0</v>
      </c>
      <c r="K125" s="233"/>
      <c r="L125" s="43"/>
      <c r="M125" s="234" t="s">
        <v>1</v>
      </c>
      <c r="N125" s="235" t="s">
        <v>42</v>
      </c>
      <c r="O125" s="90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8" t="s">
        <v>1292</v>
      </c>
      <c r="AT125" s="238" t="s">
        <v>158</v>
      </c>
      <c r="AU125" s="238" t="s">
        <v>85</v>
      </c>
      <c r="AY125" s="16" t="s">
        <v>156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6" t="s">
        <v>8</v>
      </c>
      <c r="BK125" s="239">
        <f>ROUND(I125*H125,0)</f>
        <v>0</v>
      </c>
      <c r="BL125" s="16" t="s">
        <v>1292</v>
      </c>
      <c r="BM125" s="238" t="s">
        <v>1302</v>
      </c>
    </row>
    <row r="126" s="2" customFormat="1" ht="16.5" customHeight="1">
      <c r="A126" s="37"/>
      <c r="B126" s="38"/>
      <c r="C126" s="226" t="s">
        <v>179</v>
      </c>
      <c r="D126" s="226" t="s">
        <v>158</v>
      </c>
      <c r="E126" s="227" t="s">
        <v>1303</v>
      </c>
      <c r="F126" s="228" t="s">
        <v>1304</v>
      </c>
      <c r="G126" s="229" t="s">
        <v>383</v>
      </c>
      <c r="H126" s="230">
        <v>1</v>
      </c>
      <c r="I126" s="231"/>
      <c r="J126" s="232">
        <f>ROUND(I126*H126,0)</f>
        <v>0</v>
      </c>
      <c r="K126" s="233"/>
      <c r="L126" s="43"/>
      <c r="M126" s="234" t="s">
        <v>1</v>
      </c>
      <c r="N126" s="235" t="s">
        <v>42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1292</v>
      </c>
      <c r="AT126" s="238" t="s">
        <v>158</v>
      </c>
      <c r="AU126" s="238" t="s">
        <v>85</v>
      </c>
      <c r="AY126" s="16" t="s">
        <v>156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</v>
      </c>
      <c r="BK126" s="239">
        <f>ROUND(I126*H126,0)</f>
        <v>0</v>
      </c>
      <c r="BL126" s="16" t="s">
        <v>1292</v>
      </c>
      <c r="BM126" s="238" t="s">
        <v>1305</v>
      </c>
    </row>
    <row r="127" s="12" customFormat="1" ht="22.8" customHeight="1">
      <c r="A127" s="12"/>
      <c r="B127" s="210"/>
      <c r="C127" s="211"/>
      <c r="D127" s="212" t="s">
        <v>76</v>
      </c>
      <c r="E127" s="224" t="s">
        <v>1306</v>
      </c>
      <c r="F127" s="224" t="s">
        <v>1307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0</v>
      </c>
      <c r="S127" s="218"/>
      <c r="T127" s="22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179</v>
      </c>
      <c r="AT127" s="222" t="s">
        <v>76</v>
      </c>
      <c r="AU127" s="222" t="s">
        <v>8</v>
      </c>
      <c r="AY127" s="221" t="s">
        <v>156</v>
      </c>
      <c r="BK127" s="223">
        <f>BK128</f>
        <v>0</v>
      </c>
    </row>
    <row r="128" s="2" customFormat="1" ht="16.5" customHeight="1">
      <c r="A128" s="37"/>
      <c r="B128" s="38"/>
      <c r="C128" s="226" t="s">
        <v>183</v>
      </c>
      <c r="D128" s="226" t="s">
        <v>158</v>
      </c>
      <c r="E128" s="227" t="s">
        <v>1308</v>
      </c>
      <c r="F128" s="228" t="s">
        <v>1307</v>
      </c>
      <c r="G128" s="229" t="s">
        <v>715</v>
      </c>
      <c r="H128" s="281"/>
      <c r="I128" s="231"/>
      <c r="J128" s="232">
        <f>ROUND(I128*H128,0)</f>
        <v>0</v>
      </c>
      <c r="K128" s="233"/>
      <c r="L128" s="43"/>
      <c r="M128" s="266" t="s">
        <v>1</v>
      </c>
      <c r="N128" s="267" t="s">
        <v>42</v>
      </c>
      <c r="O128" s="268"/>
      <c r="P128" s="269">
        <f>O128*H128</f>
        <v>0</v>
      </c>
      <c r="Q128" s="269">
        <v>0</v>
      </c>
      <c r="R128" s="269">
        <f>Q128*H128</f>
        <v>0</v>
      </c>
      <c r="S128" s="269">
        <v>0</v>
      </c>
      <c r="T128" s="27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1292</v>
      </c>
      <c r="AT128" s="238" t="s">
        <v>158</v>
      </c>
      <c r="AU128" s="238" t="s">
        <v>85</v>
      </c>
      <c r="AY128" s="16" t="s">
        <v>156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</v>
      </c>
      <c r="BK128" s="239">
        <f>ROUND(I128*H128,0)</f>
        <v>0</v>
      </c>
      <c r="BL128" s="16" t="s">
        <v>1292</v>
      </c>
      <c r="BM128" s="238" t="s">
        <v>1309</v>
      </c>
    </row>
    <row r="129" s="2" customFormat="1" ht="6.96" customHeight="1">
      <c r="A129" s="37"/>
      <c r="B129" s="65"/>
      <c r="C129" s="66"/>
      <c r="D129" s="66"/>
      <c r="E129" s="66"/>
      <c r="F129" s="66"/>
      <c r="G129" s="66"/>
      <c r="H129" s="66"/>
      <c r="I129" s="66"/>
      <c r="J129" s="66"/>
      <c r="K129" s="66"/>
      <c r="L129" s="43"/>
      <c r="M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</sheetData>
  <sheetProtection sheet="1" autoFilter="0" formatColumns="0" formatRows="0" objects="1" scenarios="1" spinCount="100000" saltValue="cL8uhQhXM1qmV8Tg3d3VyYUMqRvm3ckuMr8Tx+tYdj5gMC1tn8+p0C0HhHtwWA/55uFA8+Ci/ia+upt/iRHuuA==" hashValue="OyJapv6ujWcciCz5nVes+S3ViqT2NQs4Lg9p9Tb3omBjUZFMXbrVnLRIQ4/408jAs5bdSWqWK0UKgTF6mtO9kA==" algorithmName="SHA-512" password="F695"/>
  <autoFilter ref="C118:K12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124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Hala na posypovou sůl na p.č.st. 6375, k.ú. Klatovy</v>
      </c>
      <c r="F7" s="149"/>
      <c r="G7" s="149"/>
      <c r="H7" s="149"/>
      <c r="L7" s="19"/>
    </row>
    <row r="8" s="1" customFormat="1" ht="12" customHeight="1">
      <c r="B8" s="19"/>
      <c r="D8" s="149" t="s">
        <v>125</v>
      </c>
      <c r="L8" s="19"/>
    </row>
    <row r="9" s="2" customFormat="1" ht="16.5" customHeight="1">
      <c r="A9" s="37"/>
      <c r="B9" s="43"/>
      <c r="C9" s="37"/>
      <c r="D9" s="37"/>
      <c r="E9" s="150" t="s">
        <v>126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128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5. 6. 2024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33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ROUND(J127,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ROUND((SUM(BE127:BE181)),  0)</f>
        <v>0</v>
      </c>
      <c r="G35" s="37"/>
      <c r="H35" s="37"/>
      <c r="I35" s="163">
        <v>0.20999999999999999</v>
      </c>
      <c r="J35" s="162">
        <f>ROUND(((SUM(BE127:BE181))*I35),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ROUND((SUM(BF127:BF181)),  0)</f>
        <v>0</v>
      </c>
      <c r="G36" s="37"/>
      <c r="H36" s="37"/>
      <c r="I36" s="163">
        <v>0.12</v>
      </c>
      <c r="J36" s="162">
        <f>ROUND(((SUM(BF127:BF181))*I36),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ROUND((SUM(BG127:BG181)),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ROUND((SUM(BH127:BH181)),  0)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ROUND((SUM(BI127:BI181)),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Hala na posypovou sůl na p.č.st. 6375, k.ú. 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126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O-011 - Demolice - I. etapa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Klatovy</v>
      </c>
      <c r="G91" s="39"/>
      <c r="H91" s="39"/>
      <c r="I91" s="31" t="s">
        <v>23</v>
      </c>
      <c r="J91" s="78" t="str">
        <f>IF(J14="","",J14)</f>
        <v>5. 6. 2024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SÚS Plzeňského kraje, p.o., Plzeň</v>
      </c>
      <c r="G93" s="39"/>
      <c r="H93" s="39"/>
      <c r="I93" s="31" t="s">
        <v>31</v>
      </c>
      <c r="J93" s="35" t="str">
        <f>E23</f>
        <v>Ing. Martin Liška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Pavel Hrba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134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135</v>
      </c>
      <c r="E100" s="195"/>
      <c r="F100" s="195"/>
      <c r="G100" s="195"/>
      <c r="H100" s="195"/>
      <c r="I100" s="195"/>
      <c r="J100" s="196">
        <f>J129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136</v>
      </c>
      <c r="E101" s="195"/>
      <c r="F101" s="195"/>
      <c r="G101" s="195"/>
      <c r="H101" s="195"/>
      <c r="I101" s="195"/>
      <c r="J101" s="196">
        <f>J141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137</v>
      </c>
      <c r="E102" s="195"/>
      <c r="F102" s="195"/>
      <c r="G102" s="195"/>
      <c r="H102" s="195"/>
      <c r="I102" s="195"/>
      <c r="J102" s="196">
        <f>J159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138</v>
      </c>
      <c r="E103" s="190"/>
      <c r="F103" s="190"/>
      <c r="G103" s="190"/>
      <c r="H103" s="190"/>
      <c r="I103" s="190"/>
      <c r="J103" s="191">
        <f>J173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139</v>
      </c>
      <c r="E104" s="195"/>
      <c r="F104" s="195"/>
      <c r="G104" s="195"/>
      <c r="H104" s="195"/>
      <c r="I104" s="195"/>
      <c r="J104" s="196">
        <f>J174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140</v>
      </c>
      <c r="E105" s="195"/>
      <c r="F105" s="195"/>
      <c r="G105" s="195"/>
      <c r="H105" s="195"/>
      <c r="I105" s="195"/>
      <c r="J105" s="196">
        <f>J176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Hala na posypovou sůl na p.č.st. 6375, k.ú. Klatovy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125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126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127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O-011 - Demolice - I. etapa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21</v>
      </c>
      <c r="D121" s="39"/>
      <c r="E121" s="39"/>
      <c r="F121" s="26" t="str">
        <f>F14</f>
        <v>Klatovy</v>
      </c>
      <c r="G121" s="39"/>
      <c r="H121" s="39"/>
      <c r="I121" s="31" t="s">
        <v>23</v>
      </c>
      <c r="J121" s="78" t="str">
        <f>IF(J14="","",J14)</f>
        <v>5. 6. 2024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25</v>
      </c>
      <c r="D123" s="39"/>
      <c r="E123" s="39"/>
      <c r="F123" s="26" t="str">
        <f>E17</f>
        <v>SÚS Plzeňského kraje, p.o., Plzeň</v>
      </c>
      <c r="G123" s="39"/>
      <c r="H123" s="39"/>
      <c r="I123" s="31" t="s">
        <v>31</v>
      </c>
      <c r="J123" s="35" t="str">
        <f>E23</f>
        <v>Ing. Martin Liška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29</v>
      </c>
      <c r="D124" s="39"/>
      <c r="E124" s="39"/>
      <c r="F124" s="26" t="str">
        <f>IF(E20="","",E20)</f>
        <v>Vyplň údaj</v>
      </c>
      <c r="G124" s="39"/>
      <c r="H124" s="39"/>
      <c r="I124" s="31" t="s">
        <v>34</v>
      </c>
      <c r="J124" s="35" t="str">
        <f>E26</f>
        <v>Pavel Hrba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8"/>
      <c r="B126" s="199"/>
      <c r="C126" s="200" t="s">
        <v>142</v>
      </c>
      <c r="D126" s="201" t="s">
        <v>62</v>
      </c>
      <c r="E126" s="201" t="s">
        <v>58</v>
      </c>
      <c r="F126" s="201" t="s">
        <v>59</v>
      </c>
      <c r="G126" s="201" t="s">
        <v>143</v>
      </c>
      <c r="H126" s="201" t="s">
        <v>144</v>
      </c>
      <c r="I126" s="201" t="s">
        <v>145</v>
      </c>
      <c r="J126" s="202" t="s">
        <v>131</v>
      </c>
      <c r="K126" s="203" t="s">
        <v>146</v>
      </c>
      <c r="L126" s="204"/>
      <c r="M126" s="99" t="s">
        <v>1</v>
      </c>
      <c r="N126" s="100" t="s">
        <v>41</v>
      </c>
      <c r="O126" s="100" t="s">
        <v>147</v>
      </c>
      <c r="P126" s="100" t="s">
        <v>148</v>
      </c>
      <c r="Q126" s="100" t="s">
        <v>149</v>
      </c>
      <c r="R126" s="100" t="s">
        <v>150</v>
      </c>
      <c r="S126" s="100" t="s">
        <v>151</v>
      </c>
      <c r="T126" s="101" t="s">
        <v>152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7"/>
      <c r="B127" s="38"/>
      <c r="C127" s="106" t="s">
        <v>153</v>
      </c>
      <c r="D127" s="39"/>
      <c r="E127" s="39"/>
      <c r="F127" s="39"/>
      <c r="G127" s="39"/>
      <c r="H127" s="39"/>
      <c r="I127" s="39"/>
      <c r="J127" s="205">
        <f>BK127</f>
        <v>0</v>
      </c>
      <c r="K127" s="39"/>
      <c r="L127" s="43"/>
      <c r="M127" s="102"/>
      <c r="N127" s="206"/>
      <c r="O127" s="103"/>
      <c r="P127" s="207">
        <f>P128+P173</f>
        <v>0</v>
      </c>
      <c r="Q127" s="103"/>
      <c r="R127" s="207">
        <f>R128+R173</f>
        <v>0</v>
      </c>
      <c r="S127" s="103"/>
      <c r="T127" s="208">
        <f>T128+T173</f>
        <v>778.09112800000003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76</v>
      </c>
      <c r="AU127" s="16" t="s">
        <v>133</v>
      </c>
      <c r="BK127" s="209">
        <f>BK128+BK173</f>
        <v>0</v>
      </c>
    </row>
    <row r="128" s="12" customFormat="1" ht="25.92" customHeight="1">
      <c r="A128" s="12"/>
      <c r="B128" s="210"/>
      <c r="C128" s="211"/>
      <c r="D128" s="212" t="s">
        <v>76</v>
      </c>
      <c r="E128" s="213" t="s">
        <v>154</v>
      </c>
      <c r="F128" s="213" t="s">
        <v>155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P129+P141+P159</f>
        <v>0</v>
      </c>
      <c r="Q128" s="218"/>
      <c r="R128" s="219">
        <f>R129+R141+R159</f>
        <v>0</v>
      </c>
      <c r="S128" s="218"/>
      <c r="T128" s="220">
        <f>T129+T141+T159</f>
        <v>775.50144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</v>
      </c>
      <c r="AT128" s="222" t="s">
        <v>76</v>
      </c>
      <c r="AU128" s="222" t="s">
        <v>77</v>
      </c>
      <c r="AY128" s="221" t="s">
        <v>156</v>
      </c>
      <c r="BK128" s="223">
        <f>BK129+BK141+BK159</f>
        <v>0</v>
      </c>
    </row>
    <row r="129" s="12" customFormat="1" ht="22.8" customHeight="1">
      <c r="A129" s="12"/>
      <c r="B129" s="210"/>
      <c r="C129" s="211"/>
      <c r="D129" s="212" t="s">
        <v>76</v>
      </c>
      <c r="E129" s="224" t="s">
        <v>8</v>
      </c>
      <c r="F129" s="224" t="s">
        <v>157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SUM(P130:P140)</f>
        <v>0</v>
      </c>
      <c r="Q129" s="218"/>
      <c r="R129" s="219">
        <f>SUM(R130:R140)</f>
        <v>0</v>
      </c>
      <c r="S129" s="218"/>
      <c r="T129" s="220">
        <f>SUM(T130:T140)</f>
        <v>403.15999999999997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</v>
      </c>
      <c r="AT129" s="222" t="s">
        <v>76</v>
      </c>
      <c r="AU129" s="222" t="s">
        <v>8</v>
      </c>
      <c r="AY129" s="221" t="s">
        <v>156</v>
      </c>
      <c r="BK129" s="223">
        <f>SUM(BK130:BK140)</f>
        <v>0</v>
      </c>
    </row>
    <row r="130" s="2" customFormat="1" ht="24.15" customHeight="1">
      <c r="A130" s="37"/>
      <c r="B130" s="38"/>
      <c r="C130" s="226" t="s">
        <v>8</v>
      </c>
      <c r="D130" s="226" t="s">
        <v>158</v>
      </c>
      <c r="E130" s="227" t="s">
        <v>159</v>
      </c>
      <c r="F130" s="228" t="s">
        <v>160</v>
      </c>
      <c r="G130" s="229" t="s">
        <v>161</v>
      </c>
      <c r="H130" s="230">
        <v>560</v>
      </c>
      <c r="I130" s="231"/>
      <c r="J130" s="232">
        <f>ROUND(I130*H130,0)</f>
        <v>0</v>
      </c>
      <c r="K130" s="233"/>
      <c r="L130" s="43"/>
      <c r="M130" s="234" t="s">
        <v>1</v>
      </c>
      <c r="N130" s="235" t="s">
        <v>42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0.24299999999999999</v>
      </c>
      <c r="T130" s="237">
        <f>S130*H130</f>
        <v>136.07999999999998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162</v>
      </c>
      <c r="AT130" s="238" t="s">
        <v>158</v>
      </c>
      <c r="AU130" s="238" t="s">
        <v>85</v>
      </c>
      <c r="AY130" s="16" t="s">
        <v>156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</v>
      </c>
      <c r="BK130" s="239">
        <f>ROUND(I130*H130,0)</f>
        <v>0</v>
      </c>
      <c r="BL130" s="16" t="s">
        <v>162</v>
      </c>
      <c r="BM130" s="238" t="s">
        <v>163</v>
      </c>
    </row>
    <row r="131" s="2" customFormat="1" ht="33" customHeight="1">
      <c r="A131" s="37"/>
      <c r="B131" s="38"/>
      <c r="C131" s="226" t="s">
        <v>85</v>
      </c>
      <c r="D131" s="226" t="s">
        <v>158</v>
      </c>
      <c r="E131" s="227" t="s">
        <v>164</v>
      </c>
      <c r="F131" s="228" t="s">
        <v>165</v>
      </c>
      <c r="G131" s="229" t="s">
        <v>161</v>
      </c>
      <c r="H131" s="230">
        <v>436</v>
      </c>
      <c r="I131" s="231"/>
      <c r="J131" s="232">
        <f>ROUND(I131*H131,0)</f>
        <v>0</v>
      </c>
      <c r="K131" s="233"/>
      <c r="L131" s="43"/>
      <c r="M131" s="234" t="s">
        <v>1</v>
      </c>
      <c r="N131" s="235" t="s">
        <v>42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0.33000000000000002</v>
      </c>
      <c r="T131" s="237">
        <f>S131*H131</f>
        <v>143.88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162</v>
      </c>
      <c r="AT131" s="238" t="s">
        <v>158</v>
      </c>
      <c r="AU131" s="238" t="s">
        <v>85</v>
      </c>
      <c r="AY131" s="16" t="s">
        <v>156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</v>
      </c>
      <c r="BK131" s="239">
        <f>ROUND(I131*H131,0)</f>
        <v>0</v>
      </c>
      <c r="BL131" s="16" t="s">
        <v>162</v>
      </c>
      <c r="BM131" s="238" t="s">
        <v>166</v>
      </c>
    </row>
    <row r="132" s="13" customFormat="1">
      <c r="A132" s="13"/>
      <c r="B132" s="240"/>
      <c r="C132" s="241"/>
      <c r="D132" s="242" t="s">
        <v>167</v>
      </c>
      <c r="E132" s="243" t="s">
        <v>1</v>
      </c>
      <c r="F132" s="244" t="s">
        <v>168</v>
      </c>
      <c r="G132" s="241"/>
      <c r="H132" s="245">
        <v>436</v>
      </c>
      <c r="I132" s="246"/>
      <c r="J132" s="241"/>
      <c r="K132" s="241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167</v>
      </c>
      <c r="AU132" s="251" t="s">
        <v>85</v>
      </c>
      <c r="AV132" s="13" t="s">
        <v>85</v>
      </c>
      <c r="AW132" s="13" t="s">
        <v>32</v>
      </c>
      <c r="AX132" s="13" t="s">
        <v>77</v>
      </c>
      <c r="AY132" s="251" t="s">
        <v>156</v>
      </c>
    </row>
    <row r="133" s="2" customFormat="1" ht="24.15" customHeight="1">
      <c r="A133" s="37"/>
      <c r="B133" s="38"/>
      <c r="C133" s="226" t="s">
        <v>169</v>
      </c>
      <c r="D133" s="226" t="s">
        <v>158</v>
      </c>
      <c r="E133" s="227" t="s">
        <v>170</v>
      </c>
      <c r="F133" s="228" t="s">
        <v>171</v>
      </c>
      <c r="G133" s="229" t="s">
        <v>161</v>
      </c>
      <c r="H133" s="230">
        <v>560</v>
      </c>
      <c r="I133" s="231"/>
      <c r="J133" s="232">
        <f>ROUND(I133*H133,0)</f>
        <v>0</v>
      </c>
      <c r="K133" s="233"/>
      <c r="L133" s="43"/>
      <c r="M133" s="234" t="s">
        <v>1</v>
      </c>
      <c r="N133" s="235" t="s">
        <v>42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0.22</v>
      </c>
      <c r="T133" s="237">
        <f>S133*H133</f>
        <v>123.2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162</v>
      </c>
      <c r="AT133" s="238" t="s">
        <v>158</v>
      </c>
      <c r="AU133" s="238" t="s">
        <v>85</v>
      </c>
      <c r="AY133" s="16" t="s">
        <v>156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</v>
      </c>
      <c r="BK133" s="239">
        <f>ROUND(I133*H133,0)</f>
        <v>0</v>
      </c>
      <c r="BL133" s="16" t="s">
        <v>162</v>
      </c>
      <c r="BM133" s="238" t="s">
        <v>172</v>
      </c>
    </row>
    <row r="134" s="2" customFormat="1" ht="33" customHeight="1">
      <c r="A134" s="37"/>
      <c r="B134" s="38"/>
      <c r="C134" s="226" t="s">
        <v>162</v>
      </c>
      <c r="D134" s="226" t="s">
        <v>158</v>
      </c>
      <c r="E134" s="227" t="s">
        <v>173</v>
      </c>
      <c r="F134" s="228" t="s">
        <v>174</v>
      </c>
      <c r="G134" s="229" t="s">
        <v>175</v>
      </c>
      <c r="H134" s="230">
        <v>172.96199999999999</v>
      </c>
      <c r="I134" s="231"/>
      <c r="J134" s="232">
        <f>ROUND(I134*H134,0)</f>
        <v>0</v>
      </c>
      <c r="K134" s="233"/>
      <c r="L134" s="43"/>
      <c r="M134" s="234" t="s">
        <v>1</v>
      </c>
      <c r="N134" s="235" t="s">
        <v>42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162</v>
      </c>
      <c r="AT134" s="238" t="s">
        <v>158</v>
      </c>
      <c r="AU134" s="238" t="s">
        <v>85</v>
      </c>
      <c r="AY134" s="16" t="s">
        <v>156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</v>
      </c>
      <c r="BK134" s="239">
        <f>ROUND(I134*H134,0)</f>
        <v>0</v>
      </c>
      <c r="BL134" s="16" t="s">
        <v>162</v>
      </c>
      <c r="BM134" s="238" t="s">
        <v>176</v>
      </c>
    </row>
    <row r="135" s="13" customFormat="1">
      <c r="A135" s="13"/>
      <c r="B135" s="240"/>
      <c r="C135" s="241"/>
      <c r="D135" s="242" t="s">
        <v>167</v>
      </c>
      <c r="E135" s="243" t="s">
        <v>1</v>
      </c>
      <c r="F135" s="244" t="s">
        <v>177</v>
      </c>
      <c r="G135" s="241"/>
      <c r="H135" s="245">
        <v>196.19999999999999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167</v>
      </c>
      <c r="AU135" s="251" t="s">
        <v>85</v>
      </c>
      <c r="AV135" s="13" t="s">
        <v>85</v>
      </c>
      <c r="AW135" s="13" t="s">
        <v>32</v>
      </c>
      <c r="AX135" s="13" t="s">
        <v>77</v>
      </c>
      <c r="AY135" s="251" t="s">
        <v>156</v>
      </c>
    </row>
    <row r="136" s="13" customFormat="1">
      <c r="A136" s="13"/>
      <c r="B136" s="240"/>
      <c r="C136" s="241"/>
      <c r="D136" s="242" t="s">
        <v>167</v>
      </c>
      <c r="E136" s="243" t="s">
        <v>1</v>
      </c>
      <c r="F136" s="244" t="s">
        <v>178</v>
      </c>
      <c r="G136" s="241"/>
      <c r="H136" s="245">
        <v>-23.238</v>
      </c>
      <c r="I136" s="246"/>
      <c r="J136" s="241"/>
      <c r="K136" s="241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167</v>
      </c>
      <c r="AU136" s="251" t="s">
        <v>85</v>
      </c>
      <c r="AV136" s="13" t="s">
        <v>85</v>
      </c>
      <c r="AW136" s="13" t="s">
        <v>32</v>
      </c>
      <c r="AX136" s="13" t="s">
        <v>77</v>
      </c>
      <c r="AY136" s="251" t="s">
        <v>156</v>
      </c>
    </row>
    <row r="137" s="2" customFormat="1" ht="37.8" customHeight="1">
      <c r="A137" s="37"/>
      <c r="B137" s="38"/>
      <c r="C137" s="226" t="s">
        <v>179</v>
      </c>
      <c r="D137" s="226" t="s">
        <v>158</v>
      </c>
      <c r="E137" s="227" t="s">
        <v>180</v>
      </c>
      <c r="F137" s="228" t="s">
        <v>181</v>
      </c>
      <c r="G137" s="229" t="s">
        <v>175</v>
      </c>
      <c r="H137" s="230">
        <v>172.96199999999999</v>
      </c>
      <c r="I137" s="231"/>
      <c r="J137" s="232">
        <f>ROUND(I137*H137,0)</f>
        <v>0</v>
      </c>
      <c r="K137" s="233"/>
      <c r="L137" s="43"/>
      <c r="M137" s="234" t="s">
        <v>1</v>
      </c>
      <c r="N137" s="235" t="s">
        <v>42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162</v>
      </c>
      <c r="AT137" s="238" t="s">
        <v>158</v>
      </c>
      <c r="AU137" s="238" t="s">
        <v>85</v>
      </c>
      <c r="AY137" s="16" t="s">
        <v>156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</v>
      </c>
      <c r="BK137" s="239">
        <f>ROUND(I137*H137,0)</f>
        <v>0</v>
      </c>
      <c r="BL137" s="16" t="s">
        <v>162</v>
      </c>
      <c r="BM137" s="238" t="s">
        <v>182</v>
      </c>
    </row>
    <row r="138" s="2" customFormat="1" ht="16.5" customHeight="1">
      <c r="A138" s="37"/>
      <c r="B138" s="38"/>
      <c r="C138" s="226" t="s">
        <v>183</v>
      </c>
      <c r="D138" s="226" t="s">
        <v>158</v>
      </c>
      <c r="E138" s="227" t="s">
        <v>184</v>
      </c>
      <c r="F138" s="228" t="s">
        <v>185</v>
      </c>
      <c r="G138" s="229" t="s">
        <v>175</v>
      </c>
      <c r="H138" s="230">
        <v>172.96199999999999</v>
      </c>
      <c r="I138" s="231"/>
      <c r="J138" s="232">
        <f>ROUND(I138*H138,0)</f>
        <v>0</v>
      </c>
      <c r="K138" s="233"/>
      <c r="L138" s="43"/>
      <c r="M138" s="234" t="s">
        <v>1</v>
      </c>
      <c r="N138" s="235" t="s">
        <v>42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162</v>
      </c>
      <c r="AT138" s="238" t="s">
        <v>158</v>
      </c>
      <c r="AU138" s="238" t="s">
        <v>85</v>
      </c>
      <c r="AY138" s="16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</v>
      </c>
      <c r="BK138" s="239">
        <f>ROUND(I138*H138,0)</f>
        <v>0</v>
      </c>
      <c r="BL138" s="16" t="s">
        <v>162</v>
      </c>
      <c r="BM138" s="238" t="s">
        <v>186</v>
      </c>
    </row>
    <row r="139" s="2" customFormat="1" ht="24.15" customHeight="1">
      <c r="A139" s="37"/>
      <c r="B139" s="38"/>
      <c r="C139" s="226" t="s">
        <v>187</v>
      </c>
      <c r="D139" s="226" t="s">
        <v>158</v>
      </c>
      <c r="E139" s="227" t="s">
        <v>188</v>
      </c>
      <c r="F139" s="228" t="s">
        <v>189</v>
      </c>
      <c r="G139" s="229" t="s">
        <v>161</v>
      </c>
      <c r="H139" s="230">
        <v>436</v>
      </c>
      <c r="I139" s="231"/>
      <c r="J139" s="232">
        <f>ROUND(I139*H139,0)</f>
        <v>0</v>
      </c>
      <c r="K139" s="233"/>
      <c r="L139" s="43"/>
      <c r="M139" s="234" t="s">
        <v>1</v>
      </c>
      <c r="N139" s="235" t="s">
        <v>42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162</v>
      </c>
      <c r="AT139" s="238" t="s">
        <v>158</v>
      </c>
      <c r="AU139" s="238" t="s">
        <v>85</v>
      </c>
      <c r="AY139" s="16" t="s">
        <v>156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</v>
      </c>
      <c r="BK139" s="239">
        <f>ROUND(I139*H139,0)</f>
        <v>0</v>
      </c>
      <c r="BL139" s="16" t="s">
        <v>162</v>
      </c>
      <c r="BM139" s="238" t="s">
        <v>190</v>
      </c>
    </row>
    <row r="140" s="13" customFormat="1">
      <c r="A140" s="13"/>
      <c r="B140" s="240"/>
      <c r="C140" s="241"/>
      <c r="D140" s="242" t="s">
        <v>167</v>
      </c>
      <c r="E140" s="243" t="s">
        <v>1</v>
      </c>
      <c r="F140" s="244" t="s">
        <v>191</v>
      </c>
      <c r="G140" s="241"/>
      <c r="H140" s="245">
        <v>436</v>
      </c>
      <c r="I140" s="246"/>
      <c r="J140" s="241"/>
      <c r="K140" s="241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167</v>
      </c>
      <c r="AU140" s="251" t="s">
        <v>85</v>
      </c>
      <c r="AV140" s="13" t="s">
        <v>85</v>
      </c>
      <c r="AW140" s="13" t="s">
        <v>32</v>
      </c>
      <c r="AX140" s="13" t="s">
        <v>77</v>
      </c>
      <c r="AY140" s="251" t="s">
        <v>156</v>
      </c>
    </row>
    <row r="141" s="12" customFormat="1" ht="22.8" customHeight="1">
      <c r="A141" s="12"/>
      <c r="B141" s="210"/>
      <c r="C141" s="211"/>
      <c r="D141" s="212" t="s">
        <v>76</v>
      </c>
      <c r="E141" s="224" t="s">
        <v>192</v>
      </c>
      <c r="F141" s="224" t="s">
        <v>193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SUM(P142:P158)</f>
        <v>0</v>
      </c>
      <c r="Q141" s="218"/>
      <c r="R141" s="219">
        <f>SUM(R142:R158)</f>
        <v>0</v>
      </c>
      <c r="S141" s="218"/>
      <c r="T141" s="220">
        <f>SUM(T142:T158)</f>
        <v>372.34144000000003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</v>
      </c>
      <c r="AT141" s="222" t="s">
        <v>76</v>
      </c>
      <c r="AU141" s="222" t="s">
        <v>8</v>
      </c>
      <c r="AY141" s="221" t="s">
        <v>156</v>
      </c>
      <c r="BK141" s="223">
        <f>SUM(BK142:BK158)</f>
        <v>0</v>
      </c>
    </row>
    <row r="142" s="2" customFormat="1" ht="24.15" customHeight="1">
      <c r="A142" s="37"/>
      <c r="B142" s="38"/>
      <c r="C142" s="226" t="s">
        <v>194</v>
      </c>
      <c r="D142" s="226" t="s">
        <v>158</v>
      </c>
      <c r="E142" s="227" t="s">
        <v>195</v>
      </c>
      <c r="F142" s="228" t="s">
        <v>196</v>
      </c>
      <c r="G142" s="229" t="s">
        <v>197</v>
      </c>
      <c r="H142" s="230">
        <v>2.331</v>
      </c>
      <c r="I142" s="231"/>
      <c r="J142" s="232">
        <f>ROUND(I142*H142,0)</f>
        <v>0</v>
      </c>
      <c r="K142" s="233"/>
      <c r="L142" s="43"/>
      <c r="M142" s="234" t="s">
        <v>1</v>
      </c>
      <c r="N142" s="235" t="s">
        <v>42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1</v>
      </c>
      <c r="T142" s="237">
        <f>S142*H142</f>
        <v>2.331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162</v>
      </c>
      <c r="AT142" s="238" t="s">
        <v>158</v>
      </c>
      <c r="AU142" s="238" t="s">
        <v>85</v>
      </c>
      <c r="AY142" s="16" t="s">
        <v>156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</v>
      </c>
      <c r="BK142" s="239">
        <f>ROUND(I142*H142,0)</f>
        <v>0</v>
      </c>
      <c r="BL142" s="16" t="s">
        <v>162</v>
      </c>
      <c r="BM142" s="238" t="s">
        <v>198</v>
      </c>
    </row>
    <row r="143" s="13" customFormat="1">
      <c r="A143" s="13"/>
      <c r="B143" s="240"/>
      <c r="C143" s="241"/>
      <c r="D143" s="242" t="s">
        <v>167</v>
      </c>
      <c r="E143" s="243" t="s">
        <v>1</v>
      </c>
      <c r="F143" s="244" t="s">
        <v>199</v>
      </c>
      <c r="G143" s="241"/>
      <c r="H143" s="245">
        <v>0.109</v>
      </c>
      <c r="I143" s="246"/>
      <c r="J143" s="241"/>
      <c r="K143" s="241"/>
      <c r="L143" s="247"/>
      <c r="M143" s="248"/>
      <c r="N143" s="249"/>
      <c r="O143" s="249"/>
      <c r="P143" s="249"/>
      <c r="Q143" s="249"/>
      <c r="R143" s="249"/>
      <c r="S143" s="249"/>
      <c r="T143" s="25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167</v>
      </c>
      <c r="AU143" s="251" t="s">
        <v>85</v>
      </c>
      <c r="AV143" s="13" t="s">
        <v>85</v>
      </c>
      <c r="AW143" s="13" t="s">
        <v>32</v>
      </c>
      <c r="AX143" s="13" t="s">
        <v>77</v>
      </c>
      <c r="AY143" s="251" t="s">
        <v>156</v>
      </c>
    </row>
    <row r="144" s="13" customFormat="1">
      <c r="A144" s="13"/>
      <c r="B144" s="240"/>
      <c r="C144" s="241"/>
      <c r="D144" s="242" t="s">
        <v>167</v>
      </c>
      <c r="E144" s="243" t="s">
        <v>1</v>
      </c>
      <c r="F144" s="244" t="s">
        <v>200</v>
      </c>
      <c r="G144" s="241"/>
      <c r="H144" s="245">
        <v>2.222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167</v>
      </c>
      <c r="AU144" s="251" t="s">
        <v>85</v>
      </c>
      <c r="AV144" s="13" t="s">
        <v>85</v>
      </c>
      <c r="AW144" s="13" t="s">
        <v>32</v>
      </c>
      <c r="AX144" s="13" t="s">
        <v>77</v>
      </c>
      <c r="AY144" s="251" t="s">
        <v>156</v>
      </c>
    </row>
    <row r="145" s="2" customFormat="1" ht="24.15" customHeight="1">
      <c r="A145" s="37"/>
      <c r="B145" s="38"/>
      <c r="C145" s="226" t="s">
        <v>192</v>
      </c>
      <c r="D145" s="226" t="s">
        <v>158</v>
      </c>
      <c r="E145" s="227" t="s">
        <v>201</v>
      </c>
      <c r="F145" s="228" t="s">
        <v>202</v>
      </c>
      <c r="G145" s="229" t="s">
        <v>197</v>
      </c>
      <c r="H145" s="230">
        <v>5.681</v>
      </c>
      <c r="I145" s="231"/>
      <c r="J145" s="232">
        <f>ROUND(I145*H145,0)</f>
        <v>0</v>
      </c>
      <c r="K145" s="233"/>
      <c r="L145" s="43"/>
      <c r="M145" s="234" t="s">
        <v>1</v>
      </c>
      <c r="N145" s="235" t="s">
        <v>42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1</v>
      </c>
      <c r="T145" s="237">
        <f>S145*H145</f>
        <v>5.681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162</v>
      </c>
      <c r="AT145" s="238" t="s">
        <v>158</v>
      </c>
      <c r="AU145" s="238" t="s">
        <v>85</v>
      </c>
      <c r="AY145" s="16" t="s">
        <v>156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</v>
      </c>
      <c r="BK145" s="239">
        <f>ROUND(I145*H145,0)</f>
        <v>0</v>
      </c>
      <c r="BL145" s="16" t="s">
        <v>162</v>
      </c>
      <c r="BM145" s="238" t="s">
        <v>203</v>
      </c>
    </row>
    <row r="146" s="13" customFormat="1">
      <c r="A146" s="13"/>
      <c r="B146" s="240"/>
      <c r="C146" s="241"/>
      <c r="D146" s="242" t="s">
        <v>167</v>
      </c>
      <c r="E146" s="243" t="s">
        <v>1</v>
      </c>
      <c r="F146" s="244" t="s">
        <v>204</v>
      </c>
      <c r="G146" s="241"/>
      <c r="H146" s="245">
        <v>0.61299999999999999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167</v>
      </c>
      <c r="AU146" s="251" t="s">
        <v>85</v>
      </c>
      <c r="AV146" s="13" t="s">
        <v>85</v>
      </c>
      <c r="AW146" s="13" t="s">
        <v>32</v>
      </c>
      <c r="AX146" s="13" t="s">
        <v>77</v>
      </c>
      <c r="AY146" s="251" t="s">
        <v>156</v>
      </c>
    </row>
    <row r="147" s="13" customFormat="1">
      <c r="A147" s="13"/>
      <c r="B147" s="240"/>
      <c r="C147" s="241"/>
      <c r="D147" s="242" t="s">
        <v>167</v>
      </c>
      <c r="E147" s="243" t="s">
        <v>1</v>
      </c>
      <c r="F147" s="244" t="s">
        <v>205</v>
      </c>
      <c r="G147" s="241"/>
      <c r="H147" s="245">
        <v>3.149</v>
      </c>
      <c r="I147" s="246"/>
      <c r="J147" s="241"/>
      <c r="K147" s="241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167</v>
      </c>
      <c r="AU147" s="251" t="s">
        <v>85</v>
      </c>
      <c r="AV147" s="13" t="s">
        <v>85</v>
      </c>
      <c r="AW147" s="13" t="s">
        <v>32</v>
      </c>
      <c r="AX147" s="13" t="s">
        <v>77</v>
      </c>
      <c r="AY147" s="251" t="s">
        <v>156</v>
      </c>
    </row>
    <row r="148" s="13" customFormat="1">
      <c r="A148" s="13"/>
      <c r="B148" s="240"/>
      <c r="C148" s="241"/>
      <c r="D148" s="242" t="s">
        <v>167</v>
      </c>
      <c r="E148" s="243" t="s">
        <v>1</v>
      </c>
      <c r="F148" s="244" t="s">
        <v>206</v>
      </c>
      <c r="G148" s="241"/>
      <c r="H148" s="245">
        <v>1.919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167</v>
      </c>
      <c r="AU148" s="251" t="s">
        <v>85</v>
      </c>
      <c r="AV148" s="13" t="s">
        <v>85</v>
      </c>
      <c r="AW148" s="13" t="s">
        <v>32</v>
      </c>
      <c r="AX148" s="13" t="s">
        <v>77</v>
      </c>
      <c r="AY148" s="251" t="s">
        <v>156</v>
      </c>
    </row>
    <row r="149" s="2" customFormat="1" ht="33" customHeight="1">
      <c r="A149" s="37"/>
      <c r="B149" s="38"/>
      <c r="C149" s="226" t="s">
        <v>207</v>
      </c>
      <c r="D149" s="226" t="s">
        <v>158</v>
      </c>
      <c r="E149" s="227" t="s">
        <v>208</v>
      </c>
      <c r="F149" s="228" t="s">
        <v>209</v>
      </c>
      <c r="G149" s="229" t="s">
        <v>161</v>
      </c>
      <c r="H149" s="230">
        <v>62.344999999999999</v>
      </c>
      <c r="I149" s="231"/>
      <c r="J149" s="232">
        <f>ROUND(I149*H149,0)</f>
        <v>0</v>
      </c>
      <c r="K149" s="233"/>
      <c r="L149" s="43"/>
      <c r="M149" s="234" t="s">
        <v>1</v>
      </c>
      <c r="N149" s="235" t="s">
        <v>42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0.002</v>
      </c>
      <c r="T149" s="237">
        <f>S149*H149</f>
        <v>0.12469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162</v>
      </c>
      <c r="AT149" s="238" t="s">
        <v>158</v>
      </c>
      <c r="AU149" s="238" t="s">
        <v>85</v>
      </c>
      <c r="AY149" s="16" t="s">
        <v>156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</v>
      </c>
      <c r="BK149" s="239">
        <f>ROUND(I149*H149,0)</f>
        <v>0</v>
      </c>
      <c r="BL149" s="16" t="s">
        <v>162</v>
      </c>
      <c r="BM149" s="238" t="s">
        <v>210</v>
      </c>
    </row>
    <row r="150" s="13" customFormat="1">
      <c r="A150" s="13"/>
      <c r="B150" s="240"/>
      <c r="C150" s="241"/>
      <c r="D150" s="242" t="s">
        <v>167</v>
      </c>
      <c r="E150" s="243" t="s">
        <v>1</v>
      </c>
      <c r="F150" s="244" t="s">
        <v>211</v>
      </c>
      <c r="G150" s="241"/>
      <c r="H150" s="245">
        <v>62.344999999999999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167</v>
      </c>
      <c r="AU150" s="251" t="s">
        <v>85</v>
      </c>
      <c r="AV150" s="13" t="s">
        <v>85</v>
      </c>
      <c r="AW150" s="13" t="s">
        <v>32</v>
      </c>
      <c r="AX150" s="13" t="s">
        <v>77</v>
      </c>
      <c r="AY150" s="251" t="s">
        <v>156</v>
      </c>
    </row>
    <row r="151" s="2" customFormat="1" ht="33" customHeight="1">
      <c r="A151" s="37"/>
      <c r="B151" s="38"/>
      <c r="C151" s="226" t="s">
        <v>212</v>
      </c>
      <c r="D151" s="226" t="s">
        <v>158</v>
      </c>
      <c r="E151" s="227" t="s">
        <v>213</v>
      </c>
      <c r="F151" s="228" t="s">
        <v>214</v>
      </c>
      <c r="G151" s="229" t="s">
        <v>161</v>
      </c>
      <c r="H151" s="230">
        <v>545.15999999999997</v>
      </c>
      <c r="I151" s="231"/>
      <c r="J151" s="232">
        <f>ROUND(I151*H151,0)</f>
        <v>0</v>
      </c>
      <c r="K151" s="233"/>
      <c r="L151" s="43"/>
      <c r="M151" s="234" t="s">
        <v>1</v>
      </c>
      <c r="N151" s="235" t="s">
        <v>42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0.002</v>
      </c>
      <c r="T151" s="237">
        <f>S151*H151</f>
        <v>1.09032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162</v>
      </c>
      <c r="AT151" s="238" t="s">
        <v>158</v>
      </c>
      <c r="AU151" s="238" t="s">
        <v>85</v>
      </c>
      <c r="AY151" s="16" t="s">
        <v>156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</v>
      </c>
      <c r="BK151" s="239">
        <f>ROUND(I151*H151,0)</f>
        <v>0</v>
      </c>
      <c r="BL151" s="16" t="s">
        <v>162</v>
      </c>
      <c r="BM151" s="238" t="s">
        <v>215</v>
      </c>
    </row>
    <row r="152" s="13" customFormat="1">
      <c r="A152" s="13"/>
      <c r="B152" s="240"/>
      <c r="C152" s="241"/>
      <c r="D152" s="242" t="s">
        <v>167</v>
      </c>
      <c r="E152" s="243" t="s">
        <v>1</v>
      </c>
      <c r="F152" s="244" t="s">
        <v>216</v>
      </c>
      <c r="G152" s="241"/>
      <c r="H152" s="245">
        <v>545.15999999999997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167</v>
      </c>
      <c r="AU152" s="251" t="s">
        <v>85</v>
      </c>
      <c r="AV152" s="13" t="s">
        <v>85</v>
      </c>
      <c r="AW152" s="13" t="s">
        <v>32</v>
      </c>
      <c r="AX152" s="13" t="s">
        <v>77</v>
      </c>
      <c r="AY152" s="251" t="s">
        <v>156</v>
      </c>
    </row>
    <row r="153" s="2" customFormat="1" ht="24.15" customHeight="1">
      <c r="A153" s="37"/>
      <c r="B153" s="38"/>
      <c r="C153" s="226" t="s">
        <v>9</v>
      </c>
      <c r="D153" s="226" t="s">
        <v>158</v>
      </c>
      <c r="E153" s="227" t="s">
        <v>217</v>
      </c>
      <c r="F153" s="228" t="s">
        <v>218</v>
      </c>
      <c r="G153" s="229" t="s">
        <v>175</v>
      </c>
      <c r="H153" s="230">
        <v>129.923</v>
      </c>
      <c r="I153" s="231"/>
      <c r="J153" s="232">
        <f>ROUND(I153*H153,0)</f>
        <v>0</v>
      </c>
      <c r="K153" s="233"/>
      <c r="L153" s="43"/>
      <c r="M153" s="234" t="s">
        <v>1</v>
      </c>
      <c r="N153" s="235" t="s">
        <v>42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2.4100000000000001</v>
      </c>
      <c r="T153" s="237">
        <f>S153*H153</f>
        <v>313.11443000000003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162</v>
      </c>
      <c r="AT153" s="238" t="s">
        <v>158</v>
      </c>
      <c r="AU153" s="238" t="s">
        <v>85</v>
      </c>
      <c r="AY153" s="16" t="s">
        <v>156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</v>
      </c>
      <c r="BK153" s="239">
        <f>ROUND(I153*H153,0)</f>
        <v>0</v>
      </c>
      <c r="BL153" s="16" t="s">
        <v>162</v>
      </c>
      <c r="BM153" s="238" t="s">
        <v>219</v>
      </c>
    </row>
    <row r="154" s="13" customFormat="1">
      <c r="A154" s="13"/>
      <c r="B154" s="240"/>
      <c r="C154" s="241"/>
      <c r="D154" s="242" t="s">
        <v>167</v>
      </c>
      <c r="E154" s="243" t="s">
        <v>1</v>
      </c>
      <c r="F154" s="244" t="s">
        <v>220</v>
      </c>
      <c r="G154" s="241"/>
      <c r="H154" s="245">
        <v>96.799999999999997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167</v>
      </c>
      <c r="AU154" s="251" t="s">
        <v>85</v>
      </c>
      <c r="AV154" s="13" t="s">
        <v>85</v>
      </c>
      <c r="AW154" s="13" t="s">
        <v>32</v>
      </c>
      <c r="AX154" s="13" t="s">
        <v>77</v>
      </c>
      <c r="AY154" s="251" t="s">
        <v>156</v>
      </c>
    </row>
    <row r="155" s="13" customFormat="1">
      <c r="A155" s="13"/>
      <c r="B155" s="240"/>
      <c r="C155" s="241"/>
      <c r="D155" s="242" t="s">
        <v>167</v>
      </c>
      <c r="E155" s="243" t="s">
        <v>1</v>
      </c>
      <c r="F155" s="244" t="s">
        <v>221</v>
      </c>
      <c r="G155" s="241"/>
      <c r="H155" s="245">
        <v>33.122999999999998</v>
      </c>
      <c r="I155" s="246"/>
      <c r="J155" s="241"/>
      <c r="K155" s="241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167</v>
      </c>
      <c r="AU155" s="251" t="s">
        <v>85</v>
      </c>
      <c r="AV155" s="13" t="s">
        <v>85</v>
      </c>
      <c r="AW155" s="13" t="s">
        <v>32</v>
      </c>
      <c r="AX155" s="13" t="s">
        <v>77</v>
      </c>
      <c r="AY155" s="251" t="s">
        <v>156</v>
      </c>
    </row>
    <row r="156" s="2" customFormat="1" ht="24.15" customHeight="1">
      <c r="A156" s="37"/>
      <c r="B156" s="38"/>
      <c r="C156" s="226" t="s">
        <v>222</v>
      </c>
      <c r="D156" s="226" t="s">
        <v>158</v>
      </c>
      <c r="E156" s="227" t="s">
        <v>223</v>
      </c>
      <c r="F156" s="228" t="s">
        <v>224</v>
      </c>
      <c r="G156" s="229" t="s">
        <v>175</v>
      </c>
      <c r="H156" s="230">
        <v>20</v>
      </c>
      <c r="I156" s="231"/>
      <c r="J156" s="232">
        <f>ROUND(I156*H156,0)</f>
        <v>0</v>
      </c>
      <c r="K156" s="233"/>
      <c r="L156" s="43"/>
      <c r="M156" s="234" t="s">
        <v>1</v>
      </c>
      <c r="N156" s="235" t="s">
        <v>42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2.2000000000000002</v>
      </c>
      <c r="T156" s="237">
        <f>S156*H156</f>
        <v>44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162</v>
      </c>
      <c r="AT156" s="238" t="s">
        <v>158</v>
      </c>
      <c r="AU156" s="238" t="s">
        <v>85</v>
      </c>
      <c r="AY156" s="16" t="s">
        <v>156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</v>
      </c>
      <c r="BK156" s="239">
        <f>ROUND(I156*H156,0)</f>
        <v>0</v>
      </c>
      <c r="BL156" s="16" t="s">
        <v>162</v>
      </c>
      <c r="BM156" s="238" t="s">
        <v>225</v>
      </c>
    </row>
    <row r="157" s="13" customFormat="1">
      <c r="A157" s="13"/>
      <c r="B157" s="240"/>
      <c r="C157" s="241"/>
      <c r="D157" s="242" t="s">
        <v>167</v>
      </c>
      <c r="E157" s="243" t="s">
        <v>1</v>
      </c>
      <c r="F157" s="244" t="s">
        <v>226</v>
      </c>
      <c r="G157" s="241"/>
      <c r="H157" s="245">
        <v>20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167</v>
      </c>
      <c r="AU157" s="251" t="s">
        <v>85</v>
      </c>
      <c r="AV157" s="13" t="s">
        <v>85</v>
      </c>
      <c r="AW157" s="13" t="s">
        <v>32</v>
      </c>
      <c r="AX157" s="13" t="s">
        <v>77</v>
      </c>
      <c r="AY157" s="251" t="s">
        <v>156</v>
      </c>
    </row>
    <row r="158" s="2" customFormat="1" ht="24.15" customHeight="1">
      <c r="A158" s="37"/>
      <c r="B158" s="38"/>
      <c r="C158" s="226" t="s">
        <v>227</v>
      </c>
      <c r="D158" s="226" t="s">
        <v>158</v>
      </c>
      <c r="E158" s="227" t="s">
        <v>228</v>
      </c>
      <c r="F158" s="228" t="s">
        <v>229</v>
      </c>
      <c r="G158" s="229" t="s">
        <v>230</v>
      </c>
      <c r="H158" s="230">
        <v>120</v>
      </c>
      <c r="I158" s="231"/>
      <c r="J158" s="232">
        <f>ROUND(I158*H158,0)</f>
        <v>0</v>
      </c>
      <c r="K158" s="233"/>
      <c r="L158" s="43"/>
      <c r="M158" s="234" t="s">
        <v>1</v>
      </c>
      <c r="N158" s="235" t="s">
        <v>42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0.050000000000000003</v>
      </c>
      <c r="T158" s="237">
        <f>S158*H158</f>
        <v>6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162</v>
      </c>
      <c r="AT158" s="238" t="s">
        <v>158</v>
      </c>
      <c r="AU158" s="238" t="s">
        <v>85</v>
      </c>
      <c r="AY158" s="16" t="s">
        <v>156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</v>
      </c>
      <c r="BK158" s="239">
        <f>ROUND(I158*H158,0)</f>
        <v>0</v>
      </c>
      <c r="BL158" s="16" t="s">
        <v>162</v>
      </c>
      <c r="BM158" s="238" t="s">
        <v>231</v>
      </c>
    </row>
    <row r="159" s="12" customFormat="1" ht="22.8" customHeight="1">
      <c r="A159" s="12"/>
      <c r="B159" s="210"/>
      <c r="C159" s="211"/>
      <c r="D159" s="212" t="s">
        <v>76</v>
      </c>
      <c r="E159" s="224" t="s">
        <v>232</v>
      </c>
      <c r="F159" s="224" t="s">
        <v>233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SUM(P160:P172)</f>
        <v>0</v>
      </c>
      <c r="Q159" s="218"/>
      <c r="R159" s="219">
        <f>SUM(R160:R172)</f>
        <v>0</v>
      </c>
      <c r="S159" s="218"/>
      <c r="T159" s="220">
        <f>SUM(T160:T172)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</v>
      </c>
      <c r="AT159" s="222" t="s">
        <v>76</v>
      </c>
      <c r="AU159" s="222" t="s">
        <v>8</v>
      </c>
      <c r="AY159" s="221" t="s">
        <v>156</v>
      </c>
      <c r="BK159" s="223">
        <f>SUM(BK160:BK172)</f>
        <v>0</v>
      </c>
    </row>
    <row r="160" s="2" customFormat="1" ht="16.5" customHeight="1">
      <c r="A160" s="37"/>
      <c r="B160" s="38"/>
      <c r="C160" s="226" t="s">
        <v>234</v>
      </c>
      <c r="D160" s="226" t="s">
        <v>158</v>
      </c>
      <c r="E160" s="227" t="s">
        <v>235</v>
      </c>
      <c r="F160" s="228" t="s">
        <v>236</v>
      </c>
      <c r="G160" s="229" t="s">
        <v>197</v>
      </c>
      <c r="H160" s="230">
        <v>778.09100000000001</v>
      </c>
      <c r="I160" s="231"/>
      <c r="J160" s="232">
        <f>ROUND(I160*H160,0)</f>
        <v>0</v>
      </c>
      <c r="K160" s="233"/>
      <c r="L160" s="43"/>
      <c r="M160" s="234" t="s">
        <v>1</v>
      </c>
      <c r="N160" s="235" t="s">
        <v>42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162</v>
      </c>
      <c r="AT160" s="238" t="s">
        <v>158</v>
      </c>
      <c r="AU160" s="238" t="s">
        <v>85</v>
      </c>
      <c r="AY160" s="16" t="s">
        <v>156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</v>
      </c>
      <c r="BK160" s="239">
        <f>ROUND(I160*H160,0)</f>
        <v>0</v>
      </c>
      <c r="BL160" s="16" t="s">
        <v>162</v>
      </c>
      <c r="BM160" s="238" t="s">
        <v>237</v>
      </c>
    </row>
    <row r="161" s="2" customFormat="1" ht="24.15" customHeight="1">
      <c r="A161" s="37"/>
      <c r="B161" s="38"/>
      <c r="C161" s="226" t="s">
        <v>238</v>
      </c>
      <c r="D161" s="226" t="s">
        <v>158</v>
      </c>
      <c r="E161" s="227" t="s">
        <v>239</v>
      </c>
      <c r="F161" s="228" t="s">
        <v>240</v>
      </c>
      <c r="G161" s="229" t="s">
        <v>197</v>
      </c>
      <c r="H161" s="230">
        <v>778.09100000000001</v>
      </c>
      <c r="I161" s="231"/>
      <c r="J161" s="232">
        <f>ROUND(I161*H161,0)</f>
        <v>0</v>
      </c>
      <c r="K161" s="233"/>
      <c r="L161" s="43"/>
      <c r="M161" s="234" t="s">
        <v>1</v>
      </c>
      <c r="N161" s="235" t="s">
        <v>42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162</v>
      </c>
      <c r="AT161" s="238" t="s">
        <v>158</v>
      </c>
      <c r="AU161" s="238" t="s">
        <v>85</v>
      </c>
      <c r="AY161" s="16" t="s">
        <v>156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</v>
      </c>
      <c r="BK161" s="239">
        <f>ROUND(I161*H161,0)</f>
        <v>0</v>
      </c>
      <c r="BL161" s="16" t="s">
        <v>162</v>
      </c>
      <c r="BM161" s="238" t="s">
        <v>241</v>
      </c>
    </row>
    <row r="162" s="2" customFormat="1" ht="24.15" customHeight="1">
      <c r="A162" s="37"/>
      <c r="B162" s="38"/>
      <c r="C162" s="226" t="s">
        <v>242</v>
      </c>
      <c r="D162" s="226" t="s">
        <v>158</v>
      </c>
      <c r="E162" s="227" t="s">
        <v>243</v>
      </c>
      <c r="F162" s="228" t="s">
        <v>244</v>
      </c>
      <c r="G162" s="229" t="s">
        <v>197</v>
      </c>
      <c r="H162" s="230">
        <v>14624.851000000001</v>
      </c>
      <c r="I162" s="231"/>
      <c r="J162" s="232">
        <f>ROUND(I162*H162,0)</f>
        <v>0</v>
      </c>
      <c r="K162" s="233"/>
      <c r="L162" s="43"/>
      <c r="M162" s="234" t="s">
        <v>1</v>
      </c>
      <c r="N162" s="235" t="s">
        <v>42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162</v>
      </c>
      <c r="AT162" s="238" t="s">
        <v>158</v>
      </c>
      <c r="AU162" s="238" t="s">
        <v>85</v>
      </c>
      <c r="AY162" s="16" t="s">
        <v>156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</v>
      </c>
      <c r="BK162" s="239">
        <f>ROUND(I162*H162,0)</f>
        <v>0</v>
      </c>
      <c r="BL162" s="16" t="s">
        <v>162</v>
      </c>
      <c r="BM162" s="238" t="s">
        <v>245</v>
      </c>
    </row>
    <row r="163" s="13" customFormat="1">
      <c r="A163" s="13"/>
      <c r="B163" s="240"/>
      <c r="C163" s="241"/>
      <c r="D163" s="242" t="s">
        <v>167</v>
      </c>
      <c r="E163" s="243" t="s">
        <v>1</v>
      </c>
      <c r="F163" s="244" t="s">
        <v>246</v>
      </c>
      <c r="G163" s="241"/>
      <c r="H163" s="245">
        <v>769.72900000000004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167</v>
      </c>
      <c r="AU163" s="251" t="s">
        <v>85</v>
      </c>
      <c r="AV163" s="13" t="s">
        <v>85</v>
      </c>
      <c r="AW163" s="13" t="s">
        <v>32</v>
      </c>
      <c r="AX163" s="13" t="s">
        <v>77</v>
      </c>
      <c r="AY163" s="251" t="s">
        <v>156</v>
      </c>
    </row>
    <row r="164" s="13" customFormat="1">
      <c r="A164" s="13"/>
      <c r="B164" s="240"/>
      <c r="C164" s="241"/>
      <c r="D164" s="242" t="s">
        <v>167</v>
      </c>
      <c r="E164" s="241"/>
      <c r="F164" s="244" t="s">
        <v>247</v>
      </c>
      <c r="G164" s="241"/>
      <c r="H164" s="245">
        <v>14624.851000000001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167</v>
      </c>
      <c r="AU164" s="251" t="s">
        <v>85</v>
      </c>
      <c r="AV164" s="13" t="s">
        <v>85</v>
      </c>
      <c r="AW164" s="13" t="s">
        <v>4</v>
      </c>
      <c r="AX164" s="13" t="s">
        <v>8</v>
      </c>
      <c r="AY164" s="251" t="s">
        <v>156</v>
      </c>
    </row>
    <row r="165" s="2" customFormat="1" ht="33" customHeight="1">
      <c r="A165" s="37"/>
      <c r="B165" s="38"/>
      <c r="C165" s="226" t="s">
        <v>248</v>
      </c>
      <c r="D165" s="226" t="s">
        <v>158</v>
      </c>
      <c r="E165" s="227" t="s">
        <v>249</v>
      </c>
      <c r="F165" s="228" t="s">
        <v>250</v>
      </c>
      <c r="G165" s="229" t="s">
        <v>197</v>
      </c>
      <c r="H165" s="230">
        <v>6</v>
      </c>
      <c r="I165" s="231"/>
      <c r="J165" s="232">
        <f>ROUND(I165*H165,0)</f>
        <v>0</v>
      </c>
      <c r="K165" s="233"/>
      <c r="L165" s="43"/>
      <c r="M165" s="234" t="s">
        <v>1</v>
      </c>
      <c r="N165" s="235" t="s">
        <v>42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162</v>
      </c>
      <c r="AT165" s="238" t="s">
        <v>158</v>
      </c>
      <c r="AU165" s="238" t="s">
        <v>85</v>
      </c>
      <c r="AY165" s="16" t="s">
        <v>156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</v>
      </c>
      <c r="BK165" s="239">
        <f>ROUND(I165*H165,0)</f>
        <v>0</v>
      </c>
      <c r="BL165" s="16" t="s">
        <v>162</v>
      </c>
      <c r="BM165" s="238" t="s">
        <v>251</v>
      </c>
    </row>
    <row r="166" s="2" customFormat="1" ht="37.8" customHeight="1">
      <c r="A166" s="37"/>
      <c r="B166" s="38"/>
      <c r="C166" s="226" t="s">
        <v>252</v>
      </c>
      <c r="D166" s="226" t="s">
        <v>158</v>
      </c>
      <c r="E166" s="227" t="s">
        <v>253</v>
      </c>
      <c r="F166" s="228" t="s">
        <v>254</v>
      </c>
      <c r="G166" s="229" t="s">
        <v>197</v>
      </c>
      <c r="H166" s="230">
        <v>1.2150000000000001</v>
      </c>
      <c r="I166" s="231"/>
      <c r="J166" s="232">
        <f>ROUND(I166*H166,0)</f>
        <v>0</v>
      </c>
      <c r="K166" s="233"/>
      <c r="L166" s="43"/>
      <c r="M166" s="234" t="s">
        <v>1</v>
      </c>
      <c r="N166" s="235" t="s">
        <v>42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162</v>
      </c>
      <c r="AT166" s="238" t="s">
        <v>158</v>
      </c>
      <c r="AU166" s="238" t="s">
        <v>85</v>
      </c>
      <c r="AY166" s="16" t="s">
        <v>156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</v>
      </c>
      <c r="BK166" s="239">
        <f>ROUND(I166*H166,0)</f>
        <v>0</v>
      </c>
      <c r="BL166" s="16" t="s">
        <v>162</v>
      </c>
      <c r="BM166" s="238" t="s">
        <v>255</v>
      </c>
    </row>
    <row r="167" s="13" customFormat="1">
      <c r="A167" s="13"/>
      <c r="B167" s="240"/>
      <c r="C167" s="241"/>
      <c r="D167" s="242" t="s">
        <v>167</v>
      </c>
      <c r="E167" s="243" t="s">
        <v>1</v>
      </c>
      <c r="F167" s="244" t="s">
        <v>256</v>
      </c>
      <c r="G167" s="241"/>
      <c r="H167" s="245">
        <v>1.2150000000000001</v>
      </c>
      <c r="I167" s="246"/>
      <c r="J167" s="241"/>
      <c r="K167" s="241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167</v>
      </c>
      <c r="AU167" s="251" t="s">
        <v>85</v>
      </c>
      <c r="AV167" s="13" t="s">
        <v>85</v>
      </c>
      <c r="AW167" s="13" t="s">
        <v>32</v>
      </c>
      <c r="AX167" s="13" t="s">
        <v>77</v>
      </c>
      <c r="AY167" s="251" t="s">
        <v>156</v>
      </c>
    </row>
    <row r="168" s="2" customFormat="1" ht="33" customHeight="1">
      <c r="A168" s="37"/>
      <c r="B168" s="38"/>
      <c r="C168" s="226" t="s">
        <v>257</v>
      </c>
      <c r="D168" s="226" t="s">
        <v>158</v>
      </c>
      <c r="E168" s="227" t="s">
        <v>258</v>
      </c>
      <c r="F168" s="228" t="s">
        <v>259</v>
      </c>
      <c r="G168" s="229" t="s">
        <v>197</v>
      </c>
      <c r="H168" s="230">
        <v>2.2400000000000002</v>
      </c>
      <c r="I168" s="231"/>
      <c r="J168" s="232">
        <f>ROUND(I168*H168,0)</f>
        <v>0</v>
      </c>
      <c r="K168" s="233"/>
      <c r="L168" s="43"/>
      <c r="M168" s="234" t="s">
        <v>1</v>
      </c>
      <c r="N168" s="235" t="s">
        <v>42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162</v>
      </c>
      <c r="AT168" s="238" t="s">
        <v>158</v>
      </c>
      <c r="AU168" s="238" t="s">
        <v>85</v>
      </c>
      <c r="AY168" s="16" t="s">
        <v>156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</v>
      </c>
      <c r="BK168" s="239">
        <f>ROUND(I168*H168,0)</f>
        <v>0</v>
      </c>
      <c r="BL168" s="16" t="s">
        <v>162</v>
      </c>
      <c r="BM168" s="238" t="s">
        <v>260</v>
      </c>
    </row>
    <row r="169" s="2" customFormat="1" ht="37.8" customHeight="1">
      <c r="A169" s="37"/>
      <c r="B169" s="38"/>
      <c r="C169" s="226" t="s">
        <v>7</v>
      </c>
      <c r="D169" s="226" t="s">
        <v>158</v>
      </c>
      <c r="E169" s="227" t="s">
        <v>261</v>
      </c>
      <c r="F169" s="228" t="s">
        <v>262</v>
      </c>
      <c r="G169" s="229" t="s">
        <v>197</v>
      </c>
      <c r="H169" s="230">
        <v>44</v>
      </c>
      <c r="I169" s="231"/>
      <c r="J169" s="232">
        <f>ROUND(I169*H169,0)</f>
        <v>0</v>
      </c>
      <c r="K169" s="233"/>
      <c r="L169" s="43"/>
      <c r="M169" s="234" t="s">
        <v>1</v>
      </c>
      <c r="N169" s="235" t="s">
        <v>42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162</v>
      </c>
      <c r="AT169" s="238" t="s">
        <v>158</v>
      </c>
      <c r="AU169" s="238" t="s">
        <v>85</v>
      </c>
      <c r="AY169" s="16" t="s">
        <v>156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</v>
      </c>
      <c r="BK169" s="239">
        <f>ROUND(I169*H169,0)</f>
        <v>0</v>
      </c>
      <c r="BL169" s="16" t="s">
        <v>162</v>
      </c>
      <c r="BM169" s="238" t="s">
        <v>263</v>
      </c>
    </row>
    <row r="170" s="2" customFormat="1" ht="37.8" customHeight="1">
      <c r="A170" s="37"/>
      <c r="B170" s="38"/>
      <c r="C170" s="226" t="s">
        <v>264</v>
      </c>
      <c r="D170" s="226" t="s">
        <v>158</v>
      </c>
      <c r="E170" s="227" t="s">
        <v>265</v>
      </c>
      <c r="F170" s="228" t="s">
        <v>266</v>
      </c>
      <c r="G170" s="229" t="s">
        <v>197</v>
      </c>
      <c r="H170" s="230">
        <v>593.07399999999996</v>
      </c>
      <c r="I170" s="231"/>
      <c r="J170" s="232">
        <f>ROUND(I170*H170,0)</f>
        <v>0</v>
      </c>
      <c r="K170" s="233"/>
      <c r="L170" s="43"/>
      <c r="M170" s="234" t="s">
        <v>1</v>
      </c>
      <c r="N170" s="235" t="s">
        <v>42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162</v>
      </c>
      <c r="AT170" s="238" t="s">
        <v>158</v>
      </c>
      <c r="AU170" s="238" t="s">
        <v>85</v>
      </c>
      <c r="AY170" s="16" t="s">
        <v>156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</v>
      </c>
      <c r="BK170" s="239">
        <f>ROUND(I170*H170,0)</f>
        <v>0</v>
      </c>
      <c r="BL170" s="16" t="s">
        <v>162</v>
      </c>
      <c r="BM170" s="238" t="s">
        <v>267</v>
      </c>
    </row>
    <row r="171" s="13" customFormat="1">
      <c r="A171" s="13"/>
      <c r="B171" s="240"/>
      <c r="C171" s="241"/>
      <c r="D171" s="242" t="s">
        <v>167</v>
      </c>
      <c r="E171" s="243" t="s">
        <v>1</v>
      </c>
      <c r="F171" s="244" t="s">
        <v>268</v>
      </c>
      <c r="G171" s="241"/>
      <c r="H171" s="245">
        <v>593.07399999999996</v>
      </c>
      <c r="I171" s="246"/>
      <c r="J171" s="241"/>
      <c r="K171" s="241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167</v>
      </c>
      <c r="AU171" s="251" t="s">
        <v>85</v>
      </c>
      <c r="AV171" s="13" t="s">
        <v>85</v>
      </c>
      <c r="AW171" s="13" t="s">
        <v>32</v>
      </c>
      <c r="AX171" s="13" t="s">
        <v>77</v>
      </c>
      <c r="AY171" s="251" t="s">
        <v>156</v>
      </c>
    </row>
    <row r="172" s="2" customFormat="1" ht="44.25" customHeight="1">
      <c r="A172" s="37"/>
      <c r="B172" s="38"/>
      <c r="C172" s="226" t="s">
        <v>269</v>
      </c>
      <c r="D172" s="226" t="s">
        <v>158</v>
      </c>
      <c r="E172" s="227" t="s">
        <v>270</v>
      </c>
      <c r="F172" s="228" t="s">
        <v>271</v>
      </c>
      <c r="G172" s="229" t="s">
        <v>197</v>
      </c>
      <c r="H172" s="230">
        <v>123.2</v>
      </c>
      <c r="I172" s="231"/>
      <c r="J172" s="232">
        <f>ROUND(I172*H172,0)</f>
        <v>0</v>
      </c>
      <c r="K172" s="233"/>
      <c r="L172" s="43"/>
      <c r="M172" s="234" t="s">
        <v>1</v>
      </c>
      <c r="N172" s="235" t="s">
        <v>42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162</v>
      </c>
      <c r="AT172" s="238" t="s">
        <v>158</v>
      </c>
      <c r="AU172" s="238" t="s">
        <v>85</v>
      </c>
      <c r="AY172" s="16" t="s">
        <v>156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</v>
      </c>
      <c r="BK172" s="239">
        <f>ROUND(I172*H172,0)</f>
        <v>0</v>
      </c>
      <c r="BL172" s="16" t="s">
        <v>162</v>
      </c>
      <c r="BM172" s="238" t="s">
        <v>272</v>
      </c>
    </row>
    <row r="173" s="12" customFormat="1" ht="25.92" customHeight="1">
      <c r="A173" s="12"/>
      <c r="B173" s="210"/>
      <c r="C173" s="211"/>
      <c r="D173" s="212" t="s">
        <v>76</v>
      </c>
      <c r="E173" s="213" t="s">
        <v>273</v>
      </c>
      <c r="F173" s="213" t="s">
        <v>274</v>
      </c>
      <c r="G173" s="211"/>
      <c r="H173" s="211"/>
      <c r="I173" s="214"/>
      <c r="J173" s="215">
        <f>BK173</f>
        <v>0</v>
      </c>
      <c r="K173" s="211"/>
      <c r="L173" s="216"/>
      <c r="M173" s="217"/>
      <c r="N173" s="218"/>
      <c r="O173" s="218"/>
      <c r="P173" s="219">
        <f>P174+P176</f>
        <v>0</v>
      </c>
      <c r="Q173" s="218"/>
      <c r="R173" s="219">
        <f>R174+R176</f>
        <v>0</v>
      </c>
      <c r="S173" s="218"/>
      <c r="T173" s="220">
        <f>T174+T176</f>
        <v>2.5896880000000002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85</v>
      </c>
      <c r="AT173" s="222" t="s">
        <v>76</v>
      </c>
      <c r="AU173" s="222" t="s">
        <v>77</v>
      </c>
      <c r="AY173" s="221" t="s">
        <v>156</v>
      </c>
      <c r="BK173" s="223">
        <f>BK174+BK176</f>
        <v>0</v>
      </c>
    </row>
    <row r="174" s="12" customFormat="1" ht="22.8" customHeight="1">
      <c r="A174" s="12"/>
      <c r="B174" s="210"/>
      <c r="C174" s="211"/>
      <c r="D174" s="212" t="s">
        <v>76</v>
      </c>
      <c r="E174" s="224" t="s">
        <v>275</v>
      </c>
      <c r="F174" s="224" t="s">
        <v>276</v>
      </c>
      <c r="G174" s="211"/>
      <c r="H174" s="211"/>
      <c r="I174" s="214"/>
      <c r="J174" s="225">
        <f>BK174</f>
        <v>0</v>
      </c>
      <c r="K174" s="211"/>
      <c r="L174" s="216"/>
      <c r="M174" s="217"/>
      <c r="N174" s="218"/>
      <c r="O174" s="218"/>
      <c r="P174" s="219">
        <f>P175</f>
        <v>0</v>
      </c>
      <c r="Q174" s="218"/>
      <c r="R174" s="219">
        <f>R175</f>
        <v>0</v>
      </c>
      <c r="S174" s="218"/>
      <c r="T174" s="220">
        <f>T175</f>
        <v>2.2400000000000002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85</v>
      </c>
      <c r="AT174" s="222" t="s">
        <v>76</v>
      </c>
      <c r="AU174" s="222" t="s">
        <v>8</v>
      </c>
      <c r="AY174" s="221" t="s">
        <v>156</v>
      </c>
      <c r="BK174" s="223">
        <f>BK175</f>
        <v>0</v>
      </c>
    </row>
    <row r="175" s="2" customFormat="1" ht="16.5" customHeight="1">
      <c r="A175" s="37"/>
      <c r="B175" s="38"/>
      <c r="C175" s="226" t="s">
        <v>277</v>
      </c>
      <c r="D175" s="226" t="s">
        <v>158</v>
      </c>
      <c r="E175" s="227" t="s">
        <v>278</v>
      </c>
      <c r="F175" s="228" t="s">
        <v>279</v>
      </c>
      <c r="G175" s="229" t="s">
        <v>161</v>
      </c>
      <c r="H175" s="230">
        <v>560</v>
      </c>
      <c r="I175" s="231"/>
      <c r="J175" s="232">
        <f>ROUND(I175*H175,0)</f>
        <v>0</v>
      </c>
      <c r="K175" s="233"/>
      <c r="L175" s="43"/>
      <c r="M175" s="234" t="s">
        <v>1</v>
      </c>
      <c r="N175" s="235" t="s">
        <v>42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0.0040000000000000001</v>
      </c>
      <c r="T175" s="237">
        <f>S175*H175</f>
        <v>2.2400000000000002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238</v>
      </c>
      <c r="AT175" s="238" t="s">
        <v>158</v>
      </c>
      <c r="AU175" s="238" t="s">
        <v>85</v>
      </c>
      <c r="AY175" s="16" t="s">
        <v>156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</v>
      </c>
      <c r="BK175" s="239">
        <f>ROUND(I175*H175,0)</f>
        <v>0</v>
      </c>
      <c r="BL175" s="16" t="s">
        <v>238</v>
      </c>
      <c r="BM175" s="238" t="s">
        <v>280</v>
      </c>
    </row>
    <row r="176" s="12" customFormat="1" ht="22.8" customHeight="1">
      <c r="A176" s="12"/>
      <c r="B176" s="210"/>
      <c r="C176" s="211"/>
      <c r="D176" s="212" t="s">
        <v>76</v>
      </c>
      <c r="E176" s="224" t="s">
        <v>281</v>
      </c>
      <c r="F176" s="224" t="s">
        <v>282</v>
      </c>
      <c r="G176" s="211"/>
      <c r="H176" s="211"/>
      <c r="I176" s="214"/>
      <c r="J176" s="225">
        <f>BK176</f>
        <v>0</v>
      </c>
      <c r="K176" s="211"/>
      <c r="L176" s="216"/>
      <c r="M176" s="217"/>
      <c r="N176" s="218"/>
      <c r="O176" s="218"/>
      <c r="P176" s="219">
        <f>SUM(P177:P181)</f>
        <v>0</v>
      </c>
      <c r="Q176" s="218"/>
      <c r="R176" s="219">
        <f>SUM(R177:R181)</f>
        <v>0</v>
      </c>
      <c r="S176" s="218"/>
      <c r="T176" s="220">
        <f>SUM(T177:T181)</f>
        <v>0.349688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1" t="s">
        <v>85</v>
      </c>
      <c r="AT176" s="222" t="s">
        <v>76</v>
      </c>
      <c r="AU176" s="222" t="s">
        <v>8</v>
      </c>
      <c r="AY176" s="221" t="s">
        <v>156</v>
      </c>
      <c r="BK176" s="223">
        <f>SUM(BK177:BK181)</f>
        <v>0</v>
      </c>
    </row>
    <row r="177" s="2" customFormat="1" ht="24.15" customHeight="1">
      <c r="A177" s="37"/>
      <c r="B177" s="38"/>
      <c r="C177" s="226" t="s">
        <v>283</v>
      </c>
      <c r="D177" s="226" t="s">
        <v>158</v>
      </c>
      <c r="E177" s="227" t="s">
        <v>284</v>
      </c>
      <c r="F177" s="228" t="s">
        <v>285</v>
      </c>
      <c r="G177" s="229" t="s">
        <v>286</v>
      </c>
      <c r="H177" s="230">
        <v>35.399999999999999</v>
      </c>
      <c r="I177" s="231"/>
      <c r="J177" s="232">
        <f>ROUND(I177*H177,0)</f>
        <v>0</v>
      </c>
      <c r="K177" s="233"/>
      <c r="L177" s="43"/>
      <c r="M177" s="234" t="s">
        <v>1</v>
      </c>
      <c r="N177" s="235" t="s">
        <v>42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0.0033800000000000002</v>
      </c>
      <c r="T177" s="237">
        <f>S177*H177</f>
        <v>0.11965200000000001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238</v>
      </c>
      <c r="AT177" s="238" t="s">
        <v>158</v>
      </c>
      <c r="AU177" s="238" t="s">
        <v>85</v>
      </c>
      <c r="AY177" s="16" t="s">
        <v>156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</v>
      </c>
      <c r="BK177" s="239">
        <f>ROUND(I177*H177,0)</f>
        <v>0</v>
      </c>
      <c r="BL177" s="16" t="s">
        <v>238</v>
      </c>
      <c r="BM177" s="238" t="s">
        <v>287</v>
      </c>
    </row>
    <row r="178" s="2" customFormat="1" ht="16.5" customHeight="1">
      <c r="A178" s="37"/>
      <c r="B178" s="38"/>
      <c r="C178" s="226" t="s">
        <v>288</v>
      </c>
      <c r="D178" s="226" t="s">
        <v>158</v>
      </c>
      <c r="E178" s="227" t="s">
        <v>289</v>
      </c>
      <c r="F178" s="228" t="s">
        <v>290</v>
      </c>
      <c r="G178" s="229" t="s">
        <v>286</v>
      </c>
      <c r="H178" s="230">
        <v>61.600000000000001</v>
      </c>
      <c r="I178" s="231"/>
      <c r="J178" s="232">
        <f>ROUND(I178*H178,0)</f>
        <v>0</v>
      </c>
      <c r="K178" s="233"/>
      <c r="L178" s="43"/>
      <c r="M178" s="234" t="s">
        <v>1</v>
      </c>
      <c r="N178" s="235" t="s">
        <v>42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0.0016999999999999999</v>
      </c>
      <c r="T178" s="237">
        <f>S178*H178</f>
        <v>0.10471999999999999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238</v>
      </c>
      <c r="AT178" s="238" t="s">
        <v>158</v>
      </c>
      <c r="AU178" s="238" t="s">
        <v>85</v>
      </c>
      <c r="AY178" s="16" t="s">
        <v>156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</v>
      </c>
      <c r="BK178" s="239">
        <f>ROUND(I178*H178,0)</f>
        <v>0</v>
      </c>
      <c r="BL178" s="16" t="s">
        <v>238</v>
      </c>
      <c r="BM178" s="238" t="s">
        <v>291</v>
      </c>
    </row>
    <row r="179" s="13" customFormat="1">
      <c r="A179" s="13"/>
      <c r="B179" s="240"/>
      <c r="C179" s="241"/>
      <c r="D179" s="242" t="s">
        <v>167</v>
      </c>
      <c r="E179" s="243" t="s">
        <v>1</v>
      </c>
      <c r="F179" s="244" t="s">
        <v>292</v>
      </c>
      <c r="G179" s="241"/>
      <c r="H179" s="245">
        <v>61.600000000000001</v>
      </c>
      <c r="I179" s="246"/>
      <c r="J179" s="241"/>
      <c r="K179" s="241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167</v>
      </c>
      <c r="AU179" s="251" t="s">
        <v>85</v>
      </c>
      <c r="AV179" s="13" t="s">
        <v>85</v>
      </c>
      <c r="AW179" s="13" t="s">
        <v>32</v>
      </c>
      <c r="AX179" s="13" t="s">
        <v>77</v>
      </c>
      <c r="AY179" s="251" t="s">
        <v>156</v>
      </c>
    </row>
    <row r="180" s="2" customFormat="1" ht="21.75" customHeight="1">
      <c r="A180" s="37"/>
      <c r="B180" s="38"/>
      <c r="C180" s="226" t="s">
        <v>293</v>
      </c>
      <c r="D180" s="226" t="s">
        <v>158</v>
      </c>
      <c r="E180" s="227" t="s">
        <v>294</v>
      </c>
      <c r="F180" s="228" t="s">
        <v>295</v>
      </c>
      <c r="G180" s="229" t="s">
        <v>286</v>
      </c>
      <c r="H180" s="230">
        <v>70.799999999999997</v>
      </c>
      <c r="I180" s="231"/>
      <c r="J180" s="232">
        <f>ROUND(I180*H180,0)</f>
        <v>0</v>
      </c>
      <c r="K180" s="233"/>
      <c r="L180" s="43"/>
      <c r="M180" s="234" t="s">
        <v>1</v>
      </c>
      <c r="N180" s="235" t="s">
        <v>42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0.0017700000000000001</v>
      </c>
      <c r="T180" s="237">
        <f>S180*H180</f>
        <v>0.12531600000000001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238</v>
      </c>
      <c r="AT180" s="238" t="s">
        <v>158</v>
      </c>
      <c r="AU180" s="238" t="s">
        <v>85</v>
      </c>
      <c r="AY180" s="16" t="s">
        <v>156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</v>
      </c>
      <c r="BK180" s="239">
        <f>ROUND(I180*H180,0)</f>
        <v>0</v>
      </c>
      <c r="BL180" s="16" t="s">
        <v>238</v>
      </c>
      <c r="BM180" s="238" t="s">
        <v>296</v>
      </c>
    </row>
    <row r="181" s="13" customFormat="1">
      <c r="A181" s="13"/>
      <c r="B181" s="240"/>
      <c r="C181" s="241"/>
      <c r="D181" s="242" t="s">
        <v>167</v>
      </c>
      <c r="E181" s="243" t="s">
        <v>1</v>
      </c>
      <c r="F181" s="244" t="s">
        <v>297</v>
      </c>
      <c r="G181" s="241"/>
      <c r="H181" s="245">
        <v>70.799999999999997</v>
      </c>
      <c r="I181" s="246"/>
      <c r="J181" s="241"/>
      <c r="K181" s="241"/>
      <c r="L181" s="247"/>
      <c r="M181" s="252"/>
      <c r="N181" s="253"/>
      <c r="O181" s="253"/>
      <c r="P181" s="253"/>
      <c r="Q181" s="253"/>
      <c r="R181" s="253"/>
      <c r="S181" s="253"/>
      <c r="T181" s="25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167</v>
      </c>
      <c r="AU181" s="251" t="s">
        <v>85</v>
      </c>
      <c r="AV181" s="13" t="s">
        <v>85</v>
      </c>
      <c r="AW181" s="13" t="s">
        <v>32</v>
      </c>
      <c r="AX181" s="13" t="s">
        <v>77</v>
      </c>
      <c r="AY181" s="251" t="s">
        <v>156</v>
      </c>
    </row>
    <row r="182" s="2" customFormat="1" ht="6.96" customHeight="1">
      <c r="A182" s="37"/>
      <c r="B182" s="65"/>
      <c r="C182" s="66"/>
      <c r="D182" s="66"/>
      <c r="E182" s="66"/>
      <c r="F182" s="66"/>
      <c r="G182" s="66"/>
      <c r="H182" s="66"/>
      <c r="I182" s="66"/>
      <c r="J182" s="66"/>
      <c r="K182" s="66"/>
      <c r="L182" s="43"/>
      <c r="M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</row>
  </sheetData>
  <sheetProtection sheet="1" autoFilter="0" formatColumns="0" formatRows="0" objects="1" scenarios="1" spinCount="100000" saltValue="z3AVqL1wE/dk9NVq7L5z2WjRlRd8NmZuORb3KQ25nakVrz2BJUJLAm1rf53ssIWOX3HCYcX2PyCazGKLbyMQow==" hashValue="XYnylpeKXntBD18B3tQRQ3s58trUorWa0SAO0OWZ1fqy5DwGj4vcX9sLeaVyLLkoLTiXT8VW66E0RpDF+XMWew==" algorithmName="SHA-512" password="F695"/>
  <autoFilter ref="C126:K1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124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Hala na posypovou sůl na p.č.st. 6375, k.ú. Klatovy</v>
      </c>
      <c r="F7" s="149"/>
      <c r="G7" s="149"/>
      <c r="H7" s="149"/>
      <c r="L7" s="19"/>
    </row>
    <row r="8" s="1" customFormat="1" ht="12" customHeight="1">
      <c r="B8" s="19"/>
      <c r="D8" s="149" t="s">
        <v>125</v>
      </c>
      <c r="L8" s="19"/>
    </row>
    <row r="9" s="2" customFormat="1" ht="16.5" customHeight="1">
      <c r="A9" s="37"/>
      <c r="B9" s="43"/>
      <c r="C9" s="37"/>
      <c r="D9" s="37"/>
      <c r="E9" s="150" t="s">
        <v>126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298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5. 6. 2024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33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ROUND(J127,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ROUND((SUM(BE127:BE178)),  0)</f>
        <v>0</v>
      </c>
      <c r="G35" s="37"/>
      <c r="H35" s="37"/>
      <c r="I35" s="163">
        <v>0.20999999999999999</v>
      </c>
      <c r="J35" s="162">
        <f>ROUND(((SUM(BE127:BE178))*I35),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ROUND((SUM(BF127:BF178)),  0)</f>
        <v>0</v>
      </c>
      <c r="G36" s="37"/>
      <c r="H36" s="37"/>
      <c r="I36" s="163">
        <v>0.12</v>
      </c>
      <c r="J36" s="162">
        <f>ROUND(((SUM(BF127:BF178))*I36),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ROUND((SUM(BG127:BG178)),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ROUND((SUM(BH127:BH178)),  0)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ROUND((SUM(BI127:BI178)),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Hala na posypovou sůl na p.č.st. 6375, k.ú. 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126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O-012 - Demolice - II. etapa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Klatovy</v>
      </c>
      <c r="G91" s="39"/>
      <c r="H91" s="39"/>
      <c r="I91" s="31" t="s">
        <v>23</v>
      </c>
      <c r="J91" s="78" t="str">
        <f>IF(J14="","",J14)</f>
        <v>5. 6. 2024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SÚS Plzeňského kraje, p.o., Plzeň</v>
      </c>
      <c r="G93" s="39"/>
      <c r="H93" s="39"/>
      <c r="I93" s="31" t="s">
        <v>31</v>
      </c>
      <c r="J93" s="35" t="str">
        <f>E23</f>
        <v>Ing. Martin Liška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Pavel Hrba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134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135</v>
      </c>
      <c r="E100" s="195"/>
      <c r="F100" s="195"/>
      <c r="G100" s="195"/>
      <c r="H100" s="195"/>
      <c r="I100" s="195"/>
      <c r="J100" s="196">
        <f>J129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136</v>
      </c>
      <c r="E101" s="195"/>
      <c r="F101" s="195"/>
      <c r="G101" s="195"/>
      <c r="H101" s="195"/>
      <c r="I101" s="195"/>
      <c r="J101" s="196">
        <f>J140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137</v>
      </c>
      <c r="E102" s="195"/>
      <c r="F102" s="195"/>
      <c r="G102" s="195"/>
      <c r="H102" s="195"/>
      <c r="I102" s="195"/>
      <c r="J102" s="196">
        <f>J157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138</v>
      </c>
      <c r="E103" s="190"/>
      <c r="F103" s="190"/>
      <c r="G103" s="190"/>
      <c r="H103" s="190"/>
      <c r="I103" s="190"/>
      <c r="J103" s="191">
        <f>J170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139</v>
      </c>
      <c r="E104" s="195"/>
      <c r="F104" s="195"/>
      <c r="G104" s="195"/>
      <c r="H104" s="195"/>
      <c r="I104" s="195"/>
      <c r="J104" s="196">
        <f>J171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140</v>
      </c>
      <c r="E105" s="195"/>
      <c r="F105" s="195"/>
      <c r="G105" s="195"/>
      <c r="H105" s="195"/>
      <c r="I105" s="195"/>
      <c r="J105" s="196">
        <f>J173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Hala na posypovou sůl na p.č.st. 6375, k.ú. Klatovy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125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126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127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O-012 - Demolice - II. etapa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21</v>
      </c>
      <c r="D121" s="39"/>
      <c r="E121" s="39"/>
      <c r="F121" s="26" t="str">
        <f>F14</f>
        <v>Klatovy</v>
      </c>
      <c r="G121" s="39"/>
      <c r="H121" s="39"/>
      <c r="I121" s="31" t="s">
        <v>23</v>
      </c>
      <c r="J121" s="78" t="str">
        <f>IF(J14="","",J14)</f>
        <v>5. 6. 2024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25</v>
      </c>
      <c r="D123" s="39"/>
      <c r="E123" s="39"/>
      <c r="F123" s="26" t="str">
        <f>E17</f>
        <v>SÚS Plzeňského kraje, p.o., Plzeň</v>
      </c>
      <c r="G123" s="39"/>
      <c r="H123" s="39"/>
      <c r="I123" s="31" t="s">
        <v>31</v>
      </c>
      <c r="J123" s="35" t="str">
        <f>E23</f>
        <v>Ing. Martin Liška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29</v>
      </c>
      <c r="D124" s="39"/>
      <c r="E124" s="39"/>
      <c r="F124" s="26" t="str">
        <f>IF(E20="","",E20)</f>
        <v>Vyplň údaj</v>
      </c>
      <c r="G124" s="39"/>
      <c r="H124" s="39"/>
      <c r="I124" s="31" t="s">
        <v>34</v>
      </c>
      <c r="J124" s="35" t="str">
        <f>E26</f>
        <v>Pavel Hrba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8"/>
      <c r="B126" s="199"/>
      <c r="C126" s="200" t="s">
        <v>142</v>
      </c>
      <c r="D126" s="201" t="s">
        <v>62</v>
      </c>
      <c r="E126" s="201" t="s">
        <v>58</v>
      </c>
      <c r="F126" s="201" t="s">
        <v>59</v>
      </c>
      <c r="G126" s="201" t="s">
        <v>143</v>
      </c>
      <c r="H126" s="201" t="s">
        <v>144</v>
      </c>
      <c r="I126" s="201" t="s">
        <v>145</v>
      </c>
      <c r="J126" s="202" t="s">
        <v>131</v>
      </c>
      <c r="K126" s="203" t="s">
        <v>146</v>
      </c>
      <c r="L126" s="204"/>
      <c r="M126" s="99" t="s">
        <v>1</v>
      </c>
      <c r="N126" s="100" t="s">
        <v>41</v>
      </c>
      <c r="O126" s="100" t="s">
        <v>147</v>
      </c>
      <c r="P126" s="100" t="s">
        <v>148</v>
      </c>
      <c r="Q126" s="100" t="s">
        <v>149</v>
      </c>
      <c r="R126" s="100" t="s">
        <v>150</v>
      </c>
      <c r="S126" s="100" t="s">
        <v>151</v>
      </c>
      <c r="T126" s="101" t="s">
        <v>152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7"/>
      <c r="B127" s="38"/>
      <c r="C127" s="106" t="s">
        <v>153</v>
      </c>
      <c r="D127" s="39"/>
      <c r="E127" s="39"/>
      <c r="F127" s="39"/>
      <c r="G127" s="39"/>
      <c r="H127" s="39"/>
      <c r="I127" s="39"/>
      <c r="J127" s="205">
        <f>BK127</f>
        <v>0</v>
      </c>
      <c r="K127" s="39"/>
      <c r="L127" s="43"/>
      <c r="M127" s="102"/>
      <c r="N127" s="206"/>
      <c r="O127" s="103"/>
      <c r="P127" s="207">
        <f>P128+P170</f>
        <v>0</v>
      </c>
      <c r="Q127" s="103"/>
      <c r="R127" s="207">
        <f>R128+R170</f>
        <v>0</v>
      </c>
      <c r="S127" s="103"/>
      <c r="T127" s="208">
        <f>T128+T170</f>
        <v>668.55833000000007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76</v>
      </c>
      <c r="AU127" s="16" t="s">
        <v>133</v>
      </c>
      <c r="BK127" s="209">
        <f>BK128+BK170</f>
        <v>0</v>
      </c>
    </row>
    <row r="128" s="12" customFormat="1" ht="25.92" customHeight="1">
      <c r="A128" s="12"/>
      <c r="B128" s="210"/>
      <c r="C128" s="211"/>
      <c r="D128" s="212" t="s">
        <v>76</v>
      </c>
      <c r="E128" s="213" t="s">
        <v>154</v>
      </c>
      <c r="F128" s="213" t="s">
        <v>155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P129+P140+P157</f>
        <v>0</v>
      </c>
      <c r="Q128" s="218"/>
      <c r="R128" s="219">
        <f>R129+R140+R157</f>
        <v>0</v>
      </c>
      <c r="S128" s="218"/>
      <c r="T128" s="220">
        <f>T129+T140+T157</f>
        <v>666.21247000000005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</v>
      </c>
      <c r="AT128" s="222" t="s">
        <v>76</v>
      </c>
      <c r="AU128" s="222" t="s">
        <v>77</v>
      </c>
      <c r="AY128" s="221" t="s">
        <v>156</v>
      </c>
      <c r="BK128" s="223">
        <f>BK129+BK140+BK157</f>
        <v>0</v>
      </c>
    </row>
    <row r="129" s="12" customFormat="1" ht="22.8" customHeight="1">
      <c r="A129" s="12"/>
      <c r="B129" s="210"/>
      <c r="C129" s="211"/>
      <c r="D129" s="212" t="s">
        <v>76</v>
      </c>
      <c r="E129" s="224" t="s">
        <v>8</v>
      </c>
      <c r="F129" s="224" t="s">
        <v>157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SUM(P130:P139)</f>
        <v>0</v>
      </c>
      <c r="Q129" s="218"/>
      <c r="R129" s="219">
        <f>SUM(R130:R139)</f>
        <v>0</v>
      </c>
      <c r="S129" s="218"/>
      <c r="T129" s="220">
        <f>SUM(T130:T139)</f>
        <v>376.72000000000003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</v>
      </c>
      <c r="AT129" s="222" t="s">
        <v>76</v>
      </c>
      <c r="AU129" s="222" t="s">
        <v>8</v>
      </c>
      <c r="AY129" s="221" t="s">
        <v>156</v>
      </c>
      <c r="BK129" s="223">
        <f>SUM(BK130:BK139)</f>
        <v>0</v>
      </c>
    </row>
    <row r="130" s="2" customFormat="1" ht="24.15" customHeight="1">
      <c r="A130" s="37"/>
      <c r="B130" s="38"/>
      <c r="C130" s="226" t="s">
        <v>8</v>
      </c>
      <c r="D130" s="226" t="s">
        <v>158</v>
      </c>
      <c r="E130" s="227" t="s">
        <v>159</v>
      </c>
      <c r="F130" s="228" t="s">
        <v>160</v>
      </c>
      <c r="G130" s="229" t="s">
        <v>161</v>
      </c>
      <c r="H130" s="230">
        <v>520</v>
      </c>
      <c r="I130" s="231"/>
      <c r="J130" s="232">
        <f>ROUND(I130*H130,0)</f>
        <v>0</v>
      </c>
      <c r="K130" s="233"/>
      <c r="L130" s="43"/>
      <c r="M130" s="234" t="s">
        <v>1</v>
      </c>
      <c r="N130" s="235" t="s">
        <v>42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0.24299999999999999</v>
      </c>
      <c r="T130" s="237">
        <f>S130*H130</f>
        <v>126.36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162</v>
      </c>
      <c r="AT130" s="238" t="s">
        <v>158</v>
      </c>
      <c r="AU130" s="238" t="s">
        <v>85</v>
      </c>
      <c r="AY130" s="16" t="s">
        <v>156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</v>
      </c>
      <c r="BK130" s="239">
        <f>ROUND(I130*H130,0)</f>
        <v>0</v>
      </c>
      <c r="BL130" s="16" t="s">
        <v>162</v>
      </c>
      <c r="BM130" s="238" t="s">
        <v>299</v>
      </c>
    </row>
    <row r="131" s="2" customFormat="1" ht="33" customHeight="1">
      <c r="A131" s="37"/>
      <c r="B131" s="38"/>
      <c r="C131" s="226" t="s">
        <v>85</v>
      </c>
      <c r="D131" s="226" t="s">
        <v>158</v>
      </c>
      <c r="E131" s="227" t="s">
        <v>164</v>
      </c>
      <c r="F131" s="228" t="s">
        <v>165</v>
      </c>
      <c r="G131" s="229" t="s">
        <v>161</v>
      </c>
      <c r="H131" s="230">
        <v>412</v>
      </c>
      <c r="I131" s="231"/>
      <c r="J131" s="232">
        <f>ROUND(I131*H131,0)</f>
        <v>0</v>
      </c>
      <c r="K131" s="233"/>
      <c r="L131" s="43"/>
      <c r="M131" s="234" t="s">
        <v>1</v>
      </c>
      <c r="N131" s="235" t="s">
        <v>42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0.33000000000000002</v>
      </c>
      <c r="T131" s="237">
        <f>S131*H131</f>
        <v>135.96000000000001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162</v>
      </c>
      <c r="AT131" s="238" t="s">
        <v>158</v>
      </c>
      <c r="AU131" s="238" t="s">
        <v>85</v>
      </c>
      <c r="AY131" s="16" t="s">
        <v>156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</v>
      </c>
      <c r="BK131" s="239">
        <f>ROUND(I131*H131,0)</f>
        <v>0</v>
      </c>
      <c r="BL131" s="16" t="s">
        <v>162</v>
      </c>
      <c r="BM131" s="238" t="s">
        <v>300</v>
      </c>
    </row>
    <row r="132" s="13" customFormat="1">
      <c r="A132" s="13"/>
      <c r="B132" s="240"/>
      <c r="C132" s="241"/>
      <c r="D132" s="242" t="s">
        <v>167</v>
      </c>
      <c r="E132" s="243" t="s">
        <v>1</v>
      </c>
      <c r="F132" s="244" t="s">
        <v>301</v>
      </c>
      <c r="G132" s="241"/>
      <c r="H132" s="245">
        <v>412</v>
      </c>
      <c r="I132" s="246"/>
      <c r="J132" s="241"/>
      <c r="K132" s="241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167</v>
      </c>
      <c r="AU132" s="251" t="s">
        <v>85</v>
      </c>
      <c r="AV132" s="13" t="s">
        <v>85</v>
      </c>
      <c r="AW132" s="13" t="s">
        <v>32</v>
      </c>
      <c r="AX132" s="13" t="s">
        <v>77</v>
      </c>
      <c r="AY132" s="251" t="s">
        <v>156</v>
      </c>
    </row>
    <row r="133" s="2" customFormat="1" ht="24.15" customHeight="1">
      <c r="A133" s="37"/>
      <c r="B133" s="38"/>
      <c r="C133" s="226" t="s">
        <v>169</v>
      </c>
      <c r="D133" s="226" t="s">
        <v>158</v>
      </c>
      <c r="E133" s="227" t="s">
        <v>170</v>
      </c>
      <c r="F133" s="228" t="s">
        <v>171</v>
      </c>
      <c r="G133" s="229" t="s">
        <v>161</v>
      </c>
      <c r="H133" s="230">
        <v>520</v>
      </c>
      <c r="I133" s="231"/>
      <c r="J133" s="232">
        <f>ROUND(I133*H133,0)</f>
        <v>0</v>
      </c>
      <c r="K133" s="233"/>
      <c r="L133" s="43"/>
      <c r="M133" s="234" t="s">
        <v>1</v>
      </c>
      <c r="N133" s="235" t="s">
        <v>42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0.22</v>
      </c>
      <c r="T133" s="237">
        <f>S133*H133</f>
        <v>114.40000000000001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162</v>
      </c>
      <c r="AT133" s="238" t="s">
        <v>158</v>
      </c>
      <c r="AU133" s="238" t="s">
        <v>85</v>
      </c>
      <c r="AY133" s="16" t="s">
        <v>156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</v>
      </c>
      <c r="BK133" s="239">
        <f>ROUND(I133*H133,0)</f>
        <v>0</v>
      </c>
      <c r="BL133" s="16" t="s">
        <v>162</v>
      </c>
      <c r="BM133" s="238" t="s">
        <v>302</v>
      </c>
    </row>
    <row r="134" s="2" customFormat="1" ht="33" customHeight="1">
      <c r="A134" s="37"/>
      <c r="B134" s="38"/>
      <c r="C134" s="226" t="s">
        <v>162</v>
      </c>
      <c r="D134" s="226" t="s">
        <v>158</v>
      </c>
      <c r="E134" s="227" t="s">
        <v>173</v>
      </c>
      <c r="F134" s="228" t="s">
        <v>174</v>
      </c>
      <c r="G134" s="229" t="s">
        <v>175</v>
      </c>
      <c r="H134" s="230">
        <v>185.40000000000001</v>
      </c>
      <c r="I134" s="231"/>
      <c r="J134" s="232">
        <f>ROUND(I134*H134,0)</f>
        <v>0</v>
      </c>
      <c r="K134" s="233"/>
      <c r="L134" s="43"/>
      <c r="M134" s="234" t="s">
        <v>1</v>
      </c>
      <c r="N134" s="235" t="s">
        <v>42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162</v>
      </c>
      <c r="AT134" s="238" t="s">
        <v>158</v>
      </c>
      <c r="AU134" s="238" t="s">
        <v>85</v>
      </c>
      <c r="AY134" s="16" t="s">
        <v>156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</v>
      </c>
      <c r="BK134" s="239">
        <f>ROUND(I134*H134,0)</f>
        <v>0</v>
      </c>
      <c r="BL134" s="16" t="s">
        <v>162</v>
      </c>
      <c r="BM134" s="238" t="s">
        <v>303</v>
      </c>
    </row>
    <row r="135" s="13" customFormat="1">
      <c r="A135" s="13"/>
      <c r="B135" s="240"/>
      <c r="C135" s="241"/>
      <c r="D135" s="242" t="s">
        <v>167</v>
      </c>
      <c r="E135" s="243" t="s">
        <v>1</v>
      </c>
      <c r="F135" s="244" t="s">
        <v>304</v>
      </c>
      <c r="G135" s="241"/>
      <c r="H135" s="245">
        <v>185.40000000000001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167</v>
      </c>
      <c r="AU135" s="251" t="s">
        <v>85</v>
      </c>
      <c r="AV135" s="13" t="s">
        <v>85</v>
      </c>
      <c r="AW135" s="13" t="s">
        <v>32</v>
      </c>
      <c r="AX135" s="13" t="s">
        <v>77</v>
      </c>
      <c r="AY135" s="251" t="s">
        <v>156</v>
      </c>
    </row>
    <row r="136" s="2" customFormat="1" ht="37.8" customHeight="1">
      <c r="A136" s="37"/>
      <c r="B136" s="38"/>
      <c r="C136" s="226" t="s">
        <v>179</v>
      </c>
      <c r="D136" s="226" t="s">
        <v>158</v>
      </c>
      <c r="E136" s="227" t="s">
        <v>180</v>
      </c>
      <c r="F136" s="228" t="s">
        <v>181</v>
      </c>
      <c r="G136" s="229" t="s">
        <v>175</v>
      </c>
      <c r="H136" s="230">
        <v>185.40000000000001</v>
      </c>
      <c r="I136" s="231"/>
      <c r="J136" s="232">
        <f>ROUND(I136*H136,0)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162</v>
      </c>
      <c r="AT136" s="238" t="s">
        <v>158</v>
      </c>
      <c r="AU136" s="238" t="s">
        <v>85</v>
      </c>
      <c r="AY136" s="16" t="s">
        <v>156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</v>
      </c>
      <c r="BK136" s="239">
        <f>ROUND(I136*H136,0)</f>
        <v>0</v>
      </c>
      <c r="BL136" s="16" t="s">
        <v>162</v>
      </c>
      <c r="BM136" s="238" t="s">
        <v>305</v>
      </c>
    </row>
    <row r="137" s="2" customFormat="1" ht="16.5" customHeight="1">
      <c r="A137" s="37"/>
      <c r="B137" s="38"/>
      <c r="C137" s="226" t="s">
        <v>183</v>
      </c>
      <c r="D137" s="226" t="s">
        <v>158</v>
      </c>
      <c r="E137" s="227" t="s">
        <v>184</v>
      </c>
      <c r="F137" s="228" t="s">
        <v>185</v>
      </c>
      <c r="G137" s="229" t="s">
        <v>175</v>
      </c>
      <c r="H137" s="230">
        <v>185.40000000000001</v>
      </c>
      <c r="I137" s="231"/>
      <c r="J137" s="232">
        <f>ROUND(I137*H137,0)</f>
        <v>0</v>
      </c>
      <c r="K137" s="233"/>
      <c r="L137" s="43"/>
      <c r="M137" s="234" t="s">
        <v>1</v>
      </c>
      <c r="N137" s="235" t="s">
        <v>42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162</v>
      </c>
      <c r="AT137" s="238" t="s">
        <v>158</v>
      </c>
      <c r="AU137" s="238" t="s">
        <v>85</v>
      </c>
      <c r="AY137" s="16" t="s">
        <v>156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</v>
      </c>
      <c r="BK137" s="239">
        <f>ROUND(I137*H137,0)</f>
        <v>0</v>
      </c>
      <c r="BL137" s="16" t="s">
        <v>162</v>
      </c>
      <c r="BM137" s="238" t="s">
        <v>306</v>
      </c>
    </row>
    <row r="138" s="2" customFormat="1" ht="24.15" customHeight="1">
      <c r="A138" s="37"/>
      <c r="B138" s="38"/>
      <c r="C138" s="226" t="s">
        <v>187</v>
      </c>
      <c r="D138" s="226" t="s">
        <v>158</v>
      </c>
      <c r="E138" s="227" t="s">
        <v>188</v>
      </c>
      <c r="F138" s="228" t="s">
        <v>189</v>
      </c>
      <c r="G138" s="229" t="s">
        <v>161</v>
      </c>
      <c r="H138" s="230">
        <v>412</v>
      </c>
      <c r="I138" s="231"/>
      <c r="J138" s="232">
        <f>ROUND(I138*H138,0)</f>
        <v>0</v>
      </c>
      <c r="K138" s="233"/>
      <c r="L138" s="43"/>
      <c r="M138" s="234" t="s">
        <v>1</v>
      </c>
      <c r="N138" s="235" t="s">
        <v>42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162</v>
      </c>
      <c r="AT138" s="238" t="s">
        <v>158</v>
      </c>
      <c r="AU138" s="238" t="s">
        <v>85</v>
      </c>
      <c r="AY138" s="16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</v>
      </c>
      <c r="BK138" s="239">
        <f>ROUND(I138*H138,0)</f>
        <v>0</v>
      </c>
      <c r="BL138" s="16" t="s">
        <v>162</v>
      </c>
      <c r="BM138" s="238" t="s">
        <v>307</v>
      </c>
    </row>
    <row r="139" s="13" customFormat="1">
      <c r="A139" s="13"/>
      <c r="B139" s="240"/>
      <c r="C139" s="241"/>
      <c r="D139" s="242" t="s">
        <v>167</v>
      </c>
      <c r="E139" s="243" t="s">
        <v>1</v>
      </c>
      <c r="F139" s="244" t="s">
        <v>308</v>
      </c>
      <c r="G139" s="241"/>
      <c r="H139" s="245">
        <v>412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167</v>
      </c>
      <c r="AU139" s="251" t="s">
        <v>85</v>
      </c>
      <c r="AV139" s="13" t="s">
        <v>85</v>
      </c>
      <c r="AW139" s="13" t="s">
        <v>32</v>
      </c>
      <c r="AX139" s="13" t="s">
        <v>77</v>
      </c>
      <c r="AY139" s="251" t="s">
        <v>156</v>
      </c>
    </row>
    <row r="140" s="12" customFormat="1" ht="22.8" customHeight="1">
      <c r="A140" s="12"/>
      <c r="B140" s="210"/>
      <c r="C140" s="211"/>
      <c r="D140" s="212" t="s">
        <v>76</v>
      </c>
      <c r="E140" s="224" t="s">
        <v>192</v>
      </c>
      <c r="F140" s="224" t="s">
        <v>193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SUM(P141:P156)</f>
        <v>0</v>
      </c>
      <c r="Q140" s="218"/>
      <c r="R140" s="219">
        <f>SUM(R141:R156)</f>
        <v>0</v>
      </c>
      <c r="S140" s="218"/>
      <c r="T140" s="220">
        <f>SUM(T141:T156)</f>
        <v>289.49247000000003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</v>
      </c>
      <c r="AT140" s="222" t="s">
        <v>76</v>
      </c>
      <c r="AU140" s="222" t="s">
        <v>8</v>
      </c>
      <c r="AY140" s="221" t="s">
        <v>156</v>
      </c>
      <c r="BK140" s="223">
        <f>SUM(BK141:BK156)</f>
        <v>0</v>
      </c>
    </row>
    <row r="141" s="2" customFormat="1" ht="24.15" customHeight="1">
      <c r="A141" s="37"/>
      <c r="B141" s="38"/>
      <c r="C141" s="226" t="s">
        <v>194</v>
      </c>
      <c r="D141" s="226" t="s">
        <v>158</v>
      </c>
      <c r="E141" s="227" t="s">
        <v>195</v>
      </c>
      <c r="F141" s="228" t="s">
        <v>196</v>
      </c>
      <c r="G141" s="229" t="s">
        <v>197</v>
      </c>
      <c r="H141" s="230">
        <v>2.8650000000000002</v>
      </c>
      <c r="I141" s="231"/>
      <c r="J141" s="232">
        <f>ROUND(I141*H141,0)</f>
        <v>0</v>
      </c>
      <c r="K141" s="233"/>
      <c r="L141" s="43"/>
      <c r="M141" s="234" t="s">
        <v>1</v>
      </c>
      <c r="N141" s="235" t="s">
        <v>42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1</v>
      </c>
      <c r="T141" s="237">
        <f>S141*H141</f>
        <v>2.8650000000000002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162</v>
      </c>
      <c r="AT141" s="238" t="s">
        <v>158</v>
      </c>
      <c r="AU141" s="238" t="s">
        <v>85</v>
      </c>
      <c r="AY141" s="16" t="s">
        <v>156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</v>
      </c>
      <c r="BK141" s="239">
        <f>ROUND(I141*H141,0)</f>
        <v>0</v>
      </c>
      <c r="BL141" s="16" t="s">
        <v>162</v>
      </c>
      <c r="BM141" s="238" t="s">
        <v>309</v>
      </c>
    </row>
    <row r="142" s="13" customFormat="1">
      <c r="A142" s="13"/>
      <c r="B142" s="240"/>
      <c r="C142" s="241"/>
      <c r="D142" s="242" t="s">
        <v>167</v>
      </c>
      <c r="E142" s="243" t="s">
        <v>1</v>
      </c>
      <c r="F142" s="244" t="s">
        <v>199</v>
      </c>
      <c r="G142" s="241"/>
      <c r="H142" s="245">
        <v>0.109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167</v>
      </c>
      <c r="AU142" s="251" t="s">
        <v>85</v>
      </c>
      <c r="AV142" s="13" t="s">
        <v>85</v>
      </c>
      <c r="AW142" s="13" t="s">
        <v>32</v>
      </c>
      <c r="AX142" s="13" t="s">
        <v>77</v>
      </c>
      <c r="AY142" s="251" t="s">
        <v>156</v>
      </c>
    </row>
    <row r="143" s="13" customFormat="1">
      <c r="A143" s="13"/>
      <c r="B143" s="240"/>
      <c r="C143" s="241"/>
      <c r="D143" s="242" t="s">
        <v>167</v>
      </c>
      <c r="E143" s="243" t="s">
        <v>1</v>
      </c>
      <c r="F143" s="244" t="s">
        <v>310</v>
      </c>
      <c r="G143" s="241"/>
      <c r="H143" s="245">
        <v>2.2679999999999998</v>
      </c>
      <c r="I143" s="246"/>
      <c r="J143" s="241"/>
      <c r="K143" s="241"/>
      <c r="L143" s="247"/>
      <c r="M143" s="248"/>
      <c r="N143" s="249"/>
      <c r="O143" s="249"/>
      <c r="P143" s="249"/>
      <c r="Q143" s="249"/>
      <c r="R143" s="249"/>
      <c r="S143" s="249"/>
      <c r="T143" s="25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167</v>
      </c>
      <c r="AU143" s="251" t="s">
        <v>85</v>
      </c>
      <c r="AV143" s="13" t="s">
        <v>85</v>
      </c>
      <c r="AW143" s="13" t="s">
        <v>32</v>
      </c>
      <c r="AX143" s="13" t="s">
        <v>77</v>
      </c>
      <c r="AY143" s="251" t="s">
        <v>156</v>
      </c>
    </row>
    <row r="144" s="13" customFormat="1">
      <c r="A144" s="13"/>
      <c r="B144" s="240"/>
      <c r="C144" s="241"/>
      <c r="D144" s="242" t="s">
        <v>167</v>
      </c>
      <c r="E144" s="243" t="s">
        <v>1</v>
      </c>
      <c r="F144" s="244" t="s">
        <v>311</v>
      </c>
      <c r="G144" s="241"/>
      <c r="H144" s="245">
        <v>0.48799999999999999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167</v>
      </c>
      <c r="AU144" s="251" t="s">
        <v>85</v>
      </c>
      <c r="AV144" s="13" t="s">
        <v>85</v>
      </c>
      <c r="AW144" s="13" t="s">
        <v>32</v>
      </c>
      <c r="AX144" s="13" t="s">
        <v>77</v>
      </c>
      <c r="AY144" s="251" t="s">
        <v>156</v>
      </c>
    </row>
    <row r="145" s="2" customFormat="1" ht="24.15" customHeight="1">
      <c r="A145" s="37"/>
      <c r="B145" s="38"/>
      <c r="C145" s="226" t="s">
        <v>192</v>
      </c>
      <c r="D145" s="226" t="s">
        <v>158</v>
      </c>
      <c r="E145" s="227" t="s">
        <v>201</v>
      </c>
      <c r="F145" s="228" t="s">
        <v>202</v>
      </c>
      <c r="G145" s="229" t="s">
        <v>197</v>
      </c>
      <c r="H145" s="230">
        <v>4.6769999999999996</v>
      </c>
      <c r="I145" s="231"/>
      <c r="J145" s="232">
        <f>ROUND(I145*H145,0)</f>
        <v>0</v>
      </c>
      <c r="K145" s="233"/>
      <c r="L145" s="43"/>
      <c r="M145" s="234" t="s">
        <v>1</v>
      </c>
      <c r="N145" s="235" t="s">
        <v>42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1</v>
      </c>
      <c r="T145" s="237">
        <f>S145*H145</f>
        <v>4.6769999999999996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162</v>
      </c>
      <c r="AT145" s="238" t="s">
        <v>158</v>
      </c>
      <c r="AU145" s="238" t="s">
        <v>85</v>
      </c>
      <c r="AY145" s="16" t="s">
        <v>156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</v>
      </c>
      <c r="BK145" s="239">
        <f>ROUND(I145*H145,0)</f>
        <v>0</v>
      </c>
      <c r="BL145" s="16" t="s">
        <v>162</v>
      </c>
      <c r="BM145" s="238" t="s">
        <v>312</v>
      </c>
    </row>
    <row r="146" s="13" customFormat="1">
      <c r="A146" s="13"/>
      <c r="B146" s="240"/>
      <c r="C146" s="241"/>
      <c r="D146" s="242" t="s">
        <v>167</v>
      </c>
      <c r="E146" s="243" t="s">
        <v>1</v>
      </c>
      <c r="F146" s="244" t="s">
        <v>313</v>
      </c>
      <c r="G146" s="241"/>
      <c r="H146" s="245">
        <v>0.56000000000000005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167</v>
      </c>
      <c r="AU146" s="251" t="s">
        <v>85</v>
      </c>
      <c r="AV146" s="13" t="s">
        <v>85</v>
      </c>
      <c r="AW146" s="13" t="s">
        <v>32</v>
      </c>
      <c r="AX146" s="13" t="s">
        <v>77</v>
      </c>
      <c r="AY146" s="251" t="s">
        <v>156</v>
      </c>
    </row>
    <row r="147" s="13" customFormat="1">
      <c r="A147" s="13"/>
      <c r="B147" s="240"/>
      <c r="C147" s="241"/>
      <c r="D147" s="242" t="s">
        <v>167</v>
      </c>
      <c r="E147" s="243" t="s">
        <v>1</v>
      </c>
      <c r="F147" s="244" t="s">
        <v>314</v>
      </c>
      <c r="G147" s="241"/>
      <c r="H147" s="245">
        <v>2.4399999999999999</v>
      </c>
      <c r="I147" s="246"/>
      <c r="J147" s="241"/>
      <c r="K147" s="241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167</v>
      </c>
      <c r="AU147" s="251" t="s">
        <v>85</v>
      </c>
      <c r="AV147" s="13" t="s">
        <v>85</v>
      </c>
      <c r="AW147" s="13" t="s">
        <v>32</v>
      </c>
      <c r="AX147" s="13" t="s">
        <v>77</v>
      </c>
      <c r="AY147" s="251" t="s">
        <v>156</v>
      </c>
    </row>
    <row r="148" s="13" customFormat="1">
      <c r="A148" s="13"/>
      <c r="B148" s="240"/>
      <c r="C148" s="241"/>
      <c r="D148" s="242" t="s">
        <v>167</v>
      </c>
      <c r="E148" s="243" t="s">
        <v>1</v>
      </c>
      <c r="F148" s="244" t="s">
        <v>315</v>
      </c>
      <c r="G148" s="241"/>
      <c r="H148" s="245">
        <v>1.6770000000000001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167</v>
      </c>
      <c r="AU148" s="251" t="s">
        <v>85</v>
      </c>
      <c r="AV148" s="13" t="s">
        <v>85</v>
      </c>
      <c r="AW148" s="13" t="s">
        <v>32</v>
      </c>
      <c r="AX148" s="13" t="s">
        <v>77</v>
      </c>
      <c r="AY148" s="251" t="s">
        <v>156</v>
      </c>
    </row>
    <row r="149" s="2" customFormat="1" ht="33" customHeight="1">
      <c r="A149" s="37"/>
      <c r="B149" s="38"/>
      <c r="C149" s="226" t="s">
        <v>207</v>
      </c>
      <c r="D149" s="226" t="s">
        <v>158</v>
      </c>
      <c r="E149" s="227" t="s">
        <v>208</v>
      </c>
      <c r="F149" s="228" t="s">
        <v>209</v>
      </c>
      <c r="G149" s="229" t="s">
        <v>161</v>
      </c>
      <c r="H149" s="230">
        <v>111.19</v>
      </c>
      <c r="I149" s="231"/>
      <c r="J149" s="232">
        <f>ROUND(I149*H149,0)</f>
        <v>0</v>
      </c>
      <c r="K149" s="233"/>
      <c r="L149" s="43"/>
      <c r="M149" s="234" t="s">
        <v>1</v>
      </c>
      <c r="N149" s="235" t="s">
        <v>42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0.002</v>
      </c>
      <c r="T149" s="237">
        <f>S149*H149</f>
        <v>0.22237999999999999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162</v>
      </c>
      <c r="AT149" s="238" t="s">
        <v>158</v>
      </c>
      <c r="AU149" s="238" t="s">
        <v>85</v>
      </c>
      <c r="AY149" s="16" t="s">
        <v>156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</v>
      </c>
      <c r="BK149" s="239">
        <f>ROUND(I149*H149,0)</f>
        <v>0</v>
      </c>
      <c r="BL149" s="16" t="s">
        <v>162</v>
      </c>
      <c r="BM149" s="238" t="s">
        <v>316</v>
      </c>
    </row>
    <row r="150" s="13" customFormat="1">
      <c r="A150" s="13"/>
      <c r="B150" s="240"/>
      <c r="C150" s="241"/>
      <c r="D150" s="242" t="s">
        <v>167</v>
      </c>
      <c r="E150" s="243" t="s">
        <v>1</v>
      </c>
      <c r="F150" s="244" t="s">
        <v>317</v>
      </c>
      <c r="G150" s="241"/>
      <c r="H150" s="245">
        <v>111.19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167</v>
      </c>
      <c r="AU150" s="251" t="s">
        <v>85</v>
      </c>
      <c r="AV150" s="13" t="s">
        <v>85</v>
      </c>
      <c r="AW150" s="13" t="s">
        <v>32</v>
      </c>
      <c r="AX150" s="13" t="s">
        <v>77</v>
      </c>
      <c r="AY150" s="251" t="s">
        <v>156</v>
      </c>
    </row>
    <row r="151" s="2" customFormat="1" ht="33" customHeight="1">
      <c r="A151" s="37"/>
      <c r="B151" s="38"/>
      <c r="C151" s="226" t="s">
        <v>212</v>
      </c>
      <c r="D151" s="226" t="s">
        <v>158</v>
      </c>
      <c r="E151" s="227" t="s">
        <v>213</v>
      </c>
      <c r="F151" s="228" t="s">
        <v>214</v>
      </c>
      <c r="G151" s="229" t="s">
        <v>161</v>
      </c>
      <c r="H151" s="230">
        <v>468.10000000000002</v>
      </c>
      <c r="I151" s="231"/>
      <c r="J151" s="232">
        <f>ROUND(I151*H151,0)</f>
        <v>0</v>
      </c>
      <c r="K151" s="233"/>
      <c r="L151" s="43"/>
      <c r="M151" s="234" t="s">
        <v>1</v>
      </c>
      <c r="N151" s="235" t="s">
        <v>42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0.002</v>
      </c>
      <c r="T151" s="237">
        <f>S151*H151</f>
        <v>0.93620000000000003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162</v>
      </c>
      <c r="AT151" s="238" t="s">
        <v>158</v>
      </c>
      <c r="AU151" s="238" t="s">
        <v>85</v>
      </c>
      <c r="AY151" s="16" t="s">
        <v>156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</v>
      </c>
      <c r="BK151" s="239">
        <f>ROUND(I151*H151,0)</f>
        <v>0</v>
      </c>
      <c r="BL151" s="16" t="s">
        <v>162</v>
      </c>
      <c r="BM151" s="238" t="s">
        <v>318</v>
      </c>
    </row>
    <row r="152" s="13" customFormat="1">
      <c r="A152" s="13"/>
      <c r="B152" s="240"/>
      <c r="C152" s="241"/>
      <c r="D152" s="242" t="s">
        <v>167</v>
      </c>
      <c r="E152" s="243" t="s">
        <v>1</v>
      </c>
      <c r="F152" s="244" t="s">
        <v>319</v>
      </c>
      <c r="G152" s="241"/>
      <c r="H152" s="245">
        <v>468.10000000000002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167</v>
      </c>
      <c r="AU152" s="251" t="s">
        <v>85</v>
      </c>
      <c r="AV152" s="13" t="s">
        <v>85</v>
      </c>
      <c r="AW152" s="13" t="s">
        <v>32</v>
      </c>
      <c r="AX152" s="13" t="s">
        <v>77</v>
      </c>
      <c r="AY152" s="251" t="s">
        <v>156</v>
      </c>
    </row>
    <row r="153" s="2" customFormat="1" ht="24.15" customHeight="1">
      <c r="A153" s="37"/>
      <c r="B153" s="38"/>
      <c r="C153" s="226" t="s">
        <v>9</v>
      </c>
      <c r="D153" s="226" t="s">
        <v>158</v>
      </c>
      <c r="E153" s="227" t="s">
        <v>217</v>
      </c>
      <c r="F153" s="228" t="s">
        <v>218</v>
      </c>
      <c r="G153" s="229" t="s">
        <v>175</v>
      </c>
      <c r="H153" s="230">
        <v>114.229</v>
      </c>
      <c r="I153" s="231"/>
      <c r="J153" s="232">
        <f>ROUND(I153*H153,0)</f>
        <v>0</v>
      </c>
      <c r="K153" s="233"/>
      <c r="L153" s="43"/>
      <c r="M153" s="234" t="s">
        <v>1</v>
      </c>
      <c r="N153" s="235" t="s">
        <v>42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2.4100000000000001</v>
      </c>
      <c r="T153" s="237">
        <f>S153*H153</f>
        <v>275.29189000000002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162</v>
      </c>
      <c r="AT153" s="238" t="s">
        <v>158</v>
      </c>
      <c r="AU153" s="238" t="s">
        <v>85</v>
      </c>
      <c r="AY153" s="16" t="s">
        <v>156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</v>
      </c>
      <c r="BK153" s="239">
        <f>ROUND(I153*H153,0)</f>
        <v>0</v>
      </c>
      <c r="BL153" s="16" t="s">
        <v>162</v>
      </c>
      <c r="BM153" s="238" t="s">
        <v>320</v>
      </c>
    </row>
    <row r="154" s="13" customFormat="1">
      <c r="A154" s="13"/>
      <c r="B154" s="240"/>
      <c r="C154" s="241"/>
      <c r="D154" s="242" t="s">
        <v>167</v>
      </c>
      <c r="E154" s="243" t="s">
        <v>1</v>
      </c>
      <c r="F154" s="244" t="s">
        <v>321</v>
      </c>
      <c r="G154" s="241"/>
      <c r="H154" s="245">
        <v>84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167</v>
      </c>
      <c r="AU154" s="251" t="s">
        <v>85</v>
      </c>
      <c r="AV154" s="13" t="s">
        <v>85</v>
      </c>
      <c r="AW154" s="13" t="s">
        <v>32</v>
      </c>
      <c r="AX154" s="13" t="s">
        <v>77</v>
      </c>
      <c r="AY154" s="251" t="s">
        <v>156</v>
      </c>
    </row>
    <row r="155" s="13" customFormat="1">
      <c r="A155" s="13"/>
      <c r="B155" s="240"/>
      <c r="C155" s="241"/>
      <c r="D155" s="242" t="s">
        <v>167</v>
      </c>
      <c r="E155" s="243" t="s">
        <v>1</v>
      </c>
      <c r="F155" s="244" t="s">
        <v>322</v>
      </c>
      <c r="G155" s="241"/>
      <c r="H155" s="245">
        <v>30.228999999999999</v>
      </c>
      <c r="I155" s="246"/>
      <c r="J155" s="241"/>
      <c r="K155" s="241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167</v>
      </c>
      <c r="AU155" s="251" t="s">
        <v>85</v>
      </c>
      <c r="AV155" s="13" t="s">
        <v>85</v>
      </c>
      <c r="AW155" s="13" t="s">
        <v>32</v>
      </c>
      <c r="AX155" s="13" t="s">
        <v>77</v>
      </c>
      <c r="AY155" s="251" t="s">
        <v>156</v>
      </c>
    </row>
    <row r="156" s="2" customFormat="1" ht="24.15" customHeight="1">
      <c r="A156" s="37"/>
      <c r="B156" s="38"/>
      <c r="C156" s="226" t="s">
        <v>222</v>
      </c>
      <c r="D156" s="226" t="s">
        <v>158</v>
      </c>
      <c r="E156" s="227" t="s">
        <v>228</v>
      </c>
      <c r="F156" s="228" t="s">
        <v>229</v>
      </c>
      <c r="G156" s="229" t="s">
        <v>230</v>
      </c>
      <c r="H156" s="230">
        <v>110</v>
      </c>
      <c r="I156" s="231"/>
      <c r="J156" s="232">
        <f>ROUND(I156*H156,0)</f>
        <v>0</v>
      </c>
      <c r="K156" s="233"/>
      <c r="L156" s="43"/>
      <c r="M156" s="234" t="s">
        <v>1</v>
      </c>
      <c r="N156" s="235" t="s">
        <v>42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0.050000000000000003</v>
      </c>
      <c r="T156" s="237">
        <f>S156*H156</f>
        <v>5.5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162</v>
      </c>
      <c r="AT156" s="238" t="s">
        <v>158</v>
      </c>
      <c r="AU156" s="238" t="s">
        <v>85</v>
      </c>
      <c r="AY156" s="16" t="s">
        <v>156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</v>
      </c>
      <c r="BK156" s="239">
        <f>ROUND(I156*H156,0)</f>
        <v>0</v>
      </c>
      <c r="BL156" s="16" t="s">
        <v>162</v>
      </c>
      <c r="BM156" s="238" t="s">
        <v>323</v>
      </c>
    </row>
    <row r="157" s="12" customFormat="1" ht="22.8" customHeight="1">
      <c r="A157" s="12"/>
      <c r="B157" s="210"/>
      <c r="C157" s="211"/>
      <c r="D157" s="212" t="s">
        <v>76</v>
      </c>
      <c r="E157" s="224" t="s">
        <v>232</v>
      </c>
      <c r="F157" s="224" t="s">
        <v>233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SUM(P158:P169)</f>
        <v>0</v>
      </c>
      <c r="Q157" s="218"/>
      <c r="R157" s="219">
        <f>SUM(R158:R169)</f>
        <v>0</v>
      </c>
      <c r="S157" s="218"/>
      <c r="T157" s="220">
        <f>SUM(T158:T169)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</v>
      </c>
      <c r="AT157" s="222" t="s">
        <v>76</v>
      </c>
      <c r="AU157" s="222" t="s">
        <v>8</v>
      </c>
      <c r="AY157" s="221" t="s">
        <v>156</v>
      </c>
      <c r="BK157" s="223">
        <f>SUM(BK158:BK169)</f>
        <v>0</v>
      </c>
    </row>
    <row r="158" s="2" customFormat="1" ht="16.5" customHeight="1">
      <c r="A158" s="37"/>
      <c r="B158" s="38"/>
      <c r="C158" s="226" t="s">
        <v>227</v>
      </c>
      <c r="D158" s="226" t="s">
        <v>158</v>
      </c>
      <c r="E158" s="227" t="s">
        <v>235</v>
      </c>
      <c r="F158" s="228" t="s">
        <v>236</v>
      </c>
      <c r="G158" s="229" t="s">
        <v>197</v>
      </c>
      <c r="H158" s="230">
        <v>668.55799999999999</v>
      </c>
      <c r="I158" s="231"/>
      <c r="J158" s="232">
        <f>ROUND(I158*H158,0)</f>
        <v>0</v>
      </c>
      <c r="K158" s="233"/>
      <c r="L158" s="43"/>
      <c r="M158" s="234" t="s">
        <v>1</v>
      </c>
      <c r="N158" s="235" t="s">
        <v>42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162</v>
      </c>
      <c r="AT158" s="238" t="s">
        <v>158</v>
      </c>
      <c r="AU158" s="238" t="s">
        <v>85</v>
      </c>
      <c r="AY158" s="16" t="s">
        <v>156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</v>
      </c>
      <c r="BK158" s="239">
        <f>ROUND(I158*H158,0)</f>
        <v>0</v>
      </c>
      <c r="BL158" s="16" t="s">
        <v>162</v>
      </c>
      <c r="BM158" s="238" t="s">
        <v>324</v>
      </c>
    </row>
    <row r="159" s="2" customFormat="1" ht="24.15" customHeight="1">
      <c r="A159" s="37"/>
      <c r="B159" s="38"/>
      <c r="C159" s="226" t="s">
        <v>234</v>
      </c>
      <c r="D159" s="226" t="s">
        <v>158</v>
      </c>
      <c r="E159" s="227" t="s">
        <v>239</v>
      </c>
      <c r="F159" s="228" t="s">
        <v>240</v>
      </c>
      <c r="G159" s="229" t="s">
        <v>197</v>
      </c>
      <c r="H159" s="230">
        <v>668.55799999999999</v>
      </c>
      <c r="I159" s="231"/>
      <c r="J159" s="232">
        <f>ROUND(I159*H159,0)</f>
        <v>0</v>
      </c>
      <c r="K159" s="233"/>
      <c r="L159" s="43"/>
      <c r="M159" s="234" t="s">
        <v>1</v>
      </c>
      <c r="N159" s="235" t="s">
        <v>42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162</v>
      </c>
      <c r="AT159" s="238" t="s">
        <v>158</v>
      </c>
      <c r="AU159" s="238" t="s">
        <v>85</v>
      </c>
      <c r="AY159" s="16" t="s">
        <v>156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</v>
      </c>
      <c r="BK159" s="239">
        <f>ROUND(I159*H159,0)</f>
        <v>0</v>
      </c>
      <c r="BL159" s="16" t="s">
        <v>162</v>
      </c>
      <c r="BM159" s="238" t="s">
        <v>325</v>
      </c>
    </row>
    <row r="160" s="2" customFormat="1" ht="24.15" customHeight="1">
      <c r="A160" s="37"/>
      <c r="B160" s="38"/>
      <c r="C160" s="226" t="s">
        <v>238</v>
      </c>
      <c r="D160" s="226" t="s">
        <v>158</v>
      </c>
      <c r="E160" s="227" t="s">
        <v>243</v>
      </c>
      <c r="F160" s="228" t="s">
        <v>244</v>
      </c>
      <c r="G160" s="229" t="s">
        <v>197</v>
      </c>
      <c r="H160" s="230">
        <v>12557.308999999999</v>
      </c>
      <c r="I160" s="231"/>
      <c r="J160" s="232">
        <f>ROUND(I160*H160,0)</f>
        <v>0</v>
      </c>
      <c r="K160" s="233"/>
      <c r="L160" s="43"/>
      <c r="M160" s="234" t="s">
        <v>1</v>
      </c>
      <c r="N160" s="235" t="s">
        <v>42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162</v>
      </c>
      <c r="AT160" s="238" t="s">
        <v>158</v>
      </c>
      <c r="AU160" s="238" t="s">
        <v>85</v>
      </c>
      <c r="AY160" s="16" t="s">
        <v>156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</v>
      </c>
      <c r="BK160" s="239">
        <f>ROUND(I160*H160,0)</f>
        <v>0</v>
      </c>
      <c r="BL160" s="16" t="s">
        <v>162</v>
      </c>
      <c r="BM160" s="238" t="s">
        <v>326</v>
      </c>
    </row>
    <row r="161" s="13" customFormat="1">
      <c r="A161" s="13"/>
      <c r="B161" s="240"/>
      <c r="C161" s="241"/>
      <c r="D161" s="242" t="s">
        <v>167</v>
      </c>
      <c r="E161" s="243" t="s">
        <v>1</v>
      </c>
      <c r="F161" s="244" t="s">
        <v>327</v>
      </c>
      <c r="G161" s="241"/>
      <c r="H161" s="245">
        <v>660.91099999999994</v>
      </c>
      <c r="I161" s="246"/>
      <c r="J161" s="241"/>
      <c r="K161" s="241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167</v>
      </c>
      <c r="AU161" s="251" t="s">
        <v>85</v>
      </c>
      <c r="AV161" s="13" t="s">
        <v>85</v>
      </c>
      <c r="AW161" s="13" t="s">
        <v>32</v>
      </c>
      <c r="AX161" s="13" t="s">
        <v>77</v>
      </c>
      <c r="AY161" s="251" t="s">
        <v>156</v>
      </c>
    </row>
    <row r="162" s="13" customFormat="1">
      <c r="A162" s="13"/>
      <c r="B162" s="240"/>
      <c r="C162" s="241"/>
      <c r="D162" s="242" t="s">
        <v>167</v>
      </c>
      <c r="E162" s="241"/>
      <c r="F162" s="244" t="s">
        <v>328</v>
      </c>
      <c r="G162" s="241"/>
      <c r="H162" s="245">
        <v>12557.308999999999</v>
      </c>
      <c r="I162" s="246"/>
      <c r="J162" s="241"/>
      <c r="K162" s="241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167</v>
      </c>
      <c r="AU162" s="251" t="s">
        <v>85</v>
      </c>
      <c r="AV162" s="13" t="s">
        <v>85</v>
      </c>
      <c r="AW162" s="13" t="s">
        <v>4</v>
      </c>
      <c r="AX162" s="13" t="s">
        <v>8</v>
      </c>
      <c r="AY162" s="251" t="s">
        <v>156</v>
      </c>
    </row>
    <row r="163" s="2" customFormat="1" ht="33" customHeight="1">
      <c r="A163" s="37"/>
      <c r="B163" s="38"/>
      <c r="C163" s="226" t="s">
        <v>242</v>
      </c>
      <c r="D163" s="226" t="s">
        <v>158</v>
      </c>
      <c r="E163" s="227" t="s">
        <v>249</v>
      </c>
      <c r="F163" s="228" t="s">
        <v>250</v>
      </c>
      <c r="G163" s="229" t="s">
        <v>197</v>
      </c>
      <c r="H163" s="230">
        <v>5.5</v>
      </c>
      <c r="I163" s="231"/>
      <c r="J163" s="232">
        <f>ROUND(I163*H163,0)</f>
        <v>0</v>
      </c>
      <c r="K163" s="233"/>
      <c r="L163" s="43"/>
      <c r="M163" s="234" t="s">
        <v>1</v>
      </c>
      <c r="N163" s="235" t="s">
        <v>42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162</v>
      </c>
      <c r="AT163" s="238" t="s">
        <v>158</v>
      </c>
      <c r="AU163" s="238" t="s">
        <v>85</v>
      </c>
      <c r="AY163" s="16" t="s">
        <v>156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</v>
      </c>
      <c r="BK163" s="239">
        <f>ROUND(I163*H163,0)</f>
        <v>0</v>
      </c>
      <c r="BL163" s="16" t="s">
        <v>162</v>
      </c>
      <c r="BM163" s="238" t="s">
        <v>329</v>
      </c>
    </row>
    <row r="164" s="2" customFormat="1" ht="37.8" customHeight="1">
      <c r="A164" s="37"/>
      <c r="B164" s="38"/>
      <c r="C164" s="226" t="s">
        <v>248</v>
      </c>
      <c r="D164" s="226" t="s">
        <v>158</v>
      </c>
      <c r="E164" s="227" t="s">
        <v>253</v>
      </c>
      <c r="F164" s="228" t="s">
        <v>254</v>
      </c>
      <c r="G164" s="229" t="s">
        <v>197</v>
      </c>
      <c r="H164" s="230">
        <v>1.1579999999999999</v>
      </c>
      <c r="I164" s="231"/>
      <c r="J164" s="232">
        <f>ROUND(I164*H164,0)</f>
        <v>0</v>
      </c>
      <c r="K164" s="233"/>
      <c r="L164" s="43"/>
      <c r="M164" s="234" t="s">
        <v>1</v>
      </c>
      <c r="N164" s="235" t="s">
        <v>42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162</v>
      </c>
      <c r="AT164" s="238" t="s">
        <v>158</v>
      </c>
      <c r="AU164" s="238" t="s">
        <v>85</v>
      </c>
      <c r="AY164" s="16" t="s">
        <v>156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</v>
      </c>
      <c r="BK164" s="239">
        <f>ROUND(I164*H164,0)</f>
        <v>0</v>
      </c>
      <c r="BL164" s="16" t="s">
        <v>162</v>
      </c>
      <c r="BM164" s="238" t="s">
        <v>330</v>
      </c>
    </row>
    <row r="165" s="13" customFormat="1">
      <c r="A165" s="13"/>
      <c r="B165" s="240"/>
      <c r="C165" s="241"/>
      <c r="D165" s="242" t="s">
        <v>167</v>
      </c>
      <c r="E165" s="243" t="s">
        <v>1</v>
      </c>
      <c r="F165" s="244" t="s">
        <v>331</v>
      </c>
      <c r="G165" s="241"/>
      <c r="H165" s="245">
        <v>1.1579999999999999</v>
      </c>
      <c r="I165" s="246"/>
      <c r="J165" s="241"/>
      <c r="K165" s="241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167</v>
      </c>
      <c r="AU165" s="251" t="s">
        <v>85</v>
      </c>
      <c r="AV165" s="13" t="s">
        <v>85</v>
      </c>
      <c r="AW165" s="13" t="s">
        <v>32</v>
      </c>
      <c r="AX165" s="13" t="s">
        <v>77</v>
      </c>
      <c r="AY165" s="251" t="s">
        <v>156</v>
      </c>
    </row>
    <row r="166" s="2" customFormat="1" ht="33" customHeight="1">
      <c r="A166" s="37"/>
      <c r="B166" s="38"/>
      <c r="C166" s="226" t="s">
        <v>252</v>
      </c>
      <c r="D166" s="226" t="s">
        <v>158</v>
      </c>
      <c r="E166" s="227" t="s">
        <v>258</v>
      </c>
      <c r="F166" s="228" t="s">
        <v>259</v>
      </c>
      <c r="G166" s="229" t="s">
        <v>197</v>
      </c>
      <c r="H166" s="230">
        <v>2.0800000000000001</v>
      </c>
      <c r="I166" s="231"/>
      <c r="J166" s="232">
        <f>ROUND(I166*H166,0)</f>
        <v>0</v>
      </c>
      <c r="K166" s="233"/>
      <c r="L166" s="43"/>
      <c r="M166" s="234" t="s">
        <v>1</v>
      </c>
      <c r="N166" s="235" t="s">
        <v>42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162</v>
      </c>
      <c r="AT166" s="238" t="s">
        <v>158</v>
      </c>
      <c r="AU166" s="238" t="s">
        <v>85</v>
      </c>
      <c r="AY166" s="16" t="s">
        <v>156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</v>
      </c>
      <c r="BK166" s="239">
        <f>ROUND(I166*H166,0)</f>
        <v>0</v>
      </c>
      <c r="BL166" s="16" t="s">
        <v>162</v>
      </c>
      <c r="BM166" s="238" t="s">
        <v>332</v>
      </c>
    </row>
    <row r="167" s="2" customFormat="1" ht="37.8" customHeight="1">
      <c r="A167" s="37"/>
      <c r="B167" s="38"/>
      <c r="C167" s="226" t="s">
        <v>257</v>
      </c>
      <c r="D167" s="226" t="s">
        <v>158</v>
      </c>
      <c r="E167" s="227" t="s">
        <v>265</v>
      </c>
      <c r="F167" s="228" t="s">
        <v>266</v>
      </c>
      <c r="G167" s="229" t="s">
        <v>197</v>
      </c>
      <c r="H167" s="230">
        <v>537.61199999999997</v>
      </c>
      <c r="I167" s="231"/>
      <c r="J167" s="232">
        <f>ROUND(I167*H167,0)</f>
        <v>0</v>
      </c>
      <c r="K167" s="233"/>
      <c r="L167" s="43"/>
      <c r="M167" s="234" t="s">
        <v>1</v>
      </c>
      <c r="N167" s="235" t="s">
        <v>42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162</v>
      </c>
      <c r="AT167" s="238" t="s">
        <v>158</v>
      </c>
      <c r="AU167" s="238" t="s">
        <v>85</v>
      </c>
      <c r="AY167" s="16" t="s">
        <v>156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</v>
      </c>
      <c r="BK167" s="239">
        <f>ROUND(I167*H167,0)</f>
        <v>0</v>
      </c>
      <c r="BL167" s="16" t="s">
        <v>162</v>
      </c>
      <c r="BM167" s="238" t="s">
        <v>333</v>
      </c>
    </row>
    <row r="168" s="13" customFormat="1">
      <c r="A168" s="13"/>
      <c r="B168" s="240"/>
      <c r="C168" s="241"/>
      <c r="D168" s="242" t="s">
        <v>167</v>
      </c>
      <c r="E168" s="243" t="s">
        <v>1</v>
      </c>
      <c r="F168" s="244" t="s">
        <v>334</v>
      </c>
      <c r="G168" s="241"/>
      <c r="H168" s="245">
        <v>537.61199999999997</v>
      </c>
      <c r="I168" s="246"/>
      <c r="J168" s="241"/>
      <c r="K168" s="241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167</v>
      </c>
      <c r="AU168" s="251" t="s">
        <v>85</v>
      </c>
      <c r="AV168" s="13" t="s">
        <v>85</v>
      </c>
      <c r="AW168" s="13" t="s">
        <v>32</v>
      </c>
      <c r="AX168" s="13" t="s">
        <v>77</v>
      </c>
      <c r="AY168" s="251" t="s">
        <v>156</v>
      </c>
    </row>
    <row r="169" s="2" customFormat="1" ht="44.25" customHeight="1">
      <c r="A169" s="37"/>
      <c r="B169" s="38"/>
      <c r="C169" s="226" t="s">
        <v>7</v>
      </c>
      <c r="D169" s="226" t="s">
        <v>158</v>
      </c>
      <c r="E169" s="227" t="s">
        <v>270</v>
      </c>
      <c r="F169" s="228" t="s">
        <v>271</v>
      </c>
      <c r="G169" s="229" t="s">
        <v>197</v>
      </c>
      <c r="H169" s="230">
        <v>114.40000000000001</v>
      </c>
      <c r="I169" s="231"/>
      <c r="J169" s="232">
        <f>ROUND(I169*H169,0)</f>
        <v>0</v>
      </c>
      <c r="K169" s="233"/>
      <c r="L169" s="43"/>
      <c r="M169" s="234" t="s">
        <v>1</v>
      </c>
      <c r="N169" s="235" t="s">
        <v>42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162</v>
      </c>
      <c r="AT169" s="238" t="s">
        <v>158</v>
      </c>
      <c r="AU169" s="238" t="s">
        <v>85</v>
      </c>
      <c r="AY169" s="16" t="s">
        <v>156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</v>
      </c>
      <c r="BK169" s="239">
        <f>ROUND(I169*H169,0)</f>
        <v>0</v>
      </c>
      <c r="BL169" s="16" t="s">
        <v>162</v>
      </c>
      <c r="BM169" s="238" t="s">
        <v>335</v>
      </c>
    </row>
    <row r="170" s="12" customFormat="1" ht="25.92" customHeight="1">
      <c r="A170" s="12"/>
      <c r="B170" s="210"/>
      <c r="C170" s="211"/>
      <c r="D170" s="212" t="s">
        <v>76</v>
      </c>
      <c r="E170" s="213" t="s">
        <v>273</v>
      </c>
      <c r="F170" s="213" t="s">
        <v>274</v>
      </c>
      <c r="G170" s="211"/>
      <c r="H170" s="211"/>
      <c r="I170" s="214"/>
      <c r="J170" s="215">
        <f>BK170</f>
        <v>0</v>
      </c>
      <c r="K170" s="211"/>
      <c r="L170" s="216"/>
      <c r="M170" s="217"/>
      <c r="N170" s="218"/>
      <c r="O170" s="218"/>
      <c r="P170" s="219">
        <f>P171+P173</f>
        <v>0</v>
      </c>
      <c r="Q170" s="218"/>
      <c r="R170" s="219">
        <f>R171+R173</f>
        <v>0</v>
      </c>
      <c r="S170" s="218"/>
      <c r="T170" s="220">
        <f>T171+T173</f>
        <v>2.3458600000000001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85</v>
      </c>
      <c r="AT170" s="222" t="s">
        <v>76</v>
      </c>
      <c r="AU170" s="222" t="s">
        <v>77</v>
      </c>
      <c r="AY170" s="221" t="s">
        <v>156</v>
      </c>
      <c r="BK170" s="223">
        <f>BK171+BK173</f>
        <v>0</v>
      </c>
    </row>
    <row r="171" s="12" customFormat="1" ht="22.8" customHeight="1">
      <c r="A171" s="12"/>
      <c r="B171" s="210"/>
      <c r="C171" s="211"/>
      <c r="D171" s="212" t="s">
        <v>76</v>
      </c>
      <c r="E171" s="224" t="s">
        <v>275</v>
      </c>
      <c r="F171" s="224" t="s">
        <v>276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P172</f>
        <v>0</v>
      </c>
      <c r="Q171" s="218"/>
      <c r="R171" s="219">
        <f>R172</f>
        <v>0</v>
      </c>
      <c r="S171" s="218"/>
      <c r="T171" s="220">
        <f>T172</f>
        <v>2.0800000000000001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85</v>
      </c>
      <c r="AT171" s="222" t="s">
        <v>76</v>
      </c>
      <c r="AU171" s="222" t="s">
        <v>8</v>
      </c>
      <c r="AY171" s="221" t="s">
        <v>156</v>
      </c>
      <c r="BK171" s="223">
        <f>BK172</f>
        <v>0</v>
      </c>
    </row>
    <row r="172" s="2" customFormat="1" ht="16.5" customHeight="1">
      <c r="A172" s="37"/>
      <c r="B172" s="38"/>
      <c r="C172" s="226" t="s">
        <v>264</v>
      </c>
      <c r="D172" s="226" t="s">
        <v>158</v>
      </c>
      <c r="E172" s="227" t="s">
        <v>278</v>
      </c>
      <c r="F172" s="228" t="s">
        <v>279</v>
      </c>
      <c r="G172" s="229" t="s">
        <v>161</v>
      </c>
      <c r="H172" s="230">
        <v>520</v>
      </c>
      <c r="I172" s="231"/>
      <c r="J172" s="232">
        <f>ROUND(I172*H172,0)</f>
        <v>0</v>
      </c>
      <c r="K172" s="233"/>
      <c r="L172" s="43"/>
      <c r="M172" s="234" t="s">
        <v>1</v>
      </c>
      <c r="N172" s="235" t="s">
        <v>42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0.0040000000000000001</v>
      </c>
      <c r="T172" s="237">
        <f>S172*H172</f>
        <v>2.0800000000000001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238</v>
      </c>
      <c r="AT172" s="238" t="s">
        <v>158</v>
      </c>
      <c r="AU172" s="238" t="s">
        <v>85</v>
      </c>
      <c r="AY172" s="16" t="s">
        <v>156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</v>
      </c>
      <c r="BK172" s="239">
        <f>ROUND(I172*H172,0)</f>
        <v>0</v>
      </c>
      <c r="BL172" s="16" t="s">
        <v>238</v>
      </c>
      <c r="BM172" s="238" t="s">
        <v>336</v>
      </c>
    </row>
    <row r="173" s="12" customFormat="1" ht="22.8" customHeight="1">
      <c r="A173" s="12"/>
      <c r="B173" s="210"/>
      <c r="C173" s="211"/>
      <c r="D173" s="212" t="s">
        <v>76</v>
      </c>
      <c r="E173" s="224" t="s">
        <v>281</v>
      </c>
      <c r="F173" s="224" t="s">
        <v>282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SUM(P174:P178)</f>
        <v>0</v>
      </c>
      <c r="Q173" s="218"/>
      <c r="R173" s="219">
        <f>SUM(R174:R178)</f>
        <v>0</v>
      </c>
      <c r="S173" s="218"/>
      <c r="T173" s="220">
        <f>SUM(T174:T178)</f>
        <v>0.26585999999999999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85</v>
      </c>
      <c r="AT173" s="222" t="s">
        <v>76</v>
      </c>
      <c r="AU173" s="222" t="s">
        <v>8</v>
      </c>
      <c r="AY173" s="221" t="s">
        <v>156</v>
      </c>
      <c r="BK173" s="223">
        <f>SUM(BK174:BK178)</f>
        <v>0</v>
      </c>
    </row>
    <row r="174" s="2" customFormat="1" ht="24.15" customHeight="1">
      <c r="A174" s="37"/>
      <c r="B174" s="38"/>
      <c r="C174" s="226" t="s">
        <v>269</v>
      </c>
      <c r="D174" s="226" t="s">
        <v>158</v>
      </c>
      <c r="E174" s="227" t="s">
        <v>284</v>
      </c>
      <c r="F174" s="228" t="s">
        <v>285</v>
      </c>
      <c r="G174" s="229" t="s">
        <v>286</v>
      </c>
      <c r="H174" s="230">
        <v>31</v>
      </c>
      <c r="I174" s="231"/>
      <c r="J174" s="232">
        <f>ROUND(I174*H174,0)</f>
        <v>0</v>
      </c>
      <c r="K174" s="233"/>
      <c r="L174" s="43"/>
      <c r="M174" s="234" t="s">
        <v>1</v>
      </c>
      <c r="N174" s="235" t="s">
        <v>42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0.0033800000000000002</v>
      </c>
      <c r="T174" s="237">
        <f>S174*H174</f>
        <v>0.10478000000000001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238</v>
      </c>
      <c r="AT174" s="238" t="s">
        <v>158</v>
      </c>
      <c r="AU174" s="238" t="s">
        <v>85</v>
      </c>
      <c r="AY174" s="16" t="s">
        <v>156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</v>
      </c>
      <c r="BK174" s="239">
        <f>ROUND(I174*H174,0)</f>
        <v>0</v>
      </c>
      <c r="BL174" s="16" t="s">
        <v>238</v>
      </c>
      <c r="BM174" s="238" t="s">
        <v>337</v>
      </c>
    </row>
    <row r="175" s="2" customFormat="1" ht="16.5" customHeight="1">
      <c r="A175" s="37"/>
      <c r="B175" s="38"/>
      <c r="C175" s="226" t="s">
        <v>277</v>
      </c>
      <c r="D175" s="226" t="s">
        <v>158</v>
      </c>
      <c r="E175" s="227" t="s">
        <v>289</v>
      </c>
      <c r="F175" s="228" t="s">
        <v>290</v>
      </c>
      <c r="G175" s="229" t="s">
        <v>286</v>
      </c>
      <c r="H175" s="230">
        <v>30.199999999999999</v>
      </c>
      <c r="I175" s="231"/>
      <c r="J175" s="232">
        <f>ROUND(I175*H175,0)</f>
        <v>0</v>
      </c>
      <c r="K175" s="233"/>
      <c r="L175" s="43"/>
      <c r="M175" s="234" t="s">
        <v>1</v>
      </c>
      <c r="N175" s="235" t="s">
        <v>42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0.0016999999999999999</v>
      </c>
      <c r="T175" s="237">
        <f>S175*H175</f>
        <v>0.051339999999999997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238</v>
      </c>
      <c r="AT175" s="238" t="s">
        <v>158</v>
      </c>
      <c r="AU175" s="238" t="s">
        <v>85</v>
      </c>
      <c r="AY175" s="16" t="s">
        <v>156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</v>
      </c>
      <c r="BK175" s="239">
        <f>ROUND(I175*H175,0)</f>
        <v>0</v>
      </c>
      <c r="BL175" s="16" t="s">
        <v>238</v>
      </c>
      <c r="BM175" s="238" t="s">
        <v>338</v>
      </c>
    </row>
    <row r="176" s="13" customFormat="1">
      <c r="A176" s="13"/>
      <c r="B176" s="240"/>
      <c r="C176" s="241"/>
      <c r="D176" s="242" t="s">
        <v>167</v>
      </c>
      <c r="E176" s="243" t="s">
        <v>1</v>
      </c>
      <c r="F176" s="244" t="s">
        <v>339</v>
      </c>
      <c r="G176" s="241"/>
      <c r="H176" s="245">
        <v>30.199999999999999</v>
      </c>
      <c r="I176" s="246"/>
      <c r="J176" s="241"/>
      <c r="K176" s="241"/>
      <c r="L176" s="247"/>
      <c r="M176" s="248"/>
      <c r="N176" s="249"/>
      <c r="O176" s="249"/>
      <c r="P176" s="249"/>
      <c r="Q176" s="249"/>
      <c r="R176" s="249"/>
      <c r="S176" s="249"/>
      <c r="T176" s="25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167</v>
      </c>
      <c r="AU176" s="251" t="s">
        <v>85</v>
      </c>
      <c r="AV176" s="13" t="s">
        <v>85</v>
      </c>
      <c r="AW176" s="13" t="s">
        <v>32</v>
      </c>
      <c r="AX176" s="13" t="s">
        <v>77</v>
      </c>
      <c r="AY176" s="251" t="s">
        <v>156</v>
      </c>
    </row>
    <row r="177" s="2" customFormat="1" ht="21.75" customHeight="1">
      <c r="A177" s="37"/>
      <c r="B177" s="38"/>
      <c r="C177" s="226" t="s">
        <v>283</v>
      </c>
      <c r="D177" s="226" t="s">
        <v>158</v>
      </c>
      <c r="E177" s="227" t="s">
        <v>294</v>
      </c>
      <c r="F177" s="228" t="s">
        <v>295</v>
      </c>
      <c r="G177" s="229" t="s">
        <v>286</v>
      </c>
      <c r="H177" s="230">
        <v>62</v>
      </c>
      <c r="I177" s="231"/>
      <c r="J177" s="232">
        <f>ROUND(I177*H177,0)</f>
        <v>0</v>
      </c>
      <c r="K177" s="233"/>
      <c r="L177" s="43"/>
      <c r="M177" s="234" t="s">
        <v>1</v>
      </c>
      <c r="N177" s="235" t="s">
        <v>42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0.0017700000000000001</v>
      </c>
      <c r="T177" s="237">
        <f>S177*H177</f>
        <v>0.10974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238</v>
      </c>
      <c r="AT177" s="238" t="s">
        <v>158</v>
      </c>
      <c r="AU177" s="238" t="s">
        <v>85</v>
      </c>
      <c r="AY177" s="16" t="s">
        <v>156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</v>
      </c>
      <c r="BK177" s="239">
        <f>ROUND(I177*H177,0)</f>
        <v>0</v>
      </c>
      <c r="BL177" s="16" t="s">
        <v>238</v>
      </c>
      <c r="BM177" s="238" t="s">
        <v>340</v>
      </c>
    </row>
    <row r="178" s="13" customFormat="1">
      <c r="A178" s="13"/>
      <c r="B178" s="240"/>
      <c r="C178" s="241"/>
      <c r="D178" s="242" t="s">
        <v>167</v>
      </c>
      <c r="E178" s="243" t="s">
        <v>1</v>
      </c>
      <c r="F178" s="244" t="s">
        <v>341</v>
      </c>
      <c r="G178" s="241"/>
      <c r="H178" s="245">
        <v>62</v>
      </c>
      <c r="I178" s="246"/>
      <c r="J178" s="241"/>
      <c r="K178" s="241"/>
      <c r="L178" s="247"/>
      <c r="M178" s="252"/>
      <c r="N178" s="253"/>
      <c r="O178" s="253"/>
      <c r="P178" s="253"/>
      <c r="Q178" s="253"/>
      <c r="R178" s="253"/>
      <c r="S178" s="253"/>
      <c r="T178" s="25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1" t="s">
        <v>167</v>
      </c>
      <c r="AU178" s="251" t="s">
        <v>85</v>
      </c>
      <c r="AV178" s="13" t="s">
        <v>85</v>
      </c>
      <c r="AW178" s="13" t="s">
        <v>32</v>
      </c>
      <c r="AX178" s="13" t="s">
        <v>77</v>
      </c>
      <c r="AY178" s="251" t="s">
        <v>156</v>
      </c>
    </row>
    <row r="179" s="2" customFormat="1" ht="6.96" customHeight="1">
      <c r="A179" s="37"/>
      <c r="B179" s="65"/>
      <c r="C179" s="66"/>
      <c r="D179" s="66"/>
      <c r="E179" s="66"/>
      <c r="F179" s="66"/>
      <c r="G179" s="66"/>
      <c r="H179" s="66"/>
      <c r="I179" s="66"/>
      <c r="J179" s="66"/>
      <c r="K179" s="66"/>
      <c r="L179" s="43"/>
      <c r="M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</row>
  </sheetData>
  <sheetProtection sheet="1" autoFilter="0" formatColumns="0" formatRows="0" objects="1" scenarios="1" spinCount="100000" saltValue="wC3ReLFbwM4jpAeUVhSwrxFJ1Ulg0DS4ljSd6CMxUULXeG5q4BmueEotzor4pvcvKMu8tIRuDtQfrbuqMlktoQ==" hashValue="mRzZQzVvZZ2pI2F1Ngx6DA+1F/gz80EiIZPYiSIsX0G3441V4h17ootVmvDFRHvfFKMly5LiN+Jr3GuYfXMm7w==" algorithmName="SHA-512" password="F695"/>
  <autoFilter ref="C126:K17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124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Hala na posypovou sůl na p.č.st. 6375, k.ú. Klatovy</v>
      </c>
      <c r="F7" s="149"/>
      <c r="G7" s="149"/>
      <c r="H7" s="149"/>
      <c r="L7" s="19"/>
    </row>
    <row r="8" s="1" customFormat="1" ht="12" customHeight="1">
      <c r="B8" s="19"/>
      <c r="D8" s="149" t="s">
        <v>125</v>
      </c>
      <c r="L8" s="19"/>
    </row>
    <row r="9" s="2" customFormat="1" ht="16.5" customHeight="1">
      <c r="A9" s="37"/>
      <c r="B9" s="43"/>
      <c r="C9" s="37"/>
      <c r="D9" s="37"/>
      <c r="E9" s="150" t="s">
        <v>342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343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5. 6. 2024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33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ROUND(J124,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ROUND((SUM(BE124:BE145)),  0)</f>
        <v>0</v>
      </c>
      <c r="G35" s="37"/>
      <c r="H35" s="37"/>
      <c r="I35" s="163">
        <v>0.20999999999999999</v>
      </c>
      <c r="J35" s="162">
        <f>ROUND(((SUM(BE124:BE145))*I35),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ROUND((SUM(BF124:BF145)),  0)</f>
        <v>0</v>
      </c>
      <c r="G36" s="37"/>
      <c r="H36" s="37"/>
      <c r="I36" s="163">
        <v>0.12</v>
      </c>
      <c r="J36" s="162">
        <f>ROUND(((SUM(BF124:BF145))*I36),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ROUND((SUM(BG124:BG145)),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ROUND((SUM(BH124:BH145)),  0)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ROUND((SUM(BI124:BI145)),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Hala na posypovou sůl na p.č.st. 6375, k.ú. 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342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O-021 - Hala - prefa konstrukce a zakládání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Klatovy</v>
      </c>
      <c r="G91" s="39"/>
      <c r="H91" s="39"/>
      <c r="I91" s="31" t="s">
        <v>23</v>
      </c>
      <c r="J91" s="78" t="str">
        <f>IF(J14="","",J14)</f>
        <v>5. 6. 2024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SÚS Plzeňského kraje, p.o., Plzeň</v>
      </c>
      <c r="G93" s="39"/>
      <c r="H93" s="39"/>
      <c r="I93" s="31" t="s">
        <v>31</v>
      </c>
      <c r="J93" s="35" t="str">
        <f>E23</f>
        <v>Ing. Martin Liška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Pavel Hrba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J124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134</v>
      </c>
      <c r="E99" s="190"/>
      <c r="F99" s="190"/>
      <c r="G99" s="190"/>
      <c r="H99" s="190"/>
      <c r="I99" s="190"/>
      <c r="J99" s="191">
        <f>J125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344</v>
      </c>
      <c r="E100" s="195"/>
      <c r="F100" s="195"/>
      <c r="G100" s="195"/>
      <c r="H100" s="195"/>
      <c r="I100" s="195"/>
      <c r="J100" s="196">
        <f>J126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345</v>
      </c>
      <c r="E101" s="195"/>
      <c r="F101" s="195"/>
      <c r="G101" s="195"/>
      <c r="H101" s="195"/>
      <c r="I101" s="195"/>
      <c r="J101" s="196">
        <f>J142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346</v>
      </c>
      <c r="E102" s="195"/>
      <c r="F102" s="195"/>
      <c r="G102" s="195"/>
      <c r="H102" s="195"/>
      <c r="I102" s="195"/>
      <c r="J102" s="196">
        <f>J144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141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Hala na posypovou sůl na p.č.st. 6375, k.ú. Klatovy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125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7"/>
      <c r="B114" s="38"/>
      <c r="C114" s="39"/>
      <c r="D114" s="39"/>
      <c r="E114" s="182" t="s">
        <v>342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127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E11</f>
        <v>O-021 - Hala - prefa konstrukce a zakládání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21</v>
      </c>
      <c r="D118" s="39"/>
      <c r="E118" s="39"/>
      <c r="F118" s="26" t="str">
        <f>F14</f>
        <v>Klatovy</v>
      </c>
      <c r="G118" s="39"/>
      <c r="H118" s="39"/>
      <c r="I118" s="31" t="s">
        <v>23</v>
      </c>
      <c r="J118" s="78" t="str">
        <f>IF(J14="","",J14)</f>
        <v>5. 6. 2024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25</v>
      </c>
      <c r="D120" s="39"/>
      <c r="E120" s="39"/>
      <c r="F120" s="26" t="str">
        <f>E17</f>
        <v>SÚS Plzeňského kraje, p.o., Plzeň</v>
      </c>
      <c r="G120" s="39"/>
      <c r="H120" s="39"/>
      <c r="I120" s="31" t="s">
        <v>31</v>
      </c>
      <c r="J120" s="35" t="str">
        <f>E23</f>
        <v>Ing. Martin Liška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29</v>
      </c>
      <c r="D121" s="39"/>
      <c r="E121" s="39"/>
      <c r="F121" s="26" t="str">
        <f>IF(E20="","",E20)</f>
        <v>Vyplň údaj</v>
      </c>
      <c r="G121" s="39"/>
      <c r="H121" s="39"/>
      <c r="I121" s="31" t="s">
        <v>34</v>
      </c>
      <c r="J121" s="35" t="str">
        <f>E26</f>
        <v>Pavel Hrba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142</v>
      </c>
      <c r="D123" s="201" t="s">
        <v>62</v>
      </c>
      <c r="E123" s="201" t="s">
        <v>58</v>
      </c>
      <c r="F123" s="201" t="s">
        <v>59</v>
      </c>
      <c r="G123" s="201" t="s">
        <v>143</v>
      </c>
      <c r="H123" s="201" t="s">
        <v>144</v>
      </c>
      <c r="I123" s="201" t="s">
        <v>145</v>
      </c>
      <c r="J123" s="202" t="s">
        <v>131</v>
      </c>
      <c r="K123" s="203" t="s">
        <v>146</v>
      </c>
      <c r="L123" s="204"/>
      <c r="M123" s="99" t="s">
        <v>1</v>
      </c>
      <c r="N123" s="100" t="s">
        <v>41</v>
      </c>
      <c r="O123" s="100" t="s">
        <v>147</v>
      </c>
      <c r="P123" s="100" t="s">
        <v>148</v>
      </c>
      <c r="Q123" s="100" t="s">
        <v>149</v>
      </c>
      <c r="R123" s="100" t="s">
        <v>150</v>
      </c>
      <c r="S123" s="100" t="s">
        <v>151</v>
      </c>
      <c r="T123" s="101" t="s">
        <v>152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153</v>
      </c>
      <c r="D124" s="39"/>
      <c r="E124" s="39"/>
      <c r="F124" s="39"/>
      <c r="G124" s="39"/>
      <c r="H124" s="39"/>
      <c r="I124" s="39"/>
      <c r="J124" s="205">
        <f>BK124</f>
        <v>0</v>
      </c>
      <c r="K124" s="39"/>
      <c r="L124" s="43"/>
      <c r="M124" s="102"/>
      <c r="N124" s="206"/>
      <c r="O124" s="103"/>
      <c r="P124" s="207">
        <f>P125</f>
        <v>0</v>
      </c>
      <c r="Q124" s="103"/>
      <c r="R124" s="207">
        <f>R125</f>
        <v>2214.7893978099996</v>
      </c>
      <c r="S124" s="103"/>
      <c r="T124" s="208">
        <f>T125</f>
        <v>25.994700000000002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76</v>
      </c>
      <c r="AU124" s="16" t="s">
        <v>133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76</v>
      </c>
      <c r="E125" s="213" t="s">
        <v>154</v>
      </c>
      <c r="F125" s="213" t="s">
        <v>155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P126+P142+P144</f>
        <v>0</v>
      </c>
      <c r="Q125" s="218"/>
      <c r="R125" s="219">
        <f>R126+R142+R144</f>
        <v>2214.7893978099996</v>
      </c>
      <c r="S125" s="218"/>
      <c r="T125" s="220">
        <f>T126+T142+T144</f>
        <v>25.994700000000002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</v>
      </c>
      <c r="AT125" s="222" t="s">
        <v>76</v>
      </c>
      <c r="AU125" s="222" t="s">
        <v>77</v>
      </c>
      <c r="AY125" s="221" t="s">
        <v>156</v>
      </c>
      <c r="BK125" s="223">
        <f>BK126+BK142+BK144</f>
        <v>0</v>
      </c>
    </row>
    <row r="126" s="12" customFormat="1" ht="22.8" customHeight="1">
      <c r="A126" s="12"/>
      <c r="B126" s="210"/>
      <c r="C126" s="211"/>
      <c r="D126" s="212" t="s">
        <v>76</v>
      </c>
      <c r="E126" s="224" t="s">
        <v>85</v>
      </c>
      <c r="F126" s="224" t="s">
        <v>347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SUM(P127:P141)</f>
        <v>0</v>
      </c>
      <c r="Q126" s="218"/>
      <c r="R126" s="219">
        <f>SUM(R127:R141)</f>
        <v>2214.7893978099996</v>
      </c>
      <c r="S126" s="218"/>
      <c r="T126" s="220">
        <f>SUM(T127:T141)</f>
        <v>25.994700000000002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</v>
      </c>
      <c r="AT126" s="222" t="s">
        <v>76</v>
      </c>
      <c r="AU126" s="222" t="s">
        <v>8</v>
      </c>
      <c r="AY126" s="221" t="s">
        <v>156</v>
      </c>
      <c r="BK126" s="223">
        <f>SUM(BK127:BK141)</f>
        <v>0</v>
      </c>
    </row>
    <row r="127" s="2" customFormat="1" ht="24.15" customHeight="1">
      <c r="A127" s="37"/>
      <c r="B127" s="38"/>
      <c r="C127" s="226" t="s">
        <v>8</v>
      </c>
      <c r="D127" s="226" t="s">
        <v>158</v>
      </c>
      <c r="E127" s="227" t="s">
        <v>348</v>
      </c>
      <c r="F127" s="228" t="s">
        <v>349</v>
      </c>
      <c r="G127" s="229" t="s">
        <v>286</v>
      </c>
      <c r="H127" s="230">
        <v>624</v>
      </c>
      <c r="I127" s="231"/>
      <c r="J127" s="232">
        <f>ROUND(I127*H127,0)</f>
        <v>0</v>
      </c>
      <c r="K127" s="233"/>
      <c r="L127" s="43"/>
      <c r="M127" s="234" t="s">
        <v>1</v>
      </c>
      <c r="N127" s="235" t="s">
        <v>42</v>
      </c>
      <c r="O127" s="90"/>
      <c r="P127" s="236">
        <f>O127*H127</f>
        <v>0</v>
      </c>
      <c r="Q127" s="236">
        <v>6.0000000000000002E-05</v>
      </c>
      <c r="R127" s="236">
        <f>Q127*H127</f>
        <v>0.037440000000000001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162</v>
      </c>
      <c r="AT127" s="238" t="s">
        <v>158</v>
      </c>
      <c r="AU127" s="238" t="s">
        <v>85</v>
      </c>
      <c r="AY127" s="16" t="s">
        <v>156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</v>
      </c>
      <c r="BK127" s="239">
        <f>ROUND(I127*H127,0)</f>
        <v>0</v>
      </c>
      <c r="BL127" s="16" t="s">
        <v>162</v>
      </c>
      <c r="BM127" s="238" t="s">
        <v>350</v>
      </c>
    </row>
    <row r="128" s="13" customFormat="1">
      <c r="A128" s="13"/>
      <c r="B128" s="240"/>
      <c r="C128" s="241"/>
      <c r="D128" s="242" t="s">
        <v>167</v>
      </c>
      <c r="E128" s="243" t="s">
        <v>1</v>
      </c>
      <c r="F128" s="244" t="s">
        <v>351</v>
      </c>
      <c r="G128" s="241"/>
      <c r="H128" s="245">
        <v>540</v>
      </c>
      <c r="I128" s="246"/>
      <c r="J128" s="241"/>
      <c r="K128" s="241"/>
      <c r="L128" s="247"/>
      <c r="M128" s="248"/>
      <c r="N128" s="249"/>
      <c r="O128" s="249"/>
      <c r="P128" s="249"/>
      <c r="Q128" s="249"/>
      <c r="R128" s="249"/>
      <c r="S128" s="249"/>
      <c r="T128" s="25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1" t="s">
        <v>167</v>
      </c>
      <c r="AU128" s="251" t="s">
        <v>85</v>
      </c>
      <c r="AV128" s="13" t="s">
        <v>85</v>
      </c>
      <c r="AW128" s="13" t="s">
        <v>32</v>
      </c>
      <c r="AX128" s="13" t="s">
        <v>77</v>
      </c>
      <c r="AY128" s="251" t="s">
        <v>156</v>
      </c>
    </row>
    <row r="129" s="13" customFormat="1">
      <c r="A129" s="13"/>
      <c r="B129" s="240"/>
      <c r="C129" s="241"/>
      <c r="D129" s="242" t="s">
        <v>167</v>
      </c>
      <c r="E129" s="243" t="s">
        <v>1</v>
      </c>
      <c r="F129" s="244" t="s">
        <v>352</v>
      </c>
      <c r="G129" s="241"/>
      <c r="H129" s="245">
        <v>84</v>
      </c>
      <c r="I129" s="246"/>
      <c r="J129" s="241"/>
      <c r="K129" s="241"/>
      <c r="L129" s="247"/>
      <c r="M129" s="248"/>
      <c r="N129" s="249"/>
      <c r="O129" s="249"/>
      <c r="P129" s="249"/>
      <c r="Q129" s="249"/>
      <c r="R129" s="249"/>
      <c r="S129" s="249"/>
      <c r="T129" s="25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1" t="s">
        <v>167</v>
      </c>
      <c r="AU129" s="251" t="s">
        <v>85</v>
      </c>
      <c r="AV129" s="13" t="s">
        <v>85</v>
      </c>
      <c r="AW129" s="13" t="s">
        <v>32</v>
      </c>
      <c r="AX129" s="13" t="s">
        <v>77</v>
      </c>
      <c r="AY129" s="251" t="s">
        <v>156</v>
      </c>
    </row>
    <row r="130" s="2" customFormat="1" ht="33" customHeight="1">
      <c r="A130" s="37"/>
      <c r="B130" s="38"/>
      <c r="C130" s="226" t="s">
        <v>85</v>
      </c>
      <c r="D130" s="226" t="s">
        <v>158</v>
      </c>
      <c r="E130" s="227" t="s">
        <v>353</v>
      </c>
      <c r="F130" s="228" t="s">
        <v>354</v>
      </c>
      <c r="G130" s="229" t="s">
        <v>286</v>
      </c>
      <c r="H130" s="230">
        <v>624</v>
      </c>
      <c r="I130" s="231"/>
      <c r="J130" s="232">
        <f>ROUND(I130*H130,0)</f>
        <v>0</v>
      </c>
      <c r="K130" s="233"/>
      <c r="L130" s="43"/>
      <c r="M130" s="234" t="s">
        <v>1</v>
      </c>
      <c r="N130" s="235" t="s">
        <v>42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162</v>
      </c>
      <c r="AT130" s="238" t="s">
        <v>158</v>
      </c>
      <c r="AU130" s="238" t="s">
        <v>85</v>
      </c>
      <c r="AY130" s="16" t="s">
        <v>156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</v>
      </c>
      <c r="BK130" s="239">
        <f>ROUND(I130*H130,0)</f>
        <v>0</v>
      </c>
      <c r="BL130" s="16" t="s">
        <v>162</v>
      </c>
      <c r="BM130" s="238" t="s">
        <v>355</v>
      </c>
    </row>
    <row r="131" s="2" customFormat="1" ht="24.15" customHeight="1">
      <c r="A131" s="37"/>
      <c r="B131" s="38"/>
      <c r="C131" s="255" t="s">
        <v>169</v>
      </c>
      <c r="D131" s="255" t="s">
        <v>356</v>
      </c>
      <c r="E131" s="256" t="s">
        <v>357</v>
      </c>
      <c r="F131" s="257" t="s">
        <v>358</v>
      </c>
      <c r="G131" s="258" t="s">
        <v>175</v>
      </c>
      <c r="H131" s="259">
        <v>776.29999999999995</v>
      </c>
      <c r="I131" s="260"/>
      <c r="J131" s="261">
        <f>ROUND(I131*H131,0)</f>
        <v>0</v>
      </c>
      <c r="K131" s="262"/>
      <c r="L131" s="263"/>
      <c r="M131" s="264" t="s">
        <v>1</v>
      </c>
      <c r="N131" s="265" t="s">
        <v>42</v>
      </c>
      <c r="O131" s="90"/>
      <c r="P131" s="236">
        <f>O131*H131</f>
        <v>0</v>
      </c>
      <c r="Q131" s="236">
        <v>2.4289999999999998</v>
      </c>
      <c r="R131" s="236">
        <f>Q131*H131</f>
        <v>1885.6326999999997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194</v>
      </c>
      <c r="AT131" s="238" t="s">
        <v>356</v>
      </c>
      <c r="AU131" s="238" t="s">
        <v>85</v>
      </c>
      <c r="AY131" s="16" t="s">
        <v>156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</v>
      </c>
      <c r="BK131" s="239">
        <f>ROUND(I131*H131,0)</f>
        <v>0</v>
      </c>
      <c r="BL131" s="16" t="s">
        <v>162</v>
      </c>
      <c r="BM131" s="238" t="s">
        <v>359</v>
      </c>
    </row>
    <row r="132" s="13" customFormat="1">
      <c r="A132" s="13"/>
      <c r="B132" s="240"/>
      <c r="C132" s="241"/>
      <c r="D132" s="242" t="s">
        <v>167</v>
      </c>
      <c r="E132" s="243" t="s">
        <v>1</v>
      </c>
      <c r="F132" s="244" t="s">
        <v>360</v>
      </c>
      <c r="G132" s="241"/>
      <c r="H132" s="245">
        <v>705.72699999999998</v>
      </c>
      <c r="I132" s="246"/>
      <c r="J132" s="241"/>
      <c r="K132" s="241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167</v>
      </c>
      <c r="AU132" s="251" t="s">
        <v>85</v>
      </c>
      <c r="AV132" s="13" t="s">
        <v>85</v>
      </c>
      <c r="AW132" s="13" t="s">
        <v>32</v>
      </c>
      <c r="AX132" s="13" t="s">
        <v>8</v>
      </c>
      <c r="AY132" s="251" t="s">
        <v>156</v>
      </c>
    </row>
    <row r="133" s="13" customFormat="1">
      <c r="A133" s="13"/>
      <c r="B133" s="240"/>
      <c r="C133" s="241"/>
      <c r="D133" s="242" t="s">
        <v>167</v>
      </c>
      <c r="E133" s="241"/>
      <c r="F133" s="244" t="s">
        <v>361</v>
      </c>
      <c r="G133" s="241"/>
      <c r="H133" s="245">
        <v>776.29999999999995</v>
      </c>
      <c r="I133" s="246"/>
      <c r="J133" s="241"/>
      <c r="K133" s="241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167</v>
      </c>
      <c r="AU133" s="251" t="s">
        <v>85</v>
      </c>
      <c r="AV133" s="13" t="s">
        <v>85</v>
      </c>
      <c r="AW133" s="13" t="s">
        <v>4</v>
      </c>
      <c r="AX133" s="13" t="s">
        <v>8</v>
      </c>
      <c r="AY133" s="251" t="s">
        <v>156</v>
      </c>
    </row>
    <row r="134" s="2" customFormat="1" ht="24.15" customHeight="1">
      <c r="A134" s="37"/>
      <c r="B134" s="38"/>
      <c r="C134" s="226" t="s">
        <v>162</v>
      </c>
      <c r="D134" s="226" t="s">
        <v>158</v>
      </c>
      <c r="E134" s="227" t="s">
        <v>362</v>
      </c>
      <c r="F134" s="228" t="s">
        <v>363</v>
      </c>
      <c r="G134" s="229" t="s">
        <v>197</v>
      </c>
      <c r="H134" s="230">
        <v>49.401000000000003</v>
      </c>
      <c r="I134" s="231"/>
      <c r="J134" s="232">
        <f>ROUND(I134*H134,0)</f>
        <v>0</v>
      </c>
      <c r="K134" s="233"/>
      <c r="L134" s="43"/>
      <c r="M134" s="234" t="s">
        <v>1</v>
      </c>
      <c r="N134" s="235" t="s">
        <v>42</v>
      </c>
      <c r="O134" s="90"/>
      <c r="P134" s="236">
        <f>O134*H134</f>
        <v>0</v>
      </c>
      <c r="Q134" s="236">
        <v>1.11381</v>
      </c>
      <c r="R134" s="236">
        <f>Q134*H134</f>
        <v>55.023327810000005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162</v>
      </c>
      <c r="AT134" s="238" t="s">
        <v>158</v>
      </c>
      <c r="AU134" s="238" t="s">
        <v>85</v>
      </c>
      <c r="AY134" s="16" t="s">
        <v>156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</v>
      </c>
      <c r="BK134" s="239">
        <f>ROUND(I134*H134,0)</f>
        <v>0</v>
      </c>
      <c r="BL134" s="16" t="s">
        <v>162</v>
      </c>
      <c r="BM134" s="238" t="s">
        <v>364</v>
      </c>
    </row>
    <row r="135" s="13" customFormat="1">
      <c r="A135" s="13"/>
      <c r="B135" s="240"/>
      <c r="C135" s="241"/>
      <c r="D135" s="242" t="s">
        <v>167</v>
      </c>
      <c r="E135" s="243" t="s">
        <v>1</v>
      </c>
      <c r="F135" s="244" t="s">
        <v>365</v>
      </c>
      <c r="G135" s="241"/>
      <c r="H135" s="245">
        <v>49.401000000000003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167</v>
      </c>
      <c r="AU135" s="251" t="s">
        <v>85</v>
      </c>
      <c r="AV135" s="13" t="s">
        <v>85</v>
      </c>
      <c r="AW135" s="13" t="s">
        <v>32</v>
      </c>
      <c r="AX135" s="13" t="s">
        <v>77</v>
      </c>
      <c r="AY135" s="251" t="s">
        <v>156</v>
      </c>
    </row>
    <row r="136" s="2" customFormat="1" ht="24.15" customHeight="1">
      <c r="A136" s="37"/>
      <c r="B136" s="38"/>
      <c r="C136" s="226" t="s">
        <v>179</v>
      </c>
      <c r="D136" s="226" t="s">
        <v>158</v>
      </c>
      <c r="E136" s="227" t="s">
        <v>366</v>
      </c>
      <c r="F136" s="228" t="s">
        <v>367</v>
      </c>
      <c r="G136" s="229" t="s">
        <v>286</v>
      </c>
      <c r="H136" s="230">
        <v>15.300000000000001</v>
      </c>
      <c r="I136" s="231"/>
      <c r="J136" s="232">
        <f>ROUND(I136*H136,0)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1.6990000000000001</v>
      </c>
      <c r="T136" s="237">
        <f>S136*H136</f>
        <v>25.994700000000002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162</v>
      </c>
      <c r="AT136" s="238" t="s">
        <v>158</v>
      </c>
      <c r="AU136" s="238" t="s">
        <v>85</v>
      </c>
      <c r="AY136" s="16" t="s">
        <v>156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</v>
      </c>
      <c r="BK136" s="239">
        <f>ROUND(I136*H136,0)</f>
        <v>0</v>
      </c>
      <c r="BL136" s="16" t="s">
        <v>162</v>
      </c>
      <c r="BM136" s="238" t="s">
        <v>368</v>
      </c>
    </row>
    <row r="137" s="13" customFormat="1">
      <c r="A137" s="13"/>
      <c r="B137" s="240"/>
      <c r="C137" s="241"/>
      <c r="D137" s="242" t="s">
        <v>167</v>
      </c>
      <c r="E137" s="243" t="s">
        <v>1</v>
      </c>
      <c r="F137" s="244" t="s">
        <v>369</v>
      </c>
      <c r="G137" s="241"/>
      <c r="H137" s="245">
        <v>15.300000000000001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167</v>
      </c>
      <c r="AU137" s="251" t="s">
        <v>85</v>
      </c>
      <c r="AV137" s="13" t="s">
        <v>85</v>
      </c>
      <c r="AW137" s="13" t="s">
        <v>32</v>
      </c>
      <c r="AX137" s="13" t="s">
        <v>77</v>
      </c>
      <c r="AY137" s="251" t="s">
        <v>156</v>
      </c>
    </row>
    <row r="138" s="2" customFormat="1" ht="21.75" customHeight="1">
      <c r="A138" s="37"/>
      <c r="B138" s="38"/>
      <c r="C138" s="226" t="s">
        <v>183</v>
      </c>
      <c r="D138" s="226" t="s">
        <v>158</v>
      </c>
      <c r="E138" s="227" t="s">
        <v>370</v>
      </c>
      <c r="F138" s="228" t="s">
        <v>371</v>
      </c>
      <c r="G138" s="229" t="s">
        <v>372</v>
      </c>
      <c r="H138" s="230">
        <v>51</v>
      </c>
      <c r="I138" s="231"/>
      <c r="J138" s="232">
        <f>ROUND(I138*H138,0)</f>
        <v>0</v>
      </c>
      <c r="K138" s="233"/>
      <c r="L138" s="43"/>
      <c r="M138" s="234" t="s">
        <v>1</v>
      </c>
      <c r="N138" s="235" t="s">
        <v>42</v>
      </c>
      <c r="O138" s="90"/>
      <c r="P138" s="236">
        <f>O138*H138</f>
        <v>0</v>
      </c>
      <c r="Q138" s="236">
        <v>0.27583000000000002</v>
      </c>
      <c r="R138" s="236">
        <f>Q138*H138</f>
        <v>14.067330000000002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162</v>
      </c>
      <c r="AT138" s="238" t="s">
        <v>158</v>
      </c>
      <c r="AU138" s="238" t="s">
        <v>85</v>
      </c>
      <c r="AY138" s="16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</v>
      </c>
      <c r="BK138" s="239">
        <f>ROUND(I138*H138,0)</f>
        <v>0</v>
      </c>
      <c r="BL138" s="16" t="s">
        <v>162</v>
      </c>
      <c r="BM138" s="238" t="s">
        <v>373</v>
      </c>
    </row>
    <row r="139" s="13" customFormat="1">
      <c r="A139" s="13"/>
      <c r="B139" s="240"/>
      <c r="C139" s="241"/>
      <c r="D139" s="242" t="s">
        <v>167</v>
      </c>
      <c r="E139" s="243" t="s">
        <v>1</v>
      </c>
      <c r="F139" s="244" t="s">
        <v>374</v>
      </c>
      <c r="G139" s="241"/>
      <c r="H139" s="245">
        <v>51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167</v>
      </c>
      <c r="AU139" s="251" t="s">
        <v>85</v>
      </c>
      <c r="AV139" s="13" t="s">
        <v>85</v>
      </c>
      <c r="AW139" s="13" t="s">
        <v>32</v>
      </c>
      <c r="AX139" s="13" t="s">
        <v>77</v>
      </c>
      <c r="AY139" s="251" t="s">
        <v>156</v>
      </c>
    </row>
    <row r="140" s="2" customFormat="1" ht="24.15" customHeight="1">
      <c r="A140" s="37"/>
      <c r="B140" s="38"/>
      <c r="C140" s="255" t="s">
        <v>187</v>
      </c>
      <c r="D140" s="255" t="s">
        <v>356</v>
      </c>
      <c r="E140" s="256" t="s">
        <v>375</v>
      </c>
      <c r="F140" s="257" t="s">
        <v>376</v>
      </c>
      <c r="G140" s="258" t="s">
        <v>175</v>
      </c>
      <c r="H140" s="259">
        <v>98.123999999999995</v>
      </c>
      <c r="I140" s="260"/>
      <c r="J140" s="261">
        <f>ROUND(I140*H140,0)</f>
        <v>0</v>
      </c>
      <c r="K140" s="262"/>
      <c r="L140" s="263"/>
      <c r="M140" s="264" t="s">
        <v>1</v>
      </c>
      <c r="N140" s="265" t="s">
        <v>42</v>
      </c>
      <c r="O140" s="90"/>
      <c r="P140" s="236">
        <f>O140*H140</f>
        <v>0</v>
      </c>
      <c r="Q140" s="236">
        <v>2.6499999999999999</v>
      </c>
      <c r="R140" s="236">
        <f>Q140*H140</f>
        <v>260.02859999999998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194</v>
      </c>
      <c r="AT140" s="238" t="s">
        <v>356</v>
      </c>
      <c r="AU140" s="238" t="s">
        <v>85</v>
      </c>
      <c r="AY140" s="16" t="s">
        <v>156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</v>
      </c>
      <c r="BK140" s="239">
        <f>ROUND(I140*H140,0)</f>
        <v>0</v>
      </c>
      <c r="BL140" s="16" t="s">
        <v>162</v>
      </c>
      <c r="BM140" s="238" t="s">
        <v>377</v>
      </c>
    </row>
    <row r="141" s="13" customFormat="1">
      <c r="A141" s="13"/>
      <c r="B141" s="240"/>
      <c r="C141" s="241"/>
      <c r="D141" s="242" t="s">
        <v>167</v>
      </c>
      <c r="E141" s="243" t="s">
        <v>1</v>
      </c>
      <c r="F141" s="244" t="s">
        <v>378</v>
      </c>
      <c r="G141" s="241"/>
      <c r="H141" s="245">
        <v>98.123999999999995</v>
      </c>
      <c r="I141" s="246"/>
      <c r="J141" s="241"/>
      <c r="K141" s="241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167</v>
      </c>
      <c r="AU141" s="251" t="s">
        <v>85</v>
      </c>
      <c r="AV141" s="13" t="s">
        <v>85</v>
      </c>
      <c r="AW141" s="13" t="s">
        <v>32</v>
      </c>
      <c r="AX141" s="13" t="s">
        <v>8</v>
      </c>
      <c r="AY141" s="251" t="s">
        <v>156</v>
      </c>
    </row>
    <row r="142" s="12" customFormat="1" ht="22.8" customHeight="1">
      <c r="A142" s="12"/>
      <c r="B142" s="210"/>
      <c r="C142" s="211"/>
      <c r="D142" s="212" t="s">
        <v>76</v>
      </c>
      <c r="E142" s="224" t="s">
        <v>379</v>
      </c>
      <c r="F142" s="224" t="s">
        <v>380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P143</f>
        <v>0</v>
      </c>
      <c r="Q142" s="218"/>
      <c r="R142" s="219">
        <f>R143</f>
        <v>0</v>
      </c>
      <c r="S142" s="218"/>
      <c r="T142" s="220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</v>
      </c>
      <c r="AT142" s="222" t="s">
        <v>76</v>
      </c>
      <c r="AU142" s="222" t="s">
        <v>8</v>
      </c>
      <c r="AY142" s="221" t="s">
        <v>156</v>
      </c>
      <c r="BK142" s="223">
        <f>BK143</f>
        <v>0</v>
      </c>
    </row>
    <row r="143" s="2" customFormat="1" ht="33" customHeight="1">
      <c r="A143" s="37"/>
      <c r="B143" s="38"/>
      <c r="C143" s="226" t="s">
        <v>194</v>
      </c>
      <c r="D143" s="226" t="s">
        <v>158</v>
      </c>
      <c r="E143" s="227" t="s">
        <v>381</v>
      </c>
      <c r="F143" s="228" t="s">
        <v>382</v>
      </c>
      <c r="G143" s="229" t="s">
        <v>383</v>
      </c>
      <c r="H143" s="230">
        <v>1</v>
      </c>
      <c r="I143" s="231"/>
      <c r="J143" s="232">
        <f>ROUND(I143*H143,0)</f>
        <v>0</v>
      </c>
      <c r="K143" s="233"/>
      <c r="L143" s="43"/>
      <c r="M143" s="234" t="s">
        <v>1</v>
      </c>
      <c r="N143" s="235" t="s">
        <v>42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162</v>
      </c>
      <c r="AT143" s="238" t="s">
        <v>158</v>
      </c>
      <c r="AU143" s="238" t="s">
        <v>85</v>
      </c>
      <c r="AY143" s="16" t="s">
        <v>156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</v>
      </c>
      <c r="BK143" s="239">
        <f>ROUND(I143*H143,0)</f>
        <v>0</v>
      </c>
      <c r="BL143" s="16" t="s">
        <v>162</v>
      </c>
      <c r="BM143" s="238" t="s">
        <v>384</v>
      </c>
    </row>
    <row r="144" s="12" customFormat="1" ht="22.8" customHeight="1">
      <c r="A144" s="12"/>
      <c r="B144" s="210"/>
      <c r="C144" s="211"/>
      <c r="D144" s="212" t="s">
        <v>76</v>
      </c>
      <c r="E144" s="224" t="s">
        <v>385</v>
      </c>
      <c r="F144" s="224" t="s">
        <v>386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P145</f>
        <v>0</v>
      </c>
      <c r="Q144" s="218"/>
      <c r="R144" s="219">
        <f>R145</f>
        <v>0</v>
      </c>
      <c r="S144" s="218"/>
      <c r="T144" s="220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</v>
      </c>
      <c r="AT144" s="222" t="s">
        <v>76</v>
      </c>
      <c r="AU144" s="222" t="s">
        <v>8</v>
      </c>
      <c r="AY144" s="221" t="s">
        <v>156</v>
      </c>
      <c r="BK144" s="223">
        <f>BK145</f>
        <v>0</v>
      </c>
    </row>
    <row r="145" s="2" customFormat="1" ht="24.15" customHeight="1">
      <c r="A145" s="37"/>
      <c r="B145" s="38"/>
      <c r="C145" s="226" t="s">
        <v>192</v>
      </c>
      <c r="D145" s="226" t="s">
        <v>158</v>
      </c>
      <c r="E145" s="227" t="s">
        <v>387</v>
      </c>
      <c r="F145" s="228" t="s">
        <v>388</v>
      </c>
      <c r="G145" s="229" t="s">
        <v>197</v>
      </c>
      <c r="H145" s="230">
        <v>2214.7890000000002</v>
      </c>
      <c r="I145" s="231"/>
      <c r="J145" s="232">
        <f>ROUND(I145*H145,0)</f>
        <v>0</v>
      </c>
      <c r="K145" s="233"/>
      <c r="L145" s="43"/>
      <c r="M145" s="266" t="s">
        <v>1</v>
      </c>
      <c r="N145" s="267" t="s">
        <v>42</v>
      </c>
      <c r="O145" s="268"/>
      <c r="P145" s="269">
        <f>O145*H145</f>
        <v>0</v>
      </c>
      <c r="Q145" s="269">
        <v>0</v>
      </c>
      <c r="R145" s="269">
        <f>Q145*H145</f>
        <v>0</v>
      </c>
      <c r="S145" s="269">
        <v>0</v>
      </c>
      <c r="T145" s="27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162</v>
      </c>
      <c r="AT145" s="238" t="s">
        <v>158</v>
      </c>
      <c r="AU145" s="238" t="s">
        <v>85</v>
      </c>
      <c r="AY145" s="16" t="s">
        <v>156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</v>
      </c>
      <c r="BK145" s="239">
        <f>ROUND(I145*H145,0)</f>
        <v>0</v>
      </c>
      <c r="BL145" s="16" t="s">
        <v>162</v>
      </c>
      <c r="BM145" s="238" t="s">
        <v>389</v>
      </c>
    </row>
    <row r="146" s="2" customFormat="1" ht="6.96" customHeight="1">
      <c r="A146" s="37"/>
      <c r="B146" s="65"/>
      <c r="C146" s="66"/>
      <c r="D146" s="66"/>
      <c r="E146" s="66"/>
      <c r="F146" s="66"/>
      <c r="G146" s="66"/>
      <c r="H146" s="66"/>
      <c r="I146" s="66"/>
      <c r="J146" s="66"/>
      <c r="K146" s="66"/>
      <c r="L146" s="43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sheetProtection sheet="1" autoFilter="0" formatColumns="0" formatRows="0" objects="1" scenarios="1" spinCount="100000" saltValue="gbsrsZO+/0+F/l9WTWUdipG5hgf4cW3SJsplbDfsKfus2YRYWeQTiWn/evhyTkTLPPeU/wJnSp1aknbtpIFcLw==" hashValue="sGewvyBkmyHZrMeJF/a5fpj9MREqW577Z/IvWm38jkIEC6mD8ik62j74nrd74otg1LkOOi24MNevDL5Bx2PLZw==" algorithmName="SHA-512" password="F695"/>
  <autoFilter ref="C123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124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Hala na posypovou sůl na p.č.st. 6375, k.ú. Klatovy</v>
      </c>
      <c r="F7" s="149"/>
      <c r="G7" s="149"/>
      <c r="H7" s="149"/>
      <c r="L7" s="19"/>
    </row>
    <row r="8" s="1" customFormat="1" ht="12" customHeight="1">
      <c r="B8" s="19"/>
      <c r="D8" s="149" t="s">
        <v>125</v>
      </c>
      <c r="L8" s="19"/>
    </row>
    <row r="9" s="2" customFormat="1" ht="16.5" customHeight="1">
      <c r="A9" s="37"/>
      <c r="B9" s="43"/>
      <c r="C9" s="37"/>
      <c r="D9" s="37"/>
      <c r="E9" s="150" t="s">
        <v>342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390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5. 6. 2024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33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ROUND(J133,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ROUND((SUM(BE133:BE298)),  0)</f>
        <v>0</v>
      </c>
      <c r="G35" s="37"/>
      <c r="H35" s="37"/>
      <c r="I35" s="163">
        <v>0.20999999999999999</v>
      </c>
      <c r="J35" s="162">
        <f>ROUND(((SUM(BE133:BE298))*I35),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ROUND((SUM(BF133:BF298)),  0)</f>
        <v>0</v>
      </c>
      <c r="G36" s="37"/>
      <c r="H36" s="37"/>
      <c r="I36" s="163">
        <v>0.12</v>
      </c>
      <c r="J36" s="162">
        <f>ROUND(((SUM(BF133:BF298))*I36),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ROUND((SUM(BG133:BG298)),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ROUND((SUM(BH133:BH298)),  0)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ROUND((SUM(BI133:BI298)),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Hala na posypovou sůl na p.č.st. 6375, k.ú. 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342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O-022 - Hala - stavební část - I.etapa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Klatovy</v>
      </c>
      <c r="G91" s="39"/>
      <c r="H91" s="39"/>
      <c r="I91" s="31" t="s">
        <v>23</v>
      </c>
      <c r="J91" s="78" t="str">
        <f>IF(J14="","",J14)</f>
        <v>5. 6. 2024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SÚS Plzeňského kraje, p.o., Plzeň</v>
      </c>
      <c r="G93" s="39"/>
      <c r="H93" s="39"/>
      <c r="I93" s="31" t="s">
        <v>31</v>
      </c>
      <c r="J93" s="35" t="str">
        <f>E23</f>
        <v>Ing. Martin Liška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Pavel Hrba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J133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134</v>
      </c>
      <c r="E99" s="190"/>
      <c r="F99" s="190"/>
      <c r="G99" s="190"/>
      <c r="H99" s="190"/>
      <c r="I99" s="190"/>
      <c r="J99" s="191">
        <f>J134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135</v>
      </c>
      <c r="E100" s="195"/>
      <c r="F100" s="195"/>
      <c r="G100" s="195"/>
      <c r="H100" s="195"/>
      <c r="I100" s="195"/>
      <c r="J100" s="196">
        <f>J135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344</v>
      </c>
      <c r="E101" s="195"/>
      <c r="F101" s="195"/>
      <c r="G101" s="195"/>
      <c r="H101" s="195"/>
      <c r="I101" s="195"/>
      <c r="J101" s="196">
        <f>J155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391</v>
      </c>
      <c r="E102" s="195"/>
      <c r="F102" s="195"/>
      <c r="G102" s="195"/>
      <c r="H102" s="195"/>
      <c r="I102" s="195"/>
      <c r="J102" s="196">
        <f>J165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392</v>
      </c>
      <c r="E103" s="195"/>
      <c r="F103" s="195"/>
      <c r="G103" s="195"/>
      <c r="H103" s="195"/>
      <c r="I103" s="195"/>
      <c r="J103" s="196">
        <f>J168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136</v>
      </c>
      <c r="E104" s="195"/>
      <c r="F104" s="195"/>
      <c r="G104" s="195"/>
      <c r="H104" s="195"/>
      <c r="I104" s="195"/>
      <c r="J104" s="196">
        <f>J192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346</v>
      </c>
      <c r="E105" s="195"/>
      <c r="F105" s="195"/>
      <c r="G105" s="195"/>
      <c r="H105" s="195"/>
      <c r="I105" s="195"/>
      <c r="J105" s="196">
        <f>J194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138</v>
      </c>
      <c r="E106" s="190"/>
      <c r="F106" s="190"/>
      <c r="G106" s="190"/>
      <c r="H106" s="190"/>
      <c r="I106" s="190"/>
      <c r="J106" s="191">
        <f>J196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139</v>
      </c>
      <c r="E107" s="195"/>
      <c r="F107" s="195"/>
      <c r="G107" s="195"/>
      <c r="H107" s="195"/>
      <c r="I107" s="195"/>
      <c r="J107" s="196">
        <f>J197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393</v>
      </c>
      <c r="E108" s="195"/>
      <c r="F108" s="195"/>
      <c r="G108" s="195"/>
      <c r="H108" s="195"/>
      <c r="I108" s="195"/>
      <c r="J108" s="196">
        <f>J223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3"/>
      <c r="C109" s="132"/>
      <c r="D109" s="194" t="s">
        <v>394</v>
      </c>
      <c r="E109" s="195"/>
      <c r="F109" s="195"/>
      <c r="G109" s="195"/>
      <c r="H109" s="195"/>
      <c r="I109" s="195"/>
      <c r="J109" s="196">
        <f>J272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32"/>
      <c r="D110" s="194" t="s">
        <v>140</v>
      </c>
      <c r="E110" s="195"/>
      <c r="F110" s="195"/>
      <c r="G110" s="195"/>
      <c r="H110" s="195"/>
      <c r="I110" s="195"/>
      <c r="J110" s="196">
        <f>J284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32"/>
      <c r="D111" s="194" t="s">
        <v>395</v>
      </c>
      <c r="E111" s="195"/>
      <c r="F111" s="195"/>
      <c r="G111" s="195"/>
      <c r="H111" s="195"/>
      <c r="I111" s="195"/>
      <c r="J111" s="196">
        <f>J293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141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17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182" t="str">
        <f>E7</f>
        <v>Hala na posypovou sůl na p.č.st. 6375, k.ú. Klatovy</v>
      </c>
      <c r="F121" s="31"/>
      <c r="G121" s="31"/>
      <c r="H121" s="31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" customFormat="1" ht="12" customHeight="1">
      <c r="B122" s="20"/>
      <c r="C122" s="31" t="s">
        <v>125</v>
      </c>
      <c r="D122" s="21"/>
      <c r="E122" s="21"/>
      <c r="F122" s="21"/>
      <c r="G122" s="21"/>
      <c r="H122" s="21"/>
      <c r="I122" s="21"/>
      <c r="J122" s="21"/>
      <c r="K122" s="21"/>
      <c r="L122" s="19"/>
    </row>
    <row r="123" s="2" customFormat="1" ht="16.5" customHeight="1">
      <c r="A123" s="37"/>
      <c r="B123" s="38"/>
      <c r="C123" s="39"/>
      <c r="D123" s="39"/>
      <c r="E123" s="182" t="s">
        <v>342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127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75" t="str">
        <f>E11</f>
        <v>O-022 - Hala - stavební část - I.etapa</v>
      </c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21</v>
      </c>
      <c r="D127" s="39"/>
      <c r="E127" s="39"/>
      <c r="F127" s="26" t="str">
        <f>F14</f>
        <v>Klatovy</v>
      </c>
      <c r="G127" s="39"/>
      <c r="H127" s="39"/>
      <c r="I127" s="31" t="s">
        <v>23</v>
      </c>
      <c r="J127" s="78" t="str">
        <f>IF(J14="","",J14)</f>
        <v>5. 6. 2024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25</v>
      </c>
      <c r="D129" s="39"/>
      <c r="E129" s="39"/>
      <c r="F129" s="26" t="str">
        <f>E17</f>
        <v>SÚS Plzeňského kraje, p.o., Plzeň</v>
      </c>
      <c r="G129" s="39"/>
      <c r="H129" s="39"/>
      <c r="I129" s="31" t="s">
        <v>31</v>
      </c>
      <c r="J129" s="35" t="str">
        <f>E23</f>
        <v>Ing. Martin Liška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29</v>
      </c>
      <c r="D130" s="39"/>
      <c r="E130" s="39"/>
      <c r="F130" s="26" t="str">
        <f>IF(E20="","",E20)</f>
        <v>Vyplň údaj</v>
      </c>
      <c r="G130" s="39"/>
      <c r="H130" s="39"/>
      <c r="I130" s="31" t="s">
        <v>34</v>
      </c>
      <c r="J130" s="35" t="str">
        <f>E26</f>
        <v>Pavel Hrba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0.32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1" customFormat="1" ht="29.28" customHeight="1">
      <c r="A132" s="198"/>
      <c r="B132" s="199"/>
      <c r="C132" s="200" t="s">
        <v>142</v>
      </c>
      <c r="D132" s="201" t="s">
        <v>62</v>
      </c>
      <c r="E132" s="201" t="s">
        <v>58</v>
      </c>
      <c r="F132" s="201" t="s">
        <v>59</v>
      </c>
      <c r="G132" s="201" t="s">
        <v>143</v>
      </c>
      <c r="H132" s="201" t="s">
        <v>144</v>
      </c>
      <c r="I132" s="201" t="s">
        <v>145</v>
      </c>
      <c r="J132" s="202" t="s">
        <v>131</v>
      </c>
      <c r="K132" s="203" t="s">
        <v>146</v>
      </c>
      <c r="L132" s="204"/>
      <c r="M132" s="99" t="s">
        <v>1</v>
      </c>
      <c r="N132" s="100" t="s">
        <v>41</v>
      </c>
      <c r="O132" s="100" t="s">
        <v>147</v>
      </c>
      <c r="P132" s="100" t="s">
        <v>148</v>
      </c>
      <c r="Q132" s="100" t="s">
        <v>149</v>
      </c>
      <c r="R132" s="100" t="s">
        <v>150</v>
      </c>
      <c r="S132" s="100" t="s">
        <v>151</v>
      </c>
      <c r="T132" s="101" t="s">
        <v>152</v>
      </c>
      <c r="U132" s="198"/>
      <c r="V132" s="198"/>
      <c r="W132" s="198"/>
      <c r="X132" s="198"/>
      <c r="Y132" s="198"/>
      <c r="Z132" s="198"/>
      <c r="AA132" s="198"/>
      <c r="AB132" s="198"/>
      <c r="AC132" s="198"/>
      <c r="AD132" s="198"/>
      <c r="AE132" s="198"/>
    </row>
    <row r="133" s="2" customFormat="1" ht="22.8" customHeight="1">
      <c r="A133" s="37"/>
      <c r="B133" s="38"/>
      <c r="C133" s="106" t="s">
        <v>153</v>
      </c>
      <c r="D133" s="39"/>
      <c r="E133" s="39"/>
      <c r="F133" s="39"/>
      <c r="G133" s="39"/>
      <c r="H133" s="39"/>
      <c r="I133" s="39"/>
      <c r="J133" s="205">
        <f>BK133</f>
        <v>0</v>
      </c>
      <c r="K133" s="39"/>
      <c r="L133" s="43"/>
      <c r="M133" s="102"/>
      <c r="N133" s="206"/>
      <c r="O133" s="103"/>
      <c r="P133" s="207">
        <f>P134+P196</f>
        <v>0</v>
      </c>
      <c r="Q133" s="103"/>
      <c r="R133" s="207">
        <f>R134+R196</f>
        <v>400.18143293999992</v>
      </c>
      <c r="S133" s="103"/>
      <c r="T133" s="208">
        <f>T134+T196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76</v>
      </c>
      <c r="AU133" s="16" t="s">
        <v>133</v>
      </c>
      <c r="BK133" s="209">
        <f>BK134+BK196</f>
        <v>0</v>
      </c>
    </row>
    <row r="134" s="12" customFormat="1" ht="25.92" customHeight="1">
      <c r="A134" s="12"/>
      <c r="B134" s="210"/>
      <c r="C134" s="211"/>
      <c r="D134" s="212" t="s">
        <v>76</v>
      </c>
      <c r="E134" s="213" t="s">
        <v>154</v>
      </c>
      <c r="F134" s="213" t="s">
        <v>155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P135+P155+P165+P168+P192+P194</f>
        <v>0</v>
      </c>
      <c r="Q134" s="218"/>
      <c r="R134" s="219">
        <f>R135+R155+R165+R168+R192+R194</f>
        <v>387.67683483999991</v>
      </c>
      <c r="S134" s="218"/>
      <c r="T134" s="220">
        <f>T135+T155+T165+T168+T192+T194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</v>
      </c>
      <c r="AT134" s="222" t="s">
        <v>76</v>
      </c>
      <c r="AU134" s="222" t="s">
        <v>77</v>
      </c>
      <c r="AY134" s="221" t="s">
        <v>156</v>
      </c>
      <c r="BK134" s="223">
        <f>BK135+BK155+BK165+BK168+BK192+BK194</f>
        <v>0</v>
      </c>
    </row>
    <row r="135" s="12" customFormat="1" ht="22.8" customHeight="1">
      <c r="A135" s="12"/>
      <c r="B135" s="210"/>
      <c r="C135" s="211"/>
      <c r="D135" s="212" t="s">
        <v>76</v>
      </c>
      <c r="E135" s="224" t="s">
        <v>8</v>
      </c>
      <c r="F135" s="224" t="s">
        <v>157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SUM(P136:P154)</f>
        <v>0</v>
      </c>
      <c r="Q135" s="218"/>
      <c r="R135" s="219">
        <f>SUM(R136:R154)</f>
        <v>0.0035999999999999999</v>
      </c>
      <c r="S135" s="218"/>
      <c r="T135" s="220">
        <f>SUM(T136:T154)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</v>
      </c>
      <c r="AT135" s="222" t="s">
        <v>76</v>
      </c>
      <c r="AU135" s="222" t="s">
        <v>8</v>
      </c>
      <c r="AY135" s="221" t="s">
        <v>156</v>
      </c>
      <c r="BK135" s="223">
        <f>SUM(BK136:BK154)</f>
        <v>0</v>
      </c>
    </row>
    <row r="136" s="2" customFormat="1" ht="24.15" customHeight="1">
      <c r="A136" s="37"/>
      <c r="B136" s="38"/>
      <c r="C136" s="226" t="s">
        <v>8</v>
      </c>
      <c r="D136" s="226" t="s">
        <v>158</v>
      </c>
      <c r="E136" s="227" t="s">
        <v>396</v>
      </c>
      <c r="F136" s="228" t="s">
        <v>397</v>
      </c>
      <c r="G136" s="229" t="s">
        <v>230</v>
      </c>
      <c r="H136" s="230">
        <v>120</v>
      </c>
      <c r="I136" s="231"/>
      <c r="J136" s="232">
        <f>ROUND(I136*H136,0)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3.0000000000000001E-05</v>
      </c>
      <c r="R136" s="236">
        <f>Q136*H136</f>
        <v>0.0035999999999999999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162</v>
      </c>
      <c r="AT136" s="238" t="s">
        <v>158</v>
      </c>
      <c r="AU136" s="238" t="s">
        <v>85</v>
      </c>
      <c r="AY136" s="16" t="s">
        <v>156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</v>
      </c>
      <c r="BK136" s="239">
        <f>ROUND(I136*H136,0)</f>
        <v>0</v>
      </c>
      <c r="BL136" s="16" t="s">
        <v>162</v>
      </c>
      <c r="BM136" s="238" t="s">
        <v>398</v>
      </c>
    </row>
    <row r="137" s="2" customFormat="1" ht="24.15" customHeight="1">
      <c r="A137" s="37"/>
      <c r="B137" s="38"/>
      <c r="C137" s="226" t="s">
        <v>85</v>
      </c>
      <c r="D137" s="226" t="s">
        <v>158</v>
      </c>
      <c r="E137" s="227" t="s">
        <v>399</v>
      </c>
      <c r="F137" s="228" t="s">
        <v>400</v>
      </c>
      <c r="G137" s="229" t="s">
        <v>401</v>
      </c>
      <c r="H137" s="230">
        <v>30</v>
      </c>
      <c r="I137" s="231"/>
      <c r="J137" s="232">
        <f>ROUND(I137*H137,0)</f>
        <v>0</v>
      </c>
      <c r="K137" s="233"/>
      <c r="L137" s="43"/>
      <c r="M137" s="234" t="s">
        <v>1</v>
      </c>
      <c r="N137" s="235" t="s">
        <v>42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162</v>
      </c>
      <c r="AT137" s="238" t="s">
        <v>158</v>
      </c>
      <c r="AU137" s="238" t="s">
        <v>85</v>
      </c>
      <c r="AY137" s="16" t="s">
        <v>156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</v>
      </c>
      <c r="BK137" s="239">
        <f>ROUND(I137*H137,0)</f>
        <v>0</v>
      </c>
      <c r="BL137" s="16" t="s">
        <v>162</v>
      </c>
      <c r="BM137" s="238" t="s">
        <v>402</v>
      </c>
    </row>
    <row r="138" s="2" customFormat="1" ht="24.15" customHeight="1">
      <c r="A138" s="37"/>
      <c r="B138" s="38"/>
      <c r="C138" s="226" t="s">
        <v>169</v>
      </c>
      <c r="D138" s="226" t="s">
        <v>158</v>
      </c>
      <c r="E138" s="227" t="s">
        <v>403</v>
      </c>
      <c r="F138" s="228" t="s">
        <v>404</v>
      </c>
      <c r="G138" s="229" t="s">
        <v>175</v>
      </c>
      <c r="H138" s="230">
        <v>45.841999999999999</v>
      </c>
      <c r="I138" s="231"/>
      <c r="J138" s="232">
        <f>ROUND(I138*H138,0)</f>
        <v>0</v>
      </c>
      <c r="K138" s="233"/>
      <c r="L138" s="43"/>
      <c r="M138" s="234" t="s">
        <v>1</v>
      </c>
      <c r="N138" s="235" t="s">
        <v>42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162</v>
      </c>
      <c r="AT138" s="238" t="s">
        <v>158</v>
      </c>
      <c r="AU138" s="238" t="s">
        <v>85</v>
      </c>
      <c r="AY138" s="16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</v>
      </c>
      <c r="BK138" s="239">
        <f>ROUND(I138*H138,0)</f>
        <v>0</v>
      </c>
      <c r="BL138" s="16" t="s">
        <v>162</v>
      </c>
      <c r="BM138" s="238" t="s">
        <v>405</v>
      </c>
    </row>
    <row r="139" s="13" customFormat="1">
      <c r="A139" s="13"/>
      <c r="B139" s="240"/>
      <c r="C139" s="241"/>
      <c r="D139" s="242" t="s">
        <v>167</v>
      </c>
      <c r="E139" s="243" t="s">
        <v>1</v>
      </c>
      <c r="F139" s="244" t="s">
        <v>406</v>
      </c>
      <c r="G139" s="241"/>
      <c r="H139" s="245">
        <v>45.841999999999999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167</v>
      </c>
      <c r="AU139" s="251" t="s">
        <v>85</v>
      </c>
      <c r="AV139" s="13" t="s">
        <v>85</v>
      </c>
      <c r="AW139" s="13" t="s">
        <v>32</v>
      </c>
      <c r="AX139" s="13" t="s">
        <v>77</v>
      </c>
      <c r="AY139" s="251" t="s">
        <v>156</v>
      </c>
    </row>
    <row r="140" s="2" customFormat="1" ht="33" customHeight="1">
      <c r="A140" s="37"/>
      <c r="B140" s="38"/>
      <c r="C140" s="226" t="s">
        <v>162</v>
      </c>
      <c r="D140" s="226" t="s">
        <v>158</v>
      </c>
      <c r="E140" s="227" t="s">
        <v>407</v>
      </c>
      <c r="F140" s="228" t="s">
        <v>408</v>
      </c>
      <c r="G140" s="229" t="s">
        <v>175</v>
      </c>
      <c r="H140" s="230">
        <v>39.161000000000001</v>
      </c>
      <c r="I140" s="231"/>
      <c r="J140" s="232">
        <f>ROUND(I140*H140,0)</f>
        <v>0</v>
      </c>
      <c r="K140" s="233"/>
      <c r="L140" s="43"/>
      <c r="M140" s="234" t="s">
        <v>1</v>
      </c>
      <c r="N140" s="235" t="s">
        <v>42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162</v>
      </c>
      <c r="AT140" s="238" t="s">
        <v>158</v>
      </c>
      <c r="AU140" s="238" t="s">
        <v>85</v>
      </c>
      <c r="AY140" s="16" t="s">
        <v>156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</v>
      </c>
      <c r="BK140" s="239">
        <f>ROUND(I140*H140,0)</f>
        <v>0</v>
      </c>
      <c r="BL140" s="16" t="s">
        <v>162</v>
      </c>
      <c r="BM140" s="238" t="s">
        <v>409</v>
      </c>
    </row>
    <row r="141" s="13" customFormat="1">
      <c r="A141" s="13"/>
      <c r="B141" s="240"/>
      <c r="C141" s="241"/>
      <c r="D141" s="242" t="s">
        <v>167</v>
      </c>
      <c r="E141" s="243" t="s">
        <v>1</v>
      </c>
      <c r="F141" s="244" t="s">
        <v>410</v>
      </c>
      <c r="G141" s="241"/>
      <c r="H141" s="245">
        <v>39.161000000000001</v>
      </c>
      <c r="I141" s="246"/>
      <c r="J141" s="241"/>
      <c r="K141" s="241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167</v>
      </c>
      <c r="AU141" s="251" t="s">
        <v>85</v>
      </c>
      <c r="AV141" s="13" t="s">
        <v>85</v>
      </c>
      <c r="AW141" s="13" t="s">
        <v>32</v>
      </c>
      <c r="AX141" s="13" t="s">
        <v>77</v>
      </c>
      <c r="AY141" s="251" t="s">
        <v>156</v>
      </c>
    </row>
    <row r="142" s="2" customFormat="1" ht="37.8" customHeight="1">
      <c r="A142" s="37"/>
      <c r="B142" s="38"/>
      <c r="C142" s="226" t="s">
        <v>179</v>
      </c>
      <c r="D142" s="226" t="s">
        <v>158</v>
      </c>
      <c r="E142" s="227" t="s">
        <v>180</v>
      </c>
      <c r="F142" s="228" t="s">
        <v>181</v>
      </c>
      <c r="G142" s="229" t="s">
        <v>175</v>
      </c>
      <c r="H142" s="230">
        <v>454.245</v>
      </c>
      <c r="I142" s="231"/>
      <c r="J142" s="232">
        <f>ROUND(I142*H142,0)</f>
        <v>0</v>
      </c>
      <c r="K142" s="233"/>
      <c r="L142" s="43"/>
      <c r="M142" s="234" t="s">
        <v>1</v>
      </c>
      <c r="N142" s="235" t="s">
        <v>42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162</v>
      </c>
      <c r="AT142" s="238" t="s">
        <v>158</v>
      </c>
      <c r="AU142" s="238" t="s">
        <v>85</v>
      </c>
      <c r="AY142" s="16" t="s">
        <v>156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</v>
      </c>
      <c r="BK142" s="239">
        <f>ROUND(I142*H142,0)</f>
        <v>0</v>
      </c>
      <c r="BL142" s="16" t="s">
        <v>162</v>
      </c>
      <c r="BM142" s="238" t="s">
        <v>411</v>
      </c>
    </row>
    <row r="143" s="13" customFormat="1">
      <c r="A143" s="13"/>
      <c r="B143" s="240"/>
      <c r="C143" s="241"/>
      <c r="D143" s="242" t="s">
        <v>167</v>
      </c>
      <c r="E143" s="243" t="s">
        <v>1</v>
      </c>
      <c r="F143" s="244" t="s">
        <v>412</v>
      </c>
      <c r="G143" s="241"/>
      <c r="H143" s="245">
        <v>85.003</v>
      </c>
      <c r="I143" s="246"/>
      <c r="J143" s="241"/>
      <c r="K143" s="241"/>
      <c r="L143" s="247"/>
      <c r="M143" s="248"/>
      <c r="N143" s="249"/>
      <c r="O143" s="249"/>
      <c r="P143" s="249"/>
      <c r="Q143" s="249"/>
      <c r="R143" s="249"/>
      <c r="S143" s="249"/>
      <c r="T143" s="25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167</v>
      </c>
      <c r="AU143" s="251" t="s">
        <v>85</v>
      </c>
      <c r="AV143" s="13" t="s">
        <v>85</v>
      </c>
      <c r="AW143" s="13" t="s">
        <v>32</v>
      </c>
      <c r="AX143" s="13" t="s">
        <v>77</v>
      </c>
      <c r="AY143" s="251" t="s">
        <v>156</v>
      </c>
    </row>
    <row r="144" s="13" customFormat="1">
      <c r="A144" s="13"/>
      <c r="B144" s="240"/>
      <c r="C144" s="241"/>
      <c r="D144" s="242" t="s">
        <v>167</v>
      </c>
      <c r="E144" s="243" t="s">
        <v>1</v>
      </c>
      <c r="F144" s="244" t="s">
        <v>413</v>
      </c>
      <c r="G144" s="241"/>
      <c r="H144" s="245">
        <v>38.997999999999998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167</v>
      </c>
      <c r="AU144" s="251" t="s">
        <v>85</v>
      </c>
      <c r="AV144" s="13" t="s">
        <v>85</v>
      </c>
      <c r="AW144" s="13" t="s">
        <v>32</v>
      </c>
      <c r="AX144" s="13" t="s">
        <v>77</v>
      </c>
      <c r="AY144" s="251" t="s">
        <v>156</v>
      </c>
    </row>
    <row r="145" s="13" customFormat="1">
      <c r="A145" s="13"/>
      <c r="B145" s="240"/>
      <c r="C145" s="241"/>
      <c r="D145" s="242" t="s">
        <v>167</v>
      </c>
      <c r="E145" s="243" t="s">
        <v>1</v>
      </c>
      <c r="F145" s="244" t="s">
        <v>414</v>
      </c>
      <c r="G145" s="241"/>
      <c r="H145" s="245">
        <v>330.24400000000003</v>
      </c>
      <c r="I145" s="246"/>
      <c r="J145" s="241"/>
      <c r="K145" s="241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167</v>
      </c>
      <c r="AU145" s="251" t="s">
        <v>85</v>
      </c>
      <c r="AV145" s="13" t="s">
        <v>85</v>
      </c>
      <c r="AW145" s="13" t="s">
        <v>32</v>
      </c>
      <c r="AX145" s="13" t="s">
        <v>77</v>
      </c>
      <c r="AY145" s="251" t="s">
        <v>156</v>
      </c>
    </row>
    <row r="146" s="2" customFormat="1" ht="24.15" customHeight="1">
      <c r="A146" s="37"/>
      <c r="B146" s="38"/>
      <c r="C146" s="226" t="s">
        <v>183</v>
      </c>
      <c r="D146" s="226" t="s">
        <v>158</v>
      </c>
      <c r="E146" s="227" t="s">
        <v>415</v>
      </c>
      <c r="F146" s="228" t="s">
        <v>416</v>
      </c>
      <c r="G146" s="229" t="s">
        <v>175</v>
      </c>
      <c r="H146" s="230">
        <v>369.24200000000002</v>
      </c>
      <c r="I146" s="231"/>
      <c r="J146" s="232">
        <f>ROUND(I146*H146,0)</f>
        <v>0</v>
      </c>
      <c r="K146" s="233"/>
      <c r="L146" s="43"/>
      <c r="M146" s="234" t="s">
        <v>1</v>
      </c>
      <c r="N146" s="235" t="s">
        <v>42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162</v>
      </c>
      <c r="AT146" s="238" t="s">
        <v>158</v>
      </c>
      <c r="AU146" s="238" t="s">
        <v>85</v>
      </c>
      <c r="AY146" s="16" t="s">
        <v>156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</v>
      </c>
      <c r="BK146" s="239">
        <f>ROUND(I146*H146,0)</f>
        <v>0</v>
      </c>
      <c r="BL146" s="16" t="s">
        <v>162</v>
      </c>
      <c r="BM146" s="238" t="s">
        <v>417</v>
      </c>
    </row>
    <row r="147" s="13" customFormat="1">
      <c r="A147" s="13"/>
      <c r="B147" s="240"/>
      <c r="C147" s="241"/>
      <c r="D147" s="242" t="s">
        <v>167</v>
      </c>
      <c r="E147" s="243" t="s">
        <v>1</v>
      </c>
      <c r="F147" s="244" t="s">
        <v>413</v>
      </c>
      <c r="G147" s="241"/>
      <c r="H147" s="245">
        <v>38.997999999999998</v>
      </c>
      <c r="I147" s="246"/>
      <c r="J147" s="241"/>
      <c r="K147" s="241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167</v>
      </c>
      <c r="AU147" s="251" t="s">
        <v>85</v>
      </c>
      <c r="AV147" s="13" t="s">
        <v>85</v>
      </c>
      <c r="AW147" s="13" t="s">
        <v>32</v>
      </c>
      <c r="AX147" s="13" t="s">
        <v>77</v>
      </c>
      <c r="AY147" s="251" t="s">
        <v>156</v>
      </c>
    </row>
    <row r="148" s="13" customFormat="1">
      <c r="A148" s="13"/>
      <c r="B148" s="240"/>
      <c r="C148" s="241"/>
      <c r="D148" s="242" t="s">
        <v>167</v>
      </c>
      <c r="E148" s="243" t="s">
        <v>1</v>
      </c>
      <c r="F148" s="244" t="s">
        <v>414</v>
      </c>
      <c r="G148" s="241"/>
      <c r="H148" s="245">
        <v>330.24400000000003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167</v>
      </c>
      <c r="AU148" s="251" t="s">
        <v>85</v>
      </c>
      <c r="AV148" s="13" t="s">
        <v>85</v>
      </c>
      <c r="AW148" s="13" t="s">
        <v>32</v>
      </c>
      <c r="AX148" s="13" t="s">
        <v>77</v>
      </c>
      <c r="AY148" s="251" t="s">
        <v>156</v>
      </c>
    </row>
    <row r="149" s="2" customFormat="1" ht="16.5" customHeight="1">
      <c r="A149" s="37"/>
      <c r="B149" s="38"/>
      <c r="C149" s="226" t="s">
        <v>187</v>
      </c>
      <c r="D149" s="226" t="s">
        <v>158</v>
      </c>
      <c r="E149" s="227" t="s">
        <v>184</v>
      </c>
      <c r="F149" s="228" t="s">
        <v>185</v>
      </c>
      <c r="G149" s="229" t="s">
        <v>175</v>
      </c>
      <c r="H149" s="230">
        <v>415.24700000000001</v>
      </c>
      <c r="I149" s="231"/>
      <c r="J149" s="232">
        <f>ROUND(I149*H149,0)</f>
        <v>0</v>
      </c>
      <c r="K149" s="233"/>
      <c r="L149" s="43"/>
      <c r="M149" s="234" t="s">
        <v>1</v>
      </c>
      <c r="N149" s="235" t="s">
        <v>42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162</v>
      </c>
      <c r="AT149" s="238" t="s">
        <v>158</v>
      </c>
      <c r="AU149" s="238" t="s">
        <v>85</v>
      </c>
      <c r="AY149" s="16" t="s">
        <v>156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</v>
      </c>
      <c r="BK149" s="239">
        <f>ROUND(I149*H149,0)</f>
        <v>0</v>
      </c>
      <c r="BL149" s="16" t="s">
        <v>162</v>
      </c>
      <c r="BM149" s="238" t="s">
        <v>418</v>
      </c>
    </row>
    <row r="150" s="13" customFormat="1">
      <c r="A150" s="13"/>
      <c r="B150" s="240"/>
      <c r="C150" s="241"/>
      <c r="D150" s="242" t="s">
        <v>167</v>
      </c>
      <c r="E150" s="243" t="s">
        <v>1</v>
      </c>
      <c r="F150" s="244" t="s">
        <v>412</v>
      </c>
      <c r="G150" s="241"/>
      <c r="H150" s="245">
        <v>85.003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167</v>
      </c>
      <c r="AU150" s="251" t="s">
        <v>85</v>
      </c>
      <c r="AV150" s="13" t="s">
        <v>85</v>
      </c>
      <c r="AW150" s="13" t="s">
        <v>32</v>
      </c>
      <c r="AX150" s="13" t="s">
        <v>77</v>
      </c>
      <c r="AY150" s="251" t="s">
        <v>156</v>
      </c>
    </row>
    <row r="151" s="13" customFormat="1">
      <c r="A151" s="13"/>
      <c r="B151" s="240"/>
      <c r="C151" s="241"/>
      <c r="D151" s="242" t="s">
        <v>167</v>
      </c>
      <c r="E151" s="243" t="s">
        <v>1</v>
      </c>
      <c r="F151" s="244" t="s">
        <v>414</v>
      </c>
      <c r="G151" s="241"/>
      <c r="H151" s="245">
        <v>330.24400000000003</v>
      </c>
      <c r="I151" s="246"/>
      <c r="J151" s="241"/>
      <c r="K151" s="241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167</v>
      </c>
      <c r="AU151" s="251" t="s">
        <v>85</v>
      </c>
      <c r="AV151" s="13" t="s">
        <v>85</v>
      </c>
      <c r="AW151" s="13" t="s">
        <v>32</v>
      </c>
      <c r="AX151" s="13" t="s">
        <v>77</v>
      </c>
      <c r="AY151" s="251" t="s">
        <v>156</v>
      </c>
    </row>
    <row r="152" s="2" customFormat="1" ht="24.15" customHeight="1">
      <c r="A152" s="37"/>
      <c r="B152" s="38"/>
      <c r="C152" s="226" t="s">
        <v>194</v>
      </c>
      <c r="D152" s="226" t="s">
        <v>158</v>
      </c>
      <c r="E152" s="227" t="s">
        <v>419</v>
      </c>
      <c r="F152" s="228" t="s">
        <v>420</v>
      </c>
      <c r="G152" s="229" t="s">
        <v>175</v>
      </c>
      <c r="H152" s="230">
        <v>38.997999999999998</v>
      </c>
      <c r="I152" s="231"/>
      <c r="J152" s="232">
        <f>ROUND(I152*H152,0)</f>
        <v>0</v>
      </c>
      <c r="K152" s="233"/>
      <c r="L152" s="43"/>
      <c r="M152" s="234" t="s">
        <v>1</v>
      </c>
      <c r="N152" s="235" t="s">
        <v>42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162</v>
      </c>
      <c r="AT152" s="238" t="s">
        <v>158</v>
      </c>
      <c r="AU152" s="238" t="s">
        <v>85</v>
      </c>
      <c r="AY152" s="16" t="s">
        <v>156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</v>
      </c>
      <c r="BK152" s="239">
        <f>ROUND(I152*H152,0)</f>
        <v>0</v>
      </c>
      <c r="BL152" s="16" t="s">
        <v>162</v>
      </c>
      <c r="BM152" s="238" t="s">
        <v>421</v>
      </c>
    </row>
    <row r="153" s="13" customFormat="1">
      <c r="A153" s="13"/>
      <c r="B153" s="240"/>
      <c r="C153" s="241"/>
      <c r="D153" s="242" t="s">
        <v>167</v>
      </c>
      <c r="E153" s="243" t="s">
        <v>1</v>
      </c>
      <c r="F153" s="244" t="s">
        <v>422</v>
      </c>
      <c r="G153" s="241"/>
      <c r="H153" s="245">
        <v>10.744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167</v>
      </c>
      <c r="AU153" s="251" t="s">
        <v>85</v>
      </c>
      <c r="AV153" s="13" t="s">
        <v>85</v>
      </c>
      <c r="AW153" s="13" t="s">
        <v>32</v>
      </c>
      <c r="AX153" s="13" t="s">
        <v>77</v>
      </c>
      <c r="AY153" s="251" t="s">
        <v>156</v>
      </c>
    </row>
    <row r="154" s="13" customFormat="1">
      <c r="A154" s="13"/>
      <c r="B154" s="240"/>
      <c r="C154" s="241"/>
      <c r="D154" s="242" t="s">
        <v>167</v>
      </c>
      <c r="E154" s="243" t="s">
        <v>1</v>
      </c>
      <c r="F154" s="244" t="s">
        <v>423</v>
      </c>
      <c r="G154" s="241"/>
      <c r="H154" s="245">
        <v>28.254000000000001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167</v>
      </c>
      <c r="AU154" s="251" t="s">
        <v>85</v>
      </c>
      <c r="AV154" s="13" t="s">
        <v>85</v>
      </c>
      <c r="AW154" s="13" t="s">
        <v>32</v>
      </c>
      <c r="AX154" s="13" t="s">
        <v>77</v>
      </c>
      <c r="AY154" s="251" t="s">
        <v>156</v>
      </c>
    </row>
    <row r="155" s="12" customFormat="1" ht="22.8" customHeight="1">
      <c r="A155" s="12"/>
      <c r="B155" s="210"/>
      <c r="C155" s="211"/>
      <c r="D155" s="212" t="s">
        <v>76</v>
      </c>
      <c r="E155" s="224" t="s">
        <v>85</v>
      </c>
      <c r="F155" s="224" t="s">
        <v>347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SUM(P156:P164)</f>
        <v>0</v>
      </c>
      <c r="Q155" s="218"/>
      <c r="R155" s="219">
        <f>SUM(R156:R164)</f>
        <v>32.644673050000002</v>
      </c>
      <c r="S155" s="218"/>
      <c r="T155" s="220">
        <f>SUM(T156:T164)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</v>
      </c>
      <c r="AT155" s="222" t="s">
        <v>76</v>
      </c>
      <c r="AU155" s="222" t="s">
        <v>8</v>
      </c>
      <c r="AY155" s="221" t="s">
        <v>156</v>
      </c>
      <c r="BK155" s="223">
        <f>SUM(BK156:BK164)</f>
        <v>0</v>
      </c>
    </row>
    <row r="156" s="2" customFormat="1" ht="24.15" customHeight="1">
      <c r="A156" s="37"/>
      <c r="B156" s="38"/>
      <c r="C156" s="226" t="s">
        <v>192</v>
      </c>
      <c r="D156" s="226" t="s">
        <v>158</v>
      </c>
      <c r="E156" s="227" t="s">
        <v>424</v>
      </c>
      <c r="F156" s="228" t="s">
        <v>425</v>
      </c>
      <c r="G156" s="229" t="s">
        <v>161</v>
      </c>
      <c r="H156" s="230">
        <v>335.5</v>
      </c>
      <c r="I156" s="231"/>
      <c r="J156" s="232">
        <f>ROUND(I156*H156,0)</f>
        <v>0</v>
      </c>
      <c r="K156" s="233"/>
      <c r="L156" s="43"/>
      <c r="M156" s="234" t="s">
        <v>1</v>
      </c>
      <c r="N156" s="235" t="s">
        <v>42</v>
      </c>
      <c r="O156" s="90"/>
      <c r="P156" s="236">
        <f>O156*H156</f>
        <v>0</v>
      </c>
      <c r="Q156" s="236">
        <v>0.00013999999999999999</v>
      </c>
      <c r="R156" s="236">
        <f>Q156*H156</f>
        <v>0.046969999999999998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162</v>
      </c>
      <c r="AT156" s="238" t="s">
        <v>158</v>
      </c>
      <c r="AU156" s="238" t="s">
        <v>85</v>
      </c>
      <c r="AY156" s="16" t="s">
        <v>156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</v>
      </c>
      <c r="BK156" s="239">
        <f>ROUND(I156*H156,0)</f>
        <v>0</v>
      </c>
      <c r="BL156" s="16" t="s">
        <v>162</v>
      </c>
      <c r="BM156" s="238" t="s">
        <v>426</v>
      </c>
    </row>
    <row r="157" s="13" customFormat="1">
      <c r="A157" s="13"/>
      <c r="B157" s="240"/>
      <c r="C157" s="241"/>
      <c r="D157" s="242" t="s">
        <v>167</v>
      </c>
      <c r="E157" s="243" t="s">
        <v>1</v>
      </c>
      <c r="F157" s="244" t="s">
        <v>427</v>
      </c>
      <c r="G157" s="241"/>
      <c r="H157" s="245">
        <v>335.5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167</v>
      </c>
      <c r="AU157" s="251" t="s">
        <v>85</v>
      </c>
      <c r="AV157" s="13" t="s">
        <v>85</v>
      </c>
      <c r="AW157" s="13" t="s">
        <v>32</v>
      </c>
      <c r="AX157" s="13" t="s">
        <v>77</v>
      </c>
      <c r="AY157" s="251" t="s">
        <v>156</v>
      </c>
    </row>
    <row r="158" s="2" customFormat="1" ht="24.15" customHeight="1">
      <c r="A158" s="37"/>
      <c r="B158" s="38"/>
      <c r="C158" s="255" t="s">
        <v>207</v>
      </c>
      <c r="D158" s="255" t="s">
        <v>356</v>
      </c>
      <c r="E158" s="256" t="s">
        <v>428</v>
      </c>
      <c r="F158" s="257" t="s">
        <v>429</v>
      </c>
      <c r="G158" s="258" t="s">
        <v>161</v>
      </c>
      <c r="H158" s="259">
        <v>335.5</v>
      </c>
      <c r="I158" s="260"/>
      <c r="J158" s="261">
        <f>ROUND(I158*H158,0)</f>
        <v>0</v>
      </c>
      <c r="K158" s="262"/>
      <c r="L158" s="263"/>
      <c r="M158" s="264" t="s">
        <v>1</v>
      </c>
      <c r="N158" s="265" t="s">
        <v>42</v>
      </c>
      <c r="O158" s="90"/>
      <c r="P158" s="236">
        <f>O158*H158</f>
        <v>0</v>
      </c>
      <c r="Q158" s="236">
        <v>0.00050000000000000001</v>
      </c>
      <c r="R158" s="236">
        <f>Q158*H158</f>
        <v>0.16775000000000001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194</v>
      </c>
      <c r="AT158" s="238" t="s">
        <v>356</v>
      </c>
      <c r="AU158" s="238" t="s">
        <v>85</v>
      </c>
      <c r="AY158" s="16" t="s">
        <v>156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</v>
      </c>
      <c r="BK158" s="239">
        <f>ROUND(I158*H158,0)</f>
        <v>0</v>
      </c>
      <c r="BL158" s="16" t="s">
        <v>162</v>
      </c>
      <c r="BM158" s="238" t="s">
        <v>430</v>
      </c>
    </row>
    <row r="159" s="13" customFormat="1">
      <c r="A159" s="13"/>
      <c r="B159" s="240"/>
      <c r="C159" s="241"/>
      <c r="D159" s="242" t="s">
        <v>167</v>
      </c>
      <c r="E159" s="243" t="s">
        <v>1</v>
      </c>
      <c r="F159" s="244" t="s">
        <v>431</v>
      </c>
      <c r="G159" s="241"/>
      <c r="H159" s="245">
        <v>335.5</v>
      </c>
      <c r="I159" s="246"/>
      <c r="J159" s="241"/>
      <c r="K159" s="241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167</v>
      </c>
      <c r="AU159" s="251" t="s">
        <v>85</v>
      </c>
      <c r="AV159" s="13" t="s">
        <v>85</v>
      </c>
      <c r="AW159" s="13" t="s">
        <v>32</v>
      </c>
      <c r="AX159" s="13" t="s">
        <v>8</v>
      </c>
      <c r="AY159" s="251" t="s">
        <v>156</v>
      </c>
    </row>
    <row r="160" s="2" customFormat="1" ht="33" customHeight="1">
      <c r="A160" s="37"/>
      <c r="B160" s="38"/>
      <c r="C160" s="226" t="s">
        <v>212</v>
      </c>
      <c r="D160" s="226" t="s">
        <v>158</v>
      </c>
      <c r="E160" s="227" t="s">
        <v>432</v>
      </c>
      <c r="F160" s="228" t="s">
        <v>433</v>
      </c>
      <c r="G160" s="229" t="s">
        <v>161</v>
      </c>
      <c r="H160" s="230">
        <v>64.025000000000006</v>
      </c>
      <c r="I160" s="231"/>
      <c r="J160" s="232">
        <f>ROUND(I160*H160,0)</f>
        <v>0</v>
      </c>
      <c r="K160" s="233"/>
      <c r="L160" s="43"/>
      <c r="M160" s="234" t="s">
        <v>1</v>
      </c>
      <c r="N160" s="235" t="s">
        <v>42</v>
      </c>
      <c r="O160" s="90"/>
      <c r="P160" s="236">
        <f>O160*H160</f>
        <v>0</v>
      </c>
      <c r="Q160" s="236">
        <v>0.49689</v>
      </c>
      <c r="R160" s="236">
        <f>Q160*H160</f>
        <v>31.813382250000004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162</v>
      </c>
      <c r="AT160" s="238" t="s">
        <v>158</v>
      </c>
      <c r="AU160" s="238" t="s">
        <v>85</v>
      </c>
      <c r="AY160" s="16" t="s">
        <v>156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</v>
      </c>
      <c r="BK160" s="239">
        <f>ROUND(I160*H160,0)</f>
        <v>0</v>
      </c>
      <c r="BL160" s="16" t="s">
        <v>162</v>
      </c>
      <c r="BM160" s="238" t="s">
        <v>434</v>
      </c>
    </row>
    <row r="161" s="13" customFormat="1">
      <c r="A161" s="13"/>
      <c r="B161" s="240"/>
      <c r="C161" s="241"/>
      <c r="D161" s="242" t="s">
        <v>167</v>
      </c>
      <c r="E161" s="243" t="s">
        <v>1</v>
      </c>
      <c r="F161" s="244" t="s">
        <v>435</v>
      </c>
      <c r="G161" s="241"/>
      <c r="H161" s="245">
        <v>64.025000000000006</v>
      </c>
      <c r="I161" s="246"/>
      <c r="J161" s="241"/>
      <c r="K161" s="241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167</v>
      </c>
      <c r="AU161" s="251" t="s">
        <v>85</v>
      </c>
      <c r="AV161" s="13" t="s">
        <v>85</v>
      </c>
      <c r="AW161" s="13" t="s">
        <v>32</v>
      </c>
      <c r="AX161" s="13" t="s">
        <v>77</v>
      </c>
      <c r="AY161" s="251" t="s">
        <v>156</v>
      </c>
    </row>
    <row r="162" s="2" customFormat="1" ht="24.15" customHeight="1">
      <c r="A162" s="37"/>
      <c r="B162" s="38"/>
      <c r="C162" s="226" t="s">
        <v>9</v>
      </c>
      <c r="D162" s="226" t="s">
        <v>158</v>
      </c>
      <c r="E162" s="227" t="s">
        <v>436</v>
      </c>
      <c r="F162" s="228" t="s">
        <v>437</v>
      </c>
      <c r="G162" s="229" t="s">
        <v>197</v>
      </c>
      <c r="H162" s="230">
        <v>0.58199999999999996</v>
      </c>
      <c r="I162" s="231"/>
      <c r="J162" s="232">
        <f>ROUND(I162*H162,0)</f>
        <v>0</v>
      </c>
      <c r="K162" s="233"/>
      <c r="L162" s="43"/>
      <c r="M162" s="234" t="s">
        <v>1</v>
      </c>
      <c r="N162" s="235" t="s">
        <v>42</v>
      </c>
      <c r="O162" s="90"/>
      <c r="P162" s="236">
        <f>O162*H162</f>
        <v>0</v>
      </c>
      <c r="Q162" s="236">
        <v>1.0593999999999999</v>
      </c>
      <c r="R162" s="236">
        <f>Q162*H162</f>
        <v>0.61657079999999986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162</v>
      </c>
      <c r="AT162" s="238" t="s">
        <v>158</v>
      </c>
      <c r="AU162" s="238" t="s">
        <v>85</v>
      </c>
      <c r="AY162" s="16" t="s">
        <v>156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</v>
      </c>
      <c r="BK162" s="239">
        <f>ROUND(I162*H162,0)</f>
        <v>0</v>
      </c>
      <c r="BL162" s="16" t="s">
        <v>162</v>
      </c>
      <c r="BM162" s="238" t="s">
        <v>438</v>
      </c>
    </row>
    <row r="163" s="13" customFormat="1">
      <c r="A163" s="13"/>
      <c r="B163" s="240"/>
      <c r="C163" s="241"/>
      <c r="D163" s="242" t="s">
        <v>167</v>
      </c>
      <c r="E163" s="243" t="s">
        <v>1</v>
      </c>
      <c r="F163" s="244" t="s">
        <v>439</v>
      </c>
      <c r="G163" s="241"/>
      <c r="H163" s="245">
        <v>0.20200000000000001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167</v>
      </c>
      <c r="AU163" s="251" t="s">
        <v>85</v>
      </c>
      <c r="AV163" s="13" t="s">
        <v>85</v>
      </c>
      <c r="AW163" s="13" t="s">
        <v>32</v>
      </c>
      <c r="AX163" s="13" t="s">
        <v>77</v>
      </c>
      <c r="AY163" s="251" t="s">
        <v>156</v>
      </c>
    </row>
    <row r="164" s="13" customFormat="1">
      <c r="A164" s="13"/>
      <c r="B164" s="240"/>
      <c r="C164" s="241"/>
      <c r="D164" s="242" t="s">
        <v>167</v>
      </c>
      <c r="E164" s="243" t="s">
        <v>1</v>
      </c>
      <c r="F164" s="244" t="s">
        <v>440</v>
      </c>
      <c r="G164" s="241"/>
      <c r="H164" s="245">
        <v>0.38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167</v>
      </c>
      <c r="AU164" s="251" t="s">
        <v>85</v>
      </c>
      <c r="AV164" s="13" t="s">
        <v>85</v>
      </c>
      <c r="AW164" s="13" t="s">
        <v>32</v>
      </c>
      <c r="AX164" s="13" t="s">
        <v>77</v>
      </c>
      <c r="AY164" s="251" t="s">
        <v>156</v>
      </c>
    </row>
    <row r="165" s="12" customFormat="1" ht="22.8" customHeight="1">
      <c r="A165" s="12"/>
      <c r="B165" s="210"/>
      <c r="C165" s="211"/>
      <c r="D165" s="212" t="s">
        <v>76</v>
      </c>
      <c r="E165" s="224" t="s">
        <v>179</v>
      </c>
      <c r="F165" s="224" t="s">
        <v>441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SUM(P166:P167)</f>
        <v>0</v>
      </c>
      <c r="Q165" s="218"/>
      <c r="R165" s="219">
        <f>SUM(R166:R167)</f>
        <v>0</v>
      </c>
      <c r="S165" s="218"/>
      <c r="T165" s="220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</v>
      </c>
      <c r="AT165" s="222" t="s">
        <v>76</v>
      </c>
      <c r="AU165" s="222" t="s">
        <v>8</v>
      </c>
      <c r="AY165" s="221" t="s">
        <v>156</v>
      </c>
      <c r="BK165" s="223">
        <f>SUM(BK166:BK167)</f>
        <v>0</v>
      </c>
    </row>
    <row r="166" s="2" customFormat="1" ht="21.75" customHeight="1">
      <c r="A166" s="37"/>
      <c r="B166" s="38"/>
      <c r="C166" s="226" t="s">
        <v>222</v>
      </c>
      <c r="D166" s="226" t="s">
        <v>158</v>
      </c>
      <c r="E166" s="227" t="s">
        <v>442</v>
      </c>
      <c r="F166" s="228" t="s">
        <v>443</v>
      </c>
      <c r="G166" s="229" t="s">
        <v>161</v>
      </c>
      <c r="H166" s="230">
        <v>671</v>
      </c>
      <c r="I166" s="231"/>
      <c r="J166" s="232">
        <f>ROUND(I166*H166,0)</f>
        <v>0</v>
      </c>
      <c r="K166" s="233"/>
      <c r="L166" s="43"/>
      <c r="M166" s="234" t="s">
        <v>1</v>
      </c>
      <c r="N166" s="235" t="s">
        <v>42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162</v>
      </c>
      <c r="AT166" s="238" t="s">
        <v>158</v>
      </c>
      <c r="AU166" s="238" t="s">
        <v>85</v>
      </c>
      <c r="AY166" s="16" t="s">
        <v>156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</v>
      </c>
      <c r="BK166" s="239">
        <f>ROUND(I166*H166,0)</f>
        <v>0</v>
      </c>
      <c r="BL166" s="16" t="s">
        <v>162</v>
      </c>
      <c r="BM166" s="238" t="s">
        <v>444</v>
      </c>
    </row>
    <row r="167" s="13" customFormat="1">
      <c r="A167" s="13"/>
      <c r="B167" s="240"/>
      <c r="C167" s="241"/>
      <c r="D167" s="242" t="s">
        <v>167</v>
      </c>
      <c r="E167" s="243" t="s">
        <v>1</v>
      </c>
      <c r="F167" s="244" t="s">
        <v>445</v>
      </c>
      <c r="G167" s="241"/>
      <c r="H167" s="245">
        <v>671</v>
      </c>
      <c r="I167" s="246"/>
      <c r="J167" s="241"/>
      <c r="K167" s="241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167</v>
      </c>
      <c r="AU167" s="251" t="s">
        <v>85</v>
      </c>
      <c r="AV167" s="13" t="s">
        <v>85</v>
      </c>
      <c r="AW167" s="13" t="s">
        <v>32</v>
      </c>
      <c r="AX167" s="13" t="s">
        <v>77</v>
      </c>
      <c r="AY167" s="251" t="s">
        <v>156</v>
      </c>
    </row>
    <row r="168" s="12" customFormat="1" ht="22.8" customHeight="1">
      <c r="A168" s="12"/>
      <c r="B168" s="210"/>
      <c r="C168" s="211"/>
      <c r="D168" s="212" t="s">
        <v>76</v>
      </c>
      <c r="E168" s="224" t="s">
        <v>183</v>
      </c>
      <c r="F168" s="224" t="s">
        <v>446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SUM(P169:P191)</f>
        <v>0</v>
      </c>
      <c r="Q168" s="218"/>
      <c r="R168" s="219">
        <f>SUM(R169:R191)</f>
        <v>355.02856178999991</v>
      </c>
      <c r="S168" s="218"/>
      <c r="T168" s="220">
        <f>SUM(T169:T191)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</v>
      </c>
      <c r="AT168" s="222" t="s">
        <v>76</v>
      </c>
      <c r="AU168" s="222" t="s">
        <v>8</v>
      </c>
      <c r="AY168" s="221" t="s">
        <v>156</v>
      </c>
      <c r="BK168" s="223">
        <f>SUM(BK169:BK191)</f>
        <v>0</v>
      </c>
    </row>
    <row r="169" s="2" customFormat="1" ht="33" customHeight="1">
      <c r="A169" s="37"/>
      <c r="B169" s="38"/>
      <c r="C169" s="226" t="s">
        <v>227</v>
      </c>
      <c r="D169" s="226" t="s">
        <v>158</v>
      </c>
      <c r="E169" s="227" t="s">
        <v>447</v>
      </c>
      <c r="F169" s="228" t="s">
        <v>448</v>
      </c>
      <c r="G169" s="229" t="s">
        <v>175</v>
      </c>
      <c r="H169" s="230">
        <v>2.0489999999999999</v>
      </c>
      <c r="I169" s="231"/>
      <c r="J169" s="232">
        <f>ROUND(I169*H169,0)</f>
        <v>0</v>
      </c>
      <c r="K169" s="233"/>
      <c r="L169" s="43"/>
      <c r="M169" s="234" t="s">
        <v>1</v>
      </c>
      <c r="N169" s="235" t="s">
        <v>42</v>
      </c>
      <c r="O169" s="90"/>
      <c r="P169" s="236">
        <f>O169*H169</f>
        <v>0</v>
      </c>
      <c r="Q169" s="236">
        <v>2.3010199999999998</v>
      </c>
      <c r="R169" s="236">
        <f>Q169*H169</f>
        <v>4.7147899799999999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162</v>
      </c>
      <c r="AT169" s="238" t="s">
        <v>158</v>
      </c>
      <c r="AU169" s="238" t="s">
        <v>85</v>
      </c>
      <c r="AY169" s="16" t="s">
        <v>156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</v>
      </c>
      <c r="BK169" s="239">
        <f>ROUND(I169*H169,0)</f>
        <v>0</v>
      </c>
      <c r="BL169" s="16" t="s">
        <v>162</v>
      </c>
      <c r="BM169" s="238" t="s">
        <v>449</v>
      </c>
    </row>
    <row r="170" s="13" customFormat="1">
      <c r="A170" s="13"/>
      <c r="B170" s="240"/>
      <c r="C170" s="241"/>
      <c r="D170" s="242" t="s">
        <v>167</v>
      </c>
      <c r="E170" s="243" t="s">
        <v>1</v>
      </c>
      <c r="F170" s="244" t="s">
        <v>450</v>
      </c>
      <c r="G170" s="241"/>
      <c r="H170" s="245">
        <v>2.0489999999999999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167</v>
      </c>
      <c r="AU170" s="251" t="s">
        <v>85</v>
      </c>
      <c r="AV170" s="13" t="s">
        <v>85</v>
      </c>
      <c r="AW170" s="13" t="s">
        <v>32</v>
      </c>
      <c r="AX170" s="13" t="s">
        <v>77</v>
      </c>
      <c r="AY170" s="251" t="s">
        <v>156</v>
      </c>
    </row>
    <row r="171" s="2" customFormat="1" ht="33" customHeight="1">
      <c r="A171" s="37"/>
      <c r="B171" s="38"/>
      <c r="C171" s="226" t="s">
        <v>234</v>
      </c>
      <c r="D171" s="226" t="s">
        <v>158</v>
      </c>
      <c r="E171" s="227" t="s">
        <v>451</v>
      </c>
      <c r="F171" s="228" t="s">
        <v>452</v>
      </c>
      <c r="G171" s="229" t="s">
        <v>175</v>
      </c>
      <c r="H171" s="230">
        <v>50.325000000000003</v>
      </c>
      <c r="I171" s="231"/>
      <c r="J171" s="232">
        <f>ROUND(I171*H171,0)</f>
        <v>0</v>
      </c>
      <c r="K171" s="233"/>
      <c r="L171" s="43"/>
      <c r="M171" s="234" t="s">
        <v>1</v>
      </c>
      <c r="N171" s="235" t="s">
        <v>42</v>
      </c>
      <c r="O171" s="90"/>
      <c r="P171" s="236">
        <f>O171*H171</f>
        <v>0</v>
      </c>
      <c r="Q171" s="236">
        <v>2.5018699999999998</v>
      </c>
      <c r="R171" s="236">
        <f>Q171*H171</f>
        <v>125.90660774999999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162</v>
      </c>
      <c r="AT171" s="238" t="s">
        <v>158</v>
      </c>
      <c r="AU171" s="238" t="s">
        <v>85</v>
      </c>
      <c r="AY171" s="16" t="s">
        <v>156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</v>
      </c>
      <c r="BK171" s="239">
        <f>ROUND(I171*H171,0)</f>
        <v>0</v>
      </c>
      <c r="BL171" s="16" t="s">
        <v>162</v>
      </c>
      <c r="BM171" s="238" t="s">
        <v>453</v>
      </c>
    </row>
    <row r="172" s="13" customFormat="1">
      <c r="A172" s="13"/>
      <c r="B172" s="240"/>
      <c r="C172" s="241"/>
      <c r="D172" s="242" t="s">
        <v>167</v>
      </c>
      <c r="E172" s="243" t="s">
        <v>1</v>
      </c>
      <c r="F172" s="244" t="s">
        <v>454</v>
      </c>
      <c r="G172" s="241"/>
      <c r="H172" s="245">
        <v>50.325000000000003</v>
      </c>
      <c r="I172" s="246"/>
      <c r="J172" s="241"/>
      <c r="K172" s="241"/>
      <c r="L172" s="247"/>
      <c r="M172" s="248"/>
      <c r="N172" s="249"/>
      <c r="O172" s="249"/>
      <c r="P172" s="249"/>
      <c r="Q172" s="249"/>
      <c r="R172" s="249"/>
      <c r="S172" s="249"/>
      <c r="T172" s="25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167</v>
      </c>
      <c r="AU172" s="251" t="s">
        <v>85</v>
      </c>
      <c r="AV172" s="13" t="s">
        <v>85</v>
      </c>
      <c r="AW172" s="13" t="s">
        <v>32</v>
      </c>
      <c r="AX172" s="13" t="s">
        <v>77</v>
      </c>
      <c r="AY172" s="251" t="s">
        <v>156</v>
      </c>
    </row>
    <row r="173" s="2" customFormat="1" ht="33" customHeight="1">
      <c r="A173" s="37"/>
      <c r="B173" s="38"/>
      <c r="C173" s="226" t="s">
        <v>238</v>
      </c>
      <c r="D173" s="226" t="s">
        <v>158</v>
      </c>
      <c r="E173" s="227" t="s">
        <v>455</v>
      </c>
      <c r="F173" s="228" t="s">
        <v>456</v>
      </c>
      <c r="G173" s="229" t="s">
        <v>175</v>
      </c>
      <c r="H173" s="230">
        <v>83.875</v>
      </c>
      <c r="I173" s="231"/>
      <c r="J173" s="232">
        <f>ROUND(I173*H173,0)</f>
        <v>0</v>
      </c>
      <c r="K173" s="233"/>
      <c r="L173" s="43"/>
      <c r="M173" s="234" t="s">
        <v>1</v>
      </c>
      <c r="N173" s="235" t="s">
        <v>42</v>
      </c>
      <c r="O173" s="90"/>
      <c r="P173" s="236">
        <f>O173*H173</f>
        <v>0</v>
      </c>
      <c r="Q173" s="236">
        <v>2.5018699999999998</v>
      </c>
      <c r="R173" s="236">
        <f>Q173*H173</f>
        <v>209.84434624999997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162</v>
      </c>
      <c r="AT173" s="238" t="s">
        <v>158</v>
      </c>
      <c r="AU173" s="238" t="s">
        <v>85</v>
      </c>
      <c r="AY173" s="16" t="s">
        <v>156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</v>
      </c>
      <c r="BK173" s="239">
        <f>ROUND(I173*H173,0)</f>
        <v>0</v>
      </c>
      <c r="BL173" s="16" t="s">
        <v>162</v>
      </c>
      <c r="BM173" s="238" t="s">
        <v>457</v>
      </c>
    </row>
    <row r="174" s="13" customFormat="1">
      <c r="A174" s="13"/>
      <c r="B174" s="240"/>
      <c r="C174" s="241"/>
      <c r="D174" s="242" t="s">
        <v>167</v>
      </c>
      <c r="E174" s="243" t="s">
        <v>1</v>
      </c>
      <c r="F174" s="244" t="s">
        <v>458</v>
      </c>
      <c r="G174" s="241"/>
      <c r="H174" s="245">
        <v>83.875</v>
      </c>
      <c r="I174" s="246"/>
      <c r="J174" s="241"/>
      <c r="K174" s="241"/>
      <c r="L174" s="247"/>
      <c r="M174" s="248"/>
      <c r="N174" s="249"/>
      <c r="O174" s="249"/>
      <c r="P174" s="249"/>
      <c r="Q174" s="249"/>
      <c r="R174" s="249"/>
      <c r="S174" s="249"/>
      <c r="T174" s="25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167</v>
      </c>
      <c r="AU174" s="251" t="s">
        <v>85</v>
      </c>
      <c r="AV174" s="13" t="s">
        <v>85</v>
      </c>
      <c r="AW174" s="13" t="s">
        <v>32</v>
      </c>
      <c r="AX174" s="13" t="s">
        <v>77</v>
      </c>
      <c r="AY174" s="251" t="s">
        <v>156</v>
      </c>
    </row>
    <row r="175" s="2" customFormat="1" ht="24.15" customHeight="1">
      <c r="A175" s="37"/>
      <c r="B175" s="38"/>
      <c r="C175" s="226" t="s">
        <v>242</v>
      </c>
      <c r="D175" s="226" t="s">
        <v>158</v>
      </c>
      <c r="E175" s="227" t="s">
        <v>459</v>
      </c>
      <c r="F175" s="228" t="s">
        <v>460</v>
      </c>
      <c r="G175" s="229" t="s">
        <v>175</v>
      </c>
      <c r="H175" s="230">
        <v>83.875</v>
      </c>
      <c r="I175" s="231"/>
      <c r="J175" s="232">
        <f>ROUND(I175*H175,0)</f>
        <v>0</v>
      </c>
      <c r="K175" s="233"/>
      <c r="L175" s="43"/>
      <c r="M175" s="234" t="s">
        <v>1</v>
      </c>
      <c r="N175" s="235" t="s">
        <v>42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162</v>
      </c>
      <c r="AT175" s="238" t="s">
        <v>158</v>
      </c>
      <c r="AU175" s="238" t="s">
        <v>85</v>
      </c>
      <c r="AY175" s="16" t="s">
        <v>156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</v>
      </c>
      <c r="BK175" s="239">
        <f>ROUND(I175*H175,0)</f>
        <v>0</v>
      </c>
      <c r="BL175" s="16" t="s">
        <v>162</v>
      </c>
      <c r="BM175" s="238" t="s">
        <v>461</v>
      </c>
    </row>
    <row r="176" s="2" customFormat="1" ht="33" customHeight="1">
      <c r="A176" s="37"/>
      <c r="B176" s="38"/>
      <c r="C176" s="226" t="s">
        <v>248</v>
      </c>
      <c r="D176" s="226" t="s">
        <v>158</v>
      </c>
      <c r="E176" s="227" t="s">
        <v>462</v>
      </c>
      <c r="F176" s="228" t="s">
        <v>463</v>
      </c>
      <c r="G176" s="229" t="s">
        <v>175</v>
      </c>
      <c r="H176" s="230">
        <v>218.07499999999999</v>
      </c>
      <c r="I176" s="231"/>
      <c r="J176" s="232">
        <f>ROUND(I176*H176,0)</f>
        <v>0</v>
      </c>
      <c r="K176" s="233"/>
      <c r="L176" s="43"/>
      <c r="M176" s="234" t="s">
        <v>1</v>
      </c>
      <c r="N176" s="235" t="s">
        <v>42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162</v>
      </c>
      <c r="AT176" s="238" t="s">
        <v>158</v>
      </c>
      <c r="AU176" s="238" t="s">
        <v>85</v>
      </c>
      <c r="AY176" s="16" t="s">
        <v>156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</v>
      </c>
      <c r="BK176" s="239">
        <f>ROUND(I176*H176,0)</f>
        <v>0</v>
      </c>
      <c r="BL176" s="16" t="s">
        <v>162</v>
      </c>
      <c r="BM176" s="238" t="s">
        <v>464</v>
      </c>
    </row>
    <row r="177" s="13" customFormat="1">
      <c r="A177" s="13"/>
      <c r="B177" s="240"/>
      <c r="C177" s="241"/>
      <c r="D177" s="242" t="s">
        <v>167</v>
      </c>
      <c r="E177" s="243" t="s">
        <v>1</v>
      </c>
      <c r="F177" s="244" t="s">
        <v>465</v>
      </c>
      <c r="G177" s="241"/>
      <c r="H177" s="245">
        <v>50.325000000000003</v>
      </c>
      <c r="I177" s="246"/>
      <c r="J177" s="241"/>
      <c r="K177" s="241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167</v>
      </c>
      <c r="AU177" s="251" t="s">
        <v>85</v>
      </c>
      <c r="AV177" s="13" t="s">
        <v>85</v>
      </c>
      <c r="AW177" s="13" t="s">
        <v>32</v>
      </c>
      <c r="AX177" s="13" t="s">
        <v>77</v>
      </c>
      <c r="AY177" s="251" t="s">
        <v>156</v>
      </c>
    </row>
    <row r="178" s="13" customFormat="1">
      <c r="A178" s="13"/>
      <c r="B178" s="240"/>
      <c r="C178" s="241"/>
      <c r="D178" s="242" t="s">
        <v>167</v>
      </c>
      <c r="E178" s="243" t="s">
        <v>1</v>
      </c>
      <c r="F178" s="244" t="s">
        <v>466</v>
      </c>
      <c r="G178" s="241"/>
      <c r="H178" s="245">
        <v>167.75</v>
      </c>
      <c r="I178" s="246"/>
      <c r="J178" s="241"/>
      <c r="K178" s="241"/>
      <c r="L178" s="247"/>
      <c r="M178" s="248"/>
      <c r="N178" s="249"/>
      <c r="O178" s="249"/>
      <c r="P178" s="249"/>
      <c r="Q178" s="249"/>
      <c r="R178" s="249"/>
      <c r="S178" s="249"/>
      <c r="T178" s="25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1" t="s">
        <v>167</v>
      </c>
      <c r="AU178" s="251" t="s">
        <v>85</v>
      </c>
      <c r="AV178" s="13" t="s">
        <v>85</v>
      </c>
      <c r="AW178" s="13" t="s">
        <v>32</v>
      </c>
      <c r="AX178" s="13" t="s">
        <v>77</v>
      </c>
      <c r="AY178" s="251" t="s">
        <v>156</v>
      </c>
    </row>
    <row r="179" s="2" customFormat="1" ht="33" customHeight="1">
      <c r="A179" s="37"/>
      <c r="B179" s="38"/>
      <c r="C179" s="226" t="s">
        <v>252</v>
      </c>
      <c r="D179" s="226" t="s">
        <v>158</v>
      </c>
      <c r="E179" s="227" t="s">
        <v>467</v>
      </c>
      <c r="F179" s="228" t="s">
        <v>468</v>
      </c>
      <c r="G179" s="229" t="s">
        <v>175</v>
      </c>
      <c r="H179" s="230">
        <v>83.875</v>
      </c>
      <c r="I179" s="231"/>
      <c r="J179" s="232">
        <f>ROUND(I179*H179,0)</f>
        <v>0</v>
      </c>
      <c r="K179" s="233"/>
      <c r="L179" s="43"/>
      <c r="M179" s="234" t="s">
        <v>1</v>
      </c>
      <c r="N179" s="235" t="s">
        <v>42</v>
      </c>
      <c r="O179" s="90"/>
      <c r="P179" s="236">
        <f>O179*H179</f>
        <v>0</v>
      </c>
      <c r="Q179" s="236">
        <v>0.025250000000000002</v>
      </c>
      <c r="R179" s="236">
        <f>Q179*H179</f>
        <v>2.11784375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162</v>
      </c>
      <c r="AT179" s="238" t="s">
        <v>158</v>
      </c>
      <c r="AU179" s="238" t="s">
        <v>85</v>
      </c>
      <c r="AY179" s="16" t="s">
        <v>156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</v>
      </c>
      <c r="BK179" s="239">
        <f>ROUND(I179*H179,0)</f>
        <v>0</v>
      </c>
      <c r="BL179" s="16" t="s">
        <v>162</v>
      </c>
      <c r="BM179" s="238" t="s">
        <v>469</v>
      </c>
    </row>
    <row r="180" s="2" customFormat="1" ht="16.5" customHeight="1">
      <c r="A180" s="37"/>
      <c r="B180" s="38"/>
      <c r="C180" s="226" t="s">
        <v>257</v>
      </c>
      <c r="D180" s="226" t="s">
        <v>158</v>
      </c>
      <c r="E180" s="227" t="s">
        <v>470</v>
      </c>
      <c r="F180" s="228" t="s">
        <v>471</v>
      </c>
      <c r="G180" s="229" t="s">
        <v>197</v>
      </c>
      <c r="H180" s="230">
        <v>7.8780000000000001</v>
      </c>
      <c r="I180" s="231"/>
      <c r="J180" s="232">
        <f>ROUND(I180*H180,0)</f>
        <v>0</v>
      </c>
      <c r="K180" s="233"/>
      <c r="L180" s="43"/>
      <c r="M180" s="234" t="s">
        <v>1</v>
      </c>
      <c r="N180" s="235" t="s">
        <v>42</v>
      </c>
      <c r="O180" s="90"/>
      <c r="P180" s="236">
        <f>O180*H180</f>
        <v>0</v>
      </c>
      <c r="Q180" s="236">
        <v>1.06277</v>
      </c>
      <c r="R180" s="236">
        <f>Q180*H180</f>
        <v>8.3725020600000004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162</v>
      </c>
      <c r="AT180" s="238" t="s">
        <v>158</v>
      </c>
      <c r="AU180" s="238" t="s">
        <v>85</v>
      </c>
      <c r="AY180" s="16" t="s">
        <v>156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</v>
      </c>
      <c r="BK180" s="239">
        <f>ROUND(I180*H180,0)</f>
        <v>0</v>
      </c>
      <c r="BL180" s="16" t="s">
        <v>162</v>
      </c>
      <c r="BM180" s="238" t="s">
        <v>472</v>
      </c>
    </row>
    <row r="181" s="13" customFormat="1">
      <c r="A181" s="13"/>
      <c r="B181" s="240"/>
      <c r="C181" s="241"/>
      <c r="D181" s="242" t="s">
        <v>167</v>
      </c>
      <c r="E181" s="243" t="s">
        <v>1</v>
      </c>
      <c r="F181" s="244" t="s">
        <v>473</v>
      </c>
      <c r="G181" s="241"/>
      <c r="H181" s="245">
        <v>1.7130000000000001</v>
      </c>
      <c r="I181" s="246"/>
      <c r="J181" s="241"/>
      <c r="K181" s="241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167</v>
      </c>
      <c r="AU181" s="251" t="s">
        <v>85</v>
      </c>
      <c r="AV181" s="13" t="s">
        <v>85</v>
      </c>
      <c r="AW181" s="13" t="s">
        <v>32</v>
      </c>
      <c r="AX181" s="13" t="s">
        <v>77</v>
      </c>
      <c r="AY181" s="251" t="s">
        <v>156</v>
      </c>
    </row>
    <row r="182" s="13" customFormat="1">
      <c r="A182" s="13"/>
      <c r="B182" s="240"/>
      <c r="C182" s="241"/>
      <c r="D182" s="242" t="s">
        <v>167</v>
      </c>
      <c r="E182" s="243" t="s">
        <v>1</v>
      </c>
      <c r="F182" s="244" t="s">
        <v>474</v>
      </c>
      <c r="G182" s="241"/>
      <c r="H182" s="245">
        <v>6.165</v>
      </c>
      <c r="I182" s="246"/>
      <c r="J182" s="241"/>
      <c r="K182" s="241"/>
      <c r="L182" s="247"/>
      <c r="M182" s="248"/>
      <c r="N182" s="249"/>
      <c r="O182" s="249"/>
      <c r="P182" s="249"/>
      <c r="Q182" s="249"/>
      <c r="R182" s="249"/>
      <c r="S182" s="249"/>
      <c r="T182" s="25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1" t="s">
        <v>167</v>
      </c>
      <c r="AU182" s="251" t="s">
        <v>85</v>
      </c>
      <c r="AV182" s="13" t="s">
        <v>85</v>
      </c>
      <c r="AW182" s="13" t="s">
        <v>32</v>
      </c>
      <c r="AX182" s="13" t="s">
        <v>77</v>
      </c>
      <c r="AY182" s="251" t="s">
        <v>156</v>
      </c>
    </row>
    <row r="183" s="2" customFormat="1" ht="24.15" customHeight="1">
      <c r="A183" s="37"/>
      <c r="B183" s="38"/>
      <c r="C183" s="226" t="s">
        <v>7</v>
      </c>
      <c r="D183" s="226" t="s">
        <v>158</v>
      </c>
      <c r="E183" s="227" t="s">
        <v>475</v>
      </c>
      <c r="F183" s="228" t="s">
        <v>476</v>
      </c>
      <c r="G183" s="229" t="s">
        <v>161</v>
      </c>
      <c r="H183" s="230">
        <v>53.174999999999997</v>
      </c>
      <c r="I183" s="231"/>
      <c r="J183" s="232">
        <f>ROUND(I183*H183,0)</f>
        <v>0</v>
      </c>
      <c r="K183" s="233"/>
      <c r="L183" s="43"/>
      <c r="M183" s="234" t="s">
        <v>1</v>
      </c>
      <c r="N183" s="235" t="s">
        <v>42</v>
      </c>
      <c r="O183" s="90"/>
      <c r="P183" s="236">
        <f>O183*H183</f>
        <v>0</v>
      </c>
      <c r="Q183" s="236">
        <v>0.074260000000000007</v>
      </c>
      <c r="R183" s="236">
        <f>Q183*H183</f>
        <v>3.9487755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162</v>
      </c>
      <c r="AT183" s="238" t="s">
        <v>158</v>
      </c>
      <c r="AU183" s="238" t="s">
        <v>85</v>
      </c>
      <c r="AY183" s="16" t="s">
        <v>156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</v>
      </c>
      <c r="BK183" s="239">
        <f>ROUND(I183*H183,0)</f>
        <v>0</v>
      </c>
      <c r="BL183" s="16" t="s">
        <v>162</v>
      </c>
      <c r="BM183" s="238" t="s">
        <v>477</v>
      </c>
    </row>
    <row r="184" s="13" customFormat="1">
      <c r="A184" s="13"/>
      <c r="B184" s="240"/>
      <c r="C184" s="241"/>
      <c r="D184" s="242" t="s">
        <v>167</v>
      </c>
      <c r="E184" s="243" t="s">
        <v>1</v>
      </c>
      <c r="F184" s="244" t="s">
        <v>478</v>
      </c>
      <c r="G184" s="241"/>
      <c r="H184" s="245">
        <v>53.174999999999997</v>
      </c>
      <c r="I184" s="246"/>
      <c r="J184" s="241"/>
      <c r="K184" s="241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167</v>
      </c>
      <c r="AU184" s="251" t="s">
        <v>85</v>
      </c>
      <c r="AV184" s="13" t="s">
        <v>85</v>
      </c>
      <c r="AW184" s="13" t="s">
        <v>32</v>
      </c>
      <c r="AX184" s="13" t="s">
        <v>77</v>
      </c>
      <c r="AY184" s="251" t="s">
        <v>156</v>
      </c>
    </row>
    <row r="185" s="2" customFormat="1" ht="24.15" customHeight="1">
      <c r="A185" s="37"/>
      <c r="B185" s="38"/>
      <c r="C185" s="226" t="s">
        <v>264</v>
      </c>
      <c r="D185" s="226" t="s">
        <v>158</v>
      </c>
      <c r="E185" s="227" t="s">
        <v>479</v>
      </c>
      <c r="F185" s="228" t="s">
        <v>480</v>
      </c>
      <c r="G185" s="229" t="s">
        <v>161</v>
      </c>
      <c r="H185" s="230">
        <v>335.5</v>
      </c>
      <c r="I185" s="231"/>
      <c r="J185" s="232">
        <f>ROUND(I185*H185,0)</f>
        <v>0</v>
      </c>
      <c r="K185" s="233"/>
      <c r="L185" s="43"/>
      <c r="M185" s="234" t="s">
        <v>1</v>
      </c>
      <c r="N185" s="235" t="s">
        <v>42</v>
      </c>
      <c r="O185" s="90"/>
      <c r="P185" s="236">
        <f>O185*H185</f>
        <v>0</v>
      </c>
      <c r="Q185" s="236">
        <v>0.00022000000000000001</v>
      </c>
      <c r="R185" s="236">
        <f>Q185*H185</f>
        <v>0.073810000000000001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162</v>
      </c>
      <c r="AT185" s="238" t="s">
        <v>158</v>
      </c>
      <c r="AU185" s="238" t="s">
        <v>85</v>
      </c>
      <c r="AY185" s="16" t="s">
        <v>156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</v>
      </c>
      <c r="BK185" s="239">
        <f>ROUND(I185*H185,0)</f>
        <v>0</v>
      </c>
      <c r="BL185" s="16" t="s">
        <v>162</v>
      </c>
      <c r="BM185" s="238" t="s">
        <v>481</v>
      </c>
    </row>
    <row r="186" s="13" customFormat="1">
      <c r="A186" s="13"/>
      <c r="B186" s="240"/>
      <c r="C186" s="241"/>
      <c r="D186" s="242" t="s">
        <v>167</v>
      </c>
      <c r="E186" s="243" t="s">
        <v>1</v>
      </c>
      <c r="F186" s="244" t="s">
        <v>427</v>
      </c>
      <c r="G186" s="241"/>
      <c r="H186" s="245">
        <v>335.5</v>
      </c>
      <c r="I186" s="246"/>
      <c r="J186" s="241"/>
      <c r="K186" s="241"/>
      <c r="L186" s="247"/>
      <c r="M186" s="248"/>
      <c r="N186" s="249"/>
      <c r="O186" s="249"/>
      <c r="P186" s="249"/>
      <c r="Q186" s="249"/>
      <c r="R186" s="249"/>
      <c r="S186" s="249"/>
      <c r="T186" s="25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1" t="s">
        <v>167</v>
      </c>
      <c r="AU186" s="251" t="s">
        <v>85</v>
      </c>
      <c r="AV186" s="13" t="s">
        <v>85</v>
      </c>
      <c r="AW186" s="13" t="s">
        <v>32</v>
      </c>
      <c r="AX186" s="13" t="s">
        <v>77</v>
      </c>
      <c r="AY186" s="251" t="s">
        <v>156</v>
      </c>
    </row>
    <row r="187" s="2" customFormat="1" ht="33" customHeight="1">
      <c r="A187" s="37"/>
      <c r="B187" s="38"/>
      <c r="C187" s="226" t="s">
        <v>269</v>
      </c>
      <c r="D187" s="226" t="s">
        <v>158</v>
      </c>
      <c r="E187" s="227" t="s">
        <v>482</v>
      </c>
      <c r="F187" s="228" t="s">
        <v>483</v>
      </c>
      <c r="G187" s="229" t="s">
        <v>286</v>
      </c>
      <c r="H187" s="230">
        <v>90.950000000000003</v>
      </c>
      <c r="I187" s="231"/>
      <c r="J187" s="232">
        <f>ROUND(I187*H187,0)</f>
        <v>0</v>
      </c>
      <c r="K187" s="233"/>
      <c r="L187" s="43"/>
      <c r="M187" s="234" t="s">
        <v>1</v>
      </c>
      <c r="N187" s="235" t="s">
        <v>42</v>
      </c>
      <c r="O187" s="90"/>
      <c r="P187" s="236">
        <f>O187*H187</f>
        <v>0</v>
      </c>
      <c r="Q187" s="236">
        <v>0.00021000000000000001</v>
      </c>
      <c r="R187" s="236">
        <f>Q187*H187</f>
        <v>0.019099500000000002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162</v>
      </c>
      <c r="AT187" s="238" t="s">
        <v>158</v>
      </c>
      <c r="AU187" s="238" t="s">
        <v>85</v>
      </c>
      <c r="AY187" s="16" t="s">
        <v>156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</v>
      </c>
      <c r="BK187" s="239">
        <f>ROUND(I187*H187,0)</f>
        <v>0</v>
      </c>
      <c r="BL187" s="16" t="s">
        <v>162</v>
      </c>
      <c r="BM187" s="238" t="s">
        <v>484</v>
      </c>
    </row>
    <row r="188" s="13" customFormat="1">
      <c r="A188" s="13"/>
      <c r="B188" s="240"/>
      <c r="C188" s="241"/>
      <c r="D188" s="242" t="s">
        <v>167</v>
      </c>
      <c r="E188" s="243" t="s">
        <v>1</v>
      </c>
      <c r="F188" s="244" t="s">
        <v>485</v>
      </c>
      <c r="G188" s="241"/>
      <c r="H188" s="245">
        <v>90.950000000000003</v>
      </c>
      <c r="I188" s="246"/>
      <c r="J188" s="241"/>
      <c r="K188" s="241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167</v>
      </c>
      <c r="AU188" s="251" t="s">
        <v>85</v>
      </c>
      <c r="AV188" s="13" t="s">
        <v>85</v>
      </c>
      <c r="AW188" s="13" t="s">
        <v>32</v>
      </c>
      <c r="AX188" s="13" t="s">
        <v>77</v>
      </c>
      <c r="AY188" s="251" t="s">
        <v>156</v>
      </c>
    </row>
    <row r="189" s="2" customFormat="1" ht="24.15" customHeight="1">
      <c r="A189" s="37"/>
      <c r="B189" s="38"/>
      <c r="C189" s="226" t="s">
        <v>277</v>
      </c>
      <c r="D189" s="226" t="s">
        <v>158</v>
      </c>
      <c r="E189" s="227" t="s">
        <v>486</v>
      </c>
      <c r="F189" s="228" t="s">
        <v>487</v>
      </c>
      <c r="G189" s="229" t="s">
        <v>286</v>
      </c>
      <c r="H189" s="230">
        <v>80.75</v>
      </c>
      <c r="I189" s="231"/>
      <c r="J189" s="232">
        <f>ROUND(I189*H189,0)</f>
        <v>0</v>
      </c>
      <c r="K189" s="233"/>
      <c r="L189" s="43"/>
      <c r="M189" s="234" t="s">
        <v>1</v>
      </c>
      <c r="N189" s="235" t="s">
        <v>42</v>
      </c>
      <c r="O189" s="90"/>
      <c r="P189" s="236">
        <f>O189*H189</f>
        <v>0</v>
      </c>
      <c r="Q189" s="236">
        <v>0.00036999999999999999</v>
      </c>
      <c r="R189" s="236">
        <f>Q189*H189</f>
        <v>0.029877500000000001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162</v>
      </c>
      <c r="AT189" s="238" t="s">
        <v>158</v>
      </c>
      <c r="AU189" s="238" t="s">
        <v>85</v>
      </c>
      <c r="AY189" s="16" t="s">
        <v>156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</v>
      </c>
      <c r="BK189" s="239">
        <f>ROUND(I189*H189,0)</f>
        <v>0</v>
      </c>
      <c r="BL189" s="16" t="s">
        <v>162</v>
      </c>
      <c r="BM189" s="238" t="s">
        <v>488</v>
      </c>
    </row>
    <row r="190" s="13" customFormat="1">
      <c r="A190" s="13"/>
      <c r="B190" s="240"/>
      <c r="C190" s="241"/>
      <c r="D190" s="242" t="s">
        <v>167</v>
      </c>
      <c r="E190" s="243" t="s">
        <v>1</v>
      </c>
      <c r="F190" s="244" t="s">
        <v>489</v>
      </c>
      <c r="G190" s="241"/>
      <c r="H190" s="245">
        <v>80.75</v>
      </c>
      <c r="I190" s="246"/>
      <c r="J190" s="241"/>
      <c r="K190" s="241"/>
      <c r="L190" s="247"/>
      <c r="M190" s="248"/>
      <c r="N190" s="249"/>
      <c r="O190" s="249"/>
      <c r="P190" s="249"/>
      <c r="Q190" s="249"/>
      <c r="R190" s="249"/>
      <c r="S190" s="249"/>
      <c r="T190" s="25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167</v>
      </c>
      <c r="AU190" s="251" t="s">
        <v>85</v>
      </c>
      <c r="AV190" s="13" t="s">
        <v>85</v>
      </c>
      <c r="AW190" s="13" t="s">
        <v>32</v>
      </c>
      <c r="AX190" s="13" t="s">
        <v>77</v>
      </c>
      <c r="AY190" s="251" t="s">
        <v>156</v>
      </c>
    </row>
    <row r="191" s="2" customFormat="1" ht="24.15" customHeight="1">
      <c r="A191" s="37"/>
      <c r="B191" s="38"/>
      <c r="C191" s="226" t="s">
        <v>283</v>
      </c>
      <c r="D191" s="226" t="s">
        <v>158</v>
      </c>
      <c r="E191" s="227" t="s">
        <v>490</v>
      </c>
      <c r="F191" s="228" t="s">
        <v>491</v>
      </c>
      <c r="G191" s="229" t="s">
        <v>286</v>
      </c>
      <c r="H191" s="230">
        <v>90.950000000000003</v>
      </c>
      <c r="I191" s="231"/>
      <c r="J191" s="232">
        <f>ROUND(I191*H191,0)</f>
        <v>0</v>
      </c>
      <c r="K191" s="233"/>
      <c r="L191" s="43"/>
      <c r="M191" s="234" t="s">
        <v>1</v>
      </c>
      <c r="N191" s="235" t="s">
        <v>42</v>
      </c>
      <c r="O191" s="90"/>
      <c r="P191" s="236">
        <f>O191*H191</f>
        <v>0</v>
      </c>
      <c r="Q191" s="236">
        <v>1.0000000000000001E-05</v>
      </c>
      <c r="R191" s="236">
        <f>Q191*H191</f>
        <v>0.00090950000000000015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162</v>
      </c>
      <c r="AT191" s="238" t="s">
        <v>158</v>
      </c>
      <c r="AU191" s="238" t="s">
        <v>85</v>
      </c>
      <c r="AY191" s="16" t="s">
        <v>156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</v>
      </c>
      <c r="BK191" s="239">
        <f>ROUND(I191*H191,0)</f>
        <v>0</v>
      </c>
      <c r="BL191" s="16" t="s">
        <v>162</v>
      </c>
      <c r="BM191" s="238" t="s">
        <v>492</v>
      </c>
    </row>
    <row r="192" s="12" customFormat="1" ht="22.8" customHeight="1">
      <c r="A192" s="12"/>
      <c r="B192" s="210"/>
      <c r="C192" s="211"/>
      <c r="D192" s="212" t="s">
        <v>76</v>
      </c>
      <c r="E192" s="224" t="s">
        <v>192</v>
      </c>
      <c r="F192" s="224" t="s">
        <v>193</v>
      </c>
      <c r="G192" s="211"/>
      <c r="H192" s="211"/>
      <c r="I192" s="214"/>
      <c r="J192" s="225">
        <f>BK192</f>
        <v>0</v>
      </c>
      <c r="K192" s="211"/>
      <c r="L192" s="216"/>
      <c r="M192" s="217"/>
      <c r="N192" s="218"/>
      <c r="O192" s="218"/>
      <c r="P192" s="219">
        <f>P193</f>
        <v>0</v>
      </c>
      <c r="Q192" s="218"/>
      <c r="R192" s="219">
        <f>R193</f>
        <v>0</v>
      </c>
      <c r="S192" s="218"/>
      <c r="T192" s="220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1" t="s">
        <v>8</v>
      </c>
      <c r="AT192" s="222" t="s">
        <v>76</v>
      </c>
      <c r="AU192" s="222" t="s">
        <v>8</v>
      </c>
      <c r="AY192" s="221" t="s">
        <v>156</v>
      </c>
      <c r="BK192" s="223">
        <f>BK193</f>
        <v>0</v>
      </c>
    </row>
    <row r="193" s="2" customFormat="1" ht="24.15" customHeight="1">
      <c r="A193" s="37"/>
      <c r="B193" s="38"/>
      <c r="C193" s="226" t="s">
        <v>288</v>
      </c>
      <c r="D193" s="226" t="s">
        <v>158</v>
      </c>
      <c r="E193" s="227" t="s">
        <v>493</v>
      </c>
      <c r="F193" s="228" t="s">
        <v>494</v>
      </c>
      <c r="G193" s="229" t="s">
        <v>401</v>
      </c>
      <c r="H193" s="230">
        <v>30</v>
      </c>
      <c r="I193" s="231"/>
      <c r="J193" s="232">
        <f>ROUND(I193*H193,0)</f>
        <v>0</v>
      </c>
      <c r="K193" s="233"/>
      <c r="L193" s="43"/>
      <c r="M193" s="234" t="s">
        <v>1</v>
      </c>
      <c r="N193" s="235" t="s">
        <v>42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162</v>
      </c>
      <c r="AT193" s="238" t="s">
        <v>158</v>
      </c>
      <c r="AU193" s="238" t="s">
        <v>85</v>
      </c>
      <c r="AY193" s="16" t="s">
        <v>156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</v>
      </c>
      <c r="BK193" s="239">
        <f>ROUND(I193*H193,0)</f>
        <v>0</v>
      </c>
      <c r="BL193" s="16" t="s">
        <v>162</v>
      </c>
      <c r="BM193" s="238" t="s">
        <v>495</v>
      </c>
    </row>
    <row r="194" s="12" customFormat="1" ht="22.8" customHeight="1">
      <c r="A194" s="12"/>
      <c r="B194" s="210"/>
      <c r="C194" s="211"/>
      <c r="D194" s="212" t="s">
        <v>76</v>
      </c>
      <c r="E194" s="224" t="s">
        <v>385</v>
      </c>
      <c r="F194" s="224" t="s">
        <v>386</v>
      </c>
      <c r="G194" s="211"/>
      <c r="H194" s="211"/>
      <c r="I194" s="214"/>
      <c r="J194" s="225">
        <f>BK194</f>
        <v>0</v>
      </c>
      <c r="K194" s="211"/>
      <c r="L194" s="216"/>
      <c r="M194" s="217"/>
      <c r="N194" s="218"/>
      <c r="O194" s="218"/>
      <c r="P194" s="219">
        <f>P195</f>
        <v>0</v>
      </c>
      <c r="Q194" s="218"/>
      <c r="R194" s="219">
        <f>R195</f>
        <v>0</v>
      </c>
      <c r="S194" s="218"/>
      <c r="T194" s="220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1" t="s">
        <v>8</v>
      </c>
      <c r="AT194" s="222" t="s">
        <v>76</v>
      </c>
      <c r="AU194" s="222" t="s">
        <v>8</v>
      </c>
      <c r="AY194" s="221" t="s">
        <v>156</v>
      </c>
      <c r="BK194" s="223">
        <f>BK195</f>
        <v>0</v>
      </c>
    </row>
    <row r="195" s="2" customFormat="1" ht="24.15" customHeight="1">
      <c r="A195" s="37"/>
      <c r="B195" s="38"/>
      <c r="C195" s="226" t="s">
        <v>293</v>
      </c>
      <c r="D195" s="226" t="s">
        <v>158</v>
      </c>
      <c r="E195" s="227" t="s">
        <v>387</v>
      </c>
      <c r="F195" s="228" t="s">
        <v>388</v>
      </c>
      <c r="G195" s="229" t="s">
        <v>197</v>
      </c>
      <c r="H195" s="230">
        <v>387.67700000000002</v>
      </c>
      <c r="I195" s="231"/>
      <c r="J195" s="232">
        <f>ROUND(I195*H195,0)</f>
        <v>0</v>
      </c>
      <c r="K195" s="233"/>
      <c r="L195" s="43"/>
      <c r="M195" s="234" t="s">
        <v>1</v>
      </c>
      <c r="N195" s="235" t="s">
        <v>42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162</v>
      </c>
      <c r="AT195" s="238" t="s">
        <v>158</v>
      </c>
      <c r="AU195" s="238" t="s">
        <v>85</v>
      </c>
      <c r="AY195" s="16" t="s">
        <v>156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</v>
      </c>
      <c r="BK195" s="239">
        <f>ROUND(I195*H195,0)</f>
        <v>0</v>
      </c>
      <c r="BL195" s="16" t="s">
        <v>162</v>
      </c>
      <c r="BM195" s="238" t="s">
        <v>496</v>
      </c>
    </row>
    <row r="196" s="12" customFormat="1" ht="25.92" customHeight="1">
      <c r="A196" s="12"/>
      <c r="B196" s="210"/>
      <c r="C196" s="211"/>
      <c r="D196" s="212" t="s">
        <v>76</v>
      </c>
      <c r="E196" s="213" t="s">
        <v>273</v>
      </c>
      <c r="F196" s="213" t="s">
        <v>274</v>
      </c>
      <c r="G196" s="211"/>
      <c r="H196" s="211"/>
      <c r="I196" s="214"/>
      <c r="J196" s="215">
        <f>BK196</f>
        <v>0</v>
      </c>
      <c r="K196" s="211"/>
      <c r="L196" s="216"/>
      <c r="M196" s="217"/>
      <c r="N196" s="218"/>
      <c r="O196" s="218"/>
      <c r="P196" s="219">
        <f>P197+P223+P272+P284+P293</f>
        <v>0</v>
      </c>
      <c r="Q196" s="218"/>
      <c r="R196" s="219">
        <f>R197+R223+R272+R284+R293</f>
        <v>12.504598100000001</v>
      </c>
      <c r="S196" s="218"/>
      <c r="T196" s="220">
        <f>T197+T223+T272+T284+T293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1" t="s">
        <v>85</v>
      </c>
      <c r="AT196" s="222" t="s">
        <v>76</v>
      </c>
      <c r="AU196" s="222" t="s">
        <v>77</v>
      </c>
      <c r="AY196" s="221" t="s">
        <v>156</v>
      </c>
      <c r="BK196" s="223">
        <f>BK197+BK223+BK272+BK284+BK293</f>
        <v>0</v>
      </c>
    </row>
    <row r="197" s="12" customFormat="1" ht="22.8" customHeight="1">
      <c r="A197" s="12"/>
      <c r="B197" s="210"/>
      <c r="C197" s="211"/>
      <c r="D197" s="212" t="s">
        <v>76</v>
      </c>
      <c r="E197" s="224" t="s">
        <v>275</v>
      </c>
      <c r="F197" s="224" t="s">
        <v>276</v>
      </c>
      <c r="G197" s="211"/>
      <c r="H197" s="211"/>
      <c r="I197" s="214"/>
      <c r="J197" s="225">
        <f>BK197</f>
        <v>0</v>
      </c>
      <c r="K197" s="211"/>
      <c r="L197" s="216"/>
      <c r="M197" s="217"/>
      <c r="N197" s="218"/>
      <c r="O197" s="218"/>
      <c r="P197" s="219">
        <f>SUM(P198:P222)</f>
        <v>0</v>
      </c>
      <c r="Q197" s="218"/>
      <c r="R197" s="219">
        <f>SUM(R198:R222)</f>
        <v>5.0742660000000006</v>
      </c>
      <c r="S197" s="218"/>
      <c r="T197" s="220">
        <f>SUM(T198:T222)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85</v>
      </c>
      <c r="AT197" s="222" t="s">
        <v>76</v>
      </c>
      <c r="AU197" s="222" t="s">
        <v>8</v>
      </c>
      <c r="AY197" s="221" t="s">
        <v>156</v>
      </c>
      <c r="BK197" s="223">
        <f>SUM(BK198:BK222)</f>
        <v>0</v>
      </c>
    </row>
    <row r="198" s="2" customFormat="1" ht="24.15" customHeight="1">
      <c r="A198" s="37"/>
      <c r="B198" s="38"/>
      <c r="C198" s="226" t="s">
        <v>497</v>
      </c>
      <c r="D198" s="226" t="s">
        <v>158</v>
      </c>
      <c r="E198" s="227" t="s">
        <v>498</v>
      </c>
      <c r="F198" s="228" t="s">
        <v>499</v>
      </c>
      <c r="G198" s="229" t="s">
        <v>161</v>
      </c>
      <c r="H198" s="230">
        <v>335.5</v>
      </c>
      <c r="I198" s="231"/>
      <c r="J198" s="232">
        <f>ROUND(I198*H198,0)</f>
        <v>0</v>
      </c>
      <c r="K198" s="233"/>
      <c r="L198" s="43"/>
      <c r="M198" s="234" t="s">
        <v>1</v>
      </c>
      <c r="N198" s="235" t="s">
        <v>42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238</v>
      </c>
      <c r="AT198" s="238" t="s">
        <v>158</v>
      </c>
      <c r="AU198" s="238" t="s">
        <v>85</v>
      </c>
      <c r="AY198" s="16" t="s">
        <v>156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</v>
      </c>
      <c r="BK198" s="239">
        <f>ROUND(I198*H198,0)</f>
        <v>0</v>
      </c>
      <c r="BL198" s="16" t="s">
        <v>238</v>
      </c>
      <c r="BM198" s="238" t="s">
        <v>500</v>
      </c>
    </row>
    <row r="199" s="13" customFormat="1">
      <c r="A199" s="13"/>
      <c r="B199" s="240"/>
      <c r="C199" s="241"/>
      <c r="D199" s="242" t="s">
        <v>167</v>
      </c>
      <c r="E199" s="243" t="s">
        <v>1</v>
      </c>
      <c r="F199" s="244" t="s">
        <v>427</v>
      </c>
      <c r="G199" s="241"/>
      <c r="H199" s="245">
        <v>335.5</v>
      </c>
      <c r="I199" s="246"/>
      <c r="J199" s="241"/>
      <c r="K199" s="241"/>
      <c r="L199" s="247"/>
      <c r="M199" s="248"/>
      <c r="N199" s="249"/>
      <c r="O199" s="249"/>
      <c r="P199" s="249"/>
      <c r="Q199" s="249"/>
      <c r="R199" s="249"/>
      <c r="S199" s="249"/>
      <c r="T199" s="25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167</v>
      </c>
      <c r="AU199" s="251" t="s">
        <v>85</v>
      </c>
      <c r="AV199" s="13" t="s">
        <v>85</v>
      </c>
      <c r="AW199" s="13" t="s">
        <v>32</v>
      </c>
      <c r="AX199" s="13" t="s">
        <v>77</v>
      </c>
      <c r="AY199" s="251" t="s">
        <v>156</v>
      </c>
    </row>
    <row r="200" s="2" customFormat="1" ht="24.15" customHeight="1">
      <c r="A200" s="37"/>
      <c r="B200" s="38"/>
      <c r="C200" s="226" t="s">
        <v>501</v>
      </c>
      <c r="D200" s="226" t="s">
        <v>158</v>
      </c>
      <c r="E200" s="227" t="s">
        <v>502</v>
      </c>
      <c r="F200" s="228" t="s">
        <v>503</v>
      </c>
      <c r="G200" s="229" t="s">
        <v>161</v>
      </c>
      <c r="H200" s="230">
        <v>16.149999999999999</v>
      </c>
      <c r="I200" s="231"/>
      <c r="J200" s="232">
        <f>ROUND(I200*H200,0)</f>
        <v>0</v>
      </c>
      <c r="K200" s="233"/>
      <c r="L200" s="43"/>
      <c r="M200" s="234" t="s">
        <v>1</v>
      </c>
      <c r="N200" s="235" t="s">
        <v>42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238</v>
      </c>
      <c r="AT200" s="238" t="s">
        <v>158</v>
      </c>
      <c r="AU200" s="238" t="s">
        <v>85</v>
      </c>
      <c r="AY200" s="16" t="s">
        <v>156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</v>
      </c>
      <c r="BK200" s="239">
        <f>ROUND(I200*H200,0)</f>
        <v>0</v>
      </c>
      <c r="BL200" s="16" t="s">
        <v>238</v>
      </c>
      <c r="BM200" s="238" t="s">
        <v>504</v>
      </c>
    </row>
    <row r="201" s="13" customFormat="1">
      <c r="A201" s="13"/>
      <c r="B201" s="240"/>
      <c r="C201" s="241"/>
      <c r="D201" s="242" t="s">
        <v>167</v>
      </c>
      <c r="E201" s="243" t="s">
        <v>1</v>
      </c>
      <c r="F201" s="244" t="s">
        <v>505</v>
      </c>
      <c r="G201" s="241"/>
      <c r="H201" s="245">
        <v>16.149999999999999</v>
      </c>
      <c r="I201" s="246"/>
      <c r="J201" s="241"/>
      <c r="K201" s="241"/>
      <c r="L201" s="247"/>
      <c r="M201" s="248"/>
      <c r="N201" s="249"/>
      <c r="O201" s="249"/>
      <c r="P201" s="249"/>
      <c r="Q201" s="249"/>
      <c r="R201" s="249"/>
      <c r="S201" s="249"/>
      <c r="T201" s="25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1" t="s">
        <v>167</v>
      </c>
      <c r="AU201" s="251" t="s">
        <v>85</v>
      </c>
      <c r="AV201" s="13" t="s">
        <v>85</v>
      </c>
      <c r="AW201" s="13" t="s">
        <v>32</v>
      </c>
      <c r="AX201" s="13" t="s">
        <v>77</v>
      </c>
      <c r="AY201" s="251" t="s">
        <v>156</v>
      </c>
    </row>
    <row r="202" s="2" customFormat="1" ht="16.5" customHeight="1">
      <c r="A202" s="37"/>
      <c r="B202" s="38"/>
      <c r="C202" s="255" t="s">
        <v>506</v>
      </c>
      <c r="D202" s="255" t="s">
        <v>356</v>
      </c>
      <c r="E202" s="256" t="s">
        <v>507</v>
      </c>
      <c r="F202" s="257" t="s">
        <v>508</v>
      </c>
      <c r="G202" s="258" t="s">
        <v>197</v>
      </c>
      <c r="H202" s="259">
        <v>0.12</v>
      </c>
      <c r="I202" s="260"/>
      <c r="J202" s="261">
        <f>ROUND(I202*H202,0)</f>
        <v>0</v>
      </c>
      <c r="K202" s="262"/>
      <c r="L202" s="263"/>
      <c r="M202" s="264" t="s">
        <v>1</v>
      </c>
      <c r="N202" s="265" t="s">
        <v>42</v>
      </c>
      <c r="O202" s="90"/>
      <c r="P202" s="236">
        <f>O202*H202</f>
        <v>0</v>
      </c>
      <c r="Q202" s="236">
        <v>1</v>
      </c>
      <c r="R202" s="236">
        <f>Q202*H202</f>
        <v>0.12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509</v>
      </c>
      <c r="AT202" s="238" t="s">
        <v>356</v>
      </c>
      <c r="AU202" s="238" t="s">
        <v>85</v>
      </c>
      <c r="AY202" s="16" t="s">
        <v>156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</v>
      </c>
      <c r="BK202" s="239">
        <f>ROUND(I202*H202,0)</f>
        <v>0</v>
      </c>
      <c r="BL202" s="16" t="s">
        <v>238</v>
      </c>
      <c r="BM202" s="238" t="s">
        <v>510</v>
      </c>
    </row>
    <row r="203" s="13" customFormat="1">
      <c r="A203" s="13"/>
      <c r="B203" s="240"/>
      <c r="C203" s="241"/>
      <c r="D203" s="242" t="s">
        <v>167</v>
      </c>
      <c r="E203" s="243" t="s">
        <v>1</v>
      </c>
      <c r="F203" s="244" t="s">
        <v>511</v>
      </c>
      <c r="G203" s="241"/>
      <c r="H203" s="245">
        <v>351.64999999999998</v>
      </c>
      <c r="I203" s="246"/>
      <c r="J203" s="241"/>
      <c r="K203" s="241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167</v>
      </c>
      <c r="AU203" s="251" t="s">
        <v>85</v>
      </c>
      <c r="AV203" s="13" t="s">
        <v>85</v>
      </c>
      <c r="AW203" s="13" t="s">
        <v>32</v>
      </c>
      <c r="AX203" s="13" t="s">
        <v>8</v>
      </c>
      <c r="AY203" s="251" t="s">
        <v>156</v>
      </c>
    </row>
    <row r="204" s="13" customFormat="1">
      <c r="A204" s="13"/>
      <c r="B204" s="240"/>
      <c r="C204" s="241"/>
      <c r="D204" s="242" t="s">
        <v>167</v>
      </c>
      <c r="E204" s="241"/>
      <c r="F204" s="244" t="s">
        <v>512</v>
      </c>
      <c r="G204" s="241"/>
      <c r="H204" s="245">
        <v>0.12</v>
      </c>
      <c r="I204" s="246"/>
      <c r="J204" s="241"/>
      <c r="K204" s="241"/>
      <c r="L204" s="247"/>
      <c r="M204" s="248"/>
      <c r="N204" s="249"/>
      <c r="O204" s="249"/>
      <c r="P204" s="249"/>
      <c r="Q204" s="249"/>
      <c r="R204" s="249"/>
      <c r="S204" s="249"/>
      <c r="T204" s="25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1" t="s">
        <v>167</v>
      </c>
      <c r="AU204" s="251" t="s">
        <v>85</v>
      </c>
      <c r="AV204" s="13" t="s">
        <v>85</v>
      </c>
      <c r="AW204" s="13" t="s">
        <v>4</v>
      </c>
      <c r="AX204" s="13" t="s">
        <v>8</v>
      </c>
      <c r="AY204" s="251" t="s">
        <v>156</v>
      </c>
    </row>
    <row r="205" s="2" customFormat="1" ht="24.15" customHeight="1">
      <c r="A205" s="37"/>
      <c r="B205" s="38"/>
      <c r="C205" s="226" t="s">
        <v>513</v>
      </c>
      <c r="D205" s="226" t="s">
        <v>158</v>
      </c>
      <c r="E205" s="227" t="s">
        <v>514</v>
      </c>
      <c r="F205" s="228" t="s">
        <v>515</v>
      </c>
      <c r="G205" s="229" t="s">
        <v>161</v>
      </c>
      <c r="H205" s="230">
        <v>12.113</v>
      </c>
      <c r="I205" s="231"/>
      <c r="J205" s="232">
        <f>ROUND(I205*H205,0)</f>
        <v>0</v>
      </c>
      <c r="K205" s="233"/>
      <c r="L205" s="43"/>
      <c r="M205" s="234" t="s">
        <v>1</v>
      </c>
      <c r="N205" s="235" t="s">
        <v>42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238</v>
      </c>
      <c r="AT205" s="238" t="s">
        <v>158</v>
      </c>
      <c r="AU205" s="238" t="s">
        <v>85</v>
      </c>
      <c r="AY205" s="16" t="s">
        <v>156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</v>
      </c>
      <c r="BK205" s="239">
        <f>ROUND(I205*H205,0)</f>
        <v>0</v>
      </c>
      <c r="BL205" s="16" t="s">
        <v>238</v>
      </c>
      <c r="BM205" s="238" t="s">
        <v>516</v>
      </c>
    </row>
    <row r="206" s="13" customFormat="1">
      <c r="A206" s="13"/>
      <c r="B206" s="240"/>
      <c r="C206" s="241"/>
      <c r="D206" s="242" t="s">
        <v>167</v>
      </c>
      <c r="E206" s="243" t="s">
        <v>1</v>
      </c>
      <c r="F206" s="244" t="s">
        <v>517</v>
      </c>
      <c r="G206" s="241"/>
      <c r="H206" s="245">
        <v>12.113</v>
      </c>
      <c r="I206" s="246"/>
      <c r="J206" s="241"/>
      <c r="K206" s="241"/>
      <c r="L206" s="247"/>
      <c r="M206" s="248"/>
      <c r="N206" s="249"/>
      <c r="O206" s="249"/>
      <c r="P206" s="249"/>
      <c r="Q206" s="249"/>
      <c r="R206" s="249"/>
      <c r="S206" s="249"/>
      <c r="T206" s="25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1" t="s">
        <v>167</v>
      </c>
      <c r="AU206" s="251" t="s">
        <v>85</v>
      </c>
      <c r="AV206" s="13" t="s">
        <v>85</v>
      </c>
      <c r="AW206" s="13" t="s">
        <v>32</v>
      </c>
      <c r="AX206" s="13" t="s">
        <v>77</v>
      </c>
      <c r="AY206" s="251" t="s">
        <v>156</v>
      </c>
    </row>
    <row r="207" s="2" customFormat="1" ht="24.15" customHeight="1">
      <c r="A207" s="37"/>
      <c r="B207" s="38"/>
      <c r="C207" s="226" t="s">
        <v>509</v>
      </c>
      <c r="D207" s="226" t="s">
        <v>158</v>
      </c>
      <c r="E207" s="227" t="s">
        <v>518</v>
      </c>
      <c r="F207" s="228" t="s">
        <v>519</v>
      </c>
      <c r="G207" s="229" t="s">
        <v>161</v>
      </c>
      <c r="H207" s="230">
        <v>20.187999999999999</v>
      </c>
      <c r="I207" s="231"/>
      <c r="J207" s="232">
        <f>ROUND(I207*H207,0)</f>
        <v>0</v>
      </c>
      <c r="K207" s="233"/>
      <c r="L207" s="43"/>
      <c r="M207" s="234" t="s">
        <v>1</v>
      </c>
      <c r="N207" s="235" t="s">
        <v>42</v>
      </c>
      <c r="O207" s="90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238</v>
      </c>
      <c r="AT207" s="238" t="s">
        <v>158</v>
      </c>
      <c r="AU207" s="238" t="s">
        <v>85</v>
      </c>
      <c r="AY207" s="16" t="s">
        <v>156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</v>
      </c>
      <c r="BK207" s="239">
        <f>ROUND(I207*H207,0)</f>
        <v>0</v>
      </c>
      <c r="BL207" s="16" t="s">
        <v>238</v>
      </c>
      <c r="BM207" s="238" t="s">
        <v>520</v>
      </c>
    </row>
    <row r="208" s="13" customFormat="1">
      <c r="A208" s="13"/>
      <c r="B208" s="240"/>
      <c r="C208" s="241"/>
      <c r="D208" s="242" t="s">
        <v>167</v>
      </c>
      <c r="E208" s="243" t="s">
        <v>1</v>
      </c>
      <c r="F208" s="244" t="s">
        <v>521</v>
      </c>
      <c r="G208" s="241"/>
      <c r="H208" s="245">
        <v>20.187999999999999</v>
      </c>
      <c r="I208" s="246"/>
      <c r="J208" s="241"/>
      <c r="K208" s="241"/>
      <c r="L208" s="247"/>
      <c r="M208" s="248"/>
      <c r="N208" s="249"/>
      <c r="O208" s="249"/>
      <c r="P208" s="249"/>
      <c r="Q208" s="249"/>
      <c r="R208" s="249"/>
      <c r="S208" s="249"/>
      <c r="T208" s="25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167</v>
      </c>
      <c r="AU208" s="251" t="s">
        <v>85</v>
      </c>
      <c r="AV208" s="13" t="s">
        <v>85</v>
      </c>
      <c r="AW208" s="13" t="s">
        <v>32</v>
      </c>
      <c r="AX208" s="13" t="s">
        <v>77</v>
      </c>
      <c r="AY208" s="251" t="s">
        <v>156</v>
      </c>
    </row>
    <row r="209" s="2" customFormat="1" ht="24.15" customHeight="1">
      <c r="A209" s="37"/>
      <c r="B209" s="38"/>
      <c r="C209" s="255" t="s">
        <v>522</v>
      </c>
      <c r="D209" s="255" t="s">
        <v>356</v>
      </c>
      <c r="E209" s="256" t="s">
        <v>523</v>
      </c>
      <c r="F209" s="257" t="s">
        <v>524</v>
      </c>
      <c r="G209" s="258" t="s">
        <v>161</v>
      </c>
      <c r="H209" s="259">
        <v>39.439999999999998</v>
      </c>
      <c r="I209" s="260"/>
      <c r="J209" s="261">
        <f>ROUND(I209*H209,0)</f>
        <v>0</v>
      </c>
      <c r="K209" s="262"/>
      <c r="L209" s="263"/>
      <c r="M209" s="264" t="s">
        <v>1</v>
      </c>
      <c r="N209" s="265" t="s">
        <v>42</v>
      </c>
      <c r="O209" s="90"/>
      <c r="P209" s="236">
        <f>O209*H209</f>
        <v>0</v>
      </c>
      <c r="Q209" s="236">
        <v>0.0040000000000000001</v>
      </c>
      <c r="R209" s="236">
        <f>Q209*H209</f>
        <v>0.15775999999999998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509</v>
      </c>
      <c r="AT209" s="238" t="s">
        <v>356</v>
      </c>
      <c r="AU209" s="238" t="s">
        <v>85</v>
      </c>
      <c r="AY209" s="16" t="s">
        <v>156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</v>
      </c>
      <c r="BK209" s="239">
        <f>ROUND(I209*H209,0)</f>
        <v>0</v>
      </c>
      <c r="BL209" s="16" t="s">
        <v>238</v>
      </c>
      <c r="BM209" s="238" t="s">
        <v>525</v>
      </c>
    </row>
    <row r="210" s="13" customFormat="1">
      <c r="A210" s="13"/>
      <c r="B210" s="240"/>
      <c r="C210" s="241"/>
      <c r="D210" s="242" t="s">
        <v>167</v>
      </c>
      <c r="E210" s="243" t="s">
        <v>1</v>
      </c>
      <c r="F210" s="244" t="s">
        <v>526</v>
      </c>
      <c r="G210" s="241"/>
      <c r="H210" s="245">
        <v>32.301000000000002</v>
      </c>
      <c r="I210" s="246"/>
      <c r="J210" s="241"/>
      <c r="K210" s="241"/>
      <c r="L210" s="247"/>
      <c r="M210" s="248"/>
      <c r="N210" s="249"/>
      <c r="O210" s="249"/>
      <c r="P210" s="249"/>
      <c r="Q210" s="249"/>
      <c r="R210" s="249"/>
      <c r="S210" s="249"/>
      <c r="T210" s="25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1" t="s">
        <v>167</v>
      </c>
      <c r="AU210" s="251" t="s">
        <v>85</v>
      </c>
      <c r="AV210" s="13" t="s">
        <v>85</v>
      </c>
      <c r="AW210" s="13" t="s">
        <v>32</v>
      </c>
      <c r="AX210" s="13" t="s">
        <v>8</v>
      </c>
      <c r="AY210" s="251" t="s">
        <v>156</v>
      </c>
    </row>
    <row r="211" s="13" customFormat="1">
      <c r="A211" s="13"/>
      <c r="B211" s="240"/>
      <c r="C211" s="241"/>
      <c r="D211" s="242" t="s">
        <v>167</v>
      </c>
      <c r="E211" s="241"/>
      <c r="F211" s="244" t="s">
        <v>527</v>
      </c>
      <c r="G211" s="241"/>
      <c r="H211" s="245">
        <v>39.439999999999998</v>
      </c>
      <c r="I211" s="246"/>
      <c r="J211" s="241"/>
      <c r="K211" s="241"/>
      <c r="L211" s="247"/>
      <c r="M211" s="248"/>
      <c r="N211" s="249"/>
      <c r="O211" s="249"/>
      <c r="P211" s="249"/>
      <c r="Q211" s="249"/>
      <c r="R211" s="249"/>
      <c r="S211" s="249"/>
      <c r="T211" s="25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1" t="s">
        <v>167</v>
      </c>
      <c r="AU211" s="251" t="s">
        <v>85</v>
      </c>
      <c r="AV211" s="13" t="s">
        <v>85</v>
      </c>
      <c r="AW211" s="13" t="s">
        <v>4</v>
      </c>
      <c r="AX211" s="13" t="s">
        <v>8</v>
      </c>
      <c r="AY211" s="251" t="s">
        <v>156</v>
      </c>
    </row>
    <row r="212" s="2" customFormat="1" ht="24.15" customHeight="1">
      <c r="A212" s="37"/>
      <c r="B212" s="38"/>
      <c r="C212" s="226" t="s">
        <v>528</v>
      </c>
      <c r="D212" s="226" t="s">
        <v>158</v>
      </c>
      <c r="E212" s="227" t="s">
        <v>529</v>
      </c>
      <c r="F212" s="228" t="s">
        <v>530</v>
      </c>
      <c r="G212" s="229" t="s">
        <v>161</v>
      </c>
      <c r="H212" s="230">
        <v>671</v>
      </c>
      <c r="I212" s="231"/>
      <c r="J212" s="232">
        <f>ROUND(I212*H212,0)</f>
        <v>0</v>
      </c>
      <c r="K212" s="233"/>
      <c r="L212" s="43"/>
      <c r="M212" s="234" t="s">
        <v>1</v>
      </c>
      <c r="N212" s="235" t="s">
        <v>42</v>
      </c>
      <c r="O212" s="90"/>
      <c r="P212" s="236">
        <f>O212*H212</f>
        <v>0</v>
      </c>
      <c r="Q212" s="236">
        <v>0.00040000000000000002</v>
      </c>
      <c r="R212" s="236">
        <f>Q212*H212</f>
        <v>0.26840000000000003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238</v>
      </c>
      <c r="AT212" s="238" t="s">
        <v>158</v>
      </c>
      <c r="AU212" s="238" t="s">
        <v>85</v>
      </c>
      <c r="AY212" s="16" t="s">
        <v>156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</v>
      </c>
      <c r="BK212" s="239">
        <f>ROUND(I212*H212,0)</f>
        <v>0</v>
      </c>
      <c r="BL212" s="16" t="s">
        <v>238</v>
      </c>
      <c r="BM212" s="238" t="s">
        <v>531</v>
      </c>
    </row>
    <row r="213" s="13" customFormat="1">
      <c r="A213" s="13"/>
      <c r="B213" s="240"/>
      <c r="C213" s="241"/>
      <c r="D213" s="242" t="s">
        <v>167</v>
      </c>
      <c r="E213" s="243" t="s">
        <v>1</v>
      </c>
      <c r="F213" s="244" t="s">
        <v>445</v>
      </c>
      <c r="G213" s="241"/>
      <c r="H213" s="245">
        <v>671</v>
      </c>
      <c r="I213" s="246"/>
      <c r="J213" s="241"/>
      <c r="K213" s="241"/>
      <c r="L213" s="247"/>
      <c r="M213" s="248"/>
      <c r="N213" s="249"/>
      <c r="O213" s="249"/>
      <c r="P213" s="249"/>
      <c r="Q213" s="249"/>
      <c r="R213" s="249"/>
      <c r="S213" s="249"/>
      <c r="T213" s="25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1" t="s">
        <v>167</v>
      </c>
      <c r="AU213" s="251" t="s">
        <v>85</v>
      </c>
      <c r="AV213" s="13" t="s">
        <v>85</v>
      </c>
      <c r="AW213" s="13" t="s">
        <v>32</v>
      </c>
      <c r="AX213" s="13" t="s">
        <v>77</v>
      </c>
      <c r="AY213" s="251" t="s">
        <v>156</v>
      </c>
    </row>
    <row r="214" s="2" customFormat="1" ht="24.15" customHeight="1">
      <c r="A214" s="37"/>
      <c r="B214" s="38"/>
      <c r="C214" s="226" t="s">
        <v>532</v>
      </c>
      <c r="D214" s="226" t="s">
        <v>158</v>
      </c>
      <c r="E214" s="227" t="s">
        <v>533</v>
      </c>
      <c r="F214" s="228" t="s">
        <v>534</v>
      </c>
      <c r="G214" s="229" t="s">
        <v>161</v>
      </c>
      <c r="H214" s="230">
        <v>32.299999999999997</v>
      </c>
      <c r="I214" s="231"/>
      <c r="J214" s="232">
        <f>ROUND(I214*H214,0)</f>
        <v>0</v>
      </c>
      <c r="K214" s="233"/>
      <c r="L214" s="43"/>
      <c r="M214" s="234" t="s">
        <v>1</v>
      </c>
      <c r="N214" s="235" t="s">
        <v>42</v>
      </c>
      <c r="O214" s="90"/>
      <c r="P214" s="236">
        <f>O214*H214</f>
        <v>0</v>
      </c>
      <c r="Q214" s="236">
        <v>0.00040000000000000002</v>
      </c>
      <c r="R214" s="236">
        <f>Q214*H214</f>
        <v>0.012919999999999999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238</v>
      </c>
      <c r="AT214" s="238" t="s">
        <v>158</v>
      </c>
      <c r="AU214" s="238" t="s">
        <v>85</v>
      </c>
      <c r="AY214" s="16" t="s">
        <v>156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</v>
      </c>
      <c r="BK214" s="239">
        <f>ROUND(I214*H214,0)</f>
        <v>0</v>
      </c>
      <c r="BL214" s="16" t="s">
        <v>238</v>
      </c>
      <c r="BM214" s="238" t="s">
        <v>535</v>
      </c>
    </row>
    <row r="215" s="13" customFormat="1">
      <c r="A215" s="13"/>
      <c r="B215" s="240"/>
      <c r="C215" s="241"/>
      <c r="D215" s="242" t="s">
        <v>167</v>
      </c>
      <c r="E215" s="243" t="s">
        <v>1</v>
      </c>
      <c r="F215" s="244" t="s">
        <v>536</v>
      </c>
      <c r="G215" s="241"/>
      <c r="H215" s="245">
        <v>32.299999999999997</v>
      </c>
      <c r="I215" s="246"/>
      <c r="J215" s="241"/>
      <c r="K215" s="241"/>
      <c r="L215" s="247"/>
      <c r="M215" s="248"/>
      <c r="N215" s="249"/>
      <c r="O215" s="249"/>
      <c r="P215" s="249"/>
      <c r="Q215" s="249"/>
      <c r="R215" s="249"/>
      <c r="S215" s="249"/>
      <c r="T215" s="25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167</v>
      </c>
      <c r="AU215" s="251" t="s">
        <v>85</v>
      </c>
      <c r="AV215" s="13" t="s">
        <v>85</v>
      </c>
      <c r="AW215" s="13" t="s">
        <v>32</v>
      </c>
      <c r="AX215" s="13" t="s">
        <v>77</v>
      </c>
      <c r="AY215" s="251" t="s">
        <v>156</v>
      </c>
    </row>
    <row r="216" s="2" customFormat="1" ht="49.05" customHeight="1">
      <c r="A216" s="37"/>
      <c r="B216" s="38"/>
      <c r="C216" s="255" t="s">
        <v>537</v>
      </c>
      <c r="D216" s="255" t="s">
        <v>356</v>
      </c>
      <c r="E216" s="256" t="s">
        <v>538</v>
      </c>
      <c r="F216" s="257" t="s">
        <v>539</v>
      </c>
      <c r="G216" s="258" t="s">
        <v>161</v>
      </c>
      <c r="H216" s="259">
        <v>421.98000000000002</v>
      </c>
      <c r="I216" s="260"/>
      <c r="J216" s="261">
        <f>ROUND(I216*H216,0)</f>
        <v>0</v>
      </c>
      <c r="K216" s="262"/>
      <c r="L216" s="263"/>
      <c r="M216" s="264" t="s">
        <v>1</v>
      </c>
      <c r="N216" s="265" t="s">
        <v>42</v>
      </c>
      <c r="O216" s="90"/>
      <c r="P216" s="236">
        <f>O216*H216</f>
        <v>0</v>
      </c>
      <c r="Q216" s="236">
        <v>0.0054000000000000003</v>
      </c>
      <c r="R216" s="236">
        <f>Q216*H216</f>
        <v>2.2786920000000004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509</v>
      </c>
      <c r="AT216" s="238" t="s">
        <v>356</v>
      </c>
      <c r="AU216" s="238" t="s">
        <v>85</v>
      </c>
      <c r="AY216" s="16" t="s">
        <v>156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</v>
      </c>
      <c r="BK216" s="239">
        <f>ROUND(I216*H216,0)</f>
        <v>0</v>
      </c>
      <c r="BL216" s="16" t="s">
        <v>238</v>
      </c>
      <c r="BM216" s="238" t="s">
        <v>540</v>
      </c>
    </row>
    <row r="217" s="13" customFormat="1">
      <c r="A217" s="13"/>
      <c r="B217" s="240"/>
      <c r="C217" s="241"/>
      <c r="D217" s="242" t="s">
        <v>167</v>
      </c>
      <c r="E217" s="243" t="s">
        <v>1</v>
      </c>
      <c r="F217" s="244" t="s">
        <v>511</v>
      </c>
      <c r="G217" s="241"/>
      <c r="H217" s="245">
        <v>351.64999999999998</v>
      </c>
      <c r="I217" s="246"/>
      <c r="J217" s="241"/>
      <c r="K217" s="241"/>
      <c r="L217" s="247"/>
      <c r="M217" s="248"/>
      <c r="N217" s="249"/>
      <c r="O217" s="249"/>
      <c r="P217" s="249"/>
      <c r="Q217" s="249"/>
      <c r="R217" s="249"/>
      <c r="S217" s="249"/>
      <c r="T217" s="25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1" t="s">
        <v>167</v>
      </c>
      <c r="AU217" s="251" t="s">
        <v>85</v>
      </c>
      <c r="AV217" s="13" t="s">
        <v>85</v>
      </c>
      <c r="AW217" s="13" t="s">
        <v>32</v>
      </c>
      <c r="AX217" s="13" t="s">
        <v>8</v>
      </c>
      <c r="AY217" s="251" t="s">
        <v>156</v>
      </c>
    </row>
    <row r="218" s="13" customFormat="1">
      <c r="A218" s="13"/>
      <c r="B218" s="240"/>
      <c r="C218" s="241"/>
      <c r="D218" s="242" t="s">
        <v>167</v>
      </c>
      <c r="E218" s="241"/>
      <c r="F218" s="244" t="s">
        <v>541</v>
      </c>
      <c r="G218" s="241"/>
      <c r="H218" s="245">
        <v>421.98000000000002</v>
      </c>
      <c r="I218" s="246"/>
      <c r="J218" s="241"/>
      <c r="K218" s="241"/>
      <c r="L218" s="247"/>
      <c r="M218" s="248"/>
      <c r="N218" s="249"/>
      <c r="O218" s="249"/>
      <c r="P218" s="249"/>
      <c r="Q218" s="249"/>
      <c r="R218" s="249"/>
      <c r="S218" s="249"/>
      <c r="T218" s="25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1" t="s">
        <v>167</v>
      </c>
      <c r="AU218" s="251" t="s">
        <v>85</v>
      </c>
      <c r="AV218" s="13" t="s">
        <v>85</v>
      </c>
      <c r="AW218" s="13" t="s">
        <v>4</v>
      </c>
      <c r="AX218" s="13" t="s">
        <v>8</v>
      </c>
      <c r="AY218" s="251" t="s">
        <v>156</v>
      </c>
    </row>
    <row r="219" s="2" customFormat="1" ht="49.05" customHeight="1">
      <c r="A219" s="37"/>
      <c r="B219" s="38"/>
      <c r="C219" s="255" t="s">
        <v>542</v>
      </c>
      <c r="D219" s="255" t="s">
        <v>356</v>
      </c>
      <c r="E219" s="256" t="s">
        <v>543</v>
      </c>
      <c r="F219" s="257" t="s">
        <v>544</v>
      </c>
      <c r="G219" s="258" t="s">
        <v>161</v>
      </c>
      <c r="H219" s="259">
        <v>421.98000000000002</v>
      </c>
      <c r="I219" s="260"/>
      <c r="J219" s="261">
        <f>ROUND(I219*H219,0)</f>
        <v>0</v>
      </c>
      <c r="K219" s="262"/>
      <c r="L219" s="263"/>
      <c r="M219" s="264" t="s">
        <v>1</v>
      </c>
      <c r="N219" s="265" t="s">
        <v>42</v>
      </c>
      <c r="O219" s="90"/>
      <c r="P219" s="236">
        <f>O219*H219</f>
        <v>0</v>
      </c>
      <c r="Q219" s="236">
        <v>0.0053</v>
      </c>
      <c r="R219" s="236">
        <f>Q219*H219</f>
        <v>2.236494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509</v>
      </c>
      <c r="AT219" s="238" t="s">
        <v>356</v>
      </c>
      <c r="AU219" s="238" t="s">
        <v>85</v>
      </c>
      <c r="AY219" s="16" t="s">
        <v>156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</v>
      </c>
      <c r="BK219" s="239">
        <f>ROUND(I219*H219,0)</f>
        <v>0</v>
      </c>
      <c r="BL219" s="16" t="s">
        <v>238</v>
      </c>
      <c r="BM219" s="238" t="s">
        <v>545</v>
      </c>
    </row>
    <row r="220" s="13" customFormat="1">
      <c r="A220" s="13"/>
      <c r="B220" s="240"/>
      <c r="C220" s="241"/>
      <c r="D220" s="242" t="s">
        <v>167</v>
      </c>
      <c r="E220" s="243" t="s">
        <v>1</v>
      </c>
      <c r="F220" s="244" t="s">
        <v>511</v>
      </c>
      <c r="G220" s="241"/>
      <c r="H220" s="245">
        <v>351.64999999999998</v>
      </c>
      <c r="I220" s="246"/>
      <c r="J220" s="241"/>
      <c r="K220" s="241"/>
      <c r="L220" s="247"/>
      <c r="M220" s="248"/>
      <c r="N220" s="249"/>
      <c r="O220" s="249"/>
      <c r="P220" s="249"/>
      <c r="Q220" s="249"/>
      <c r="R220" s="249"/>
      <c r="S220" s="249"/>
      <c r="T220" s="25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167</v>
      </c>
      <c r="AU220" s="251" t="s">
        <v>85</v>
      </c>
      <c r="AV220" s="13" t="s">
        <v>85</v>
      </c>
      <c r="AW220" s="13" t="s">
        <v>32</v>
      </c>
      <c r="AX220" s="13" t="s">
        <v>77</v>
      </c>
      <c r="AY220" s="251" t="s">
        <v>156</v>
      </c>
    </row>
    <row r="221" s="13" customFormat="1">
      <c r="A221" s="13"/>
      <c r="B221" s="240"/>
      <c r="C221" s="241"/>
      <c r="D221" s="242" t="s">
        <v>167</v>
      </c>
      <c r="E221" s="241"/>
      <c r="F221" s="244" t="s">
        <v>541</v>
      </c>
      <c r="G221" s="241"/>
      <c r="H221" s="245">
        <v>421.98000000000002</v>
      </c>
      <c r="I221" s="246"/>
      <c r="J221" s="241"/>
      <c r="K221" s="241"/>
      <c r="L221" s="247"/>
      <c r="M221" s="248"/>
      <c r="N221" s="249"/>
      <c r="O221" s="249"/>
      <c r="P221" s="249"/>
      <c r="Q221" s="249"/>
      <c r="R221" s="249"/>
      <c r="S221" s="249"/>
      <c r="T221" s="25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1" t="s">
        <v>167</v>
      </c>
      <c r="AU221" s="251" t="s">
        <v>85</v>
      </c>
      <c r="AV221" s="13" t="s">
        <v>85</v>
      </c>
      <c r="AW221" s="13" t="s">
        <v>4</v>
      </c>
      <c r="AX221" s="13" t="s">
        <v>8</v>
      </c>
      <c r="AY221" s="251" t="s">
        <v>156</v>
      </c>
    </row>
    <row r="222" s="2" customFormat="1" ht="33" customHeight="1">
      <c r="A222" s="37"/>
      <c r="B222" s="38"/>
      <c r="C222" s="226" t="s">
        <v>379</v>
      </c>
      <c r="D222" s="226" t="s">
        <v>158</v>
      </c>
      <c r="E222" s="227" t="s">
        <v>546</v>
      </c>
      <c r="F222" s="228" t="s">
        <v>547</v>
      </c>
      <c r="G222" s="229" t="s">
        <v>197</v>
      </c>
      <c r="H222" s="230">
        <v>5.0739999999999998</v>
      </c>
      <c r="I222" s="231"/>
      <c r="J222" s="232">
        <f>ROUND(I222*H222,0)</f>
        <v>0</v>
      </c>
      <c r="K222" s="233"/>
      <c r="L222" s="43"/>
      <c r="M222" s="234" t="s">
        <v>1</v>
      </c>
      <c r="N222" s="235" t="s">
        <v>42</v>
      </c>
      <c r="O222" s="90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238</v>
      </c>
      <c r="AT222" s="238" t="s">
        <v>158</v>
      </c>
      <c r="AU222" s="238" t="s">
        <v>85</v>
      </c>
      <c r="AY222" s="16" t="s">
        <v>156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</v>
      </c>
      <c r="BK222" s="239">
        <f>ROUND(I222*H222,0)</f>
        <v>0</v>
      </c>
      <c r="BL222" s="16" t="s">
        <v>238</v>
      </c>
      <c r="BM222" s="238" t="s">
        <v>548</v>
      </c>
    </row>
    <row r="223" s="12" customFormat="1" ht="22.8" customHeight="1">
      <c r="A223" s="12"/>
      <c r="B223" s="210"/>
      <c r="C223" s="211"/>
      <c r="D223" s="212" t="s">
        <v>76</v>
      </c>
      <c r="E223" s="224" t="s">
        <v>549</v>
      </c>
      <c r="F223" s="224" t="s">
        <v>550</v>
      </c>
      <c r="G223" s="211"/>
      <c r="H223" s="211"/>
      <c r="I223" s="214"/>
      <c r="J223" s="225">
        <f>BK223</f>
        <v>0</v>
      </c>
      <c r="K223" s="211"/>
      <c r="L223" s="216"/>
      <c r="M223" s="217"/>
      <c r="N223" s="218"/>
      <c r="O223" s="218"/>
      <c r="P223" s="219">
        <f>SUM(P224:P271)</f>
        <v>0</v>
      </c>
      <c r="Q223" s="218"/>
      <c r="R223" s="219">
        <f>SUM(R224:R271)</f>
        <v>6.01313824</v>
      </c>
      <c r="S223" s="218"/>
      <c r="T223" s="220">
        <f>SUM(T224:T271)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1" t="s">
        <v>85</v>
      </c>
      <c r="AT223" s="222" t="s">
        <v>76</v>
      </c>
      <c r="AU223" s="222" t="s">
        <v>8</v>
      </c>
      <c r="AY223" s="221" t="s">
        <v>156</v>
      </c>
      <c r="BK223" s="223">
        <f>SUM(BK224:BK271)</f>
        <v>0</v>
      </c>
    </row>
    <row r="224" s="2" customFormat="1" ht="24.15" customHeight="1">
      <c r="A224" s="37"/>
      <c r="B224" s="38"/>
      <c r="C224" s="226" t="s">
        <v>551</v>
      </c>
      <c r="D224" s="226" t="s">
        <v>158</v>
      </c>
      <c r="E224" s="227" t="s">
        <v>552</v>
      </c>
      <c r="F224" s="228" t="s">
        <v>553</v>
      </c>
      <c r="G224" s="229" t="s">
        <v>161</v>
      </c>
      <c r="H224" s="230">
        <v>372.15800000000002</v>
      </c>
      <c r="I224" s="231"/>
      <c r="J224" s="232">
        <f>ROUND(I224*H224,0)</f>
        <v>0</v>
      </c>
      <c r="K224" s="233"/>
      <c r="L224" s="43"/>
      <c r="M224" s="234" t="s">
        <v>1</v>
      </c>
      <c r="N224" s="235" t="s">
        <v>42</v>
      </c>
      <c r="O224" s="90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238</v>
      </c>
      <c r="AT224" s="238" t="s">
        <v>158</v>
      </c>
      <c r="AU224" s="238" t="s">
        <v>85</v>
      </c>
      <c r="AY224" s="16" t="s">
        <v>156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8</v>
      </c>
      <c r="BK224" s="239">
        <f>ROUND(I224*H224,0)</f>
        <v>0</v>
      </c>
      <c r="BL224" s="16" t="s">
        <v>238</v>
      </c>
      <c r="BM224" s="238" t="s">
        <v>554</v>
      </c>
    </row>
    <row r="225" s="13" customFormat="1">
      <c r="A225" s="13"/>
      <c r="B225" s="240"/>
      <c r="C225" s="241"/>
      <c r="D225" s="242" t="s">
        <v>167</v>
      </c>
      <c r="E225" s="243" t="s">
        <v>1</v>
      </c>
      <c r="F225" s="244" t="s">
        <v>555</v>
      </c>
      <c r="G225" s="241"/>
      <c r="H225" s="245">
        <v>372.15800000000002</v>
      </c>
      <c r="I225" s="246"/>
      <c r="J225" s="241"/>
      <c r="K225" s="241"/>
      <c r="L225" s="247"/>
      <c r="M225" s="248"/>
      <c r="N225" s="249"/>
      <c r="O225" s="249"/>
      <c r="P225" s="249"/>
      <c r="Q225" s="249"/>
      <c r="R225" s="249"/>
      <c r="S225" s="249"/>
      <c r="T225" s="25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1" t="s">
        <v>167</v>
      </c>
      <c r="AU225" s="251" t="s">
        <v>85</v>
      </c>
      <c r="AV225" s="13" t="s">
        <v>85</v>
      </c>
      <c r="AW225" s="13" t="s">
        <v>32</v>
      </c>
      <c r="AX225" s="13" t="s">
        <v>77</v>
      </c>
      <c r="AY225" s="251" t="s">
        <v>156</v>
      </c>
    </row>
    <row r="226" s="2" customFormat="1" ht="16.5" customHeight="1">
      <c r="A226" s="37"/>
      <c r="B226" s="38"/>
      <c r="C226" s="255" t="s">
        <v>556</v>
      </c>
      <c r="D226" s="255" t="s">
        <v>356</v>
      </c>
      <c r="E226" s="256" t="s">
        <v>507</v>
      </c>
      <c r="F226" s="257" t="s">
        <v>508</v>
      </c>
      <c r="G226" s="258" t="s">
        <v>197</v>
      </c>
      <c r="H226" s="259">
        <v>0.119</v>
      </c>
      <c r="I226" s="260"/>
      <c r="J226" s="261">
        <f>ROUND(I226*H226,0)</f>
        <v>0</v>
      </c>
      <c r="K226" s="262"/>
      <c r="L226" s="263"/>
      <c r="M226" s="264" t="s">
        <v>1</v>
      </c>
      <c r="N226" s="265" t="s">
        <v>42</v>
      </c>
      <c r="O226" s="90"/>
      <c r="P226" s="236">
        <f>O226*H226</f>
        <v>0</v>
      </c>
      <c r="Q226" s="236">
        <v>1</v>
      </c>
      <c r="R226" s="236">
        <f>Q226*H226</f>
        <v>0.119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509</v>
      </c>
      <c r="AT226" s="238" t="s">
        <v>356</v>
      </c>
      <c r="AU226" s="238" t="s">
        <v>85</v>
      </c>
      <c r="AY226" s="16" t="s">
        <v>156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</v>
      </c>
      <c r="BK226" s="239">
        <f>ROUND(I226*H226,0)</f>
        <v>0</v>
      </c>
      <c r="BL226" s="16" t="s">
        <v>238</v>
      </c>
      <c r="BM226" s="238" t="s">
        <v>557</v>
      </c>
    </row>
    <row r="227" s="13" customFormat="1">
      <c r="A227" s="13"/>
      <c r="B227" s="240"/>
      <c r="C227" s="241"/>
      <c r="D227" s="242" t="s">
        <v>167</v>
      </c>
      <c r="E227" s="243" t="s">
        <v>1</v>
      </c>
      <c r="F227" s="244" t="s">
        <v>558</v>
      </c>
      <c r="G227" s="241"/>
      <c r="H227" s="245">
        <v>372.15800000000002</v>
      </c>
      <c r="I227" s="246"/>
      <c r="J227" s="241"/>
      <c r="K227" s="241"/>
      <c r="L227" s="247"/>
      <c r="M227" s="248"/>
      <c r="N227" s="249"/>
      <c r="O227" s="249"/>
      <c r="P227" s="249"/>
      <c r="Q227" s="249"/>
      <c r="R227" s="249"/>
      <c r="S227" s="249"/>
      <c r="T227" s="25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1" t="s">
        <v>167</v>
      </c>
      <c r="AU227" s="251" t="s">
        <v>85</v>
      </c>
      <c r="AV227" s="13" t="s">
        <v>85</v>
      </c>
      <c r="AW227" s="13" t="s">
        <v>32</v>
      </c>
      <c r="AX227" s="13" t="s">
        <v>8</v>
      </c>
      <c r="AY227" s="251" t="s">
        <v>156</v>
      </c>
    </row>
    <row r="228" s="13" customFormat="1">
      <c r="A228" s="13"/>
      <c r="B228" s="240"/>
      <c r="C228" s="241"/>
      <c r="D228" s="242" t="s">
        <v>167</v>
      </c>
      <c r="E228" s="241"/>
      <c r="F228" s="244" t="s">
        <v>559</v>
      </c>
      <c r="G228" s="241"/>
      <c r="H228" s="245">
        <v>0.119</v>
      </c>
      <c r="I228" s="246"/>
      <c r="J228" s="241"/>
      <c r="K228" s="241"/>
      <c r="L228" s="247"/>
      <c r="M228" s="248"/>
      <c r="N228" s="249"/>
      <c r="O228" s="249"/>
      <c r="P228" s="249"/>
      <c r="Q228" s="249"/>
      <c r="R228" s="249"/>
      <c r="S228" s="249"/>
      <c r="T228" s="25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1" t="s">
        <v>167</v>
      </c>
      <c r="AU228" s="251" t="s">
        <v>85</v>
      </c>
      <c r="AV228" s="13" t="s">
        <v>85</v>
      </c>
      <c r="AW228" s="13" t="s">
        <v>4</v>
      </c>
      <c r="AX228" s="13" t="s">
        <v>8</v>
      </c>
      <c r="AY228" s="251" t="s">
        <v>156</v>
      </c>
    </row>
    <row r="229" s="2" customFormat="1" ht="24.15" customHeight="1">
      <c r="A229" s="37"/>
      <c r="B229" s="38"/>
      <c r="C229" s="226" t="s">
        <v>560</v>
      </c>
      <c r="D229" s="226" t="s">
        <v>158</v>
      </c>
      <c r="E229" s="227" t="s">
        <v>561</v>
      </c>
      <c r="F229" s="228" t="s">
        <v>562</v>
      </c>
      <c r="G229" s="229" t="s">
        <v>161</v>
      </c>
      <c r="H229" s="230">
        <v>39.462000000000003</v>
      </c>
      <c r="I229" s="231"/>
      <c r="J229" s="232">
        <f>ROUND(I229*H229,0)</f>
        <v>0</v>
      </c>
      <c r="K229" s="233"/>
      <c r="L229" s="43"/>
      <c r="M229" s="234" t="s">
        <v>1</v>
      </c>
      <c r="N229" s="235" t="s">
        <v>42</v>
      </c>
      <c r="O229" s="90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238</v>
      </c>
      <c r="AT229" s="238" t="s">
        <v>158</v>
      </c>
      <c r="AU229" s="238" t="s">
        <v>85</v>
      </c>
      <c r="AY229" s="16" t="s">
        <v>156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</v>
      </c>
      <c r="BK229" s="239">
        <f>ROUND(I229*H229,0)</f>
        <v>0</v>
      </c>
      <c r="BL229" s="16" t="s">
        <v>238</v>
      </c>
      <c r="BM229" s="238" t="s">
        <v>563</v>
      </c>
    </row>
    <row r="230" s="13" customFormat="1">
      <c r="A230" s="13"/>
      <c r="B230" s="240"/>
      <c r="C230" s="241"/>
      <c r="D230" s="242" t="s">
        <v>167</v>
      </c>
      <c r="E230" s="243" t="s">
        <v>1</v>
      </c>
      <c r="F230" s="244" t="s">
        <v>564</v>
      </c>
      <c r="G230" s="241"/>
      <c r="H230" s="245">
        <v>32.174999999999997</v>
      </c>
      <c r="I230" s="246"/>
      <c r="J230" s="241"/>
      <c r="K230" s="241"/>
      <c r="L230" s="247"/>
      <c r="M230" s="248"/>
      <c r="N230" s="249"/>
      <c r="O230" s="249"/>
      <c r="P230" s="249"/>
      <c r="Q230" s="249"/>
      <c r="R230" s="249"/>
      <c r="S230" s="249"/>
      <c r="T230" s="25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1" t="s">
        <v>167</v>
      </c>
      <c r="AU230" s="251" t="s">
        <v>85</v>
      </c>
      <c r="AV230" s="13" t="s">
        <v>85</v>
      </c>
      <c r="AW230" s="13" t="s">
        <v>32</v>
      </c>
      <c r="AX230" s="13" t="s">
        <v>77</v>
      </c>
      <c r="AY230" s="251" t="s">
        <v>156</v>
      </c>
    </row>
    <row r="231" s="13" customFormat="1">
      <c r="A231" s="13"/>
      <c r="B231" s="240"/>
      <c r="C231" s="241"/>
      <c r="D231" s="242" t="s">
        <v>167</v>
      </c>
      <c r="E231" s="243" t="s">
        <v>1</v>
      </c>
      <c r="F231" s="244" t="s">
        <v>565</v>
      </c>
      <c r="G231" s="241"/>
      <c r="H231" s="245">
        <v>7.2869999999999999</v>
      </c>
      <c r="I231" s="246"/>
      <c r="J231" s="241"/>
      <c r="K231" s="241"/>
      <c r="L231" s="247"/>
      <c r="M231" s="248"/>
      <c r="N231" s="249"/>
      <c r="O231" s="249"/>
      <c r="P231" s="249"/>
      <c r="Q231" s="249"/>
      <c r="R231" s="249"/>
      <c r="S231" s="249"/>
      <c r="T231" s="25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1" t="s">
        <v>167</v>
      </c>
      <c r="AU231" s="251" t="s">
        <v>85</v>
      </c>
      <c r="AV231" s="13" t="s">
        <v>85</v>
      </c>
      <c r="AW231" s="13" t="s">
        <v>32</v>
      </c>
      <c r="AX231" s="13" t="s">
        <v>77</v>
      </c>
      <c r="AY231" s="251" t="s">
        <v>156</v>
      </c>
    </row>
    <row r="232" s="2" customFormat="1" ht="24.15" customHeight="1">
      <c r="A232" s="37"/>
      <c r="B232" s="38"/>
      <c r="C232" s="255" t="s">
        <v>566</v>
      </c>
      <c r="D232" s="255" t="s">
        <v>356</v>
      </c>
      <c r="E232" s="256" t="s">
        <v>523</v>
      </c>
      <c r="F232" s="257" t="s">
        <v>524</v>
      </c>
      <c r="G232" s="258" t="s">
        <v>161</v>
      </c>
      <c r="H232" s="259">
        <v>45.993000000000002</v>
      </c>
      <c r="I232" s="260"/>
      <c r="J232" s="261">
        <f>ROUND(I232*H232,0)</f>
        <v>0</v>
      </c>
      <c r="K232" s="262"/>
      <c r="L232" s="263"/>
      <c r="M232" s="264" t="s">
        <v>1</v>
      </c>
      <c r="N232" s="265" t="s">
        <v>42</v>
      </c>
      <c r="O232" s="90"/>
      <c r="P232" s="236">
        <f>O232*H232</f>
        <v>0</v>
      </c>
      <c r="Q232" s="236">
        <v>0.0040000000000000001</v>
      </c>
      <c r="R232" s="236">
        <f>Q232*H232</f>
        <v>0.18397200000000002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509</v>
      </c>
      <c r="AT232" s="238" t="s">
        <v>356</v>
      </c>
      <c r="AU232" s="238" t="s">
        <v>85</v>
      </c>
      <c r="AY232" s="16" t="s">
        <v>156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</v>
      </c>
      <c r="BK232" s="239">
        <f>ROUND(I232*H232,0)</f>
        <v>0</v>
      </c>
      <c r="BL232" s="16" t="s">
        <v>238</v>
      </c>
      <c r="BM232" s="238" t="s">
        <v>567</v>
      </c>
    </row>
    <row r="233" s="13" customFormat="1">
      <c r="A233" s="13"/>
      <c r="B233" s="240"/>
      <c r="C233" s="241"/>
      <c r="D233" s="242" t="s">
        <v>167</v>
      </c>
      <c r="E233" s="243" t="s">
        <v>1</v>
      </c>
      <c r="F233" s="244" t="s">
        <v>568</v>
      </c>
      <c r="G233" s="241"/>
      <c r="H233" s="245">
        <v>39.462000000000003</v>
      </c>
      <c r="I233" s="246"/>
      <c r="J233" s="241"/>
      <c r="K233" s="241"/>
      <c r="L233" s="247"/>
      <c r="M233" s="248"/>
      <c r="N233" s="249"/>
      <c r="O233" s="249"/>
      <c r="P233" s="249"/>
      <c r="Q233" s="249"/>
      <c r="R233" s="249"/>
      <c r="S233" s="249"/>
      <c r="T233" s="25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1" t="s">
        <v>167</v>
      </c>
      <c r="AU233" s="251" t="s">
        <v>85</v>
      </c>
      <c r="AV233" s="13" t="s">
        <v>85</v>
      </c>
      <c r="AW233" s="13" t="s">
        <v>32</v>
      </c>
      <c r="AX233" s="13" t="s">
        <v>8</v>
      </c>
      <c r="AY233" s="251" t="s">
        <v>156</v>
      </c>
    </row>
    <row r="234" s="13" customFormat="1">
      <c r="A234" s="13"/>
      <c r="B234" s="240"/>
      <c r="C234" s="241"/>
      <c r="D234" s="242" t="s">
        <v>167</v>
      </c>
      <c r="E234" s="241"/>
      <c r="F234" s="244" t="s">
        <v>569</v>
      </c>
      <c r="G234" s="241"/>
      <c r="H234" s="245">
        <v>45.993000000000002</v>
      </c>
      <c r="I234" s="246"/>
      <c r="J234" s="241"/>
      <c r="K234" s="241"/>
      <c r="L234" s="247"/>
      <c r="M234" s="248"/>
      <c r="N234" s="249"/>
      <c r="O234" s="249"/>
      <c r="P234" s="249"/>
      <c r="Q234" s="249"/>
      <c r="R234" s="249"/>
      <c r="S234" s="249"/>
      <c r="T234" s="25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1" t="s">
        <v>167</v>
      </c>
      <c r="AU234" s="251" t="s">
        <v>85</v>
      </c>
      <c r="AV234" s="13" t="s">
        <v>85</v>
      </c>
      <c r="AW234" s="13" t="s">
        <v>4</v>
      </c>
      <c r="AX234" s="13" t="s">
        <v>8</v>
      </c>
      <c r="AY234" s="251" t="s">
        <v>156</v>
      </c>
    </row>
    <row r="235" s="2" customFormat="1" ht="24.15" customHeight="1">
      <c r="A235" s="37"/>
      <c r="B235" s="38"/>
      <c r="C235" s="226" t="s">
        <v>570</v>
      </c>
      <c r="D235" s="226" t="s">
        <v>158</v>
      </c>
      <c r="E235" s="227" t="s">
        <v>571</v>
      </c>
      <c r="F235" s="228" t="s">
        <v>572</v>
      </c>
      <c r="G235" s="229" t="s">
        <v>161</v>
      </c>
      <c r="H235" s="230">
        <v>372.15800000000002</v>
      </c>
      <c r="I235" s="231"/>
      <c r="J235" s="232">
        <f>ROUND(I235*H235,0)</f>
        <v>0</v>
      </c>
      <c r="K235" s="233"/>
      <c r="L235" s="43"/>
      <c r="M235" s="234" t="s">
        <v>1</v>
      </c>
      <c r="N235" s="235" t="s">
        <v>42</v>
      </c>
      <c r="O235" s="90"/>
      <c r="P235" s="236">
        <f>O235*H235</f>
        <v>0</v>
      </c>
      <c r="Q235" s="236">
        <v>0.00088000000000000003</v>
      </c>
      <c r="R235" s="236">
        <f>Q235*H235</f>
        <v>0.32749904000000002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238</v>
      </c>
      <c r="AT235" s="238" t="s">
        <v>158</v>
      </c>
      <c r="AU235" s="238" t="s">
        <v>85</v>
      </c>
      <c r="AY235" s="16" t="s">
        <v>156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</v>
      </c>
      <c r="BK235" s="239">
        <f>ROUND(I235*H235,0)</f>
        <v>0</v>
      </c>
      <c r="BL235" s="16" t="s">
        <v>238</v>
      </c>
      <c r="BM235" s="238" t="s">
        <v>573</v>
      </c>
    </row>
    <row r="236" s="13" customFormat="1">
      <c r="A236" s="13"/>
      <c r="B236" s="240"/>
      <c r="C236" s="241"/>
      <c r="D236" s="242" t="s">
        <v>167</v>
      </c>
      <c r="E236" s="243" t="s">
        <v>1</v>
      </c>
      <c r="F236" s="244" t="s">
        <v>555</v>
      </c>
      <c r="G236" s="241"/>
      <c r="H236" s="245">
        <v>372.15800000000002</v>
      </c>
      <c r="I236" s="246"/>
      <c r="J236" s="241"/>
      <c r="K236" s="241"/>
      <c r="L236" s="247"/>
      <c r="M236" s="248"/>
      <c r="N236" s="249"/>
      <c r="O236" s="249"/>
      <c r="P236" s="249"/>
      <c r="Q236" s="249"/>
      <c r="R236" s="249"/>
      <c r="S236" s="249"/>
      <c r="T236" s="25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1" t="s">
        <v>167</v>
      </c>
      <c r="AU236" s="251" t="s">
        <v>85</v>
      </c>
      <c r="AV236" s="13" t="s">
        <v>85</v>
      </c>
      <c r="AW236" s="13" t="s">
        <v>32</v>
      </c>
      <c r="AX236" s="13" t="s">
        <v>77</v>
      </c>
      <c r="AY236" s="251" t="s">
        <v>156</v>
      </c>
    </row>
    <row r="237" s="2" customFormat="1" ht="24.15" customHeight="1">
      <c r="A237" s="37"/>
      <c r="B237" s="38"/>
      <c r="C237" s="255" t="s">
        <v>574</v>
      </c>
      <c r="D237" s="255" t="s">
        <v>356</v>
      </c>
      <c r="E237" s="256" t="s">
        <v>575</v>
      </c>
      <c r="F237" s="257" t="s">
        <v>576</v>
      </c>
      <c r="G237" s="258" t="s">
        <v>161</v>
      </c>
      <c r="H237" s="259">
        <v>433.75</v>
      </c>
      <c r="I237" s="260"/>
      <c r="J237" s="261">
        <f>ROUND(I237*H237,0)</f>
        <v>0</v>
      </c>
      <c r="K237" s="262"/>
      <c r="L237" s="263"/>
      <c r="M237" s="264" t="s">
        <v>1</v>
      </c>
      <c r="N237" s="265" t="s">
        <v>42</v>
      </c>
      <c r="O237" s="90"/>
      <c r="P237" s="236">
        <f>O237*H237</f>
        <v>0</v>
      </c>
      <c r="Q237" s="236">
        <v>0.0054000000000000003</v>
      </c>
      <c r="R237" s="236">
        <f>Q237*H237</f>
        <v>2.3422499999999999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509</v>
      </c>
      <c r="AT237" s="238" t="s">
        <v>356</v>
      </c>
      <c r="AU237" s="238" t="s">
        <v>85</v>
      </c>
      <c r="AY237" s="16" t="s">
        <v>156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</v>
      </c>
      <c r="BK237" s="239">
        <f>ROUND(I237*H237,0)</f>
        <v>0</v>
      </c>
      <c r="BL237" s="16" t="s">
        <v>238</v>
      </c>
      <c r="BM237" s="238" t="s">
        <v>577</v>
      </c>
    </row>
    <row r="238" s="13" customFormat="1">
      <c r="A238" s="13"/>
      <c r="B238" s="240"/>
      <c r="C238" s="241"/>
      <c r="D238" s="242" t="s">
        <v>167</v>
      </c>
      <c r="E238" s="243" t="s">
        <v>1</v>
      </c>
      <c r="F238" s="244" t="s">
        <v>558</v>
      </c>
      <c r="G238" s="241"/>
      <c r="H238" s="245">
        <v>372.15800000000002</v>
      </c>
      <c r="I238" s="246"/>
      <c r="J238" s="241"/>
      <c r="K238" s="241"/>
      <c r="L238" s="247"/>
      <c r="M238" s="248"/>
      <c r="N238" s="249"/>
      <c r="O238" s="249"/>
      <c r="P238" s="249"/>
      <c r="Q238" s="249"/>
      <c r="R238" s="249"/>
      <c r="S238" s="249"/>
      <c r="T238" s="25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1" t="s">
        <v>167</v>
      </c>
      <c r="AU238" s="251" t="s">
        <v>85</v>
      </c>
      <c r="AV238" s="13" t="s">
        <v>85</v>
      </c>
      <c r="AW238" s="13" t="s">
        <v>32</v>
      </c>
      <c r="AX238" s="13" t="s">
        <v>8</v>
      </c>
      <c r="AY238" s="251" t="s">
        <v>156</v>
      </c>
    </row>
    <row r="239" s="13" customFormat="1">
      <c r="A239" s="13"/>
      <c r="B239" s="240"/>
      <c r="C239" s="241"/>
      <c r="D239" s="242" t="s">
        <v>167</v>
      </c>
      <c r="E239" s="241"/>
      <c r="F239" s="244" t="s">
        <v>578</v>
      </c>
      <c r="G239" s="241"/>
      <c r="H239" s="245">
        <v>433.75</v>
      </c>
      <c r="I239" s="246"/>
      <c r="J239" s="241"/>
      <c r="K239" s="241"/>
      <c r="L239" s="247"/>
      <c r="M239" s="248"/>
      <c r="N239" s="249"/>
      <c r="O239" s="249"/>
      <c r="P239" s="249"/>
      <c r="Q239" s="249"/>
      <c r="R239" s="249"/>
      <c r="S239" s="249"/>
      <c r="T239" s="25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1" t="s">
        <v>167</v>
      </c>
      <c r="AU239" s="251" t="s">
        <v>85</v>
      </c>
      <c r="AV239" s="13" t="s">
        <v>85</v>
      </c>
      <c r="AW239" s="13" t="s">
        <v>4</v>
      </c>
      <c r="AX239" s="13" t="s">
        <v>8</v>
      </c>
      <c r="AY239" s="251" t="s">
        <v>156</v>
      </c>
    </row>
    <row r="240" s="2" customFormat="1" ht="37.8" customHeight="1">
      <c r="A240" s="37"/>
      <c r="B240" s="38"/>
      <c r="C240" s="226" t="s">
        <v>579</v>
      </c>
      <c r="D240" s="226" t="s">
        <v>158</v>
      </c>
      <c r="E240" s="227" t="s">
        <v>580</v>
      </c>
      <c r="F240" s="228" t="s">
        <v>581</v>
      </c>
      <c r="G240" s="229" t="s">
        <v>286</v>
      </c>
      <c r="H240" s="230">
        <v>81.909999999999997</v>
      </c>
      <c r="I240" s="231"/>
      <c r="J240" s="232">
        <f>ROUND(I240*H240,0)</f>
        <v>0</v>
      </c>
      <c r="K240" s="233"/>
      <c r="L240" s="43"/>
      <c r="M240" s="234" t="s">
        <v>1</v>
      </c>
      <c r="N240" s="235" t="s">
        <v>42</v>
      </c>
      <c r="O240" s="90"/>
      <c r="P240" s="236">
        <f>O240*H240</f>
        <v>0</v>
      </c>
      <c r="Q240" s="236">
        <v>0.0015</v>
      </c>
      <c r="R240" s="236">
        <f>Q240*H240</f>
        <v>0.122865</v>
      </c>
      <c r="S240" s="236">
        <v>0</v>
      </c>
      <c r="T240" s="23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8" t="s">
        <v>238</v>
      </c>
      <c r="AT240" s="238" t="s">
        <v>158</v>
      </c>
      <c r="AU240" s="238" t="s">
        <v>85</v>
      </c>
      <c r="AY240" s="16" t="s">
        <v>156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6" t="s">
        <v>8</v>
      </c>
      <c r="BK240" s="239">
        <f>ROUND(I240*H240,0)</f>
        <v>0</v>
      </c>
      <c r="BL240" s="16" t="s">
        <v>238</v>
      </c>
      <c r="BM240" s="238" t="s">
        <v>582</v>
      </c>
    </row>
    <row r="241" s="13" customFormat="1">
      <c r="A241" s="13"/>
      <c r="B241" s="240"/>
      <c r="C241" s="241"/>
      <c r="D241" s="242" t="s">
        <v>167</v>
      </c>
      <c r="E241" s="243" t="s">
        <v>1</v>
      </c>
      <c r="F241" s="244" t="s">
        <v>583</v>
      </c>
      <c r="G241" s="241"/>
      <c r="H241" s="245">
        <v>71.5</v>
      </c>
      <c r="I241" s="246"/>
      <c r="J241" s="241"/>
      <c r="K241" s="241"/>
      <c r="L241" s="247"/>
      <c r="M241" s="248"/>
      <c r="N241" s="249"/>
      <c r="O241" s="249"/>
      <c r="P241" s="249"/>
      <c r="Q241" s="249"/>
      <c r="R241" s="249"/>
      <c r="S241" s="249"/>
      <c r="T241" s="25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167</v>
      </c>
      <c r="AU241" s="251" t="s">
        <v>85</v>
      </c>
      <c r="AV241" s="13" t="s">
        <v>85</v>
      </c>
      <c r="AW241" s="13" t="s">
        <v>32</v>
      </c>
      <c r="AX241" s="13" t="s">
        <v>77</v>
      </c>
      <c r="AY241" s="251" t="s">
        <v>156</v>
      </c>
    </row>
    <row r="242" s="13" customFormat="1">
      <c r="A242" s="13"/>
      <c r="B242" s="240"/>
      <c r="C242" s="241"/>
      <c r="D242" s="242" t="s">
        <v>167</v>
      </c>
      <c r="E242" s="243" t="s">
        <v>1</v>
      </c>
      <c r="F242" s="244" t="s">
        <v>584</v>
      </c>
      <c r="G242" s="241"/>
      <c r="H242" s="245">
        <v>10.41</v>
      </c>
      <c r="I242" s="246"/>
      <c r="J242" s="241"/>
      <c r="K242" s="241"/>
      <c r="L242" s="247"/>
      <c r="M242" s="248"/>
      <c r="N242" s="249"/>
      <c r="O242" s="249"/>
      <c r="P242" s="249"/>
      <c r="Q242" s="249"/>
      <c r="R242" s="249"/>
      <c r="S242" s="249"/>
      <c r="T242" s="25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1" t="s">
        <v>167</v>
      </c>
      <c r="AU242" s="251" t="s">
        <v>85</v>
      </c>
      <c r="AV242" s="13" t="s">
        <v>85</v>
      </c>
      <c r="AW242" s="13" t="s">
        <v>32</v>
      </c>
      <c r="AX242" s="13" t="s">
        <v>77</v>
      </c>
      <c r="AY242" s="251" t="s">
        <v>156</v>
      </c>
    </row>
    <row r="243" s="2" customFormat="1" ht="33" customHeight="1">
      <c r="A243" s="37"/>
      <c r="B243" s="38"/>
      <c r="C243" s="226" t="s">
        <v>585</v>
      </c>
      <c r="D243" s="226" t="s">
        <v>158</v>
      </c>
      <c r="E243" s="227" t="s">
        <v>586</v>
      </c>
      <c r="F243" s="228" t="s">
        <v>587</v>
      </c>
      <c r="G243" s="229" t="s">
        <v>286</v>
      </c>
      <c r="H243" s="230">
        <v>46.159999999999997</v>
      </c>
      <c r="I243" s="231"/>
      <c r="J243" s="232">
        <f>ROUND(I243*H243,0)</f>
        <v>0</v>
      </c>
      <c r="K243" s="233"/>
      <c r="L243" s="43"/>
      <c r="M243" s="234" t="s">
        <v>1</v>
      </c>
      <c r="N243" s="235" t="s">
        <v>42</v>
      </c>
      <c r="O243" s="90"/>
      <c r="P243" s="236">
        <f>O243*H243</f>
        <v>0</v>
      </c>
      <c r="Q243" s="236">
        <v>0.0015</v>
      </c>
      <c r="R243" s="236">
        <f>Q243*H243</f>
        <v>0.069239999999999996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238</v>
      </c>
      <c r="AT243" s="238" t="s">
        <v>158</v>
      </c>
      <c r="AU243" s="238" t="s">
        <v>85</v>
      </c>
      <c r="AY243" s="16" t="s">
        <v>156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</v>
      </c>
      <c r="BK243" s="239">
        <f>ROUND(I243*H243,0)</f>
        <v>0</v>
      </c>
      <c r="BL243" s="16" t="s">
        <v>238</v>
      </c>
      <c r="BM243" s="238" t="s">
        <v>588</v>
      </c>
    </row>
    <row r="244" s="13" customFormat="1">
      <c r="A244" s="13"/>
      <c r="B244" s="240"/>
      <c r="C244" s="241"/>
      <c r="D244" s="242" t="s">
        <v>167</v>
      </c>
      <c r="E244" s="243" t="s">
        <v>1</v>
      </c>
      <c r="F244" s="244" t="s">
        <v>584</v>
      </c>
      <c r="G244" s="241"/>
      <c r="H244" s="245">
        <v>10.41</v>
      </c>
      <c r="I244" s="246"/>
      <c r="J244" s="241"/>
      <c r="K244" s="241"/>
      <c r="L244" s="247"/>
      <c r="M244" s="248"/>
      <c r="N244" s="249"/>
      <c r="O244" s="249"/>
      <c r="P244" s="249"/>
      <c r="Q244" s="249"/>
      <c r="R244" s="249"/>
      <c r="S244" s="249"/>
      <c r="T244" s="25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1" t="s">
        <v>167</v>
      </c>
      <c r="AU244" s="251" t="s">
        <v>85</v>
      </c>
      <c r="AV244" s="13" t="s">
        <v>85</v>
      </c>
      <c r="AW244" s="13" t="s">
        <v>32</v>
      </c>
      <c r="AX244" s="13" t="s">
        <v>77</v>
      </c>
      <c r="AY244" s="251" t="s">
        <v>156</v>
      </c>
    </row>
    <row r="245" s="13" customFormat="1">
      <c r="A245" s="13"/>
      <c r="B245" s="240"/>
      <c r="C245" s="241"/>
      <c r="D245" s="242" t="s">
        <v>167</v>
      </c>
      <c r="E245" s="243" t="s">
        <v>1</v>
      </c>
      <c r="F245" s="244" t="s">
        <v>589</v>
      </c>
      <c r="G245" s="241"/>
      <c r="H245" s="245">
        <v>35.75</v>
      </c>
      <c r="I245" s="246"/>
      <c r="J245" s="241"/>
      <c r="K245" s="241"/>
      <c r="L245" s="247"/>
      <c r="M245" s="248"/>
      <c r="N245" s="249"/>
      <c r="O245" s="249"/>
      <c r="P245" s="249"/>
      <c r="Q245" s="249"/>
      <c r="R245" s="249"/>
      <c r="S245" s="249"/>
      <c r="T245" s="25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1" t="s">
        <v>167</v>
      </c>
      <c r="AU245" s="251" t="s">
        <v>85</v>
      </c>
      <c r="AV245" s="13" t="s">
        <v>85</v>
      </c>
      <c r="AW245" s="13" t="s">
        <v>32</v>
      </c>
      <c r="AX245" s="13" t="s">
        <v>77</v>
      </c>
      <c r="AY245" s="251" t="s">
        <v>156</v>
      </c>
    </row>
    <row r="246" s="2" customFormat="1" ht="33" customHeight="1">
      <c r="A246" s="37"/>
      <c r="B246" s="38"/>
      <c r="C246" s="226" t="s">
        <v>590</v>
      </c>
      <c r="D246" s="226" t="s">
        <v>158</v>
      </c>
      <c r="E246" s="227" t="s">
        <v>591</v>
      </c>
      <c r="F246" s="228" t="s">
        <v>592</v>
      </c>
      <c r="G246" s="229" t="s">
        <v>161</v>
      </c>
      <c r="H246" s="230">
        <v>22.555</v>
      </c>
      <c r="I246" s="231"/>
      <c r="J246" s="232">
        <f>ROUND(I246*H246,0)</f>
        <v>0</v>
      </c>
      <c r="K246" s="233"/>
      <c r="L246" s="43"/>
      <c r="M246" s="234" t="s">
        <v>1</v>
      </c>
      <c r="N246" s="235" t="s">
        <v>42</v>
      </c>
      <c r="O246" s="90"/>
      <c r="P246" s="236">
        <f>O246*H246</f>
        <v>0</v>
      </c>
      <c r="Q246" s="236">
        <v>0.010800000000000001</v>
      </c>
      <c r="R246" s="236">
        <f>Q246*H246</f>
        <v>0.24359400000000001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238</v>
      </c>
      <c r="AT246" s="238" t="s">
        <v>158</v>
      </c>
      <c r="AU246" s="238" t="s">
        <v>85</v>
      </c>
      <c r="AY246" s="16" t="s">
        <v>156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</v>
      </c>
      <c r="BK246" s="239">
        <f>ROUND(I246*H246,0)</f>
        <v>0</v>
      </c>
      <c r="BL246" s="16" t="s">
        <v>238</v>
      </c>
      <c r="BM246" s="238" t="s">
        <v>593</v>
      </c>
    </row>
    <row r="247" s="14" customFormat="1">
      <c r="A247" s="14"/>
      <c r="B247" s="271"/>
      <c r="C247" s="272"/>
      <c r="D247" s="242" t="s">
        <v>167</v>
      </c>
      <c r="E247" s="273" t="s">
        <v>1</v>
      </c>
      <c r="F247" s="274" t="s">
        <v>594</v>
      </c>
      <c r="G247" s="272"/>
      <c r="H247" s="273" t="s">
        <v>1</v>
      </c>
      <c r="I247" s="275"/>
      <c r="J247" s="272"/>
      <c r="K247" s="272"/>
      <c r="L247" s="276"/>
      <c r="M247" s="277"/>
      <c r="N247" s="278"/>
      <c r="O247" s="278"/>
      <c r="P247" s="278"/>
      <c r="Q247" s="278"/>
      <c r="R247" s="278"/>
      <c r="S247" s="278"/>
      <c r="T247" s="27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0" t="s">
        <v>167</v>
      </c>
      <c r="AU247" s="280" t="s">
        <v>85</v>
      </c>
      <c r="AV247" s="14" t="s">
        <v>8</v>
      </c>
      <c r="AW247" s="14" t="s">
        <v>32</v>
      </c>
      <c r="AX247" s="14" t="s">
        <v>77</v>
      </c>
      <c r="AY247" s="280" t="s">
        <v>156</v>
      </c>
    </row>
    <row r="248" s="13" customFormat="1">
      <c r="A248" s="13"/>
      <c r="B248" s="240"/>
      <c r="C248" s="241"/>
      <c r="D248" s="242" t="s">
        <v>167</v>
      </c>
      <c r="E248" s="243" t="s">
        <v>1</v>
      </c>
      <c r="F248" s="244" t="s">
        <v>595</v>
      </c>
      <c r="G248" s="241"/>
      <c r="H248" s="245">
        <v>7.1500000000000004</v>
      </c>
      <c r="I248" s="246"/>
      <c r="J248" s="241"/>
      <c r="K248" s="241"/>
      <c r="L248" s="247"/>
      <c r="M248" s="248"/>
      <c r="N248" s="249"/>
      <c r="O248" s="249"/>
      <c r="P248" s="249"/>
      <c r="Q248" s="249"/>
      <c r="R248" s="249"/>
      <c r="S248" s="249"/>
      <c r="T248" s="25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1" t="s">
        <v>167</v>
      </c>
      <c r="AU248" s="251" t="s">
        <v>85</v>
      </c>
      <c r="AV248" s="13" t="s">
        <v>85</v>
      </c>
      <c r="AW248" s="13" t="s">
        <v>32</v>
      </c>
      <c r="AX248" s="13" t="s">
        <v>77</v>
      </c>
      <c r="AY248" s="251" t="s">
        <v>156</v>
      </c>
    </row>
    <row r="249" s="13" customFormat="1">
      <c r="A249" s="13"/>
      <c r="B249" s="240"/>
      <c r="C249" s="241"/>
      <c r="D249" s="242" t="s">
        <v>167</v>
      </c>
      <c r="E249" s="243" t="s">
        <v>1</v>
      </c>
      <c r="F249" s="244" t="s">
        <v>596</v>
      </c>
      <c r="G249" s="241"/>
      <c r="H249" s="245">
        <v>4.6799999999999997</v>
      </c>
      <c r="I249" s="246"/>
      <c r="J249" s="241"/>
      <c r="K249" s="241"/>
      <c r="L249" s="247"/>
      <c r="M249" s="248"/>
      <c r="N249" s="249"/>
      <c r="O249" s="249"/>
      <c r="P249" s="249"/>
      <c r="Q249" s="249"/>
      <c r="R249" s="249"/>
      <c r="S249" s="249"/>
      <c r="T249" s="25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1" t="s">
        <v>167</v>
      </c>
      <c r="AU249" s="251" t="s">
        <v>85</v>
      </c>
      <c r="AV249" s="13" t="s">
        <v>85</v>
      </c>
      <c r="AW249" s="13" t="s">
        <v>32</v>
      </c>
      <c r="AX249" s="13" t="s">
        <v>77</v>
      </c>
      <c r="AY249" s="251" t="s">
        <v>156</v>
      </c>
    </row>
    <row r="250" s="13" customFormat="1">
      <c r="A250" s="13"/>
      <c r="B250" s="240"/>
      <c r="C250" s="241"/>
      <c r="D250" s="242" t="s">
        <v>167</v>
      </c>
      <c r="E250" s="243" t="s">
        <v>1</v>
      </c>
      <c r="F250" s="244" t="s">
        <v>597</v>
      </c>
      <c r="G250" s="241"/>
      <c r="H250" s="245">
        <v>10.725</v>
      </c>
      <c r="I250" s="246"/>
      <c r="J250" s="241"/>
      <c r="K250" s="241"/>
      <c r="L250" s="247"/>
      <c r="M250" s="248"/>
      <c r="N250" s="249"/>
      <c r="O250" s="249"/>
      <c r="P250" s="249"/>
      <c r="Q250" s="249"/>
      <c r="R250" s="249"/>
      <c r="S250" s="249"/>
      <c r="T250" s="25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1" t="s">
        <v>167</v>
      </c>
      <c r="AU250" s="251" t="s">
        <v>85</v>
      </c>
      <c r="AV250" s="13" t="s">
        <v>85</v>
      </c>
      <c r="AW250" s="13" t="s">
        <v>32</v>
      </c>
      <c r="AX250" s="13" t="s">
        <v>77</v>
      </c>
      <c r="AY250" s="251" t="s">
        <v>156</v>
      </c>
    </row>
    <row r="251" s="2" customFormat="1" ht="24.15" customHeight="1">
      <c r="A251" s="37"/>
      <c r="B251" s="38"/>
      <c r="C251" s="226" t="s">
        <v>598</v>
      </c>
      <c r="D251" s="226" t="s">
        <v>158</v>
      </c>
      <c r="E251" s="227" t="s">
        <v>599</v>
      </c>
      <c r="F251" s="228" t="s">
        <v>600</v>
      </c>
      <c r="G251" s="229" t="s">
        <v>161</v>
      </c>
      <c r="H251" s="230">
        <v>377.51999999999998</v>
      </c>
      <c r="I251" s="231"/>
      <c r="J251" s="232">
        <f>ROUND(I251*H251,0)</f>
        <v>0</v>
      </c>
      <c r="K251" s="233"/>
      <c r="L251" s="43"/>
      <c r="M251" s="234" t="s">
        <v>1</v>
      </c>
      <c r="N251" s="235" t="s">
        <v>42</v>
      </c>
      <c r="O251" s="90"/>
      <c r="P251" s="236">
        <f>O251*H251</f>
        <v>0</v>
      </c>
      <c r="Q251" s="236">
        <v>0.00010000000000000001</v>
      </c>
      <c r="R251" s="236">
        <f>Q251*H251</f>
        <v>0.037752000000000001</v>
      </c>
      <c r="S251" s="236">
        <v>0</v>
      </c>
      <c r="T251" s="23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8" t="s">
        <v>238</v>
      </c>
      <c r="AT251" s="238" t="s">
        <v>158</v>
      </c>
      <c r="AU251" s="238" t="s">
        <v>85</v>
      </c>
      <c r="AY251" s="16" t="s">
        <v>156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6" t="s">
        <v>8</v>
      </c>
      <c r="BK251" s="239">
        <f>ROUND(I251*H251,0)</f>
        <v>0</v>
      </c>
      <c r="BL251" s="16" t="s">
        <v>238</v>
      </c>
      <c r="BM251" s="238" t="s">
        <v>601</v>
      </c>
    </row>
    <row r="252" s="13" customFormat="1">
      <c r="A252" s="13"/>
      <c r="B252" s="240"/>
      <c r="C252" s="241"/>
      <c r="D252" s="242" t="s">
        <v>167</v>
      </c>
      <c r="E252" s="243" t="s">
        <v>1</v>
      </c>
      <c r="F252" s="244" t="s">
        <v>602</v>
      </c>
      <c r="G252" s="241"/>
      <c r="H252" s="245">
        <v>377.51999999999998</v>
      </c>
      <c r="I252" s="246"/>
      <c r="J252" s="241"/>
      <c r="K252" s="241"/>
      <c r="L252" s="247"/>
      <c r="M252" s="248"/>
      <c r="N252" s="249"/>
      <c r="O252" s="249"/>
      <c r="P252" s="249"/>
      <c r="Q252" s="249"/>
      <c r="R252" s="249"/>
      <c r="S252" s="249"/>
      <c r="T252" s="25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1" t="s">
        <v>167</v>
      </c>
      <c r="AU252" s="251" t="s">
        <v>85</v>
      </c>
      <c r="AV252" s="13" t="s">
        <v>85</v>
      </c>
      <c r="AW252" s="13" t="s">
        <v>32</v>
      </c>
      <c r="AX252" s="13" t="s">
        <v>77</v>
      </c>
      <c r="AY252" s="251" t="s">
        <v>156</v>
      </c>
    </row>
    <row r="253" s="2" customFormat="1" ht="24.15" customHeight="1">
      <c r="A253" s="37"/>
      <c r="B253" s="38"/>
      <c r="C253" s="255" t="s">
        <v>603</v>
      </c>
      <c r="D253" s="255" t="s">
        <v>356</v>
      </c>
      <c r="E253" s="256" t="s">
        <v>604</v>
      </c>
      <c r="F253" s="257" t="s">
        <v>605</v>
      </c>
      <c r="G253" s="258" t="s">
        <v>161</v>
      </c>
      <c r="H253" s="259">
        <v>440</v>
      </c>
      <c r="I253" s="260"/>
      <c r="J253" s="261">
        <f>ROUND(I253*H253,0)</f>
        <v>0</v>
      </c>
      <c r="K253" s="262"/>
      <c r="L253" s="263"/>
      <c r="M253" s="264" t="s">
        <v>1</v>
      </c>
      <c r="N253" s="265" t="s">
        <v>42</v>
      </c>
      <c r="O253" s="90"/>
      <c r="P253" s="236">
        <f>O253*H253</f>
        <v>0</v>
      </c>
      <c r="Q253" s="236">
        <v>0.0019</v>
      </c>
      <c r="R253" s="236">
        <f>Q253*H253</f>
        <v>0.83599999999999997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509</v>
      </c>
      <c r="AT253" s="238" t="s">
        <v>356</v>
      </c>
      <c r="AU253" s="238" t="s">
        <v>85</v>
      </c>
      <c r="AY253" s="16" t="s">
        <v>156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8</v>
      </c>
      <c r="BK253" s="239">
        <f>ROUND(I253*H253,0)</f>
        <v>0</v>
      </c>
      <c r="BL253" s="16" t="s">
        <v>238</v>
      </c>
      <c r="BM253" s="238" t="s">
        <v>606</v>
      </c>
    </row>
    <row r="254" s="13" customFormat="1">
      <c r="A254" s="13"/>
      <c r="B254" s="240"/>
      <c r="C254" s="241"/>
      <c r="D254" s="242" t="s">
        <v>167</v>
      </c>
      <c r="E254" s="243" t="s">
        <v>1</v>
      </c>
      <c r="F254" s="244" t="s">
        <v>607</v>
      </c>
      <c r="G254" s="241"/>
      <c r="H254" s="245">
        <v>377.51999999999998</v>
      </c>
      <c r="I254" s="246"/>
      <c r="J254" s="241"/>
      <c r="K254" s="241"/>
      <c r="L254" s="247"/>
      <c r="M254" s="248"/>
      <c r="N254" s="249"/>
      <c r="O254" s="249"/>
      <c r="P254" s="249"/>
      <c r="Q254" s="249"/>
      <c r="R254" s="249"/>
      <c r="S254" s="249"/>
      <c r="T254" s="25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1" t="s">
        <v>167</v>
      </c>
      <c r="AU254" s="251" t="s">
        <v>85</v>
      </c>
      <c r="AV254" s="13" t="s">
        <v>85</v>
      </c>
      <c r="AW254" s="13" t="s">
        <v>32</v>
      </c>
      <c r="AX254" s="13" t="s">
        <v>8</v>
      </c>
      <c r="AY254" s="251" t="s">
        <v>156</v>
      </c>
    </row>
    <row r="255" s="13" customFormat="1">
      <c r="A255" s="13"/>
      <c r="B255" s="240"/>
      <c r="C255" s="241"/>
      <c r="D255" s="242" t="s">
        <v>167</v>
      </c>
      <c r="E255" s="241"/>
      <c r="F255" s="244" t="s">
        <v>608</v>
      </c>
      <c r="G255" s="241"/>
      <c r="H255" s="245">
        <v>440</v>
      </c>
      <c r="I255" s="246"/>
      <c r="J255" s="241"/>
      <c r="K255" s="241"/>
      <c r="L255" s="247"/>
      <c r="M255" s="248"/>
      <c r="N255" s="249"/>
      <c r="O255" s="249"/>
      <c r="P255" s="249"/>
      <c r="Q255" s="249"/>
      <c r="R255" s="249"/>
      <c r="S255" s="249"/>
      <c r="T255" s="25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1" t="s">
        <v>167</v>
      </c>
      <c r="AU255" s="251" t="s">
        <v>85</v>
      </c>
      <c r="AV255" s="13" t="s">
        <v>85</v>
      </c>
      <c r="AW255" s="13" t="s">
        <v>4</v>
      </c>
      <c r="AX255" s="13" t="s">
        <v>8</v>
      </c>
      <c r="AY255" s="251" t="s">
        <v>156</v>
      </c>
    </row>
    <row r="256" s="2" customFormat="1" ht="24.15" customHeight="1">
      <c r="A256" s="37"/>
      <c r="B256" s="38"/>
      <c r="C256" s="226" t="s">
        <v>609</v>
      </c>
      <c r="D256" s="226" t="s">
        <v>158</v>
      </c>
      <c r="E256" s="227" t="s">
        <v>610</v>
      </c>
      <c r="F256" s="228" t="s">
        <v>611</v>
      </c>
      <c r="G256" s="229" t="s">
        <v>161</v>
      </c>
      <c r="H256" s="230">
        <v>372.15800000000002</v>
      </c>
      <c r="I256" s="231"/>
      <c r="J256" s="232">
        <f>ROUND(I256*H256,0)</f>
        <v>0</v>
      </c>
      <c r="K256" s="233"/>
      <c r="L256" s="43"/>
      <c r="M256" s="234" t="s">
        <v>1</v>
      </c>
      <c r="N256" s="235" t="s">
        <v>42</v>
      </c>
      <c r="O256" s="90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238</v>
      </c>
      <c r="AT256" s="238" t="s">
        <v>158</v>
      </c>
      <c r="AU256" s="238" t="s">
        <v>85</v>
      </c>
      <c r="AY256" s="16" t="s">
        <v>156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8</v>
      </c>
      <c r="BK256" s="239">
        <f>ROUND(I256*H256,0)</f>
        <v>0</v>
      </c>
      <c r="BL256" s="16" t="s">
        <v>238</v>
      </c>
      <c r="BM256" s="238" t="s">
        <v>612</v>
      </c>
    </row>
    <row r="257" s="13" customFormat="1">
      <c r="A257" s="13"/>
      <c r="B257" s="240"/>
      <c r="C257" s="241"/>
      <c r="D257" s="242" t="s">
        <v>167</v>
      </c>
      <c r="E257" s="243" t="s">
        <v>1</v>
      </c>
      <c r="F257" s="244" t="s">
        <v>555</v>
      </c>
      <c r="G257" s="241"/>
      <c r="H257" s="245">
        <v>372.15800000000002</v>
      </c>
      <c r="I257" s="246"/>
      <c r="J257" s="241"/>
      <c r="K257" s="241"/>
      <c r="L257" s="247"/>
      <c r="M257" s="248"/>
      <c r="N257" s="249"/>
      <c r="O257" s="249"/>
      <c r="P257" s="249"/>
      <c r="Q257" s="249"/>
      <c r="R257" s="249"/>
      <c r="S257" s="249"/>
      <c r="T257" s="25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1" t="s">
        <v>167</v>
      </c>
      <c r="AU257" s="251" t="s">
        <v>85</v>
      </c>
      <c r="AV257" s="13" t="s">
        <v>85</v>
      </c>
      <c r="AW257" s="13" t="s">
        <v>32</v>
      </c>
      <c r="AX257" s="13" t="s">
        <v>77</v>
      </c>
      <c r="AY257" s="251" t="s">
        <v>156</v>
      </c>
    </row>
    <row r="258" s="2" customFormat="1" ht="24.15" customHeight="1">
      <c r="A258" s="37"/>
      <c r="B258" s="38"/>
      <c r="C258" s="255" t="s">
        <v>613</v>
      </c>
      <c r="D258" s="255" t="s">
        <v>356</v>
      </c>
      <c r="E258" s="256" t="s">
        <v>614</v>
      </c>
      <c r="F258" s="257" t="s">
        <v>615</v>
      </c>
      <c r="G258" s="258" t="s">
        <v>161</v>
      </c>
      <c r="H258" s="259">
        <v>429.84199999999998</v>
      </c>
      <c r="I258" s="260"/>
      <c r="J258" s="261">
        <f>ROUND(I258*H258,0)</f>
        <v>0</v>
      </c>
      <c r="K258" s="262"/>
      <c r="L258" s="263"/>
      <c r="M258" s="264" t="s">
        <v>1</v>
      </c>
      <c r="N258" s="265" t="s">
        <v>42</v>
      </c>
      <c r="O258" s="90"/>
      <c r="P258" s="236">
        <f>O258*H258</f>
        <v>0</v>
      </c>
      <c r="Q258" s="236">
        <v>0.00050000000000000001</v>
      </c>
      <c r="R258" s="236">
        <f>Q258*H258</f>
        <v>0.214921</v>
      </c>
      <c r="S258" s="236">
        <v>0</v>
      </c>
      <c r="T258" s="23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8" t="s">
        <v>509</v>
      </c>
      <c r="AT258" s="238" t="s">
        <v>356</v>
      </c>
      <c r="AU258" s="238" t="s">
        <v>85</v>
      </c>
      <c r="AY258" s="16" t="s">
        <v>156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6" t="s">
        <v>8</v>
      </c>
      <c r="BK258" s="239">
        <f>ROUND(I258*H258,0)</f>
        <v>0</v>
      </c>
      <c r="BL258" s="16" t="s">
        <v>238</v>
      </c>
      <c r="BM258" s="238" t="s">
        <v>616</v>
      </c>
    </row>
    <row r="259" s="13" customFormat="1">
      <c r="A259" s="13"/>
      <c r="B259" s="240"/>
      <c r="C259" s="241"/>
      <c r="D259" s="242" t="s">
        <v>167</v>
      </c>
      <c r="E259" s="243" t="s">
        <v>1</v>
      </c>
      <c r="F259" s="244" t="s">
        <v>558</v>
      </c>
      <c r="G259" s="241"/>
      <c r="H259" s="245">
        <v>372.15800000000002</v>
      </c>
      <c r="I259" s="246"/>
      <c r="J259" s="241"/>
      <c r="K259" s="241"/>
      <c r="L259" s="247"/>
      <c r="M259" s="248"/>
      <c r="N259" s="249"/>
      <c r="O259" s="249"/>
      <c r="P259" s="249"/>
      <c r="Q259" s="249"/>
      <c r="R259" s="249"/>
      <c r="S259" s="249"/>
      <c r="T259" s="25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1" t="s">
        <v>167</v>
      </c>
      <c r="AU259" s="251" t="s">
        <v>85</v>
      </c>
      <c r="AV259" s="13" t="s">
        <v>85</v>
      </c>
      <c r="AW259" s="13" t="s">
        <v>32</v>
      </c>
      <c r="AX259" s="13" t="s">
        <v>8</v>
      </c>
      <c r="AY259" s="251" t="s">
        <v>156</v>
      </c>
    </row>
    <row r="260" s="13" customFormat="1">
      <c r="A260" s="13"/>
      <c r="B260" s="240"/>
      <c r="C260" s="241"/>
      <c r="D260" s="242" t="s">
        <v>167</v>
      </c>
      <c r="E260" s="241"/>
      <c r="F260" s="244" t="s">
        <v>617</v>
      </c>
      <c r="G260" s="241"/>
      <c r="H260" s="245">
        <v>429.84199999999998</v>
      </c>
      <c r="I260" s="246"/>
      <c r="J260" s="241"/>
      <c r="K260" s="241"/>
      <c r="L260" s="247"/>
      <c r="M260" s="248"/>
      <c r="N260" s="249"/>
      <c r="O260" s="249"/>
      <c r="P260" s="249"/>
      <c r="Q260" s="249"/>
      <c r="R260" s="249"/>
      <c r="S260" s="249"/>
      <c r="T260" s="25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1" t="s">
        <v>167</v>
      </c>
      <c r="AU260" s="251" t="s">
        <v>85</v>
      </c>
      <c r="AV260" s="13" t="s">
        <v>85</v>
      </c>
      <c r="AW260" s="13" t="s">
        <v>4</v>
      </c>
      <c r="AX260" s="13" t="s">
        <v>8</v>
      </c>
      <c r="AY260" s="251" t="s">
        <v>156</v>
      </c>
    </row>
    <row r="261" s="2" customFormat="1" ht="24.15" customHeight="1">
      <c r="A261" s="37"/>
      <c r="B261" s="38"/>
      <c r="C261" s="226" t="s">
        <v>618</v>
      </c>
      <c r="D261" s="226" t="s">
        <v>158</v>
      </c>
      <c r="E261" s="227" t="s">
        <v>619</v>
      </c>
      <c r="F261" s="228" t="s">
        <v>620</v>
      </c>
      <c r="G261" s="229" t="s">
        <v>161</v>
      </c>
      <c r="H261" s="230">
        <v>92.498000000000005</v>
      </c>
      <c r="I261" s="231"/>
      <c r="J261" s="232">
        <f>ROUND(I261*H261,0)</f>
        <v>0</v>
      </c>
      <c r="K261" s="233"/>
      <c r="L261" s="43"/>
      <c r="M261" s="234" t="s">
        <v>1</v>
      </c>
      <c r="N261" s="235" t="s">
        <v>42</v>
      </c>
      <c r="O261" s="90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238</v>
      </c>
      <c r="AT261" s="238" t="s">
        <v>158</v>
      </c>
      <c r="AU261" s="238" t="s">
        <v>85</v>
      </c>
      <c r="AY261" s="16" t="s">
        <v>156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</v>
      </c>
      <c r="BK261" s="239">
        <f>ROUND(I261*H261,0)</f>
        <v>0</v>
      </c>
      <c r="BL261" s="16" t="s">
        <v>238</v>
      </c>
      <c r="BM261" s="238" t="s">
        <v>621</v>
      </c>
    </row>
    <row r="262" s="13" customFormat="1">
      <c r="A262" s="13"/>
      <c r="B262" s="240"/>
      <c r="C262" s="241"/>
      <c r="D262" s="242" t="s">
        <v>167</v>
      </c>
      <c r="E262" s="243" t="s">
        <v>1</v>
      </c>
      <c r="F262" s="244" t="s">
        <v>622</v>
      </c>
      <c r="G262" s="241"/>
      <c r="H262" s="245">
        <v>89.375</v>
      </c>
      <c r="I262" s="246"/>
      <c r="J262" s="241"/>
      <c r="K262" s="241"/>
      <c r="L262" s="247"/>
      <c r="M262" s="248"/>
      <c r="N262" s="249"/>
      <c r="O262" s="249"/>
      <c r="P262" s="249"/>
      <c r="Q262" s="249"/>
      <c r="R262" s="249"/>
      <c r="S262" s="249"/>
      <c r="T262" s="25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1" t="s">
        <v>167</v>
      </c>
      <c r="AU262" s="251" t="s">
        <v>85</v>
      </c>
      <c r="AV262" s="13" t="s">
        <v>85</v>
      </c>
      <c r="AW262" s="13" t="s">
        <v>32</v>
      </c>
      <c r="AX262" s="13" t="s">
        <v>77</v>
      </c>
      <c r="AY262" s="251" t="s">
        <v>156</v>
      </c>
    </row>
    <row r="263" s="13" customFormat="1">
      <c r="A263" s="13"/>
      <c r="B263" s="240"/>
      <c r="C263" s="241"/>
      <c r="D263" s="242" t="s">
        <v>167</v>
      </c>
      <c r="E263" s="243" t="s">
        <v>1</v>
      </c>
      <c r="F263" s="244" t="s">
        <v>623</v>
      </c>
      <c r="G263" s="241"/>
      <c r="H263" s="245">
        <v>3.1230000000000002</v>
      </c>
      <c r="I263" s="246"/>
      <c r="J263" s="241"/>
      <c r="K263" s="241"/>
      <c r="L263" s="247"/>
      <c r="M263" s="248"/>
      <c r="N263" s="249"/>
      <c r="O263" s="249"/>
      <c r="P263" s="249"/>
      <c r="Q263" s="249"/>
      <c r="R263" s="249"/>
      <c r="S263" s="249"/>
      <c r="T263" s="25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1" t="s">
        <v>167</v>
      </c>
      <c r="AU263" s="251" t="s">
        <v>85</v>
      </c>
      <c r="AV263" s="13" t="s">
        <v>85</v>
      </c>
      <c r="AW263" s="13" t="s">
        <v>32</v>
      </c>
      <c r="AX263" s="13" t="s">
        <v>77</v>
      </c>
      <c r="AY263" s="251" t="s">
        <v>156</v>
      </c>
    </row>
    <row r="264" s="2" customFormat="1" ht="21.75" customHeight="1">
      <c r="A264" s="37"/>
      <c r="B264" s="38"/>
      <c r="C264" s="255" t="s">
        <v>624</v>
      </c>
      <c r="D264" s="255" t="s">
        <v>356</v>
      </c>
      <c r="E264" s="256" t="s">
        <v>625</v>
      </c>
      <c r="F264" s="257" t="s">
        <v>626</v>
      </c>
      <c r="G264" s="258" t="s">
        <v>161</v>
      </c>
      <c r="H264" s="259">
        <v>101.74800000000001</v>
      </c>
      <c r="I264" s="260"/>
      <c r="J264" s="261">
        <f>ROUND(I264*H264,0)</f>
        <v>0</v>
      </c>
      <c r="K264" s="262"/>
      <c r="L264" s="263"/>
      <c r="M264" s="264" t="s">
        <v>1</v>
      </c>
      <c r="N264" s="265" t="s">
        <v>42</v>
      </c>
      <c r="O264" s="90"/>
      <c r="P264" s="236">
        <f>O264*H264</f>
        <v>0</v>
      </c>
      <c r="Q264" s="236">
        <v>0.0149</v>
      </c>
      <c r="R264" s="236">
        <f>Q264*H264</f>
        <v>1.5160452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509</v>
      </c>
      <c r="AT264" s="238" t="s">
        <v>356</v>
      </c>
      <c r="AU264" s="238" t="s">
        <v>85</v>
      </c>
      <c r="AY264" s="16" t="s">
        <v>156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</v>
      </c>
      <c r="BK264" s="239">
        <f>ROUND(I264*H264,0)</f>
        <v>0</v>
      </c>
      <c r="BL264" s="16" t="s">
        <v>238</v>
      </c>
      <c r="BM264" s="238" t="s">
        <v>627</v>
      </c>
    </row>
    <row r="265" s="13" customFormat="1">
      <c r="A265" s="13"/>
      <c r="B265" s="240"/>
      <c r="C265" s="241"/>
      <c r="D265" s="242" t="s">
        <v>167</v>
      </c>
      <c r="E265" s="243" t="s">
        <v>1</v>
      </c>
      <c r="F265" s="244" t="s">
        <v>628</v>
      </c>
      <c r="G265" s="241"/>
      <c r="H265" s="245">
        <v>92.498000000000005</v>
      </c>
      <c r="I265" s="246"/>
      <c r="J265" s="241"/>
      <c r="K265" s="241"/>
      <c r="L265" s="247"/>
      <c r="M265" s="248"/>
      <c r="N265" s="249"/>
      <c r="O265" s="249"/>
      <c r="P265" s="249"/>
      <c r="Q265" s="249"/>
      <c r="R265" s="249"/>
      <c r="S265" s="249"/>
      <c r="T265" s="25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1" t="s">
        <v>167</v>
      </c>
      <c r="AU265" s="251" t="s">
        <v>85</v>
      </c>
      <c r="AV265" s="13" t="s">
        <v>85</v>
      </c>
      <c r="AW265" s="13" t="s">
        <v>32</v>
      </c>
      <c r="AX265" s="13" t="s">
        <v>77</v>
      </c>
      <c r="AY265" s="251" t="s">
        <v>156</v>
      </c>
    </row>
    <row r="266" s="13" customFormat="1">
      <c r="A266" s="13"/>
      <c r="B266" s="240"/>
      <c r="C266" s="241"/>
      <c r="D266" s="242" t="s">
        <v>167</v>
      </c>
      <c r="E266" s="241"/>
      <c r="F266" s="244" t="s">
        <v>629</v>
      </c>
      <c r="G266" s="241"/>
      <c r="H266" s="245">
        <v>101.74800000000001</v>
      </c>
      <c r="I266" s="246"/>
      <c r="J266" s="241"/>
      <c r="K266" s="241"/>
      <c r="L266" s="247"/>
      <c r="M266" s="248"/>
      <c r="N266" s="249"/>
      <c r="O266" s="249"/>
      <c r="P266" s="249"/>
      <c r="Q266" s="249"/>
      <c r="R266" s="249"/>
      <c r="S266" s="249"/>
      <c r="T266" s="25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1" t="s">
        <v>167</v>
      </c>
      <c r="AU266" s="251" t="s">
        <v>85</v>
      </c>
      <c r="AV266" s="13" t="s">
        <v>85</v>
      </c>
      <c r="AW266" s="13" t="s">
        <v>4</v>
      </c>
      <c r="AX266" s="13" t="s">
        <v>8</v>
      </c>
      <c r="AY266" s="251" t="s">
        <v>156</v>
      </c>
    </row>
    <row r="267" s="2" customFormat="1" ht="24.15" customHeight="1">
      <c r="A267" s="37"/>
      <c r="B267" s="38"/>
      <c r="C267" s="226" t="s">
        <v>630</v>
      </c>
      <c r="D267" s="226" t="s">
        <v>158</v>
      </c>
      <c r="E267" s="227" t="s">
        <v>631</v>
      </c>
      <c r="F267" s="228" t="s">
        <v>632</v>
      </c>
      <c r="G267" s="229" t="s">
        <v>286</v>
      </c>
      <c r="H267" s="230">
        <v>46.159999999999997</v>
      </c>
      <c r="I267" s="231"/>
      <c r="J267" s="232">
        <f>ROUND(I267*H267,0)</f>
        <v>0</v>
      </c>
      <c r="K267" s="233"/>
      <c r="L267" s="43"/>
      <c r="M267" s="234" t="s">
        <v>1</v>
      </c>
      <c r="N267" s="235" t="s">
        <v>42</v>
      </c>
      <c r="O267" s="90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8" t="s">
        <v>238</v>
      </c>
      <c r="AT267" s="238" t="s">
        <v>158</v>
      </c>
      <c r="AU267" s="238" t="s">
        <v>85</v>
      </c>
      <c r="AY267" s="16" t="s">
        <v>156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6" t="s">
        <v>8</v>
      </c>
      <c r="BK267" s="239">
        <f>ROUND(I267*H267,0)</f>
        <v>0</v>
      </c>
      <c r="BL267" s="16" t="s">
        <v>238</v>
      </c>
      <c r="BM267" s="238" t="s">
        <v>633</v>
      </c>
    </row>
    <row r="268" s="13" customFormat="1">
      <c r="A268" s="13"/>
      <c r="B268" s="240"/>
      <c r="C268" s="241"/>
      <c r="D268" s="242" t="s">
        <v>167</v>
      </c>
      <c r="E268" s="243" t="s">
        <v>1</v>
      </c>
      <c r="F268" s="244" t="s">
        <v>634</v>
      </c>
      <c r="G268" s="241"/>
      <c r="H268" s="245">
        <v>35.75</v>
      </c>
      <c r="I268" s="246"/>
      <c r="J268" s="241"/>
      <c r="K268" s="241"/>
      <c r="L268" s="247"/>
      <c r="M268" s="248"/>
      <c r="N268" s="249"/>
      <c r="O268" s="249"/>
      <c r="P268" s="249"/>
      <c r="Q268" s="249"/>
      <c r="R268" s="249"/>
      <c r="S268" s="249"/>
      <c r="T268" s="25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1" t="s">
        <v>167</v>
      </c>
      <c r="AU268" s="251" t="s">
        <v>85</v>
      </c>
      <c r="AV268" s="13" t="s">
        <v>85</v>
      </c>
      <c r="AW268" s="13" t="s">
        <v>32</v>
      </c>
      <c r="AX268" s="13" t="s">
        <v>77</v>
      </c>
      <c r="AY268" s="251" t="s">
        <v>156</v>
      </c>
    </row>
    <row r="269" s="13" customFormat="1">
      <c r="A269" s="13"/>
      <c r="B269" s="240"/>
      <c r="C269" s="241"/>
      <c r="D269" s="242" t="s">
        <v>167</v>
      </c>
      <c r="E269" s="243" t="s">
        <v>1</v>
      </c>
      <c r="F269" s="244" t="s">
        <v>584</v>
      </c>
      <c r="G269" s="241"/>
      <c r="H269" s="245">
        <v>10.41</v>
      </c>
      <c r="I269" s="246"/>
      <c r="J269" s="241"/>
      <c r="K269" s="241"/>
      <c r="L269" s="247"/>
      <c r="M269" s="248"/>
      <c r="N269" s="249"/>
      <c r="O269" s="249"/>
      <c r="P269" s="249"/>
      <c r="Q269" s="249"/>
      <c r="R269" s="249"/>
      <c r="S269" s="249"/>
      <c r="T269" s="25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1" t="s">
        <v>167</v>
      </c>
      <c r="AU269" s="251" t="s">
        <v>85</v>
      </c>
      <c r="AV269" s="13" t="s">
        <v>85</v>
      </c>
      <c r="AW269" s="13" t="s">
        <v>32</v>
      </c>
      <c r="AX269" s="13" t="s">
        <v>77</v>
      </c>
      <c r="AY269" s="251" t="s">
        <v>156</v>
      </c>
    </row>
    <row r="270" s="2" customFormat="1" ht="24.15" customHeight="1">
      <c r="A270" s="37"/>
      <c r="B270" s="38"/>
      <c r="C270" s="226" t="s">
        <v>635</v>
      </c>
      <c r="D270" s="226" t="s">
        <v>158</v>
      </c>
      <c r="E270" s="227" t="s">
        <v>636</v>
      </c>
      <c r="F270" s="228" t="s">
        <v>637</v>
      </c>
      <c r="G270" s="229" t="s">
        <v>638</v>
      </c>
      <c r="H270" s="230">
        <v>37</v>
      </c>
      <c r="I270" s="231"/>
      <c r="J270" s="232">
        <f>ROUND(I270*H270,0)</f>
        <v>0</v>
      </c>
      <c r="K270" s="233"/>
      <c r="L270" s="43"/>
      <c r="M270" s="234" t="s">
        <v>1</v>
      </c>
      <c r="N270" s="235" t="s">
        <v>42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238</v>
      </c>
      <c r="AT270" s="238" t="s">
        <v>158</v>
      </c>
      <c r="AU270" s="238" t="s">
        <v>85</v>
      </c>
      <c r="AY270" s="16" t="s">
        <v>156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</v>
      </c>
      <c r="BK270" s="239">
        <f>ROUND(I270*H270,0)</f>
        <v>0</v>
      </c>
      <c r="BL270" s="16" t="s">
        <v>238</v>
      </c>
      <c r="BM270" s="238" t="s">
        <v>639</v>
      </c>
    </row>
    <row r="271" s="2" customFormat="1" ht="24.15" customHeight="1">
      <c r="A271" s="37"/>
      <c r="B271" s="38"/>
      <c r="C271" s="226" t="s">
        <v>640</v>
      </c>
      <c r="D271" s="226" t="s">
        <v>158</v>
      </c>
      <c r="E271" s="227" t="s">
        <v>641</v>
      </c>
      <c r="F271" s="228" t="s">
        <v>642</v>
      </c>
      <c r="G271" s="229" t="s">
        <v>197</v>
      </c>
      <c r="H271" s="230">
        <v>6.0129999999999999</v>
      </c>
      <c r="I271" s="231"/>
      <c r="J271" s="232">
        <f>ROUND(I271*H271,0)</f>
        <v>0</v>
      </c>
      <c r="K271" s="233"/>
      <c r="L271" s="43"/>
      <c r="M271" s="234" t="s">
        <v>1</v>
      </c>
      <c r="N271" s="235" t="s">
        <v>42</v>
      </c>
      <c r="O271" s="90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8" t="s">
        <v>238</v>
      </c>
      <c r="AT271" s="238" t="s">
        <v>158</v>
      </c>
      <c r="AU271" s="238" t="s">
        <v>85</v>
      </c>
      <c r="AY271" s="16" t="s">
        <v>156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6" t="s">
        <v>8</v>
      </c>
      <c r="BK271" s="239">
        <f>ROUND(I271*H271,0)</f>
        <v>0</v>
      </c>
      <c r="BL271" s="16" t="s">
        <v>238</v>
      </c>
      <c r="BM271" s="238" t="s">
        <v>643</v>
      </c>
    </row>
    <row r="272" s="12" customFormat="1" ht="22.8" customHeight="1">
      <c r="A272" s="12"/>
      <c r="B272" s="210"/>
      <c r="C272" s="211"/>
      <c r="D272" s="212" t="s">
        <v>76</v>
      </c>
      <c r="E272" s="224" t="s">
        <v>644</v>
      </c>
      <c r="F272" s="224" t="s">
        <v>645</v>
      </c>
      <c r="G272" s="211"/>
      <c r="H272" s="211"/>
      <c r="I272" s="214"/>
      <c r="J272" s="225">
        <f>BK272</f>
        <v>0</v>
      </c>
      <c r="K272" s="211"/>
      <c r="L272" s="216"/>
      <c r="M272" s="217"/>
      <c r="N272" s="218"/>
      <c r="O272" s="218"/>
      <c r="P272" s="219">
        <f>SUM(P273:P283)</f>
        <v>0</v>
      </c>
      <c r="Q272" s="218"/>
      <c r="R272" s="219">
        <f>SUM(R273:R283)</f>
        <v>0.94659535999999989</v>
      </c>
      <c r="S272" s="218"/>
      <c r="T272" s="220">
        <f>SUM(T273:T283)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1" t="s">
        <v>85</v>
      </c>
      <c r="AT272" s="222" t="s">
        <v>76</v>
      </c>
      <c r="AU272" s="222" t="s">
        <v>8</v>
      </c>
      <c r="AY272" s="221" t="s">
        <v>156</v>
      </c>
      <c r="BK272" s="223">
        <f>SUM(BK273:BK283)</f>
        <v>0</v>
      </c>
    </row>
    <row r="273" s="2" customFormat="1" ht="37.8" customHeight="1">
      <c r="A273" s="37"/>
      <c r="B273" s="38"/>
      <c r="C273" s="226" t="s">
        <v>646</v>
      </c>
      <c r="D273" s="226" t="s">
        <v>158</v>
      </c>
      <c r="E273" s="227" t="s">
        <v>647</v>
      </c>
      <c r="F273" s="228" t="s">
        <v>648</v>
      </c>
      <c r="G273" s="229" t="s">
        <v>161</v>
      </c>
      <c r="H273" s="230">
        <v>293.70299999999997</v>
      </c>
      <c r="I273" s="231"/>
      <c r="J273" s="232">
        <f>ROUND(I273*H273,0)</f>
        <v>0</v>
      </c>
      <c r="K273" s="233"/>
      <c r="L273" s="43"/>
      <c r="M273" s="234" t="s">
        <v>1</v>
      </c>
      <c r="N273" s="235" t="s">
        <v>42</v>
      </c>
      <c r="O273" s="90"/>
      <c r="P273" s="236">
        <f>O273*H273</f>
        <v>0</v>
      </c>
      <c r="Q273" s="236">
        <v>0.00012</v>
      </c>
      <c r="R273" s="236">
        <f>Q273*H273</f>
        <v>0.035244359999999995</v>
      </c>
      <c r="S273" s="236">
        <v>0</v>
      </c>
      <c r="T273" s="23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238</v>
      </c>
      <c r="AT273" s="238" t="s">
        <v>158</v>
      </c>
      <c r="AU273" s="238" t="s">
        <v>85</v>
      </c>
      <c r="AY273" s="16" t="s">
        <v>156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8</v>
      </c>
      <c r="BK273" s="239">
        <f>ROUND(I273*H273,0)</f>
        <v>0</v>
      </c>
      <c r="BL273" s="16" t="s">
        <v>238</v>
      </c>
      <c r="BM273" s="238" t="s">
        <v>649</v>
      </c>
    </row>
    <row r="274" s="13" customFormat="1">
      <c r="A274" s="13"/>
      <c r="B274" s="240"/>
      <c r="C274" s="241"/>
      <c r="D274" s="242" t="s">
        <v>167</v>
      </c>
      <c r="E274" s="243" t="s">
        <v>1</v>
      </c>
      <c r="F274" s="244" t="s">
        <v>650</v>
      </c>
      <c r="G274" s="241"/>
      <c r="H274" s="245">
        <v>293.70299999999997</v>
      </c>
      <c r="I274" s="246"/>
      <c r="J274" s="241"/>
      <c r="K274" s="241"/>
      <c r="L274" s="247"/>
      <c r="M274" s="248"/>
      <c r="N274" s="249"/>
      <c r="O274" s="249"/>
      <c r="P274" s="249"/>
      <c r="Q274" s="249"/>
      <c r="R274" s="249"/>
      <c r="S274" s="249"/>
      <c r="T274" s="25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1" t="s">
        <v>167</v>
      </c>
      <c r="AU274" s="251" t="s">
        <v>85</v>
      </c>
      <c r="AV274" s="13" t="s">
        <v>85</v>
      </c>
      <c r="AW274" s="13" t="s">
        <v>32</v>
      </c>
      <c r="AX274" s="13" t="s">
        <v>77</v>
      </c>
      <c r="AY274" s="251" t="s">
        <v>156</v>
      </c>
    </row>
    <row r="275" s="2" customFormat="1" ht="24.15" customHeight="1">
      <c r="A275" s="37"/>
      <c r="B275" s="38"/>
      <c r="C275" s="255" t="s">
        <v>651</v>
      </c>
      <c r="D275" s="255" t="s">
        <v>356</v>
      </c>
      <c r="E275" s="256" t="s">
        <v>652</v>
      </c>
      <c r="F275" s="257" t="s">
        <v>653</v>
      </c>
      <c r="G275" s="258" t="s">
        <v>161</v>
      </c>
      <c r="H275" s="259">
        <v>308.38799999999998</v>
      </c>
      <c r="I275" s="260"/>
      <c r="J275" s="261">
        <f>ROUND(I275*H275,0)</f>
        <v>0</v>
      </c>
      <c r="K275" s="262"/>
      <c r="L275" s="263"/>
      <c r="M275" s="264" t="s">
        <v>1</v>
      </c>
      <c r="N275" s="265" t="s">
        <v>42</v>
      </c>
      <c r="O275" s="90"/>
      <c r="P275" s="236">
        <f>O275*H275</f>
        <v>0</v>
      </c>
      <c r="Q275" s="236">
        <v>0.0025000000000000001</v>
      </c>
      <c r="R275" s="236">
        <f>Q275*H275</f>
        <v>0.77096999999999993</v>
      </c>
      <c r="S275" s="236">
        <v>0</v>
      </c>
      <c r="T275" s="23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8" t="s">
        <v>509</v>
      </c>
      <c r="AT275" s="238" t="s">
        <v>356</v>
      </c>
      <c r="AU275" s="238" t="s">
        <v>85</v>
      </c>
      <c r="AY275" s="16" t="s">
        <v>156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6" t="s">
        <v>8</v>
      </c>
      <c r="BK275" s="239">
        <f>ROUND(I275*H275,0)</f>
        <v>0</v>
      </c>
      <c r="BL275" s="16" t="s">
        <v>238</v>
      </c>
      <c r="BM275" s="238" t="s">
        <v>654</v>
      </c>
    </row>
    <row r="276" s="13" customFormat="1">
      <c r="A276" s="13"/>
      <c r="B276" s="240"/>
      <c r="C276" s="241"/>
      <c r="D276" s="242" t="s">
        <v>167</v>
      </c>
      <c r="E276" s="243" t="s">
        <v>1</v>
      </c>
      <c r="F276" s="244" t="s">
        <v>655</v>
      </c>
      <c r="G276" s="241"/>
      <c r="H276" s="245">
        <v>293.70299999999997</v>
      </c>
      <c r="I276" s="246"/>
      <c r="J276" s="241"/>
      <c r="K276" s="241"/>
      <c r="L276" s="247"/>
      <c r="M276" s="248"/>
      <c r="N276" s="249"/>
      <c r="O276" s="249"/>
      <c r="P276" s="249"/>
      <c r="Q276" s="249"/>
      <c r="R276" s="249"/>
      <c r="S276" s="249"/>
      <c r="T276" s="25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1" t="s">
        <v>167</v>
      </c>
      <c r="AU276" s="251" t="s">
        <v>85</v>
      </c>
      <c r="AV276" s="13" t="s">
        <v>85</v>
      </c>
      <c r="AW276" s="13" t="s">
        <v>32</v>
      </c>
      <c r="AX276" s="13" t="s">
        <v>8</v>
      </c>
      <c r="AY276" s="251" t="s">
        <v>156</v>
      </c>
    </row>
    <row r="277" s="13" customFormat="1">
      <c r="A277" s="13"/>
      <c r="B277" s="240"/>
      <c r="C277" s="241"/>
      <c r="D277" s="242" t="s">
        <v>167</v>
      </c>
      <c r="E277" s="241"/>
      <c r="F277" s="244" t="s">
        <v>656</v>
      </c>
      <c r="G277" s="241"/>
      <c r="H277" s="245">
        <v>308.38799999999998</v>
      </c>
      <c r="I277" s="246"/>
      <c r="J277" s="241"/>
      <c r="K277" s="241"/>
      <c r="L277" s="247"/>
      <c r="M277" s="248"/>
      <c r="N277" s="249"/>
      <c r="O277" s="249"/>
      <c r="P277" s="249"/>
      <c r="Q277" s="249"/>
      <c r="R277" s="249"/>
      <c r="S277" s="249"/>
      <c r="T277" s="25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1" t="s">
        <v>167</v>
      </c>
      <c r="AU277" s="251" t="s">
        <v>85</v>
      </c>
      <c r="AV277" s="13" t="s">
        <v>85</v>
      </c>
      <c r="AW277" s="13" t="s">
        <v>4</v>
      </c>
      <c r="AX277" s="13" t="s">
        <v>8</v>
      </c>
      <c r="AY277" s="251" t="s">
        <v>156</v>
      </c>
    </row>
    <row r="278" s="2" customFormat="1" ht="33" customHeight="1">
      <c r="A278" s="37"/>
      <c r="B278" s="38"/>
      <c r="C278" s="226" t="s">
        <v>657</v>
      </c>
      <c r="D278" s="226" t="s">
        <v>158</v>
      </c>
      <c r="E278" s="227" t="s">
        <v>658</v>
      </c>
      <c r="F278" s="228" t="s">
        <v>659</v>
      </c>
      <c r="G278" s="229" t="s">
        <v>161</v>
      </c>
      <c r="H278" s="230">
        <v>53.174999999999997</v>
      </c>
      <c r="I278" s="231"/>
      <c r="J278" s="232">
        <f>ROUND(I278*H278,0)</f>
        <v>0</v>
      </c>
      <c r="K278" s="233"/>
      <c r="L278" s="43"/>
      <c r="M278" s="234" t="s">
        <v>1</v>
      </c>
      <c r="N278" s="235" t="s">
        <v>42</v>
      </c>
      <c r="O278" s="90"/>
      <c r="P278" s="236">
        <f>O278*H278</f>
        <v>0</v>
      </c>
      <c r="Q278" s="236">
        <v>0.00012</v>
      </c>
      <c r="R278" s="236">
        <f>Q278*H278</f>
        <v>0.0063809999999999995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238</v>
      </c>
      <c r="AT278" s="238" t="s">
        <v>158</v>
      </c>
      <c r="AU278" s="238" t="s">
        <v>85</v>
      </c>
      <c r="AY278" s="16" t="s">
        <v>156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</v>
      </c>
      <c r="BK278" s="239">
        <f>ROUND(I278*H278,0)</f>
        <v>0</v>
      </c>
      <c r="BL278" s="16" t="s">
        <v>238</v>
      </c>
      <c r="BM278" s="238" t="s">
        <v>660</v>
      </c>
    </row>
    <row r="279" s="13" customFormat="1">
      <c r="A279" s="13"/>
      <c r="B279" s="240"/>
      <c r="C279" s="241"/>
      <c r="D279" s="242" t="s">
        <v>167</v>
      </c>
      <c r="E279" s="243" t="s">
        <v>1</v>
      </c>
      <c r="F279" s="244" t="s">
        <v>478</v>
      </c>
      <c r="G279" s="241"/>
      <c r="H279" s="245">
        <v>53.174999999999997</v>
      </c>
      <c r="I279" s="246"/>
      <c r="J279" s="241"/>
      <c r="K279" s="241"/>
      <c r="L279" s="247"/>
      <c r="M279" s="248"/>
      <c r="N279" s="249"/>
      <c r="O279" s="249"/>
      <c r="P279" s="249"/>
      <c r="Q279" s="249"/>
      <c r="R279" s="249"/>
      <c r="S279" s="249"/>
      <c r="T279" s="25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1" t="s">
        <v>167</v>
      </c>
      <c r="AU279" s="251" t="s">
        <v>85</v>
      </c>
      <c r="AV279" s="13" t="s">
        <v>85</v>
      </c>
      <c r="AW279" s="13" t="s">
        <v>32</v>
      </c>
      <c r="AX279" s="13" t="s">
        <v>77</v>
      </c>
      <c r="AY279" s="251" t="s">
        <v>156</v>
      </c>
    </row>
    <row r="280" s="2" customFormat="1" ht="16.5" customHeight="1">
      <c r="A280" s="37"/>
      <c r="B280" s="38"/>
      <c r="C280" s="255" t="s">
        <v>661</v>
      </c>
      <c r="D280" s="255" t="s">
        <v>356</v>
      </c>
      <c r="E280" s="256" t="s">
        <v>662</v>
      </c>
      <c r="F280" s="257" t="s">
        <v>663</v>
      </c>
      <c r="G280" s="258" t="s">
        <v>175</v>
      </c>
      <c r="H280" s="259">
        <v>6.7000000000000002</v>
      </c>
      <c r="I280" s="260"/>
      <c r="J280" s="261">
        <f>ROUND(I280*H280,0)</f>
        <v>0</v>
      </c>
      <c r="K280" s="262"/>
      <c r="L280" s="263"/>
      <c r="M280" s="264" t="s">
        <v>1</v>
      </c>
      <c r="N280" s="265" t="s">
        <v>42</v>
      </c>
      <c r="O280" s="90"/>
      <c r="P280" s="236">
        <f>O280*H280</f>
        <v>0</v>
      </c>
      <c r="Q280" s="236">
        <v>0.02</v>
      </c>
      <c r="R280" s="236">
        <f>Q280*H280</f>
        <v>0.13400000000000001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509</v>
      </c>
      <c r="AT280" s="238" t="s">
        <v>356</v>
      </c>
      <c r="AU280" s="238" t="s">
        <v>85</v>
      </c>
      <c r="AY280" s="16" t="s">
        <v>156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</v>
      </c>
      <c r="BK280" s="239">
        <f>ROUND(I280*H280,0)</f>
        <v>0</v>
      </c>
      <c r="BL280" s="16" t="s">
        <v>238</v>
      </c>
      <c r="BM280" s="238" t="s">
        <v>664</v>
      </c>
    </row>
    <row r="281" s="13" customFormat="1">
      <c r="A281" s="13"/>
      <c r="B281" s="240"/>
      <c r="C281" s="241"/>
      <c r="D281" s="242" t="s">
        <v>167</v>
      </c>
      <c r="E281" s="243" t="s">
        <v>1</v>
      </c>
      <c r="F281" s="244" t="s">
        <v>665</v>
      </c>
      <c r="G281" s="241"/>
      <c r="H281" s="245">
        <v>6.3810000000000002</v>
      </c>
      <c r="I281" s="246"/>
      <c r="J281" s="241"/>
      <c r="K281" s="241"/>
      <c r="L281" s="247"/>
      <c r="M281" s="248"/>
      <c r="N281" s="249"/>
      <c r="O281" s="249"/>
      <c r="P281" s="249"/>
      <c r="Q281" s="249"/>
      <c r="R281" s="249"/>
      <c r="S281" s="249"/>
      <c r="T281" s="25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1" t="s">
        <v>167</v>
      </c>
      <c r="AU281" s="251" t="s">
        <v>85</v>
      </c>
      <c r="AV281" s="13" t="s">
        <v>85</v>
      </c>
      <c r="AW281" s="13" t="s">
        <v>32</v>
      </c>
      <c r="AX281" s="13" t="s">
        <v>8</v>
      </c>
      <c r="AY281" s="251" t="s">
        <v>156</v>
      </c>
    </row>
    <row r="282" s="13" customFormat="1">
      <c r="A282" s="13"/>
      <c r="B282" s="240"/>
      <c r="C282" s="241"/>
      <c r="D282" s="242" t="s">
        <v>167</v>
      </c>
      <c r="E282" s="241"/>
      <c r="F282" s="244" t="s">
        <v>666</v>
      </c>
      <c r="G282" s="241"/>
      <c r="H282" s="245">
        <v>6.7000000000000002</v>
      </c>
      <c r="I282" s="246"/>
      <c r="J282" s="241"/>
      <c r="K282" s="241"/>
      <c r="L282" s="247"/>
      <c r="M282" s="248"/>
      <c r="N282" s="249"/>
      <c r="O282" s="249"/>
      <c r="P282" s="249"/>
      <c r="Q282" s="249"/>
      <c r="R282" s="249"/>
      <c r="S282" s="249"/>
      <c r="T282" s="25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1" t="s">
        <v>167</v>
      </c>
      <c r="AU282" s="251" t="s">
        <v>85</v>
      </c>
      <c r="AV282" s="13" t="s">
        <v>85</v>
      </c>
      <c r="AW282" s="13" t="s">
        <v>4</v>
      </c>
      <c r="AX282" s="13" t="s">
        <v>8</v>
      </c>
      <c r="AY282" s="251" t="s">
        <v>156</v>
      </c>
    </row>
    <row r="283" s="2" customFormat="1" ht="24.15" customHeight="1">
      <c r="A283" s="37"/>
      <c r="B283" s="38"/>
      <c r="C283" s="226" t="s">
        <v>667</v>
      </c>
      <c r="D283" s="226" t="s">
        <v>158</v>
      </c>
      <c r="E283" s="227" t="s">
        <v>668</v>
      </c>
      <c r="F283" s="228" t="s">
        <v>669</v>
      </c>
      <c r="G283" s="229" t="s">
        <v>197</v>
      </c>
      <c r="H283" s="230">
        <v>0.94699999999999995</v>
      </c>
      <c r="I283" s="231"/>
      <c r="J283" s="232">
        <f>ROUND(I283*H283,0)</f>
        <v>0</v>
      </c>
      <c r="K283" s="233"/>
      <c r="L283" s="43"/>
      <c r="M283" s="234" t="s">
        <v>1</v>
      </c>
      <c r="N283" s="235" t="s">
        <v>42</v>
      </c>
      <c r="O283" s="90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8" t="s">
        <v>238</v>
      </c>
      <c r="AT283" s="238" t="s">
        <v>158</v>
      </c>
      <c r="AU283" s="238" t="s">
        <v>85</v>
      </c>
      <c r="AY283" s="16" t="s">
        <v>156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6" t="s">
        <v>8</v>
      </c>
      <c r="BK283" s="239">
        <f>ROUND(I283*H283,0)</f>
        <v>0</v>
      </c>
      <c r="BL283" s="16" t="s">
        <v>238</v>
      </c>
      <c r="BM283" s="238" t="s">
        <v>670</v>
      </c>
    </row>
    <row r="284" s="12" customFormat="1" ht="22.8" customHeight="1">
      <c r="A284" s="12"/>
      <c r="B284" s="210"/>
      <c r="C284" s="211"/>
      <c r="D284" s="212" t="s">
        <v>76</v>
      </c>
      <c r="E284" s="224" t="s">
        <v>281</v>
      </c>
      <c r="F284" s="224" t="s">
        <v>282</v>
      </c>
      <c r="G284" s="211"/>
      <c r="H284" s="211"/>
      <c r="I284" s="214"/>
      <c r="J284" s="225">
        <f>BK284</f>
        <v>0</v>
      </c>
      <c r="K284" s="211"/>
      <c r="L284" s="216"/>
      <c r="M284" s="217"/>
      <c r="N284" s="218"/>
      <c r="O284" s="218"/>
      <c r="P284" s="219">
        <f>SUM(P285:P292)</f>
        <v>0</v>
      </c>
      <c r="Q284" s="218"/>
      <c r="R284" s="219">
        <f>SUM(R285:R292)</f>
        <v>0.47059849999999998</v>
      </c>
      <c r="S284" s="218"/>
      <c r="T284" s="220">
        <f>SUM(T285:T292)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1" t="s">
        <v>85</v>
      </c>
      <c r="AT284" s="222" t="s">
        <v>76</v>
      </c>
      <c r="AU284" s="222" t="s">
        <v>8</v>
      </c>
      <c r="AY284" s="221" t="s">
        <v>156</v>
      </c>
      <c r="BK284" s="223">
        <f>SUM(BK285:BK292)</f>
        <v>0</v>
      </c>
    </row>
    <row r="285" s="2" customFormat="1" ht="24.15" customHeight="1">
      <c r="A285" s="37"/>
      <c r="B285" s="38"/>
      <c r="C285" s="226" t="s">
        <v>671</v>
      </c>
      <c r="D285" s="226" t="s">
        <v>158</v>
      </c>
      <c r="E285" s="227" t="s">
        <v>672</v>
      </c>
      <c r="F285" s="228" t="s">
        <v>673</v>
      </c>
      <c r="G285" s="229" t="s">
        <v>286</v>
      </c>
      <c r="H285" s="230">
        <v>81.75</v>
      </c>
      <c r="I285" s="231"/>
      <c r="J285" s="232">
        <f>ROUND(I285*H285,0)</f>
        <v>0</v>
      </c>
      <c r="K285" s="233"/>
      <c r="L285" s="43"/>
      <c r="M285" s="234" t="s">
        <v>1</v>
      </c>
      <c r="N285" s="235" t="s">
        <v>42</v>
      </c>
      <c r="O285" s="90"/>
      <c r="P285" s="236">
        <f>O285*H285</f>
        <v>0</v>
      </c>
      <c r="Q285" s="236">
        <v>0.00172</v>
      </c>
      <c r="R285" s="236">
        <f>Q285*H285</f>
        <v>0.14060999999999999</v>
      </c>
      <c r="S285" s="236">
        <v>0</v>
      </c>
      <c r="T285" s="23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8" t="s">
        <v>238</v>
      </c>
      <c r="AT285" s="238" t="s">
        <v>158</v>
      </c>
      <c r="AU285" s="238" t="s">
        <v>85</v>
      </c>
      <c r="AY285" s="16" t="s">
        <v>156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6" t="s">
        <v>8</v>
      </c>
      <c r="BK285" s="239">
        <f>ROUND(I285*H285,0)</f>
        <v>0</v>
      </c>
      <c r="BL285" s="16" t="s">
        <v>238</v>
      </c>
      <c r="BM285" s="238" t="s">
        <v>674</v>
      </c>
    </row>
    <row r="286" s="13" customFormat="1">
      <c r="A286" s="13"/>
      <c r="B286" s="240"/>
      <c r="C286" s="241"/>
      <c r="D286" s="242" t="s">
        <v>167</v>
      </c>
      <c r="E286" s="243" t="s">
        <v>1</v>
      </c>
      <c r="F286" s="244" t="s">
        <v>675</v>
      </c>
      <c r="G286" s="241"/>
      <c r="H286" s="245">
        <v>81.75</v>
      </c>
      <c r="I286" s="246"/>
      <c r="J286" s="241"/>
      <c r="K286" s="241"/>
      <c r="L286" s="247"/>
      <c r="M286" s="248"/>
      <c r="N286" s="249"/>
      <c r="O286" s="249"/>
      <c r="P286" s="249"/>
      <c r="Q286" s="249"/>
      <c r="R286" s="249"/>
      <c r="S286" s="249"/>
      <c r="T286" s="25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1" t="s">
        <v>167</v>
      </c>
      <c r="AU286" s="251" t="s">
        <v>85</v>
      </c>
      <c r="AV286" s="13" t="s">
        <v>85</v>
      </c>
      <c r="AW286" s="13" t="s">
        <v>32</v>
      </c>
      <c r="AX286" s="13" t="s">
        <v>77</v>
      </c>
      <c r="AY286" s="251" t="s">
        <v>156</v>
      </c>
    </row>
    <row r="287" s="2" customFormat="1" ht="24.15" customHeight="1">
      <c r="A287" s="37"/>
      <c r="B287" s="38"/>
      <c r="C287" s="226" t="s">
        <v>676</v>
      </c>
      <c r="D287" s="226" t="s">
        <v>158</v>
      </c>
      <c r="E287" s="227" t="s">
        <v>677</v>
      </c>
      <c r="F287" s="228" t="s">
        <v>678</v>
      </c>
      <c r="G287" s="229" t="s">
        <v>286</v>
      </c>
      <c r="H287" s="230">
        <v>81.75</v>
      </c>
      <c r="I287" s="231"/>
      <c r="J287" s="232">
        <f>ROUND(I287*H287,0)</f>
        <v>0</v>
      </c>
      <c r="K287" s="233"/>
      <c r="L287" s="43"/>
      <c r="M287" s="234" t="s">
        <v>1</v>
      </c>
      <c r="N287" s="235" t="s">
        <v>42</v>
      </c>
      <c r="O287" s="90"/>
      <c r="P287" s="236">
        <f>O287*H287</f>
        <v>0</v>
      </c>
      <c r="Q287" s="236">
        <v>0.0029099999999999998</v>
      </c>
      <c r="R287" s="236">
        <f>Q287*H287</f>
        <v>0.23789249999999998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238</v>
      </c>
      <c r="AT287" s="238" t="s">
        <v>158</v>
      </c>
      <c r="AU287" s="238" t="s">
        <v>85</v>
      </c>
      <c r="AY287" s="16" t="s">
        <v>156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</v>
      </c>
      <c r="BK287" s="239">
        <f>ROUND(I287*H287,0)</f>
        <v>0</v>
      </c>
      <c r="BL287" s="16" t="s">
        <v>238</v>
      </c>
      <c r="BM287" s="238" t="s">
        <v>679</v>
      </c>
    </row>
    <row r="288" s="2" customFormat="1" ht="24.15" customHeight="1">
      <c r="A288" s="37"/>
      <c r="B288" s="38"/>
      <c r="C288" s="226" t="s">
        <v>680</v>
      </c>
      <c r="D288" s="226" t="s">
        <v>158</v>
      </c>
      <c r="E288" s="227" t="s">
        <v>681</v>
      </c>
      <c r="F288" s="228" t="s">
        <v>682</v>
      </c>
      <c r="G288" s="229" t="s">
        <v>286</v>
      </c>
      <c r="H288" s="230">
        <v>35.799999999999997</v>
      </c>
      <c r="I288" s="231"/>
      <c r="J288" s="232">
        <f>ROUND(I288*H288,0)</f>
        <v>0</v>
      </c>
      <c r="K288" s="233"/>
      <c r="L288" s="43"/>
      <c r="M288" s="234" t="s">
        <v>1</v>
      </c>
      <c r="N288" s="235" t="s">
        <v>42</v>
      </c>
      <c r="O288" s="90"/>
      <c r="P288" s="236">
        <f>O288*H288</f>
        <v>0</v>
      </c>
      <c r="Q288" s="236">
        <v>0.0016199999999999999</v>
      </c>
      <c r="R288" s="236">
        <f>Q288*H288</f>
        <v>0.057995999999999992</v>
      </c>
      <c r="S288" s="236">
        <v>0</v>
      </c>
      <c r="T288" s="23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8" t="s">
        <v>238</v>
      </c>
      <c r="AT288" s="238" t="s">
        <v>158</v>
      </c>
      <c r="AU288" s="238" t="s">
        <v>85</v>
      </c>
      <c r="AY288" s="16" t="s">
        <v>156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6" t="s">
        <v>8</v>
      </c>
      <c r="BK288" s="239">
        <f>ROUND(I288*H288,0)</f>
        <v>0</v>
      </c>
      <c r="BL288" s="16" t="s">
        <v>238</v>
      </c>
      <c r="BM288" s="238" t="s">
        <v>683</v>
      </c>
    </row>
    <row r="289" s="2" customFormat="1" ht="24.15" customHeight="1">
      <c r="A289" s="37"/>
      <c r="B289" s="38"/>
      <c r="C289" s="226" t="s">
        <v>684</v>
      </c>
      <c r="D289" s="226" t="s">
        <v>158</v>
      </c>
      <c r="E289" s="227" t="s">
        <v>685</v>
      </c>
      <c r="F289" s="228" t="s">
        <v>686</v>
      </c>
      <c r="G289" s="229" t="s">
        <v>372</v>
      </c>
      <c r="H289" s="230">
        <v>2</v>
      </c>
      <c r="I289" s="231"/>
      <c r="J289" s="232">
        <f>ROUND(I289*H289,0)</f>
        <v>0</v>
      </c>
      <c r="K289" s="233"/>
      <c r="L289" s="43"/>
      <c r="M289" s="234" t="s">
        <v>1</v>
      </c>
      <c r="N289" s="235" t="s">
        <v>42</v>
      </c>
      <c r="O289" s="90"/>
      <c r="P289" s="236">
        <f>O289*H289</f>
        <v>0</v>
      </c>
      <c r="Q289" s="236">
        <v>0.00025000000000000001</v>
      </c>
      <c r="R289" s="236">
        <f>Q289*H289</f>
        <v>0.00050000000000000001</v>
      </c>
      <c r="S289" s="236">
        <v>0</v>
      </c>
      <c r="T289" s="23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8" t="s">
        <v>238</v>
      </c>
      <c r="AT289" s="238" t="s">
        <v>158</v>
      </c>
      <c r="AU289" s="238" t="s">
        <v>85</v>
      </c>
      <c r="AY289" s="16" t="s">
        <v>156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6" t="s">
        <v>8</v>
      </c>
      <c r="BK289" s="239">
        <f>ROUND(I289*H289,0)</f>
        <v>0</v>
      </c>
      <c r="BL289" s="16" t="s">
        <v>238</v>
      </c>
      <c r="BM289" s="238" t="s">
        <v>687</v>
      </c>
    </row>
    <row r="290" s="2" customFormat="1" ht="24.15" customHeight="1">
      <c r="A290" s="37"/>
      <c r="B290" s="38"/>
      <c r="C290" s="226" t="s">
        <v>688</v>
      </c>
      <c r="D290" s="226" t="s">
        <v>158</v>
      </c>
      <c r="E290" s="227" t="s">
        <v>689</v>
      </c>
      <c r="F290" s="228" t="s">
        <v>690</v>
      </c>
      <c r="G290" s="229" t="s">
        <v>286</v>
      </c>
      <c r="H290" s="230">
        <v>16</v>
      </c>
      <c r="I290" s="231"/>
      <c r="J290" s="232">
        <f>ROUND(I290*H290,0)</f>
        <v>0</v>
      </c>
      <c r="K290" s="233"/>
      <c r="L290" s="43"/>
      <c r="M290" s="234" t="s">
        <v>1</v>
      </c>
      <c r="N290" s="235" t="s">
        <v>42</v>
      </c>
      <c r="O290" s="90"/>
      <c r="P290" s="236">
        <f>O290*H290</f>
        <v>0</v>
      </c>
      <c r="Q290" s="236">
        <v>0.0020999999999999999</v>
      </c>
      <c r="R290" s="236">
        <f>Q290*H290</f>
        <v>0.033599999999999998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238</v>
      </c>
      <c r="AT290" s="238" t="s">
        <v>158</v>
      </c>
      <c r="AU290" s="238" t="s">
        <v>85</v>
      </c>
      <c r="AY290" s="16" t="s">
        <v>156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</v>
      </c>
      <c r="BK290" s="239">
        <f>ROUND(I290*H290,0)</f>
        <v>0</v>
      </c>
      <c r="BL290" s="16" t="s">
        <v>238</v>
      </c>
      <c r="BM290" s="238" t="s">
        <v>691</v>
      </c>
    </row>
    <row r="291" s="13" customFormat="1">
      <c r="A291" s="13"/>
      <c r="B291" s="240"/>
      <c r="C291" s="241"/>
      <c r="D291" s="242" t="s">
        <v>167</v>
      </c>
      <c r="E291" s="243" t="s">
        <v>1</v>
      </c>
      <c r="F291" s="244" t="s">
        <v>692</v>
      </c>
      <c r="G291" s="241"/>
      <c r="H291" s="245">
        <v>16</v>
      </c>
      <c r="I291" s="246"/>
      <c r="J291" s="241"/>
      <c r="K291" s="241"/>
      <c r="L291" s="247"/>
      <c r="M291" s="248"/>
      <c r="N291" s="249"/>
      <c r="O291" s="249"/>
      <c r="P291" s="249"/>
      <c r="Q291" s="249"/>
      <c r="R291" s="249"/>
      <c r="S291" s="249"/>
      <c r="T291" s="25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1" t="s">
        <v>167</v>
      </c>
      <c r="AU291" s="251" t="s">
        <v>85</v>
      </c>
      <c r="AV291" s="13" t="s">
        <v>85</v>
      </c>
      <c r="AW291" s="13" t="s">
        <v>32</v>
      </c>
      <c r="AX291" s="13" t="s">
        <v>77</v>
      </c>
      <c r="AY291" s="251" t="s">
        <v>156</v>
      </c>
    </row>
    <row r="292" s="2" customFormat="1" ht="24.15" customHeight="1">
      <c r="A292" s="37"/>
      <c r="B292" s="38"/>
      <c r="C292" s="226" t="s">
        <v>693</v>
      </c>
      <c r="D292" s="226" t="s">
        <v>158</v>
      </c>
      <c r="E292" s="227" t="s">
        <v>694</v>
      </c>
      <c r="F292" s="228" t="s">
        <v>695</v>
      </c>
      <c r="G292" s="229" t="s">
        <v>197</v>
      </c>
      <c r="H292" s="230">
        <v>0.47099999999999997</v>
      </c>
      <c r="I292" s="231"/>
      <c r="J292" s="232">
        <f>ROUND(I292*H292,0)</f>
        <v>0</v>
      </c>
      <c r="K292" s="233"/>
      <c r="L292" s="43"/>
      <c r="M292" s="234" t="s">
        <v>1</v>
      </c>
      <c r="N292" s="235" t="s">
        <v>42</v>
      </c>
      <c r="O292" s="90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8" t="s">
        <v>238</v>
      </c>
      <c r="AT292" s="238" t="s">
        <v>158</v>
      </c>
      <c r="AU292" s="238" t="s">
        <v>85</v>
      </c>
      <c r="AY292" s="16" t="s">
        <v>156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6" t="s">
        <v>8</v>
      </c>
      <c r="BK292" s="239">
        <f>ROUND(I292*H292,0)</f>
        <v>0</v>
      </c>
      <c r="BL292" s="16" t="s">
        <v>238</v>
      </c>
      <c r="BM292" s="238" t="s">
        <v>696</v>
      </c>
    </row>
    <row r="293" s="12" customFormat="1" ht="22.8" customHeight="1">
      <c r="A293" s="12"/>
      <c r="B293" s="210"/>
      <c r="C293" s="211"/>
      <c r="D293" s="212" t="s">
        <v>76</v>
      </c>
      <c r="E293" s="224" t="s">
        <v>697</v>
      </c>
      <c r="F293" s="224" t="s">
        <v>698</v>
      </c>
      <c r="G293" s="211"/>
      <c r="H293" s="211"/>
      <c r="I293" s="214"/>
      <c r="J293" s="225">
        <f>BK293</f>
        <v>0</v>
      </c>
      <c r="K293" s="211"/>
      <c r="L293" s="216"/>
      <c r="M293" s="217"/>
      <c r="N293" s="218"/>
      <c r="O293" s="218"/>
      <c r="P293" s="219">
        <f>SUM(P294:P298)</f>
        <v>0</v>
      </c>
      <c r="Q293" s="218"/>
      <c r="R293" s="219">
        <f>SUM(R294:R298)</f>
        <v>0</v>
      </c>
      <c r="S293" s="218"/>
      <c r="T293" s="220">
        <f>SUM(T294:T298)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1" t="s">
        <v>85</v>
      </c>
      <c r="AT293" s="222" t="s">
        <v>76</v>
      </c>
      <c r="AU293" s="222" t="s">
        <v>8</v>
      </c>
      <c r="AY293" s="221" t="s">
        <v>156</v>
      </c>
      <c r="BK293" s="223">
        <f>SUM(BK294:BK298)</f>
        <v>0</v>
      </c>
    </row>
    <row r="294" s="2" customFormat="1" ht="37.8" customHeight="1">
      <c r="A294" s="37"/>
      <c r="B294" s="38"/>
      <c r="C294" s="226" t="s">
        <v>699</v>
      </c>
      <c r="D294" s="226" t="s">
        <v>158</v>
      </c>
      <c r="E294" s="227" t="s">
        <v>700</v>
      </c>
      <c r="F294" s="228" t="s">
        <v>701</v>
      </c>
      <c r="G294" s="229" t="s">
        <v>161</v>
      </c>
      <c r="H294" s="230">
        <v>8.0749999999999993</v>
      </c>
      <c r="I294" s="231"/>
      <c r="J294" s="232">
        <f>ROUND(I294*H294,0)</f>
        <v>0</v>
      </c>
      <c r="K294" s="233"/>
      <c r="L294" s="43"/>
      <c r="M294" s="234" t="s">
        <v>1</v>
      </c>
      <c r="N294" s="235" t="s">
        <v>42</v>
      </c>
      <c r="O294" s="90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8" t="s">
        <v>238</v>
      </c>
      <c r="AT294" s="238" t="s">
        <v>158</v>
      </c>
      <c r="AU294" s="238" t="s">
        <v>85</v>
      </c>
      <c r="AY294" s="16" t="s">
        <v>156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6" t="s">
        <v>8</v>
      </c>
      <c r="BK294" s="239">
        <f>ROUND(I294*H294,0)</f>
        <v>0</v>
      </c>
      <c r="BL294" s="16" t="s">
        <v>238</v>
      </c>
      <c r="BM294" s="238" t="s">
        <v>702</v>
      </c>
    </row>
    <row r="295" s="13" customFormat="1">
      <c r="A295" s="13"/>
      <c r="B295" s="240"/>
      <c r="C295" s="241"/>
      <c r="D295" s="242" t="s">
        <v>167</v>
      </c>
      <c r="E295" s="243" t="s">
        <v>1</v>
      </c>
      <c r="F295" s="244" t="s">
        <v>703</v>
      </c>
      <c r="G295" s="241"/>
      <c r="H295" s="245">
        <v>8.0749999999999993</v>
      </c>
      <c r="I295" s="246"/>
      <c r="J295" s="241"/>
      <c r="K295" s="241"/>
      <c r="L295" s="247"/>
      <c r="M295" s="248"/>
      <c r="N295" s="249"/>
      <c r="O295" s="249"/>
      <c r="P295" s="249"/>
      <c r="Q295" s="249"/>
      <c r="R295" s="249"/>
      <c r="S295" s="249"/>
      <c r="T295" s="25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1" t="s">
        <v>167</v>
      </c>
      <c r="AU295" s="251" t="s">
        <v>85</v>
      </c>
      <c r="AV295" s="13" t="s">
        <v>85</v>
      </c>
      <c r="AW295" s="13" t="s">
        <v>32</v>
      </c>
      <c r="AX295" s="13" t="s">
        <v>77</v>
      </c>
      <c r="AY295" s="251" t="s">
        <v>156</v>
      </c>
    </row>
    <row r="296" s="2" customFormat="1" ht="24.15" customHeight="1">
      <c r="A296" s="37"/>
      <c r="B296" s="38"/>
      <c r="C296" s="226" t="s">
        <v>704</v>
      </c>
      <c r="D296" s="226" t="s">
        <v>158</v>
      </c>
      <c r="E296" s="227" t="s">
        <v>705</v>
      </c>
      <c r="F296" s="228" t="s">
        <v>706</v>
      </c>
      <c r="G296" s="229" t="s">
        <v>638</v>
      </c>
      <c r="H296" s="230">
        <v>4</v>
      </c>
      <c r="I296" s="231"/>
      <c r="J296" s="232">
        <f>ROUND(I296*H296,0)</f>
        <v>0</v>
      </c>
      <c r="K296" s="233"/>
      <c r="L296" s="43"/>
      <c r="M296" s="234" t="s">
        <v>1</v>
      </c>
      <c r="N296" s="235" t="s">
        <v>42</v>
      </c>
      <c r="O296" s="90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8" t="s">
        <v>238</v>
      </c>
      <c r="AT296" s="238" t="s">
        <v>158</v>
      </c>
      <c r="AU296" s="238" t="s">
        <v>85</v>
      </c>
      <c r="AY296" s="16" t="s">
        <v>156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6" t="s">
        <v>8</v>
      </c>
      <c r="BK296" s="239">
        <f>ROUND(I296*H296,0)</f>
        <v>0</v>
      </c>
      <c r="BL296" s="16" t="s">
        <v>238</v>
      </c>
      <c r="BM296" s="238" t="s">
        <v>707</v>
      </c>
    </row>
    <row r="297" s="2" customFormat="1" ht="24.15" customHeight="1">
      <c r="A297" s="37"/>
      <c r="B297" s="38"/>
      <c r="C297" s="226" t="s">
        <v>708</v>
      </c>
      <c r="D297" s="226" t="s">
        <v>158</v>
      </c>
      <c r="E297" s="227" t="s">
        <v>709</v>
      </c>
      <c r="F297" s="228" t="s">
        <v>710</v>
      </c>
      <c r="G297" s="229" t="s">
        <v>638</v>
      </c>
      <c r="H297" s="230">
        <v>2</v>
      </c>
      <c r="I297" s="231"/>
      <c r="J297" s="232">
        <f>ROUND(I297*H297,0)</f>
        <v>0</v>
      </c>
      <c r="K297" s="233"/>
      <c r="L297" s="43"/>
      <c r="M297" s="234" t="s">
        <v>1</v>
      </c>
      <c r="N297" s="235" t="s">
        <v>42</v>
      </c>
      <c r="O297" s="90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8" t="s">
        <v>238</v>
      </c>
      <c r="AT297" s="238" t="s">
        <v>158</v>
      </c>
      <c r="AU297" s="238" t="s">
        <v>85</v>
      </c>
      <c r="AY297" s="16" t="s">
        <v>156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6" t="s">
        <v>8</v>
      </c>
      <c r="BK297" s="239">
        <f>ROUND(I297*H297,0)</f>
        <v>0</v>
      </c>
      <c r="BL297" s="16" t="s">
        <v>238</v>
      </c>
      <c r="BM297" s="238" t="s">
        <v>711</v>
      </c>
    </row>
    <row r="298" s="2" customFormat="1" ht="24.15" customHeight="1">
      <c r="A298" s="37"/>
      <c r="B298" s="38"/>
      <c r="C298" s="226" t="s">
        <v>712</v>
      </c>
      <c r="D298" s="226" t="s">
        <v>158</v>
      </c>
      <c r="E298" s="227" t="s">
        <v>713</v>
      </c>
      <c r="F298" s="228" t="s">
        <v>714</v>
      </c>
      <c r="G298" s="229" t="s">
        <v>715</v>
      </c>
      <c r="H298" s="281"/>
      <c r="I298" s="231"/>
      <c r="J298" s="232">
        <f>ROUND(I298*H298,0)</f>
        <v>0</v>
      </c>
      <c r="K298" s="233"/>
      <c r="L298" s="43"/>
      <c r="M298" s="266" t="s">
        <v>1</v>
      </c>
      <c r="N298" s="267" t="s">
        <v>42</v>
      </c>
      <c r="O298" s="268"/>
      <c r="P298" s="269">
        <f>O298*H298</f>
        <v>0</v>
      </c>
      <c r="Q298" s="269">
        <v>0</v>
      </c>
      <c r="R298" s="269">
        <f>Q298*H298</f>
        <v>0</v>
      </c>
      <c r="S298" s="269">
        <v>0</v>
      </c>
      <c r="T298" s="270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8" t="s">
        <v>238</v>
      </c>
      <c r="AT298" s="238" t="s">
        <v>158</v>
      </c>
      <c r="AU298" s="238" t="s">
        <v>85</v>
      </c>
      <c r="AY298" s="16" t="s">
        <v>156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6" t="s">
        <v>8</v>
      </c>
      <c r="BK298" s="239">
        <f>ROUND(I298*H298,0)</f>
        <v>0</v>
      </c>
      <c r="BL298" s="16" t="s">
        <v>238</v>
      </c>
      <c r="BM298" s="238" t="s">
        <v>716</v>
      </c>
    </row>
    <row r="299" s="2" customFormat="1" ht="6.96" customHeight="1">
      <c r="A299" s="37"/>
      <c r="B299" s="65"/>
      <c r="C299" s="66"/>
      <c r="D299" s="66"/>
      <c r="E299" s="66"/>
      <c r="F299" s="66"/>
      <c r="G299" s="66"/>
      <c r="H299" s="66"/>
      <c r="I299" s="66"/>
      <c r="J299" s="66"/>
      <c r="K299" s="66"/>
      <c r="L299" s="43"/>
      <c r="M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</row>
  </sheetData>
  <sheetProtection sheet="1" autoFilter="0" formatColumns="0" formatRows="0" objects="1" scenarios="1" spinCount="100000" saltValue="gxeKO1xuBgf5LxN1vt54s8eFsNt3N5md2bPfGG3fTZVKbzAHcz07qY39k2rptqafvthj0yt+9AQtMtKjTICfkg==" hashValue="uFakt95F695mJfq1SQ0wGuQAXmYRfpdWr/PjvK9n9SdrevJuCVz14DnFTmFT7Ym7tct98sgJOxfBbi2UxREYmA==" algorithmName="SHA-512" password="F695"/>
  <autoFilter ref="C132:K29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124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Hala na posypovou sůl na p.č.st. 6375, k.ú. Klatovy</v>
      </c>
      <c r="F7" s="149"/>
      <c r="G7" s="149"/>
      <c r="H7" s="149"/>
      <c r="L7" s="19"/>
    </row>
    <row r="8" s="1" customFormat="1" ht="12" customHeight="1">
      <c r="B8" s="19"/>
      <c r="D8" s="149" t="s">
        <v>125</v>
      </c>
      <c r="L8" s="19"/>
    </row>
    <row r="9" s="2" customFormat="1" ht="16.5" customHeight="1">
      <c r="A9" s="37"/>
      <c r="B9" s="43"/>
      <c r="C9" s="37"/>
      <c r="D9" s="37"/>
      <c r="E9" s="150" t="s">
        <v>342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717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5. 6. 2024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33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ROUND(J133,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ROUND((SUM(BE133:BE301)),  0)</f>
        <v>0</v>
      </c>
      <c r="G35" s="37"/>
      <c r="H35" s="37"/>
      <c r="I35" s="163">
        <v>0.20999999999999999</v>
      </c>
      <c r="J35" s="162">
        <f>ROUND(((SUM(BE133:BE301))*I35),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ROUND((SUM(BF133:BF301)),  0)</f>
        <v>0</v>
      </c>
      <c r="G36" s="37"/>
      <c r="H36" s="37"/>
      <c r="I36" s="163">
        <v>0.12</v>
      </c>
      <c r="J36" s="162">
        <f>ROUND(((SUM(BF133:BF301))*I36),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ROUND((SUM(BG133:BG301)),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ROUND((SUM(BH133:BH301)),  0)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ROUND((SUM(BI133:BI301)),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Hala na posypovou sůl na p.č.st. 6375, k.ú. 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342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O-023 - Hala - stavební část - II.etapa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Klatovy</v>
      </c>
      <c r="G91" s="39"/>
      <c r="H91" s="39"/>
      <c r="I91" s="31" t="s">
        <v>23</v>
      </c>
      <c r="J91" s="78" t="str">
        <f>IF(J14="","",J14)</f>
        <v>5. 6. 2024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SÚS Plzeňského kraje, p.o., Plzeň</v>
      </c>
      <c r="G93" s="39"/>
      <c r="H93" s="39"/>
      <c r="I93" s="31" t="s">
        <v>31</v>
      </c>
      <c r="J93" s="35" t="str">
        <f>E23</f>
        <v>Ing. Martin Liška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Pavel Hrba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J133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134</v>
      </c>
      <c r="E99" s="190"/>
      <c r="F99" s="190"/>
      <c r="G99" s="190"/>
      <c r="H99" s="190"/>
      <c r="I99" s="190"/>
      <c r="J99" s="191">
        <f>J134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135</v>
      </c>
      <c r="E100" s="195"/>
      <c r="F100" s="195"/>
      <c r="G100" s="195"/>
      <c r="H100" s="195"/>
      <c r="I100" s="195"/>
      <c r="J100" s="196">
        <f>J135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344</v>
      </c>
      <c r="E101" s="195"/>
      <c r="F101" s="195"/>
      <c r="G101" s="195"/>
      <c r="H101" s="195"/>
      <c r="I101" s="195"/>
      <c r="J101" s="196">
        <f>J155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391</v>
      </c>
      <c r="E102" s="195"/>
      <c r="F102" s="195"/>
      <c r="G102" s="195"/>
      <c r="H102" s="195"/>
      <c r="I102" s="195"/>
      <c r="J102" s="196">
        <f>J165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392</v>
      </c>
      <c r="E103" s="195"/>
      <c r="F103" s="195"/>
      <c r="G103" s="195"/>
      <c r="H103" s="195"/>
      <c r="I103" s="195"/>
      <c r="J103" s="196">
        <f>J168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136</v>
      </c>
      <c r="E104" s="195"/>
      <c r="F104" s="195"/>
      <c r="G104" s="195"/>
      <c r="H104" s="195"/>
      <c r="I104" s="195"/>
      <c r="J104" s="196">
        <f>J192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346</v>
      </c>
      <c r="E105" s="195"/>
      <c r="F105" s="195"/>
      <c r="G105" s="195"/>
      <c r="H105" s="195"/>
      <c r="I105" s="195"/>
      <c r="J105" s="196">
        <f>J194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138</v>
      </c>
      <c r="E106" s="190"/>
      <c r="F106" s="190"/>
      <c r="G106" s="190"/>
      <c r="H106" s="190"/>
      <c r="I106" s="190"/>
      <c r="J106" s="191">
        <f>J196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139</v>
      </c>
      <c r="E107" s="195"/>
      <c r="F107" s="195"/>
      <c r="G107" s="195"/>
      <c r="H107" s="195"/>
      <c r="I107" s="195"/>
      <c r="J107" s="196">
        <f>J197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393</v>
      </c>
      <c r="E108" s="195"/>
      <c r="F108" s="195"/>
      <c r="G108" s="195"/>
      <c r="H108" s="195"/>
      <c r="I108" s="195"/>
      <c r="J108" s="196">
        <f>J223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3"/>
      <c r="C109" s="132"/>
      <c r="D109" s="194" t="s">
        <v>394</v>
      </c>
      <c r="E109" s="195"/>
      <c r="F109" s="195"/>
      <c r="G109" s="195"/>
      <c r="H109" s="195"/>
      <c r="I109" s="195"/>
      <c r="J109" s="196">
        <f>J272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32"/>
      <c r="D110" s="194" t="s">
        <v>140</v>
      </c>
      <c r="E110" s="195"/>
      <c r="F110" s="195"/>
      <c r="G110" s="195"/>
      <c r="H110" s="195"/>
      <c r="I110" s="195"/>
      <c r="J110" s="196">
        <f>J284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32"/>
      <c r="D111" s="194" t="s">
        <v>395</v>
      </c>
      <c r="E111" s="195"/>
      <c r="F111" s="195"/>
      <c r="G111" s="195"/>
      <c r="H111" s="195"/>
      <c r="I111" s="195"/>
      <c r="J111" s="196">
        <f>J294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141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17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182" t="str">
        <f>E7</f>
        <v>Hala na posypovou sůl na p.č.st. 6375, k.ú. Klatovy</v>
      </c>
      <c r="F121" s="31"/>
      <c r="G121" s="31"/>
      <c r="H121" s="31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" customFormat="1" ht="12" customHeight="1">
      <c r="B122" s="20"/>
      <c r="C122" s="31" t="s">
        <v>125</v>
      </c>
      <c r="D122" s="21"/>
      <c r="E122" s="21"/>
      <c r="F122" s="21"/>
      <c r="G122" s="21"/>
      <c r="H122" s="21"/>
      <c r="I122" s="21"/>
      <c r="J122" s="21"/>
      <c r="K122" s="21"/>
      <c r="L122" s="19"/>
    </row>
    <row r="123" s="2" customFormat="1" ht="16.5" customHeight="1">
      <c r="A123" s="37"/>
      <c r="B123" s="38"/>
      <c r="C123" s="39"/>
      <c r="D123" s="39"/>
      <c r="E123" s="182" t="s">
        <v>342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127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75" t="str">
        <f>E11</f>
        <v>O-023 - Hala - stavební část - II.etapa</v>
      </c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21</v>
      </c>
      <c r="D127" s="39"/>
      <c r="E127" s="39"/>
      <c r="F127" s="26" t="str">
        <f>F14</f>
        <v>Klatovy</v>
      </c>
      <c r="G127" s="39"/>
      <c r="H127" s="39"/>
      <c r="I127" s="31" t="s">
        <v>23</v>
      </c>
      <c r="J127" s="78" t="str">
        <f>IF(J14="","",J14)</f>
        <v>5. 6. 2024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25</v>
      </c>
      <c r="D129" s="39"/>
      <c r="E129" s="39"/>
      <c r="F129" s="26" t="str">
        <f>E17</f>
        <v>SÚS Plzeňského kraje, p.o., Plzeň</v>
      </c>
      <c r="G129" s="39"/>
      <c r="H129" s="39"/>
      <c r="I129" s="31" t="s">
        <v>31</v>
      </c>
      <c r="J129" s="35" t="str">
        <f>E23</f>
        <v>Ing. Martin Liška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29</v>
      </c>
      <c r="D130" s="39"/>
      <c r="E130" s="39"/>
      <c r="F130" s="26" t="str">
        <f>IF(E20="","",E20)</f>
        <v>Vyplň údaj</v>
      </c>
      <c r="G130" s="39"/>
      <c r="H130" s="39"/>
      <c r="I130" s="31" t="s">
        <v>34</v>
      </c>
      <c r="J130" s="35" t="str">
        <f>E26</f>
        <v>Pavel Hrba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0.32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1" customFormat="1" ht="29.28" customHeight="1">
      <c r="A132" s="198"/>
      <c r="B132" s="199"/>
      <c r="C132" s="200" t="s">
        <v>142</v>
      </c>
      <c r="D132" s="201" t="s">
        <v>62</v>
      </c>
      <c r="E132" s="201" t="s">
        <v>58</v>
      </c>
      <c r="F132" s="201" t="s">
        <v>59</v>
      </c>
      <c r="G132" s="201" t="s">
        <v>143</v>
      </c>
      <c r="H132" s="201" t="s">
        <v>144</v>
      </c>
      <c r="I132" s="201" t="s">
        <v>145</v>
      </c>
      <c r="J132" s="202" t="s">
        <v>131</v>
      </c>
      <c r="K132" s="203" t="s">
        <v>146</v>
      </c>
      <c r="L132" s="204"/>
      <c r="M132" s="99" t="s">
        <v>1</v>
      </c>
      <c r="N132" s="100" t="s">
        <v>41</v>
      </c>
      <c r="O132" s="100" t="s">
        <v>147</v>
      </c>
      <c r="P132" s="100" t="s">
        <v>148</v>
      </c>
      <c r="Q132" s="100" t="s">
        <v>149</v>
      </c>
      <c r="R132" s="100" t="s">
        <v>150</v>
      </c>
      <c r="S132" s="100" t="s">
        <v>151</v>
      </c>
      <c r="T132" s="101" t="s">
        <v>152</v>
      </c>
      <c r="U132" s="198"/>
      <c r="V132" s="198"/>
      <c r="W132" s="198"/>
      <c r="X132" s="198"/>
      <c r="Y132" s="198"/>
      <c r="Z132" s="198"/>
      <c r="AA132" s="198"/>
      <c r="AB132" s="198"/>
      <c r="AC132" s="198"/>
      <c r="AD132" s="198"/>
      <c r="AE132" s="198"/>
    </row>
    <row r="133" s="2" customFormat="1" ht="22.8" customHeight="1">
      <c r="A133" s="37"/>
      <c r="B133" s="38"/>
      <c r="C133" s="106" t="s">
        <v>153</v>
      </c>
      <c r="D133" s="39"/>
      <c r="E133" s="39"/>
      <c r="F133" s="39"/>
      <c r="G133" s="39"/>
      <c r="H133" s="39"/>
      <c r="I133" s="39"/>
      <c r="J133" s="205">
        <f>BK133</f>
        <v>0</v>
      </c>
      <c r="K133" s="39"/>
      <c r="L133" s="43"/>
      <c r="M133" s="102"/>
      <c r="N133" s="206"/>
      <c r="O133" s="103"/>
      <c r="P133" s="207">
        <f>P134+P196</f>
        <v>0</v>
      </c>
      <c r="Q133" s="103"/>
      <c r="R133" s="207">
        <f>R134+R196</f>
        <v>733.74355445999981</v>
      </c>
      <c r="S133" s="103"/>
      <c r="T133" s="208">
        <f>T134+T196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76</v>
      </c>
      <c r="AU133" s="16" t="s">
        <v>133</v>
      </c>
      <c r="BK133" s="209">
        <f>BK134+BK196</f>
        <v>0</v>
      </c>
    </row>
    <row r="134" s="12" customFormat="1" ht="25.92" customHeight="1">
      <c r="A134" s="12"/>
      <c r="B134" s="210"/>
      <c r="C134" s="211"/>
      <c r="D134" s="212" t="s">
        <v>76</v>
      </c>
      <c r="E134" s="213" t="s">
        <v>154</v>
      </c>
      <c r="F134" s="213" t="s">
        <v>155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P135+P155+P165+P168+P192+P194</f>
        <v>0</v>
      </c>
      <c r="Q134" s="218"/>
      <c r="R134" s="219">
        <f>R135+R155+R165+R168+R192+R194</f>
        <v>710.60337975999983</v>
      </c>
      <c r="S134" s="218"/>
      <c r="T134" s="220">
        <f>T135+T155+T165+T168+T192+T194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</v>
      </c>
      <c r="AT134" s="222" t="s">
        <v>76</v>
      </c>
      <c r="AU134" s="222" t="s">
        <v>77</v>
      </c>
      <c r="AY134" s="221" t="s">
        <v>156</v>
      </c>
      <c r="BK134" s="223">
        <f>BK135+BK155+BK165+BK168+BK192+BK194</f>
        <v>0</v>
      </c>
    </row>
    <row r="135" s="12" customFormat="1" ht="22.8" customHeight="1">
      <c r="A135" s="12"/>
      <c r="B135" s="210"/>
      <c r="C135" s="211"/>
      <c r="D135" s="212" t="s">
        <v>76</v>
      </c>
      <c r="E135" s="224" t="s">
        <v>8</v>
      </c>
      <c r="F135" s="224" t="s">
        <v>157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SUM(P136:P154)</f>
        <v>0</v>
      </c>
      <c r="Q135" s="218"/>
      <c r="R135" s="219">
        <f>SUM(R136:R154)</f>
        <v>0.0041999999999999997</v>
      </c>
      <c r="S135" s="218"/>
      <c r="T135" s="220">
        <f>SUM(T136:T154)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</v>
      </c>
      <c r="AT135" s="222" t="s">
        <v>76</v>
      </c>
      <c r="AU135" s="222" t="s">
        <v>8</v>
      </c>
      <c r="AY135" s="221" t="s">
        <v>156</v>
      </c>
      <c r="BK135" s="223">
        <f>SUM(BK136:BK154)</f>
        <v>0</v>
      </c>
    </row>
    <row r="136" s="2" customFormat="1" ht="24.15" customHeight="1">
      <c r="A136" s="37"/>
      <c r="B136" s="38"/>
      <c r="C136" s="226" t="s">
        <v>8</v>
      </c>
      <c r="D136" s="226" t="s">
        <v>158</v>
      </c>
      <c r="E136" s="227" t="s">
        <v>396</v>
      </c>
      <c r="F136" s="228" t="s">
        <v>397</v>
      </c>
      <c r="G136" s="229" t="s">
        <v>230</v>
      </c>
      <c r="H136" s="230">
        <v>140</v>
      </c>
      <c r="I136" s="231"/>
      <c r="J136" s="232">
        <f>ROUND(I136*H136,0)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3.0000000000000001E-05</v>
      </c>
      <c r="R136" s="236">
        <f>Q136*H136</f>
        <v>0.0041999999999999997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162</v>
      </c>
      <c r="AT136" s="238" t="s">
        <v>158</v>
      </c>
      <c r="AU136" s="238" t="s">
        <v>85</v>
      </c>
      <c r="AY136" s="16" t="s">
        <v>156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</v>
      </c>
      <c r="BK136" s="239">
        <f>ROUND(I136*H136,0)</f>
        <v>0</v>
      </c>
      <c r="BL136" s="16" t="s">
        <v>162</v>
      </c>
      <c r="BM136" s="238" t="s">
        <v>718</v>
      </c>
    </row>
    <row r="137" s="2" customFormat="1" ht="24.15" customHeight="1">
      <c r="A137" s="37"/>
      <c r="B137" s="38"/>
      <c r="C137" s="226" t="s">
        <v>85</v>
      </c>
      <c r="D137" s="226" t="s">
        <v>158</v>
      </c>
      <c r="E137" s="227" t="s">
        <v>399</v>
      </c>
      <c r="F137" s="228" t="s">
        <v>400</v>
      </c>
      <c r="G137" s="229" t="s">
        <v>401</v>
      </c>
      <c r="H137" s="230">
        <v>35</v>
      </c>
      <c r="I137" s="231"/>
      <c r="J137" s="232">
        <f>ROUND(I137*H137,0)</f>
        <v>0</v>
      </c>
      <c r="K137" s="233"/>
      <c r="L137" s="43"/>
      <c r="M137" s="234" t="s">
        <v>1</v>
      </c>
      <c r="N137" s="235" t="s">
        <v>42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162</v>
      </c>
      <c r="AT137" s="238" t="s">
        <v>158</v>
      </c>
      <c r="AU137" s="238" t="s">
        <v>85</v>
      </c>
      <c r="AY137" s="16" t="s">
        <v>156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</v>
      </c>
      <c r="BK137" s="239">
        <f>ROUND(I137*H137,0)</f>
        <v>0</v>
      </c>
      <c r="BL137" s="16" t="s">
        <v>162</v>
      </c>
      <c r="BM137" s="238" t="s">
        <v>719</v>
      </c>
    </row>
    <row r="138" s="2" customFormat="1" ht="24.15" customHeight="1">
      <c r="A138" s="37"/>
      <c r="B138" s="38"/>
      <c r="C138" s="226" t="s">
        <v>169</v>
      </c>
      <c r="D138" s="226" t="s">
        <v>158</v>
      </c>
      <c r="E138" s="227" t="s">
        <v>403</v>
      </c>
      <c r="F138" s="228" t="s">
        <v>404</v>
      </c>
      <c r="G138" s="229" t="s">
        <v>175</v>
      </c>
      <c r="H138" s="230">
        <v>51.572000000000003</v>
      </c>
      <c r="I138" s="231"/>
      <c r="J138" s="232">
        <f>ROUND(I138*H138,0)</f>
        <v>0</v>
      </c>
      <c r="K138" s="233"/>
      <c r="L138" s="43"/>
      <c r="M138" s="234" t="s">
        <v>1</v>
      </c>
      <c r="N138" s="235" t="s">
        <v>42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162</v>
      </c>
      <c r="AT138" s="238" t="s">
        <v>158</v>
      </c>
      <c r="AU138" s="238" t="s">
        <v>85</v>
      </c>
      <c r="AY138" s="16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</v>
      </c>
      <c r="BK138" s="239">
        <f>ROUND(I138*H138,0)</f>
        <v>0</v>
      </c>
      <c r="BL138" s="16" t="s">
        <v>162</v>
      </c>
      <c r="BM138" s="238" t="s">
        <v>720</v>
      </c>
    </row>
    <row r="139" s="13" customFormat="1">
      <c r="A139" s="13"/>
      <c r="B139" s="240"/>
      <c r="C139" s="241"/>
      <c r="D139" s="242" t="s">
        <v>167</v>
      </c>
      <c r="E139" s="243" t="s">
        <v>1</v>
      </c>
      <c r="F139" s="244" t="s">
        <v>721</v>
      </c>
      <c r="G139" s="241"/>
      <c r="H139" s="245">
        <v>51.572000000000003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167</v>
      </c>
      <c r="AU139" s="251" t="s">
        <v>85</v>
      </c>
      <c r="AV139" s="13" t="s">
        <v>85</v>
      </c>
      <c r="AW139" s="13" t="s">
        <v>32</v>
      </c>
      <c r="AX139" s="13" t="s">
        <v>77</v>
      </c>
      <c r="AY139" s="251" t="s">
        <v>156</v>
      </c>
    </row>
    <row r="140" s="2" customFormat="1" ht="33" customHeight="1">
      <c r="A140" s="37"/>
      <c r="B140" s="38"/>
      <c r="C140" s="226" t="s">
        <v>162</v>
      </c>
      <c r="D140" s="226" t="s">
        <v>158</v>
      </c>
      <c r="E140" s="227" t="s">
        <v>407</v>
      </c>
      <c r="F140" s="228" t="s">
        <v>408</v>
      </c>
      <c r="G140" s="229" t="s">
        <v>175</v>
      </c>
      <c r="H140" s="230">
        <v>41.814999999999998</v>
      </c>
      <c r="I140" s="231"/>
      <c r="J140" s="232">
        <f>ROUND(I140*H140,0)</f>
        <v>0</v>
      </c>
      <c r="K140" s="233"/>
      <c r="L140" s="43"/>
      <c r="M140" s="234" t="s">
        <v>1</v>
      </c>
      <c r="N140" s="235" t="s">
        <v>42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162</v>
      </c>
      <c r="AT140" s="238" t="s">
        <v>158</v>
      </c>
      <c r="AU140" s="238" t="s">
        <v>85</v>
      </c>
      <c r="AY140" s="16" t="s">
        <v>156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</v>
      </c>
      <c r="BK140" s="239">
        <f>ROUND(I140*H140,0)</f>
        <v>0</v>
      </c>
      <c r="BL140" s="16" t="s">
        <v>162</v>
      </c>
      <c r="BM140" s="238" t="s">
        <v>722</v>
      </c>
    </row>
    <row r="141" s="13" customFormat="1">
      <c r="A141" s="13"/>
      <c r="B141" s="240"/>
      <c r="C141" s="241"/>
      <c r="D141" s="242" t="s">
        <v>167</v>
      </c>
      <c r="E141" s="243" t="s">
        <v>1</v>
      </c>
      <c r="F141" s="244" t="s">
        <v>723</v>
      </c>
      <c r="G141" s="241"/>
      <c r="H141" s="245">
        <v>41.814999999999998</v>
      </c>
      <c r="I141" s="246"/>
      <c r="J141" s="241"/>
      <c r="K141" s="241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167</v>
      </c>
      <c r="AU141" s="251" t="s">
        <v>85</v>
      </c>
      <c r="AV141" s="13" t="s">
        <v>85</v>
      </c>
      <c r="AW141" s="13" t="s">
        <v>32</v>
      </c>
      <c r="AX141" s="13" t="s">
        <v>77</v>
      </c>
      <c r="AY141" s="251" t="s">
        <v>156</v>
      </c>
    </row>
    <row r="142" s="2" customFormat="1" ht="37.8" customHeight="1">
      <c r="A142" s="37"/>
      <c r="B142" s="38"/>
      <c r="C142" s="226" t="s">
        <v>179</v>
      </c>
      <c r="D142" s="226" t="s">
        <v>158</v>
      </c>
      <c r="E142" s="227" t="s">
        <v>180</v>
      </c>
      <c r="F142" s="228" t="s">
        <v>181</v>
      </c>
      <c r="G142" s="229" t="s">
        <v>175</v>
      </c>
      <c r="H142" s="230">
        <v>511.26499999999999</v>
      </c>
      <c r="I142" s="231"/>
      <c r="J142" s="232">
        <f>ROUND(I142*H142,0)</f>
        <v>0</v>
      </c>
      <c r="K142" s="233"/>
      <c r="L142" s="43"/>
      <c r="M142" s="234" t="s">
        <v>1</v>
      </c>
      <c r="N142" s="235" t="s">
        <v>42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162</v>
      </c>
      <c r="AT142" s="238" t="s">
        <v>158</v>
      </c>
      <c r="AU142" s="238" t="s">
        <v>85</v>
      </c>
      <c r="AY142" s="16" t="s">
        <v>156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</v>
      </c>
      <c r="BK142" s="239">
        <f>ROUND(I142*H142,0)</f>
        <v>0</v>
      </c>
      <c r="BL142" s="16" t="s">
        <v>162</v>
      </c>
      <c r="BM142" s="238" t="s">
        <v>724</v>
      </c>
    </row>
    <row r="143" s="13" customFormat="1">
      <c r="A143" s="13"/>
      <c r="B143" s="240"/>
      <c r="C143" s="241"/>
      <c r="D143" s="242" t="s">
        <v>167</v>
      </c>
      <c r="E143" s="243" t="s">
        <v>1</v>
      </c>
      <c r="F143" s="244" t="s">
        <v>725</v>
      </c>
      <c r="G143" s="241"/>
      <c r="H143" s="245">
        <v>93.387</v>
      </c>
      <c r="I143" s="246"/>
      <c r="J143" s="241"/>
      <c r="K143" s="241"/>
      <c r="L143" s="247"/>
      <c r="M143" s="248"/>
      <c r="N143" s="249"/>
      <c r="O143" s="249"/>
      <c r="P143" s="249"/>
      <c r="Q143" s="249"/>
      <c r="R143" s="249"/>
      <c r="S143" s="249"/>
      <c r="T143" s="25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167</v>
      </c>
      <c r="AU143" s="251" t="s">
        <v>85</v>
      </c>
      <c r="AV143" s="13" t="s">
        <v>85</v>
      </c>
      <c r="AW143" s="13" t="s">
        <v>32</v>
      </c>
      <c r="AX143" s="13" t="s">
        <v>77</v>
      </c>
      <c r="AY143" s="251" t="s">
        <v>156</v>
      </c>
    </row>
    <row r="144" s="13" customFormat="1">
      <c r="A144" s="13"/>
      <c r="B144" s="240"/>
      <c r="C144" s="241"/>
      <c r="D144" s="242" t="s">
        <v>167</v>
      </c>
      <c r="E144" s="243" t="s">
        <v>1</v>
      </c>
      <c r="F144" s="244" t="s">
        <v>726</v>
      </c>
      <c r="G144" s="241"/>
      <c r="H144" s="245">
        <v>42.395000000000003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167</v>
      </c>
      <c r="AU144" s="251" t="s">
        <v>85</v>
      </c>
      <c r="AV144" s="13" t="s">
        <v>85</v>
      </c>
      <c r="AW144" s="13" t="s">
        <v>32</v>
      </c>
      <c r="AX144" s="13" t="s">
        <v>77</v>
      </c>
      <c r="AY144" s="251" t="s">
        <v>156</v>
      </c>
    </row>
    <row r="145" s="13" customFormat="1">
      <c r="A145" s="13"/>
      <c r="B145" s="240"/>
      <c r="C145" s="241"/>
      <c r="D145" s="242" t="s">
        <v>167</v>
      </c>
      <c r="E145" s="243" t="s">
        <v>1</v>
      </c>
      <c r="F145" s="244" t="s">
        <v>727</v>
      </c>
      <c r="G145" s="241"/>
      <c r="H145" s="245">
        <v>375.483</v>
      </c>
      <c r="I145" s="246"/>
      <c r="J145" s="241"/>
      <c r="K145" s="241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167</v>
      </c>
      <c r="AU145" s="251" t="s">
        <v>85</v>
      </c>
      <c r="AV145" s="13" t="s">
        <v>85</v>
      </c>
      <c r="AW145" s="13" t="s">
        <v>32</v>
      </c>
      <c r="AX145" s="13" t="s">
        <v>77</v>
      </c>
      <c r="AY145" s="251" t="s">
        <v>156</v>
      </c>
    </row>
    <row r="146" s="2" customFormat="1" ht="24.15" customHeight="1">
      <c r="A146" s="37"/>
      <c r="B146" s="38"/>
      <c r="C146" s="226" t="s">
        <v>183</v>
      </c>
      <c r="D146" s="226" t="s">
        <v>158</v>
      </c>
      <c r="E146" s="227" t="s">
        <v>415</v>
      </c>
      <c r="F146" s="228" t="s">
        <v>416</v>
      </c>
      <c r="G146" s="229" t="s">
        <v>175</v>
      </c>
      <c r="H146" s="230">
        <v>417.87799999999999</v>
      </c>
      <c r="I146" s="231"/>
      <c r="J146" s="232">
        <f>ROUND(I146*H146,0)</f>
        <v>0</v>
      </c>
      <c r="K146" s="233"/>
      <c r="L146" s="43"/>
      <c r="M146" s="234" t="s">
        <v>1</v>
      </c>
      <c r="N146" s="235" t="s">
        <v>42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162</v>
      </c>
      <c r="AT146" s="238" t="s">
        <v>158</v>
      </c>
      <c r="AU146" s="238" t="s">
        <v>85</v>
      </c>
      <c r="AY146" s="16" t="s">
        <v>156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</v>
      </c>
      <c r="BK146" s="239">
        <f>ROUND(I146*H146,0)</f>
        <v>0</v>
      </c>
      <c r="BL146" s="16" t="s">
        <v>162</v>
      </c>
      <c r="BM146" s="238" t="s">
        <v>728</v>
      </c>
    </row>
    <row r="147" s="13" customFormat="1">
      <c r="A147" s="13"/>
      <c r="B147" s="240"/>
      <c r="C147" s="241"/>
      <c r="D147" s="242" t="s">
        <v>167</v>
      </c>
      <c r="E147" s="243" t="s">
        <v>1</v>
      </c>
      <c r="F147" s="244" t="s">
        <v>726</v>
      </c>
      <c r="G147" s="241"/>
      <c r="H147" s="245">
        <v>42.395000000000003</v>
      </c>
      <c r="I147" s="246"/>
      <c r="J147" s="241"/>
      <c r="K147" s="241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167</v>
      </c>
      <c r="AU147" s="251" t="s">
        <v>85</v>
      </c>
      <c r="AV147" s="13" t="s">
        <v>85</v>
      </c>
      <c r="AW147" s="13" t="s">
        <v>32</v>
      </c>
      <c r="AX147" s="13" t="s">
        <v>77</v>
      </c>
      <c r="AY147" s="251" t="s">
        <v>156</v>
      </c>
    </row>
    <row r="148" s="13" customFormat="1">
      <c r="A148" s="13"/>
      <c r="B148" s="240"/>
      <c r="C148" s="241"/>
      <c r="D148" s="242" t="s">
        <v>167</v>
      </c>
      <c r="E148" s="243" t="s">
        <v>1</v>
      </c>
      <c r="F148" s="244" t="s">
        <v>727</v>
      </c>
      <c r="G148" s="241"/>
      <c r="H148" s="245">
        <v>375.483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167</v>
      </c>
      <c r="AU148" s="251" t="s">
        <v>85</v>
      </c>
      <c r="AV148" s="13" t="s">
        <v>85</v>
      </c>
      <c r="AW148" s="13" t="s">
        <v>32</v>
      </c>
      <c r="AX148" s="13" t="s">
        <v>77</v>
      </c>
      <c r="AY148" s="251" t="s">
        <v>156</v>
      </c>
    </row>
    <row r="149" s="2" customFormat="1" ht="16.5" customHeight="1">
      <c r="A149" s="37"/>
      <c r="B149" s="38"/>
      <c r="C149" s="226" t="s">
        <v>187</v>
      </c>
      <c r="D149" s="226" t="s">
        <v>158</v>
      </c>
      <c r="E149" s="227" t="s">
        <v>184</v>
      </c>
      <c r="F149" s="228" t="s">
        <v>185</v>
      </c>
      <c r="G149" s="229" t="s">
        <v>175</v>
      </c>
      <c r="H149" s="230">
        <v>468.87</v>
      </c>
      <c r="I149" s="231"/>
      <c r="J149" s="232">
        <f>ROUND(I149*H149,0)</f>
        <v>0</v>
      </c>
      <c r="K149" s="233"/>
      <c r="L149" s="43"/>
      <c r="M149" s="234" t="s">
        <v>1</v>
      </c>
      <c r="N149" s="235" t="s">
        <v>42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162</v>
      </c>
      <c r="AT149" s="238" t="s">
        <v>158</v>
      </c>
      <c r="AU149" s="238" t="s">
        <v>85</v>
      </c>
      <c r="AY149" s="16" t="s">
        <v>156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</v>
      </c>
      <c r="BK149" s="239">
        <f>ROUND(I149*H149,0)</f>
        <v>0</v>
      </c>
      <c r="BL149" s="16" t="s">
        <v>162</v>
      </c>
      <c r="BM149" s="238" t="s">
        <v>729</v>
      </c>
    </row>
    <row r="150" s="13" customFormat="1">
      <c r="A150" s="13"/>
      <c r="B150" s="240"/>
      <c r="C150" s="241"/>
      <c r="D150" s="242" t="s">
        <v>167</v>
      </c>
      <c r="E150" s="243" t="s">
        <v>1</v>
      </c>
      <c r="F150" s="244" t="s">
        <v>725</v>
      </c>
      <c r="G150" s="241"/>
      <c r="H150" s="245">
        <v>93.387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167</v>
      </c>
      <c r="AU150" s="251" t="s">
        <v>85</v>
      </c>
      <c r="AV150" s="13" t="s">
        <v>85</v>
      </c>
      <c r="AW150" s="13" t="s">
        <v>32</v>
      </c>
      <c r="AX150" s="13" t="s">
        <v>77</v>
      </c>
      <c r="AY150" s="251" t="s">
        <v>156</v>
      </c>
    </row>
    <row r="151" s="13" customFormat="1">
      <c r="A151" s="13"/>
      <c r="B151" s="240"/>
      <c r="C151" s="241"/>
      <c r="D151" s="242" t="s">
        <v>167</v>
      </c>
      <c r="E151" s="243" t="s">
        <v>1</v>
      </c>
      <c r="F151" s="244" t="s">
        <v>727</v>
      </c>
      <c r="G151" s="241"/>
      <c r="H151" s="245">
        <v>375.483</v>
      </c>
      <c r="I151" s="246"/>
      <c r="J151" s="241"/>
      <c r="K151" s="241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167</v>
      </c>
      <c r="AU151" s="251" t="s">
        <v>85</v>
      </c>
      <c r="AV151" s="13" t="s">
        <v>85</v>
      </c>
      <c r="AW151" s="13" t="s">
        <v>32</v>
      </c>
      <c r="AX151" s="13" t="s">
        <v>77</v>
      </c>
      <c r="AY151" s="251" t="s">
        <v>156</v>
      </c>
    </row>
    <row r="152" s="2" customFormat="1" ht="24.15" customHeight="1">
      <c r="A152" s="37"/>
      <c r="B152" s="38"/>
      <c r="C152" s="226" t="s">
        <v>194</v>
      </c>
      <c r="D152" s="226" t="s">
        <v>158</v>
      </c>
      <c r="E152" s="227" t="s">
        <v>419</v>
      </c>
      <c r="F152" s="228" t="s">
        <v>420</v>
      </c>
      <c r="G152" s="229" t="s">
        <v>175</v>
      </c>
      <c r="H152" s="230">
        <v>42.395000000000003</v>
      </c>
      <c r="I152" s="231"/>
      <c r="J152" s="232">
        <f>ROUND(I152*H152,0)</f>
        <v>0</v>
      </c>
      <c r="K152" s="233"/>
      <c r="L152" s="43"/>
      <c r="M152" s="234" t="s">
        <v>1</v>
      </c>
      <c r="N152" s="235" t="s">
        <v>42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162</v>
      </c>
      <c r="AT152" s="238" t="s">
        <v>158</v>
      </c>
      <c r="AU152" s="238" t="s">
        <v>85</v>
      </c>
      <c r="AY152" s="16" t="s">
        <v>156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</v>
      </c>
      <c r="BK152" s="239">
        <f>ROUND(I152*H152,0)</f>
        <v>0</v>
      </c>
      <c r="BL152" s="16" t="s">
        <v>162</v>
      </c>
      <c r="BM152" s="238" t="s">
        <v>730</v>
      </c>
    </row>
    <row r="153" s="13" customFormat="1">
      <c r="A153" s="13"/>
      <c r="B153" s="240"/>
      <c r="C153" s="241"/>
      <c r="D153" s="242" t="s">
        <v>167</v>
      </c>
      <c r="E153" s="243" t="s">
        <v>1</v>
      </c>
      <c r="F153" s="244" t="s">
        <v>731</v>
      </c>
      <c r="G153" s="241"/>
      <c r="H153" s="245">
        <v>12.087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167</v>
      </c>
      <c r="AU153" s="251" t="s">
        <v>85</v>
      </c>
      <c r="AV153" s="13" t="s">
        <v>85</v>
      </c>
      <c r="AW153" s="13" t="s">
        <v>32</v>
      </c>
      <c r="AX153" s="13" t="s">
        <v>77</v>
      </c>
      <c r="AY153" s="251" t="s">
        <v>156</v>
      </c>
    </row>
    <row r="154" s="13" customFormat="1">
      <c r="A154" s="13"/>
      <c r="B154" s="240"/>
      <c r="C154" s="241"/>
      <c r="D154" s="242" t="s">
        <v>167</v>
      </c>
      <c r="E154" s="243" t="s">
        <v>1</v>
      </c>
      <c r="F154" s="244" t="s">
        <v>732</v>
      </c>
      <c r="G154" s="241"/>
      <c r="H154" s="245">
        <v>30.308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167</v>
      </c>
      <c r="AU154" s="251" t="s">
        <v>85</v>
      </c>
      <c r="AV154" s="13" t="s">
        <v>85</v>
      </c>
      <c r="AW154" s="13" t="s">
        <v>32</v>
      </c>
      <c r="AX154" s="13" t="s">
        <v>77</v>
      </c>
      <c r="AY154" s="251" t="s">
        <v>156</v>
      </c>
    </row>
    <row r="155" s="12" customFormat="1" ht="22.8" customHeight="1">
      <c r="A155" s="12"/>
      <c r="B155" s="210"/>
      <c r="C155" s="211"/>
      <c r="D155" s="212" t="s">
        <v>76</v>
      </c>
      <c r="E155" s="224" t="s">
        <v>85</v>
      </c>
      <c r="F155" s="224" t="s">
        <v>347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SUM(P156:P164)</f>
        <v>0</v>
      </c>
      <c r="Q155" s="218"/>
      <c r="R155" s="219">
        <f>SUM(R156:R164)</f>
        <v>35.347983550000002</v>
      </c>
      <c r="S155" s="218"/>
      <c r="T155" s="220">
        <f>SUM(T156:T164)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</v>
      </c>
      <c r="AT155" s="222" t="s">
        <v>76</v>
      </c>
      <c r="AU155" s="222" t="s">
        <v>8</v>
      </c>
      <c r="AY155" s="221" t="s">
        <v>156</v>
      </c>
      <c r="BK155" s="223">
        <f>SUM(BK156:BK164)</f>
        <v>0</v>
      </c>
    </row>
    <row r="156" s="2" customFormat="1" ht="24.15" customHeight="1">
      <c r="A156" s="37"/>
      <c r="B156" s="38"/>
      <c r="C156" s="226" t="s">
        <v>192</v>
      </c>
      <c r="D156" s="226" t="s">
        <v>158</v>
      </c>
      <c r="E156" s="227" t="s">
        <v>424</v>
      </c>
      <c r="F156" s="228" t="s">
        <v>425</v>
      </c>
      <c r="G156" s="229" t="s">
        <v>161</v>
      </c>
      <c r="H156" s="230">
        <v>641.79999999999995</v>
      </c>
      <c r="I156" s="231"/>
      <c r="J156" s="232">
        <f>ROUND(I156*H156,0)</f>
        <v>0</v>
      </c>
      <c r="K156" s="233"/>
      <c r="L156" s="43"/>
      <c r="M156" s="234" t="s">
        <v>1</v>
      </c>
      <c r="N156" s="235" t="s">
        <v>42</v>
      </c>
      <c r="O156" s="90"/>
      <c r="P156" s="236">
        <f>O156*H156</f>
        <v>0</v>
      </c>
      <c r="Q156" s="236">
        <v>0.00013999999999999999</v>
      </c>
      <c r="R156" s="236">
        <f>Q156*H156</f>
        <v>0.089851999999999987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162</v>
      </c>
      <c r="AT156" s="238" t="s">
        <v>158</v>
      </c>
      <c r="AU156" s="238" t="s">
        <v>85</v>
      </c>
      <c r="AY156" s="16" t="s">
        <v>156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</v>
      </c>
      <c r="BK156" s="239">
        <f>ROUND(I156*H156,0)</f>
        <v>0</v>
      </c>
      <c r="BL156" s="16" t="s">
        <v>162</v>
      </c>
      <c r="BM156" s="238" t="s">
        <v>733</v>
      </c>
    </row>
    <row r="157" s="13" customFormat="1">
      <c r="A157" s="13"/>
      <c r="B157" s="240"/>
      <c r="C157" s="241"/>
      <c r="D157" s="242" t="s">
        <v>167</v>
      </c>
      <c r="E157" s="243" t="s">
        <v>1</v>
      </c>
      <c r="F157" s="244" t="s">
        <v>734</v>
      </c>
      <c r="G157" s="241"/>
      <c r="H157" s="245">
        <v>641.79999999999995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167</v>
      </c>
      <c r="AU157" s="251" t="s">
        <v>85</v>
      </c>
      <c r="AV157" s="13" t="s">
        <v>85</v>
      </c>
      <c r="AW157" s="13" t="s">
        <v>32</v>
      </c>
      <c r="AX157" s="13" t="s">
        <v>77</v>
      </c>
      <c r="AY157" s="251" t="s">
        <v>156</v>
      </c>
    </row>
    <row r="158" s="2" customFormat="1" ht="24.15" customHeight="1">
      <c r="A158" s="37"/>
      <c r="B158" s="38"/>
      <c r="C158" s="255" t="s">
        <v>207</v>
      </c>
      <c r="D158" s="255" t="s">
        <v>356</v>
      </c>
      <c r="E158" s="256" t="s">
        <v>428</v>
      </c>
      <c r="F158" s="257" t="s">
        <v>429</v>
      </c>
      <c r="G158" s="258" t="s">
        <v>161</v>
      </c>
      <c r="H158" s="259">
        <v>641.79999999999995</v>
      </c>
      <c r="I158" s="260"/>
      <c r="J158" s="261">
        <f>ROUND(I158*H158,0)</f>
        <v>0</v>
      </c>
      <c r="K158" s="262"/>
      <c r="L158" s="263"/>
      <c r="M158" s="264" t="s">
        <v>1</v>
      </c>
      <c r="N158" s="265" t="s">
        <v>42</v>
      </c>
      <c r="O158" s="90"/>
      <c r="P158" s="236">
        <f>O158*H158</f>
        <v>0</v>
      </c>
      <c r="Q158" s="236">
        <v>0.00050000000000000001</v>
      </c>
      <c r="R158" s="236">
        <f>Q158*H158</f>
        <v>0.32089999999999996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194</v>
      </c>
      <c r="AT158" s="238" t="s">
        <v>356</v>
      </c>
      <c r="AU158" s="238" t="s">
        <v>85</v>
      </c>
      <c r="AY158" s="16" t="s">
        <v>156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</v>
      </c>
      <c r="BK158" s="239">
        <f>ROUND(I158*H158,0)</f>
        <v>0</v>
      </c>
      <c r="BL158" s="16" t="s">
        <v>162</v>
      </c>
      <c r="BM158" s="238" t="s">
        <v>735</v>
      </c>
    </row>
    <row r="159" s="13" customFormat="1">
      <c r="A159" s="13"/>
      <c r="B159" s="240"/>
      <c r="C159" s="241"/>
      <c r="D159" s="242" t="s">
        <v>167</v>
      </c>
      <c r="E159" s="243" t="s">
        <v>1</v>
      </c>
      <c r="F159" s="244" t="s">
        <v>736</v>
      </c>
      <c r="G159" s="241"/>
      <c r="H159" s="245">
        <v>641.79999999999995</v>
      </c>
      <c r="I159" s="246"/>
      <c r="J159" s="241"/>
      <c r="K159" s="241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167</v>
      </c>
      <c r="AU159" s="251" t="s">
        <v>85</v>
      </c>
      <c r="AV159" s="13" t="s">
        <v>85</v>
      </c>
      <c r="AW159" s="13" t="s">
        <v>32</v>
      </c>
      <c r="AX159" s="13" t="s">
        <v>8</v>
      </c>
      <c r="AY159" s="251" t="s">
        <v>156</v>
      </c>
    </row>
    <row r="160" s="2" customFormat="1" ht="33" customHeight="1">
      <c r="A160" s="37"/>
      <c r="B160" s="38"/>
      <c r="C160" s="226" t="s">
        <v>212</v>
      </c>
      <c r="D160" s="226" t="s">
        <v>158</v>
      </c>
      <c r="E160" s="227" t="s">
        <v>432</v>
      </c>
      <c r="F160" s="228" t="s">
        <v>433</v>
      </c>
      <c r="G160" s="229" t="s">
        <v>161</v>
      </c>
      <c r="H160" s="230">
        <v>68.974999999999994</v>
      </c>
      <c r="I160" s="231"/>
      <c r="J160" s="232">
        <f>ROUND(I160*H160,0)</f>
        <v>0</v>
      </c>
      <c r="K160" s="233"/>
      <c r="L160" s="43"/>
      <c r="M160" s="234" t="s">
        <v>1</v>
      </c>
      <c r="N160" s="235" t="s">
        <v>42</v>
      </c>
      <c r="O160" s="90"/>
      <c r="P160" s="236">
        <f>O160*H160</f>
        <v>0</v>
      </c>
      <c r="Q160" s="236">
        <v>0.49689</v>
      </c>
      <c r="R160" s="236">
        <f>Q160*H160</f>
        <v>34.272987749999999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162</v>
      </c>
      <c r="AT160" s="238" t="s">
        <v>158</v>
      </c>
      <c r="AU160" s="238" t="s">
        <v>85</v>
      </c>
      <c r="AY160" s="16" t="s">
        <v>156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</v>
      </c>
      <c r="BK160" s="239">
        <f>ROUND(I160*H160,0)</f>
        <v>0</v>
      </c>
      <c r="BL160" s="16" t="s">
        <v>162</v>
      </c>
      <c r="BM160" s="238" t="s">
        <v>737</v>
      </c>
    </row>
    <row r="161" s="13" customFormat="1">
      <c r="A161" s="13"/>
      <c r="B161" s="240"/>
      <c r="C161" s="241"/>
      <c r="D161" s="242" t="s">
        <v>167</v>
      </c>
      <c r="E161" s="243" t="s">
        <v>1</v>
      </c>
      <c r="F161" s="244" t="s">
        <v>738</v>
      </c>
      <c r="G161" s="241"/>
      <c r="H161" s="245">
        <v>68.974999999999994</v>
      </c>
      <c r="I161" s="246"/>
      <c r="J161" s="241"/>
      <c r="K161" s="241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167</v>
      </c>
      <c r="AU161" s="251" t="s">
        <v>85</v>
      </c>
      <c r="AV161" s="13" t="s">
        <v>85</v>
      </c>
      <c r="AW161" s="13" t="s">
        <v>32</v>
      </c>
      <c r="AX161" s="13" t="s">
        <v>77</v>
      </c>
      <c r="AY161" s="251" t="s">
        <v>156</v>
      </c>
    </row>
    <row r="162" s="2" customFormat="1" ht="24.15" customHeight="1">
      <c r="A162" s="37"/>
      <c r="B162" s="38"/>
      <c r="C162" s="226" t="s">
        <v>9</v>
      </c>
      <c r="D162" s="226" t="s">
        <v>158</v>
      </c>
      <c r="E162" s="227" t="s">
        <v>436</v>
      </c>
      <c r="F162" s="228" t="s">
        <v>437</v>
      </c>
      <c r="G162" s="229" t="s">
        <v>197</v>
      </c>
      <c r="H162" s="230">
        <v>0.627</v>
      </c>
      <c r="I162" s="231"/>
      <c r="J162" s="232">
        <f>ROUND(I162*H162,0)</f>
        <v>0</v>
      </c>
      <c r="K162" s="233"/>
      <c r="L162" s="43"/>
      <c r="M162" s="234" t="s">
        <v>1</v>
      </c>
      <c r="N162" s="235" t="s">
        <v>42</v>
      </c>
      <c r="O162" s="90"/>
      <c r="P162" s="236">
        <f>O162*H162</f>
        <v>0</v>
      </c>
      <c r="Q162" s="236">
        <v>1.0593999999999999</v>
      </c>
      <c r="R162" s="236">
        <f>Q162*H162</f>
        <v>0.66424379999999994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162</v>
      </c>
      <c r="AT162" s="238" t="s">
        <v>158</v>
      </c>
      <c r="AU162" s="238" t="s">
        <v>85</v>
      </c>
      <c r="AY162" s="16" t="s">
        <v>156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</v>
      </c>
      <c r="BK162" s="239">
        <f>ROUND(I162*H162,0)</f>
        <v>0</v>
      </c>
      <c r="BL162" s="16" t="s">
        <v>162</v>
      </c>
      <c r="BM162" s="238" t="s">
        <v>739</v>
      </c>
    </row>
    <row r="163" s="13" customFormat="1">
      <c r="A163" s="13"/>
      <c r="B163" s="240"/>
      <c r="C163" s="241"/>
      <c r="D163" s="242" t="s">
        <v>167</v>
      </c>
      <c r="E163" s="243" t="s">
        <v>1</v>
      </c>
      <c r="F163" s="244" t="s">
        <v>740</v>
      </c>
      <c r="G163" s="241"/>
      <c r="H163" s="245">
        <v>0.218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167</v>
      </c>
      <c r="AU163" s="251" t="s">
        <v>85</v>
      </c>
      <c r="AV163" s="13" t="s">
        <v>85</v>
      </c>
      <c r="AW163" s="13" t="s">
        <v>32</v>
      </c>
      <c r="AX163" s="13" t="s">
        <v>77</v>
      </c>
      <c r="AY163" s="251" t="s">
        <v>156</v>
      </c>
    </row>
    <row r="164" s="13" customFormat="1">
      <c r="A164" s="13"/>
      <c r="B164" s="240"/>
      <c r="C164" s="241"/>
      <c r="D164" s="242" t="s">
        <v>167</v>
      </c>
      <c r="E164" s="243" t="s">
        <v>1</v>
      </c>
      <c r="F164" s="244" t="s">
        <v>741</v>
      </c>
      <c r="G164" s="241"/>
      <c r="H164" s="245">
        <v>0.40899999999999997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167</v>
      </c>
      <c r="AU164" s="251" t="s">
        <v>85</v>
      </c>
      <c r="AV164" s="13" t="s">
        <v>85</v>
      </c>
      <c r="AW164" s="13" t="s">
        <v>32</v>
      </c>
      <c r="AX164" s="13" t="s">
        <v>77</v>
      </c>
      <c r="AY164" s="251" t="s">
        <v>156</v>
      </c>
    </row>
    <row r="165" s="12" customFormat="1" ht="22.8" customHeight="1">
      <c r="A165" s="12"/>
      <c r="B165" s="210"/>
      <c r="C165" s="211"/>
      <c r="D165" s="212" t="s">
        <v>76</v>
      </c>
      <c r="E165" s="224" t="s">
        <v>179</v>
      </c>
      <c r="F165" s="224" t="s">
        <v>441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SUM(P166:P167)</f>
        <v>0</v>
      </c>
      <c r="Q165" s="218"/>
      <c r="R165" s="219">
        <f>SUM(R166:R167)</f>
        <v>0</v>
      </c>
      <c r="S165" s="218"/>
      <c r="T165" s="220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</v>
      </c>
      <c r="AT165" s="222" t="s">
        <v>76</v>
      </c>
      <c r="AU165" s="222" t="s">
        <v>8</v>
      </c>
      <c r="AY165" s="221" t="s">
        <v>156</v>
      </c>
      <c r="BK165" s="223">
        <f>SUM(BK166:BK167)</f>
        <v>0</v>
      </c>
    </row>
    <row r="166" s="2" customFormat="1" ht="21.75" customHeight="1">
      <c r="A166" s="37"/>
      <c r="B166" s="38"/>
      <c r="C166" s="226" t="s">
        <v>222</v>
      </c>
      <c r="D166" s="226" t="s">
        <v>158</v>
      </c>
      <c r="E166" s="227" t="s">
        <v>442</v>
      </c>
      <c r="F166" s="228" t="s">
        <v>443</v>
      </c>
      <c r="G166" s="229" t="s">
        <v>161</v>
      </c>
      <c r="H166" s="230">
        <v>1283.5999999999999</v>
      </c>
      <c r="I166" s="231"/>
      <c r="J166" s="232">
        <f>ROUND(I166*H166,0)</f>
        <v>0</v>
      </c>
      <c r="K166" s="233"/>
      <c r="L166" s="43"/>
      <c r="M166" s="234" t="s">
        <v>1</v>
      </c>
      <c r="N166" s="235" t="s">
        <v>42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162</v>
      </c>
      <c r="AT166" s="238" t="s">
        <v>158</v>
      </c>
      <c r="AU166" s="238" t="s">
        <v>85</v>
      </c>
      <c r="AY166" s="16" t="s">
        <v>156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</v>
      </c>
      <c r="BK166" s="239">
        <f>ROUND(I166*H166,0)</f>
        <v>0</v>
      </c>
      <c r="BL166" s="16" t="s">
        <v>162</v>
      </c>
      <c r="BM166" s="238" t="s">
        <v>742</v>
      </c>
    </row>
    <row r="167" s="13" customFormat="1">
      <c r="A167" s="13"/>
      <c r="B167" s="240"/>
      <c r="C167" s="241"/>
      <c r="D167" s="242" t="s">
        <v>167</v>
      </c>
      <c r="E167" s="243" t="s">
        <v>1</v>
      </c>
      <c r="F167" s="244" t="s">
        <v>743</v>
      </c>
      <c r="G167" s="241"/>
      <c r="H167" s="245">
        <v>1283.5999999999999</v>
      </c>
      <c r="I167" s="246"/>
      <c r="J167" s="241"/>
      <c r="K167" s="241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167</v>
      </c>
      <c r="AU167" s="251" t="s">
        <v>85</v>
      </c>
      <c r="AV167" s="13" t="s">
        <v>85</v>
      </c>
      <c r="AW167" s="13" t="s">
        <v>32</v>
      </c>
      <c r="AX167" s="13" t="s">
        <v>77</v>
      </c>
      <c r="AY167" s="251" t="s">
        <v>156</v>
      </c>
    </row>
    <row r="168" s="12" customFormat="1" ht="22.8" customHeight="1">
      <c r="A168" s="12"/>
      <c r="B168" s="210"/>
      <c r="C168" s="211"/>
      <c r="D168" s="212" t="s">
        <v>76</v>
      </c>
      <c r="E168" s="224" t="s">
        <v>183</v>
      </c>
      <c r="F168" s="224" t="s">
        <v>446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SUM(P169:P191)</f>
        <v>0</v>
      </c>
      <c r="Q168" s="218"/>
      <c r="R168" s="219">
        <f>SUM(R169:R191)</f>
        <v>675.25119620999988</v>
      </c>
      <c r="S168" s="218"/>
      <c r="T168" s="220">
        <f>SUM(T169:T191)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</v>
      </c>
      <c r="AT168" s="222" t="s">
        <v>76</v>
      </c>
      <c r="AU168" s="222" t="s">
        <v>8</v>
      </c>
      <c r="AY168" s="221" t="s">
        <v>156</v>
      </c>
      <c r="BK168" s="223">
        <f>SUM(BK169:BK191)</f>
        <v>0</v>
      </c>
    </row>
    <row r="169" s="2" customFormat="1" ht="33" customHeight="1">
      <c r="A169" s="37"/>
      <c r="B169" s="38"/>
      <c r="C169" s="226" t="s">
        <v>227</v>
      </c>
      <c r="D169" s="226" t="s">
        <v>158</v>
      </c>
      <c r="E169" s="227" t="s">
        <v>447</v>
      </c>
      <c r="F169" s="228" t="s">
        <v>448</v>
      </c>
      <c r="G169" s="229" t="s">
        <v>175</v>
      </c>
      <c r="H169" s="230">
        <v>2.2069999999999999</v>
      </c>
      <c r="I169" s="231"/>
      <c r="J169" s="232">
        <f>ROUND(I169*H169,0)</f>
        <v>0</v>
      </c>
      <c r="K169" s="233"/>
      <c r="L169" s="43"/>
      <c r="M169" s="234" t="s">
        <v>1</v>
      </c>
      <c r="N169" s="235" t="s">
        <v>42</v>
      </c>
      <c r="O169" s="90"/>
      <c r="P169" s="236">
        <f>O169*H169</f>
        <v>0</v>
      </c>
      <c r="Q169" s="236">
        <v>2.3010199999999998</v>
      </c>
      <c r="R169" s="236">
        <f>Q169*H169</f>
        <v>5.0783511399999997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162</v>
      </c>
      <c r="AT169" s="238" t="s">
        <v>158</v>
      </c>
      <c r="AU169" s="238" t="s">
        <v>85</v>
      </c>
      <c r="AY169" s="16" t="s">
        <v>156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</v>
      </c>
      <c r="BK169" s="239">
        <f>ROUND(I169*H169,0)</f>
        <v>0</v>
      </c>
      <c r="BL169" s="16" t="s">
        <v>162</v>
      </c>
      <c r="BM169" s="238" t="s">
        <v>744</v>
      </c>
    </row>
    <row r="170" s="13" customFormat="1">
      <c r="A170" s="13"/>
      <c r="B170" s="240"/>
      <c r="C170" s="241"/>
      <c r="D170" s="242" t="s">
        <v>167</v>
      </c>
      <c r="E170" s="243" t="s">
        <v>1</v>
      </c>
      <c r="F170" s="244" t="s">
        <v>745</v>
      </c>
      <c r="G170" s="241"/>
      <c r="H170" s="245">
        <v>2.2069999999999999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167</v>
      </c>
      <c r="AU170" s="251" t="s">
        <v>85</v>
      </c>
      <c r="AV170" s="13" t="s">
        <v>85</v>
      </c>
      <c r="AW170" s="13" t="s">
        <v>32</v>
      </c>
      <c r="AX170" s="13" t="s">
        <v>77</v>
      </c>
      <c r="AY170" s="251" t="s">
        <v>156</v>
      </c>
    </row>
    <row r="171" s="2" customFormat="1" ht="33" customHeight="1">
      <c r="A171" s="37"/>
      <c r="B171" s="38"/>
      <c r="C171" s="226" t="s">
        <v>234</v>
      </c>
      <c r="D171" s="226" t="s">
        <v>158</v>
      </c>
      <c r="E171" s="227" t="s">
        <v>451</v>
      </c>
      <c r="F171" s="228" t="s">
        <v>452</v>
      </c>
      <c r="G171" s="229" t="s">
        <v>175</v>
      </c>
      <c r="H171" s="230">
        <v>96.269999999999996</v>
      </c>
      <c r="I171" s="231"/>
      <c r="J171" s="232">
        <f>ROUND(I171*H171,0)</f>
        <v>0</v>
      </c>
      <c r="K171" s="233"/>
      <c r="L171" s="43"/>
      <c r="M171" s="234" t="s">
        <v>1</v>
      </c>
      <c r="N171" s="235" t="s">
        <v>42</v>
      </c>
      <c r="O171" s="90"/>
      <c r="P171" s="236">
        <f>O171*H171</f>
        <v>0</v>
      </c>
      <c r="Q171" s="236">
        <v>2.5018699999999998</v>
      </c>
      <c r="R171" s="236">
        <f>Q171*H171</f>
        <v>240.85502489999996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162</v>
      </c>
      <c r="AT171" s="238" t="s">
        <v>158</v>
      </c>
      <c r="AU171" s="238" t="s">
        <v>85</v>
      </c>
      <c r="AY171" s="16" t="s">
        <v>156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</v>
      </c>
      <c r="BK171" s="239">
        <f>ROUND(I171*H171,0)</f>
        <v>0</v>
      </c>
      <c r="BL171" s="16" t="s">
        <v>162</v>
      </c>
      <c r="BM171" s="238" t="s">
        <v>746</v>
      </c>
    </row>
    <row r="172" s="13" customFormat="1">
      <c r="A172" s="13"/>
      <c r="B172" s="240"/>
      <c r="C172" s="241"/>
      <c r="D172" s="242" t="s">
        <v>167</v>
      </c>
      <c r="E172" s="243" t="s">
        <v>1</v>
      </c>
      <c r="F172" s="244" t="s">
        <v>747</v>
      </c>
      <c r="G172" s="241"/>
      <c r="H172" s="245">
        <v>96.269999999999996</v>
      </c>
      <c r="I172" s="246"/>
      <c r="J172" s="241"/>
      <c r="K172" s="241"/>
      <c r="L172" s="247"/>
      <c r="M172" s="248"/>
      <c r="N172" s="249"/>
      <c r="O172" s="249"/>
      <c r="P172" s="249"/>
      <c r="Q172" s="249"/>
      <c r="R172" s="249"/>
      <c r="S172" s="249"/>
      <c r="T172" s="25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167</v>
      </c>
      <c r="AU172" s="251" t="s">
        <v>85</v>
      </c>
      <c r="AV172" s="13" t="s">
        <v>85</v>
      </c>
      <c r="AW172" s="13" t="s">
        <v>32</v>
      </c>
      <c r="AX172" s="13" t="s">
        <v>77</v>
      </c>
      <c r="AY172" s="251" t="s">
        <v>156</v>
      </c>
    </row>
    <row r="173" s="2" customFormat="1" ht="33" customHeight="1">
      <c r="A173" s="37"/>
      <c r="B173" s="38"/>
      <c r="C173" s="226" t="s">
        <v>238</v>
      </c>
      <c r="D173" s="226" t="s">
        <v>158</v>
      </c>
      <c r="E173" s="227" t="s">
        <v>455</v>
      </c>
      <c r="F173" s="228" t="s">
        <v>456</v>
      </c>
      <c r="G173" s="229" t="s">
        <v>175</v>
      </c>
      <c r="H173" s="230">
        <v>160.44999999999999</v>
      </c>
      <c r="I173" s="231"/>
      <c r="J173" s="232">
        <f>ROUND(I173*H173,0)</f>
        <v>0</v>
      </c>
      <c r="K173" s="233"/>
      <c r="L173" s="43"/>
      <c r="M173" s="234" t="s">
        <v>1</v>
      </c>
      <c r="N173" s="235" t="s">
        <v>42</v>
      </c>
      <c r="O173" s="90"/>
      <c r="P173" s="236">
        <f>O173*H173</f>
        <v>0</v>
      </c>
      <c r="Q173" s="236">
        <v>2.5018699999999998</v>
      </c>
      <c r="R173" s="236">
        <f>Q173*H173</f>
        <v>401.42504149999996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162</v>
      </c>
      <c r="AT173" s="238" t="s">
        <v>158</v>
      </c>
      <c r="AU173" s="238" t="s">
        <v>85</v>
      </c>
      <c r="AY173" s="16" t="s">
        <v>156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</v>
      </c>
      <c r="BK173" s="239">
        <f>ROUND(I173*H173,0)</f>
        <v>0</v>
      </c>
      <c r="BL173" s="16" t="s">
        <v>162</v>
      </c>
      <c r="BM173" s="238" t="s">
        <v>748</v>
      </c>
    </row>
    <row r="174" s="13" customFormat="1">
      <c r="A174" s="13"/>
      <c r="B174" s="240"/>
      <c r="C174" s="241"/>
      <c r="D174" s="242" t="s">
        <v>167</v>
      </c>
      <c r="E174" s="243" t="s">
        <v>1</v>
      </c>
      <c r="F174" s="244" t="s">
        <v>749</v>
      </c>
      <c r="G174" s="241"/>
      <c r="H174" s="245">
        <v>160.44999999999999</v>
      </c>
      <c r="I174" s="246"/>
      <c r="J174" s="241"/>
      <c r="K174" s="241"/>
      <c r="L174" s="247"/>
      <c r="M174" s="248"/>
      <c r="N174" s="249"/>
      <c r="O174" s="249"/>
      <c r="P174" s="249"/>
      <c r="Q174" s="249"/>
      <c r="R174" s="249"/>
      <c r="S174" s="249"/>
      <c r="T174" s="25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167</v>
      </c>
      <c r="AU174" s="251" t="s">
        <v>85</v>
      </c>
      <c r="AV174" s="13" t="s">
        <v>85</v>
      </c>
      <c r="AW174" s="13" t="s">
        <v>32</v>
      </c>
      <c r="AX174" s="13" t="s">
        <v>77</v>
      </c>
      <c r="AY174" s="251" t="s">
        <v>156</v>
      </c>
    </row>
    <row r="175" s="2" customFormat="1" ht="24.15" customHeight="1">
      <c r="A175" s="37"/>
      <c r="B175" s="38"/>
      <c r="C175" s="226" t="s">
        <v>242</v>
      </c>
      <c r="D175" s="226" t="s">
        <v>158</v>
      </c>
      <c r="E175" s="227" t="s">
        <v>459</v>
      </c>
      <c r="F175" s="228" t="s">
        <v>460</v>
      </c>
      <c r="G175" s="229" t="s">
        <v>175</v>
      </c>
      <c r="H175" s="230">
        <v>160.44999999999999</v>
      </c>
      <c r="I175" s="231"/>
      <c r="J175" s="232">
        <f>ROUND(I175*H175,0)</f>
        <v>0</v>
      </c>
      <c r="K175" s="233"/>
      <c r="L175" s="43"/>
      <c r="M175" s="234" t="s">
        <v>1</v>
      </c>
      <c r="N175" s="235" t="s">
        <v>42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162</v>
      </c>
      <c r="AT175" s="238" t="s">
        <v>158</v>
      </c>
      <c r="AU175" s="238" t="s">
        <v>85</v>
      </c>
      <c r="AY175" s="16" t="s">
        <v>156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</v>
      </c>
      <c r="BK175" s="239">
        <f>ROUND(I175*H175,0)</f>
        <v>0</v>
      </c>
      <c r="BL175" s="16" t="s">
        <v>162</v>
      </c>
      <c r="BM175" s="238" t="s">
        <v>750</v>
      </c>
    </row>
    <row r="176" s="2" customFormat="1" ht="33" customHeight="1">
      <c r="A176" s="37"/>
      <c r="B176" s="38"/>
      <c r="C176" s="226" t="s">
        <v>248</v>
      </c>
      <c r="D176" s="226" t="s">
        <v>158</v>
      </c>
      <c r="E176" s="227" t="s">
        <v>462</v>
      </c>
      <c r="F176" s="228" t="s">
        <v>463</v>
      </c>
      <c r="G176" s="229" t="s">
        <v>175</v>
      </c>
      <c r="H176" s="230">
        <v>417.17000000000002</v>
      </c>
      <c r="I176" s="231"/>
      <c r="J176" s="232">
        <f>ROUND(I176*H176,0)</f>
        <v>0</v>
      </c>
      <c r="K176" s="233"/>
      <c r="L176" s="43"/>
      <c r="M176" s="234" t="s">
        <v>1</v>
      </c>
      <c r="N176" s="235" t="s">
        <v>42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162</v>
      </c>
      <c r="AT176" s="238" t="s">
        <v>158</v>
      </c>
      <c r="AU176" s="238" t="s">
        <v>85</v>
      </c>
      <c r="AY176" s="16" t="s">
        <v>156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</v>
      </c>
      <c r="BK176" s="239">
        <f>ROUND(I176*H176,0)</f>
        <v>0</v>
      </c>
      <c r="BL176" s="16" t="s">
        <v>162</v>
      </c>
      <c r="BM176" s="238" t="s">
        <v>751</v>
      </c>
    </row>
    <row r="177" s="13" customFormat="1">
      <c r="A177" s="13"/>
      <c r="B177" s="240"/>
      <c r="C177" s="241"/>
      <c r="D177" s="242" t="s">
        <v>167</v>
      </c>
      <c r="E177" s="243" t="s">
        <v>1</v>
      </c>
      <c r="F177" s="244" t="s">
        <v>752</v>
      </c>
      <c r="G177" s="241"/>
      <c r="H177" s="245">
        <v>96.269999999999996</v>
      </c>
      <c r="I177" s="246"/>
      <c r="J177" s="241"/>
      <c r="K177" s="241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167</v>
      </c>
      <c r="AU177" s="251" t="s">
        <v>85</v>
      </c>
      <c r="AV177" s="13" t="s">
        <v>85</v>
      </c>
      <c r="AW177" s="13" t="s">
        <v>32</v>
      </c>
      <c r="AX177" s="13" t="s">
        <v>77</v>
      </c>
      <c r="AY177" s="251" t="s">
        <v>156</v>
      </c>
    </row>
    <row r="178" s="13" customFormat="1">
      <c r="A178" s="13"/>
      <c r="B178" s="240"/>
      <c r="C178" s="241"/>
      <c r="D178" s="242" t="s">
        <v>167</v>
      </c>
      <c r="E178" s="243" t="s">
        <v>1</v>
      </c>
      <c r="F178" s="244" t="s">
        <v>753</v>
      </c>
      <c r="G178" s="241"/>
      <c r="H178" s="245">
        <v>320.89999999999998</v>
      </c>
      <c r="I178" s="246"/>
      <c r="J178" s="241"/>
      <c r="K178" s="241"/>
      <c r="L178" s="247"/>
      <c r="M178" s="248"/>
      <c r="N178" s="249"/>
      <c r="O178" s="249"/>
      <c r="P178" s="249"/>
      <c r="Q178" s="249"/>
      <c r="R178" s="249"/>
      <c r="S178" s="249"/>
      <c r="T178" s="25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1" t="s">
        <v>167</v>
      </c>
      <c r="AU178" s="251" t="s">
        <v>85</v>
      </c>
      <c r="AV178" s="13" t="s">
        <v>85</v>
      </c>
      <c r="AW178" s="13" t="s">
        <v>32</v>
      </c>
      <c r="AX178" s="13" t="s">
        <v>77</v>
      </c>
      <c r="AY178" s="251" t="s">
        <v>156</v>
      </c>
    </row>
    <row r="179" s="2" customFormat="1" ht="33" customHeight="1">
      <c r="A179" s="37"/>
      <c r="B179" s="38"/>
      <c r="C179" s="226" t="s">
        <v>252</v>
      </c>
      <c r="D179" s="226" t="s">
        <v>158</v>
      </c>
      <c r="E179" s="227" t="s">
        <v>467</v>
      </c>
      <c r="F179" s="228" t="s">
        <v>468</v>
      </c>
      <c r="G179" s="229" t="s">
        <v>175</v>
      </c>
      <c r="H179" s="230">
        <v>160.44999999999999</v>
      </c>
      <c r="I179" s="231"/>
      <c r="J179" s="232">
        <f>ROUND(I179*H179,0)</f>
        <v>0</v>
      </c>
      <c r="K179" s="233"/>
      <c r="L179" s="43"/>
      <c r="M179" s="234" t="s">
        <v>1</v>
      </c>
      <c r="N179" s="235" t="s">
        <v>42</v>
      </c>
      <c r="O179" s="90"/>
      <c r="P179" s="236">
        <f>O179*H179</f>
        <v>0</v>
      </c>
      <c r="Q179" s="236">
        <v>0.025250000000000002</v>
      </c>
      <c r="R179" s="236">
        <f>Q179*H179</f>
        <v>4.0513624999999998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162</v>
      </c>
      <c r="AT179" s="238" t="s">
        <v>158</v>
      </c>
      <c r="AU179" s="238" t="s">
        <v>85</v>
      </c>
      <c r="AY179" s="16" t="s">
        <v>156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</v>
      </c>
      <c r="BK179" s="239">
        <f>ROUND(I179*H179,0)</f>
        <v>0</v>
      </c>
      <c r="BL179" s="16" t="s">
        <v>162</v>
      </c>
      <c r="BM179" s="238" t="s">
        <v>754</v>
      </c>
    </row>
    <row r="180" s="2" customFormat="1" ht="16.5" customHeight="1">
      <c r="A180" s="37"/>
      <c r="B180" s="38"/>
      <c r="C180" s="226" t="s">
        <v>257</v>
      </c>
      <c r="D180" s="226" t="s">
        <v>158</v>
      </c>
      <c r="E180" s="227" t="s">
        <v>470</v>
      </c>
      <c r="F180" s="228" t="s">
        <v>471</v>
      </c>
      <c r="G180" s="229" t="s">
        <v>197</v>
      </c>
      <c r="H180" s="230">
        <v>15.071</v>
      </c>
      <c r="I180" s="231"/>
      <c r="J180" s="232">
        <f>ROUND(I180*H180,0)</f>
        <v>0</v>
      </c>
      <c r="K180" s="233"/>
      <c r="L180" s="43"/>
      <c r="M180" s="234" t="s">
        <v>1</v>
      </c>
      <c r="N180" s="235" t="s">
        <v>42</v>
      </c>
      <c r="O180" s="90"/>
      <c r="P180" s="236">
        <f>O180*H180</f>
        <v>0</v>
      </c>
      <c r="Q180" s="236">
        <v>1.06277</v>
      </c>
      <c r="R180" s="236">
        <f>Q180*H180</f>
        <v>16.017006670000001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162</v>
      </c>
      <c r="AT180" s="238" t="s">
        <v>158</v>
      </c>
      <c r="AU180" s="238" t="s">
        <v>85</v>
      </c>
      <c r="AY180" s="16" t="s">
        <v>156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</v>
      </c>
      <c r="BK180" s="239">
        <f>ROUND(I180*H180,0)</f>
        <v>0</v>
      </c>
      <c r="BL180" s="16" t="s">
        <v>162</v>
      </c>
      <c r="BM180" s="238" t="s">
        <v>755</v>
      </c>
    </row>
    <row r="181" s="13" customFormat="1">
      <c r="A181" s="13"/>
      <c r="B181" s="240"/>
      <c r="C181" s="241"/>
      <c r="D181" s="242" t="s">
        <v>167</v>
      </c>
      <c r="E181" s="243" t="s">
        <v>1</v>
      </c>
      <c r="F181" s="244" t="s">
        <v>756</v>
      </c>
      <c r="G181" s="241"/>
      <c r="H181" s="245">
        <v>3.2770000000000001</v>
      </c>
      <c r="I181" s="246"/>
      <c r="J181" s="241"/>
      <c r="K181" s="241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167</v>
      </c>
      <c r="AU181" s="251" t="s">
        <v>85</v>
      </c>
      <c r="AV181" s="13" t="s">
        <v>85</v>
      </c>
      <c r="AW181" s="13" t="s">
        <v>32</v>
      </c>
      <c r="AX181" s="13" t="s">
        <v>77</v>
      </c>
      <c r="AY181" s="251" t="s">
        <v>156</v>
      </c>
    </row>
    <row r="182" s="13" customFormat="1">
      <c r="A182" s="13"/>
      <c r="B182" s="240"/>
      <c r="C182" s="241"/>
      <c r="D182" s="242" t="s">
        <v>167</v>
      </c>
      <c r="E182" s="243" t="s">
        <v>1</v>
      </c>
      <c r="F182" s="244" t="s">
        <v>757</v>
      </c>
      <c r="G182" s="241"/>
      <c r="H182" s="245">
        <v>11.794000000000001</v>
      </c>
      <c r="I182" s="246"/>
      <c r="J182" s="241"/>
      <c r="K182" s="241"/>
      <c r="L182" s="247"/>
      <c r="M182" s="248"/>
      <c r="N182" s="249"/>
      <c r="O182" s="249"/>
      <c r="P182" s="249"/>
      <c r="Q182" s="249"/>
      <c r="R182" s="249"/>
      <c r="S182" s="249"/>
      <c r="T182" s="25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1" t="s">
        <v>167</v>
      </c>
      <c r="AU182" s="251" t="s">
        <v>85</v>
      </c>
      <c r="AV182" s="13" t="s">
        <v>85</v>
      </c>
      <c r="AW182" s="13" t="s">
        <v>32</v>
      </c>
      <c r="AX182" s="13" t="s">
        <v>77</v>
      </c>
      <c r="AY182" s="251" t="s">
        <v>156</v>
      </c>
    </row>
    <row r="183" s="2" customFormat="1" ht="24.15" customHeight="1">
      <c r="A183" s="37"/>
      <c r="B183" s="38"/>
      <c r="C183" s="226" t="s">
        <v>7</v>
      </c>
      <c r="D183" s="226" t="s">
        <v>158</v>
      </c>
      <c r="E183" s="227" t="s">
        <v>475</v>
      </c>
      <c r="F183" s="228" t="s">
        <v>476</v>
      </c>
      <c r="G183" s="229" t="s">
        <v>161</v>
      </c>
      <c r="H183" s="230">
        <v>102.45</v>
      </c>
      <c r="I183" s="231"/>
      <c r="J183" s="232">
        <f>ROUND(I183*H183,0)</f>
        <v>0</v>
      </c>
      <c r="K183" s="233"/>
      <c r="L183" s="43"/>
      <c r="M183" s="234" t="s">
        <v>1</v>
      </c>
      <c r="N183" s="235" t="s">
        <v>42</v>
      </c>
      <c r="O183" s="90"/>
      <c r="P183" s="236">
        <f>O183*H183</f>
        <v>0</v>
      </c>
      <c r="Q183" s="236">
        <v>0.074260000000000007</v>
      </c>
      <c r="R183" s="236">
        <f>Q183*H183</f>
        <v>7.6079370000000006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162</v>
      </c>
      <c r="AT183" s="238" t="s">
        <v>158</v>
      </c>
      <c r="AU183" s="238" t="s">
        <v>85</v>
      </c>
      <c r="AY183" s="16" t="s">
        <v>156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</v>
      </c>
      <c r="BK183" s="239">
        <f>ROUND(I183*H183,0)</f>
        <v>0</v>
      </c>
      <c r="BL183" s="16" t="s">
        <v>162</v>
      </c>
      <c r="BM183" s="238" t="s">
        <v>758</v>
      </c>
    </row>
    <row r="184" s="13" customFormat="1">
      <c r="A184" s="13"/>
      <c r="B184" s="240"/>
      <c r="C184" s="241"/>
      <c r="D184" s="242" t="s">
        <v>167</v>
      </c>
      <c r="E184" s="243" t="s">
        <v>1</v>
      </c>
      <c r="F184" s="244" t="s">
        <v>759</v>
      </c>
      <c r="G184" s="241"/>
      <c r="H184" s="245">
        <v>102.45</v>
      </c>
      <c r="I184" s="246"/>
      <c r="J184" s="241"/>
      <c r="K184" s="241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167</v>
      </c>
      <c r="AU184" s="251" t="s">
        <v>85</v>
      </c>
      <c r="AV184" s="13" t="s">
        <v>85</v>
      </c>
      <c r="AW184" s="13" t="s">
        <v>32</v>
      </c>
      <c r="AX184" s="13" t="s">
        <v>77</v>
      </c>
      <c r="AY184" s="251" t="s">
        <v>156</v>
      </c>
    </row>
    <row r="185" s="2" customFormat="1" ht="24.15" customHeight="1">
      <c r="A185" s="37"/>
      <c r="B185" s="38"/>
      <c r="C185" s="226" t="s">
        <v>264</v>
      </c>
      <c r="D185" s="226" t="s">
        <v>158</v>
      </c>
      <c r="E185" s="227" t="s">
        <v>479</v>
      </c>
      <c r="F185" s="228" t="s">
        <v>480</v>
      </c>
      <c r="G185" s="229" t="s">
        <v>161</v>
      </c>
      <c r="H185" s="230">
        <v>641.79999999999995</v>
      </c>
      <c r="I185" s="231"/>
      <c r="J185" s="232">
        <f>ROUND(I185*H185,0)</f>
        <v>0</v>
      </c>
      <c r="K185" s="233"/>
      <c r="L185" s="43"/>
      <c r="M185" s="234" t="s">
        <v>1</v>
      </c>
      <c r="N185" s="235" t="s">
        <v>42</v>
      </c>
      <c r="O185" s="90"/>
      <c r="P185" s="236">
        <f>O185*H185</f>
        <v>0</v>
      </c>
      <c r="Q185" s="236">
        <v>0.00022000000000000001</v>
      </c>
      <c r="R185" s="236">
        <f>Q185*H185</f>
        <v>0.14119599999999999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162</v>
      </c>
      <c r="AT185" s="238" t="s">
        <v>158</v>
      </c>
      <c r="AU185" s="238" t="s">
        <v>85</v>
      </c>
      <c r="AY185" s="16" t="s">
        <v>156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</v>
      </c>
      <c r="BK185" s="239">
        <f>ROUND(I185*H185,0)</f>
        <v>0</v>
      </c>
      <c r="BL185" s="16" t="s">
        <v>162</v>
      </c>
      <c r="BM185" s="238" t="s">
        <v>760</v>
      </c>
    </row>
    <row r="186" s="13" customFormat="1">
      <c r="A186" s="13"/>
      <c r="B186" s="240"/>
      <c r="C186" s="241"/>
      <c r="D186" s="242" t="s">
        <v>167</v>
      </c>
      <c r="E186" s="243" t="s">
        <v>1</v>
      </c>
      <c r="F186" s="244" t="s">
        <v>734</v>
      </c>
      <c r="G186" s="241"/>
      <c r="H186" s="245">
        <v>641.79999999999995</v>
      </c>
      <c r="I186" s="246"/>
      <c r="J186" s="241"/>
      <c r="K186" s="241"/>
      <c r="L186" s="247"/>
      <c r="M186" s="248"/>
      <c r="N186" s="249"/>
      <c r="O186" s="249"/>
      <c r="P186" s="249"/>
      <c r="Q186" s="249"/>
      <c r="R186" s="249"/>
      <c r="S186" s="249"/>
      <c r="T186" s="25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1" t="s">
        <v>167</v>
      </c>
      <c r="AU186" s="251" t="s">
        <v>85</v>
      </c>
      <c r="AV186" s="13" t="s">
        <v>85</v>
      </c>
      <c r="AW186" s="13" t="s">
        <v>32</v>
      </c>
      <c r="AX186" s="13" t="s">
        <v>77</v>
      </c>
      <c r="AY186" s="251" t="s">
        <v>156</v>
      </c>
    </row>
    <row r="187" s="2" customFormat="1" ht="33" customHeight="1">
      <c r="A187" s="37"/>
      <c r="B187" s="38"/>
      <c r="C187" s="226" t="s">
        <v>269</v>
      </c>
      <c r="D187" s="226" t="s">
        <v>158</v>
      </c>
      <c r="E187" s="227" t="s">
        <v>482</v>
      </c>
      <c r="F187" s="228" t="s">
        <v>483</v>
      </c>
      <c r="G187" s="229" t="s">
        <v>286</v>
      </c>
      <c r="H187" s="230">
        <v>181.30000000000001</v>
      </c>
      <c r="I187" s="231"/>
      <c r="J187" s="232">
        <f>ROUND(I187*H187,0)</f>
        <v>0</v>
      </c>
      <c r="K187" s="233"/>
      <c r="L187" s="43"/>
      <c r="M187" s="234" t="s">
        <v>1</v>
      </c>
      <c r="N187" s="235" t="s">
        <v>42</v>
      </c>
      <c r="O187" s="90"/>
      <c r="P187" s="236">
        <f>O187*H187</f>
        <v>0</v>
      </c>
      <c r="Q187" s="236">
        <v>0.00021000000000000001</v>
      </c>
      <c r="R187" s="236">
        <f>Q187*H187</f>
        <v>0.038073000000000003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162</v>
      </c>
      <c r="AT187" s="238" t="s">
        <v>158</v>
      </c>
      <c r="AU187" s="238" t="s">
        <v>85</v>
      </c>
      <c r="AY187" s="16" t="s">
        <v>156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</v>
      </c>
      <c r="BK187" s="239">
        <f>ROUND(I187*H187,0)</f>
        <v>0</v>
      </c>
      <c r="BL187" s="16" t="s">
        <v>162</v>
      </c>
      <c r="BM187" s="238" t="s">
        <v>761</v>
      </c>
    </row>
    <row r="188" s="13" customFormat="1">
      <c r="A188" s="13"/>
      <c r="B188" s="240"/>
      <c r="C188" s="241"/>
      <c r="D188" s="242" t="s">
        <v>167</v>
      </c>
      <c r="E188" s="243" t="s">
        <v>1</v>
      </c>
      <c r="F188" s="244" t="s">
        <v>762</v>
      </c>
      <c r="G188" s="241"/>
      <c r="H188" s="245">
        <v>181.30000000000001</v>
      </c>
      <c r="I188" s="246"/>
      <c r="J188" s="241"/>
      <c r="K188" s="241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167</v>
      </c>
      <c r="AU188" s="251" t="s">
        <v>85</v>
      </c>
      <c r="AV188" s="13" t="s">
        <v>85</v>
      </c>
      <c r="AW188" s="13" t="s">
        <v>32</v>
      </c>
      <c r="AX188" s="13" t="s">
        <v>77</v>
      </c>
      <c r="AY188" s="251" t="s">
        <v>156</v>
      </c>
    </row>
    <row r="189" s="2" customFormat="1" ht="24.15" customHeight="1">
      <c r="A189" s="37"/>
      <c r="B189" s="38"/>
      <c r="C189" s="226" t="s">
        <v>277</v>
      </c>
      <c r="D189" s="226" t="s">
        <v>158</v>
      </c>
      <c r="E189" s="227" t="s">
        <v>486</v>
      </c>
      <c r="F189" s="228" t="s">
        <v>487</v>
      </c>
      <c r="G189" s="229" t="s">
        <v>286</v>
      </c>
      <c r="H189" s="230">
        <v>95.650000000000006</v>
      </c>
      <c r="I189" s="231"/>
      <c r="J189" s="232">
        <f>ROUND(I189*H189,0)</f>
        <v>0</v>
      </c>
      <c r="K189" s="233"/>
      <c r="L189" s="43"/>
      <c r="M189" s="234" t="s">
        <v>1</v>
      </c>
      <c r="N189" s="235" t="s">
        <v>42</v>
      </c>
      <c r="O189" s="90"/>
      <c r="P189" s="236">
        <f>O189*H189</f>
        <v>0</v>
      </c>
      <c r="Q189" s="236">
        <v>0.00036999999999999999</v>
      </c>
      <c r="R189" s="236">
        <f>Q189*H189</f>
        <v>0.035390499999999998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162</v>
      </c>
      <c r="AT189" s="238" t="s">
        <v>158</v>
      </c>
      <c r="AU189" s="238" t="s">
        <v>85</v>
      </c>
      <c r="AY189" s="16" t="s">
        <v>156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</v>
      </c>
      <c r="BK189" s="239">
        <f>ROUND(I189*H189,0)</f>
        <v>0</v>
      </c>
      <c r="BL189" s="16" t="s">
        <v>162</v>
      </c>
      <c r="BM189" s="238" t="s">
        <v>763</v>
      </c>
    </row>
    <row r="190" s="13" customFormat="1">
      <c r="A190" s="13"/>
      <c r="B190" s="240"/>
      <c r="C190" s="241"/>
      <c r="D190" s="242" t="s">
        <v>167</v>
      </c>
      <c r="E190" s="243" t="s">
        <v>1</v>
      </c>
      <c r="F190" s="244" t="s">
        <v>764</v>
      </c>
      <c r="G190" s="241"/>
      <c r="H190" s="245">
        <v>95.650000000000006</v>
      </c>
      <c r="I190" s="246"/>
      <c r="J190" s="241"/>
      <c r="K190" s="241"/>
      <c r="L190" s="247"/>
      <c r="M190" s="248"/>
      <c r="N190" s="249"/>
      <c r="O190" s="249"/>
      <c r="P190" s="249"/>
      <c r="Q190" s="249"/>
      <c r="R190" s="249"/>
      <c r="S190" s="249"/>
      <c r="T190" s="25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167</v>
      </c>
      <c r="AU190" s="251" t="s">
        <v>85</v>
      </c>
      <c r="AV190" s="13" t="s">
        <v>85</v>
      </c>
      <c r="AW190" s="13" t="s">
        <v>32</v>
      </c>
      <c r="AX190" s="13" t="s">
        <v>77</v>
      </c>
      <c r="AY190" s="251" t="s">
        <v>156</v>
      </c>
    </row>
    <row r="191" s="2" customFormat="1" ht="24.15" customHeight="1">
      <c r="A191" s="37"/>
      <c r="B191" s="38"/>
      <c r="C191" s="226" t="s">
        <v>283</v>
      </c>
      <c r="D191" s="226" t="s">
        <v>158</v>
      </c>
      <c r="E191" s="227" t="s">
        <v>490</v>
      </c>
      <c r="F191" s="228" t="s">
        <v>491</v>
      </c>
      <c r="G191" s="229" t="s">
        <v>286</v>
      </c>
      <c r="H191" s="230">
        <v>181.30000000000001</v>
      </c>
      <c r="I191" s="231"/>
      <c r="J191" s="232">
        <f>ROUND(I191*H191,0)</f>
        <v>0</v>
      </c>
      <c r="K191" s="233"/>
      <c r="L191" s="43"/>
      <c r="M191" s="234" t="s">
        <v>1</v>
      </c>
      <c r="N191" s="235" t="s">
        <v>42</v>
      </c>
      <c r="O191" s="90"/>
      <c r="P191" s="236">
        <f>O191*H191</f>
        <v>0</v>
      </c>
      <c r="Q191" s="236">
        <v>1.0000000000000001E-05</v>
      </c>
      <c r="R191" s="236">
        <f>Q191*H191</f>
        <v>0.0018130000000000002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162</v>
      </c>
      <c r="AT191" s="238" t="s">
        <v>158</v>
      </c>
      <c r="AU191" s="238" t="s">
        <v>85</v>
      </c>
      <c r="AY191" s="16" t="s">
        <v>156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</v>
      </c>
      <c r="BK191" s="239">
        <f>ROUND(I191*H191,0)</f>
        <v>0</v>
      </c>
      <c r="BL191" s="16" t="s">
        <v>162</v>
      </c>
      <c r="BM191" s="238" t="s">
        <v>765</v>
      </c>
    </row>
    <row r="192" s="12" customFormat="1" ht="22.8" customHeight="1">
      <c r="A192" s="12"/>
      <c r="B192" s="210"/>
      <c r="C192" s="211"/>
      <c r="D192" s="212" t="s">
        <v>76</v>
      </c>
      <c r="E192" s="224" t="s">
        <v>192</v>
      </c>
      <c r="F192" s="224" t="s">
        <v>193</v>
      </c>
      <c r="G192" s="211"/>
      <c r="H192" s="211"/>
      <c r="I192" s="214"/>
      <c r="J192" s="225">
        <f>BK192</f>
        <v>0</v>
      </c>
      <c r="K192" s="211"/>
      <c r="L192" s="216"/>
      <c r="M192" s="217"/>
      <c r="N192" s="218"/>
      <c r="O192" s="218"/>
      <c r="P192" s="219">
        <f>P193</f>
        <v>0</v>
      </c>
      <c r="Q192" s="218"/>
      <c r="R192" s="219">
        <f>R193</f>
        <v>0</v>
      </c>
      <c r="S192" s="218"/>
      <c r="T192" s="220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1" t="s">
        <v>8</v>
      </c>
      <c r="AT192" s="222" t="s">
        <v>76</v>
      </c>
      <c r="AU192" s="222" t="s">
        <v>8</v>
      </c>
      <c r="AY192" s="221" t="s">
        <v>156</v>
      </c>
      <c r="BK192" s="223">
        <f>BK193</f>
        <v>0</v>
      </c>
    </row>
    <row r="193" s="2" customFormat="1" ht="24.15" customHeight="1">
      <c r="A193" s="37"/>
      <c r="B193" s="38"/>
      <c r="C193" s="226" t="s">
        <v>288</v>
      </c>
      <c r="D193" s="226" t="s">
        <v>158</v>
      </c>
      <c r="E193" s="227" t="s">
        <v>493</v>
      </c>
      <c r="F193" s="228" t="s">
        <v>494</v>
      </c>
      <c r="G193" s="229" t="s">
        <v>401</v>
      </c>
      <c r="H193" s="230">
        <v>50</v>
      </c>
      <c r="I193" s="231"/>
      <c r="J193" s="232">
        <f>ROUND(I193*H193,0)</f>
        <v>0</v>
      </c>
      <c r="K193" s="233"/>
      <c r="L193" s="43"/>
      <c r="M193" s="234" t="s">
        <v>1</v>
      </c>
      <c r="N193" s="235" t="s">
        <v>42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162</v>
      </c>
      <c r="AT193" s="238" t="s">
        <v>158</v>
      </c>
      <c r="AU193" s="238" t="s">
        <v>85</v>
      </c>
      <c r="AY193" s="16" t="s">
        <v>156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</v>
      </c>
      <c r="BK193" s="239">
        <f>ROUND(I193*H193,0)</f>
        <v>0</v>
      </c>
      <c r="BL193" s="16" t="s">
        <v>162</v>
      </c>
      <c r="BM193" s="238" t="s">
        <v>766</v>
      </c>
    </row>
    <row r="194" s="12" customFormat="1" ht="22.8" customHeight="1">
      <c r="A194" s="12"/>
      <c r="B194" s="210"/>
      <c r="C194" s="211"/>
      <c r="D194" s="212" t="s">
        <v>76</v>
      </c>
      <c r="E194" s="224" t="s">
        <v>385</v>
      </c>
      <c r="F194" s="224" t="s">
        <v>386</v>
      </c>
      <c r="G194" s="211"/>
      <c r="H194" s="211"/>
      <c r="I194" s="214"/>
      <c r="J194" s="225">
        <f>BK194</f>
        <v>0</v>
      </c>
      <c r="K194" s="211"/>
      <c r="L194" s="216"/>
      <c r="M194" s="217"/>
      <c r="N194" s="218"/>
      <c r="O194" s="218"/>
      <c r="P194" s="219">
        <f>P195</f>
        <v>0</v>
      </c>
      <c r="Q194" s="218"/>
      <c r="R194" s="219">
        <f>R195</f>
        <v>0</v>
      </c>
      <c r="S194" s="218"/>
      <c r="T194" s="220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1" t="s">
        <v>8</v>
      </c>
      <c r="AT194" s="222" t="s">
        <v>76</v>
      </c>
      <c r="AU194" s="222" t="s">
        <v>8</v>
      </c>
      <c r="AY194" s="221" t="s">
        <v>156</v>
      </c>
      <c r="BK194" s="223">
        <f>BK195</f>
        <v>0</v>
      </c>
    </row>
    <row r="195" s="2" customFormat="1" ht="24.15" customHeight="1">
      <c r="A195" s="37"/>
      <c r="B195" s="38"/>
      <c r="C195" s="226" t="s">
        <v>293</v>
      </c>
      <c r="D195" s="226" t="s">
        <v>158</v>
      </c>
      <c r="E195" s="227" t="s">
        <v>387</v>
      </c>
      <c r="F195" s="228" t="s">
        <v>388</v>
      </c>
      <c r="G195" s="229" t="s">
        <v>197</v>
      </c>
      <c r="H195" s="230">
        <v>710.60299999999995</v>
      </c>
      <c r="I195" s="231"/>
      <c r="J195" s="232">
        <f>ROUND(I195*H195,0)</f>
        <v>0</v>
      </c>
      <c r="K195" s="233"/>
      <c r="L195" s="43"/>
      <c r="M195" s="234" t="s">
        <v>1</v>
      </c>
      <c r="N195" s="235" t="s">
        <v>42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162</v>
      </c>
      <c r="AT195" s="238" t="s">
        <v>158</v>
      </c>
      <c r="AU195" s="238" t="s">
        <v>85</v>
      </c>
      <c r="AY195" s="16" t="s">
        <v>156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</v>
      </c>
      <c r="BK195" s="239">
        <f>ROUND(I195*H195,0)</f>
        <v>0</v>
      </c>
      <c r="BL195" s="16" t="s">
        <v>162</v>
      </c>
      <c r="BM195" s="238" t="s">
        <v>767</v>
      </c>
    </row>
    <row r="196" s="12" customFormat="1" ht="25.92" customHeight="1">
      <c r="A196" s="12"/>
      <c r="B196" s="210"/>
      <c r="C196" s="211"/>
      <c r="D196" s="212" t="s">
        <v>76</v>
      </c>
      <c r="E196" s="213" t="s">
        <v>273</v>
      </c>
      <c r="F196" s="213" t="s">
        <v>274</v>
      </c>
      <c r="G196" s="211"/>
      <c r="H196" s="211"/>
      <c r="I196" s="214"/>
      <c r="J196" s="215">
        <f>BK196</f>
        <v>0</v>
      </c>
      <c r="K196" s="211"/>
      <c r="L196" s="216"/>
      <c r="M196" s="217"/>
      <c r="N196" s="218"/>
      <c r="O196" s="218"/>
      <c r="P196" s="219">
        <f>P197+P223+P272+P284+P294</f>
        <v>0</v>
      </c>
      <c r="Q196" s="218"/>
      <c r="R196" s="219">
        <f>R197+R223+R272+R284+R294</f>
        <v>23.140174699999999</v>
      </c>
      <c r="S196" s="218"/>
      <c r="T196" s="220">
        <f>T197+T223+T272+T284+T294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1" t="s">
        <v>85</v>
      </c>
      <c r="AT196" s="222" t="s">
        <v>76</v>
      </c>
      <c r="AU196" s="222" t="s">
        <v>77</v>
      </c>
      <c r="AY196" s="221" t="s">
        <v>156</v>
      </c>
      <c r="BK196" s="223">
        <f>BK197+BK223+BK272+BK284+BK294</f>
        <v>0</v>
      </c>
    </row>
    <row r="197" s="12" customFormat="1" ht="22.8" customHeight="1">
      <c r="A197" s="12"/>
      <c r="B197" s="210"/>
      <c r="C197" s="211"/>
      <c r="D197" s="212" t="s">
        <v>76</v>
      </c>
      <c r="E197" s="224" t="s">
        <v>275</v>
      </c>
      <c r="F197" s="224" t="s">
        <v>276</v>
      </c>
      <c r="G197" s="211"/>
      <c r="H197" s="211"/>
      <c r="I197" s="214"/>
      <c r="J197" s="225">
        <f>BK197</f>
        <v>0</v>
      </c>
      <c r="K197" s="211"/>
      <c r="L197" s="216"/>
      <c r="M197" s="217"/>
      <c r="N197" s="218"/>
      <c r="O197" s="218"/>
      <c r="P197" s="219">
        <f>SUM(P198:P222)</f>
        <v>0</v>
      </c>
      <c r="Q197" s="218"/>
      <c r="R197" s="219">
        <f>SUM(R198:R222)</f>
        <v>9.4269531999999998</v>
      </c>
      <c r="S197" s="218"/>
      <c r="T197" s="220">
        <f>SUM(T198:T222)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85</v>
      </c>
      <c r="AT197" s="222" t="s">
        <v>76</v>
      </c>
      <c r="AU197" s="222" t="s">
        <v>8</v>
      </c>
      <c r="AY197" s="221" t="s">
        <v>156</v>
      </c>
      <c r="BK197" s="223">
        <f>SUM(BK198:BK222)</f>
        <v>0</v>
      </c>
    </row>
    <row r="198" s="2" customFormat="1" ht="24.15" customHeight="1">
      <c r="A198" s="37"/>
      <c r="B198" s="38"/>
      <c r="C198" s="226" t="s">
        <v>497</v>
      </c>
      <c r="D198" s="226" t="s">
        <v>158</v>
      </c>
      <c r="E198" s="227" t="s">
        <v>498</v>
      </c>
      <c r="F198" s="228" t="s">
        <v>499</v>
      </c>
      <c r="G198" s="229" t="s">
        <v>161</v>
      </c>
      <c r="H198" s="230">
        <v>641.79999999999995</v>
      </c>
      <c r="I198" s="231"/>
      <c r="J198" s="232">
        <f>ROUND(I198*H198,0)</f>
        <v>0</v>
      </c>
      <c r="K198" s="233"/>
      <c r="L198" s="43"/>
      <c r="M198" s="234" t="s">
        <v>1</v>
      </c>
      <c r="N198" s="235" t="s">
        <v>42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238</v>
      </c>
      <c r="AT198" s="238" t="s">
        <v>158</v>
      </c>
      <c r="AU198" s="238" t="s">
        <v>85</v>
      </c>
      <c r="AY198" s="16" t="s">
        <v>156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</v>
      </c>
      <c r="BK198" s="239">
        <f>ROUND(I198*H198,0)</f>
        <v>0</v>
      </c>
      <c r="BL198" s="16" t="s">
        <v>238</v>
      </c>
      <c r="BM198" s="238" t="s">
        <v>768</v>
      </c>
    </row>
    <row r="199" s="13" customFormat="1">
      <c r="A199" s="13"/>
      <c r="B199" s="240"/>
      <c r="C199" s="241"/>
      <c r="D199" s="242" t="s">
        <v>167</v>
      </c>
      <c r="E199" s="243" t="s">
        <v>1</v>
      </c>
      <c r="F199" s="244" t="s">
        <v>734</v>
      </c>
      <c r="G199" s="241"/>
      <c r="H199" s="245">
        <v>641.79999999999995</v>
      </c>
      <c r="I199" s="246"/>
      <c r="J199" s="241"/>
      <c r="K199" s="241"/>
      <c r="L199" s="247"/>
      <c r="M199" s="248"/>
      <c r="N199" s="249"/>
      <c r="O199" s="249"/>
      <c r="P199" s="249"/>
      <c r="Q199" s="249"/>
      <c r="R199" s="249"/>
      <c r="S199" s="249"/>
      <c r="T199" s="25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167</v>
      </c>
      <c r="AU199" s="251" t="s">
        <v>85</v>
      </c>
      <c r="AV199" s="13" t="s">
        <v>85</v>
      </c>
      <c r="AW199" s="13" t="s">
        <v>32</v>
      </c>
      <c r="AX199" s="13" t="s">
        <v>77</v>
      </c>
      <c r="AY199" s="251" t="s">
        <v>156</v>
      </c>
    </row>
    <row r="200" s="2" customFormat="1" ht="24.15" customHeight="1">
      <c r="A200" s="37"/>
      <c r="B200" s="38"/>
      <c r="C200" s="226" t="s">
        <v>501</v>
      </c>
      <c r="D200" s="226" t="s">
        <v>158</v>
      </c>
      <c r="E200" s="227" t="s">
        <v>502</v>
      </c>
      <c r="F200" s="228" t="s">
        <v>503</v>
      </c>
      <c r="G200" s="229" t="s">
        <v>161</v>
      </c>
      <c r="H200" s="230">
        <v>19.129999999999999</v>
      </c>
      <c r="I200" s="231"/>
      <c r="J200" s="232">
        <f>ROUND(I200*H200,0)</f>
        <v>0</v>
      </c>
      <c r="K200" s="233"/>
      <c r="L200" s="43"/>
      <c r="M200" s="234" t="s">
        <v>1</v>
      </c>
      <c r="N200" s="235" t="s">
        <v>42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238</v>
      </c>
      <c r="AT200" s="238" t="s">
        <v>158</v>
      </c>
      <c r="AU200" s="238" t="s">
        <v>85</v>
      </c>
      <c r="AY200" s="16" t="s">
        <v>156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</v>
      </c>
      <c r="BK200" s="239">
        <f>ROUND(I200*H200,0)</f>
        <v>0</v>
      </c>
      <c r="BL200" s="16" t="s">
        <v>238</v>
      </c>
      <c r="BM200" s="238" t="s">
        <v>769</v>
      </c>
    </row>
    <row r="201" s="13" customFormat="1">
      <c r="A201" s="13"/>
      <c r="B201" s="240"/>
      <c r="C201" s="241"/>
      <c r="D201" s="242" t="s">
        <v>167</v>
      </c>
      <c r="E201" s="243" t="s">
        <v>1</v>
      </c>
      <c r="F201" s="244" t="s">
        <v>770</v>
      </c>
      <c r="G201" s="241"/>
      <c r="H201" s="245">
        <v>19.129999999999999</v>
      </c>
      <c r="I201" s="246"/>
      <c r="J201" s="241"/>
      <c r="K201" s="241"/>
      <c r="L201" s="247"/>
      <c r="M201" s="248"/>
      <c r="N201" s="249"/>
      <c r="O201" s="249"/>
      <c r="P201" s="249"/>
      <c r="Q201" s="249"/>
      <c r="R201" s="249"/>
      <c r="S201" s="249"/>
      <c r="T201" s="25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1" t="s">
        <v>167</v>
      </c>
      <c r="AU201" s="251" t="s">
        <v>85</v>
      </c>
      <c r="AV201" s="13" t="s">
        <v>85</v>
      </c>
      <c r="AW201" s="13" t="s">
        <v>32</v>
      </c>
      <c r="AX201" s="13" t="s">
        <v>77</v>
      </c>
      <c r="AY201" s="251" t="s">
        <v>156</v>
      </c>
    </row>
    <row r="202" s="2" customFormat="1" ht="16.5" customHeight="1">
      <c r="A202" s="37"/>
      <c r="B202" s="38"/>
      <c r="C202" s="255" t="s">
        <v>506</v>
      </c>
      <c r="D202" s="255" t="s">
        <v>356</v>
      </c>
      <c r="E202" s="256" t="s">
        <v>507</v>
      </c>
      <c r="F202" s="257" t="s">
        <v>508</v>
      </c>
      <c r="G202" s="258" t="s">
        <v>197</v>
      </c>
      <c r="H202" s="259">
        <v>0.22500000000000001</v>
      </c>
      <c r="I202" s="260"/>
      <c r="J202" s="261">
        <f>ROUND(I202*H202,0)</f>
        <v>0</v>
      </c>
      <c r="K202" s="262"/>
      <c r="L202" s="263"/>
      <c r="M202" s="264" t="s">
        <v>1</v>
      </c>
      <c r="N202" s="265" t="s">
        <v>42</v>
      </c>
      <c r="O202" s="90"/>
      <c r="P202" s="236">
        <f>O202*H202</f>
        <v>0</v>
      </c>
      <c r="Q202" s="236">
        <v>1</v>
      </c>
      <c r="R202" s="236">
        <f>Q202*H202</f>
        <v>0.22500000000000001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509</v>
      </c>
      <c r="AT202" s="238" t="s">
        <v>356</v>
      </c>
      <c r="AU202" s="238" t="s">
        <v>85</v>
      </c>
      <c r="AY202" s="16" t="s">
        <v>156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</v>
      </c>
      <c r="BK202" s="239">
        <f>ROUND(I202*H202,0)</f>
        <v>0</v>
      </c>
      <c r="BL202" s="16" t="s">
        <v>238</v>
      </c>
      <c r="BM202" s="238" t="s">
        <v>771</v>
      </c>
    </row>
    <row r="203" s="13" customFormat="1">
      <c r="A203" s="13"/>
      <c r="B203" s="240"/>
      <c r="C203" s="241"/>
      <c r="D203" s="242" t="s">
        <v>167</v>
      </c>
      <c r="E203" s="243" t="s">
        <v>1</v>
      </c>
      <c r="F203" s="244" t="s">
        <v>772</v>
      </c>
      <c r="G203" s="241"/>
      <c r="H203" s="245">
        <v>660.92999999999995</v>
      </c>
      <c r="I203" s="246"/>
      <c r="J203" s="241"/>
      <c r="K203" s="241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167</v>
      </c>
      <c r="AU203" s="251" t="s">
        <v>85</v>
      </c>
      <c r="AV203" s="13" t="s">
        <v>85</v>
      </c>
      <c r="AW203" s="13" t="s">
        <v>32</v>
      </c>
      <c r="AX203" s="13" t="s">
        <v>8</v>
      </c>
      <c r="AY203" s="251" t="s">
        <v>156</v>
      </c>
    </row>
    <row r="204" s="13" customFormat="1">
      <c r="A204" s="13"/>
      <c r="B204" s="240"/>
      <c r="C204" s="241"/>
      <c r="D204" s="242" t="s">
        <v>167</v>
      </c>
      <c r="E204" s="241"/>
      <c r="F204" s="244" t="s">
        <v>773</v>
      </c>
      <c r="G204" s="241"/>
      <c r="H204" s="245">
        <v>0.22500000000000001</v>
      </c>
      <c r="I204" s="246"/>
      <c r="J204" s="241"/>
      <c r="K204" s="241"/>
      <c r="L204" s="247"/>
      <c r="M204" s="248"/>
      <c r="N204" s="249"/>
      <c r="O204" s="249"/>
      <c r="P204" s="249"/>
      <c r="Q204" s="249"/>
      <c r="R204" s="249"/>
      <c r="S204" s="249"/>
      <c r="T204" s="25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1" t="s">
        <v>167</v>
      </c>
      <c r="AU204" s="251" t="s">
        <v>85</v>
      </c>
      <c r="AV204" s="13" t="s">
        <v>85</v>
      </c>
      <c r="AW204" s="13" t="s">
        <v>4</v>
      </c>
      <c r="AX204" s="13" t="s">
        <v>8</v>
      </c>
      <c r="AY204" s="251" t="s">
        <v>156</v>
      </c>
    </row>
    <row r="205" s="2" customFormat="1" ht="24.15" customHeight="1">
      <c r="A205" s="37"/>
      <c r="B205" s="38"/>
      <c r="C205" s="226" t="s">
        <v>513</v>
      </c>
      <c r="D205" s="226" t="s">
        <v>158</v>
      </c>
      <c r="E205" s="227" t="s">
        <v>514</v>
      </c>
      <c r="F205" s="228" t="s">
        <v>515</v>
      </c>
      <c r="G205" s="229" t="s">
        <v>161</v>
      </c>
      <c r="H205" s="230">
        <v>14.348000000000001</v>
      </c>
      <c r="I205" s="231"/>
      <c r="J205" s="232">
        <f>ROUND(I205*H205,0)</f>
        <v>0</v>
      </c>
      <c r="K205" s="233"/>
      <c r="L205" s="43"/>
      <c r="M205" s="234" t="s">
        <v>1</v>
      </c>
      <c r="N205" s="235" t="s">
        <v>42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238</v>
      </c>
      <c r="AT205" s="238" t="s">
        <v>158</v>
      </c>
      <c r="AU205" s="238" t="s">
        <v>85</v>
      </c>
      <c r="AY205" s="16" t="s">
        <v>156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</v>
      </c>
      <c r="BK205" s="239">
        <f>ROUND(I205*H205,0)</f>
        <v>0</v>
      </c>
      <c r="BL205" s="16" t="s">
        <v>238</v>
      </c>
      <c r="BM205" s="238" t="s">
        <v>774</v>
      </c>
    </row>
    <row r="206" s="13" customFormat="1">
      <c r="A206" s="13"/>
      <c r="B206" s="240"/>
      <c r="C206" s="241"/>
      <c r="D206" s="242" t="s">
        <v>167</v>
      </c>
      <c r="E206" s="243" t="s">
        <v>1</v>
      </c>
      <c r="F206" s="244" t="s">
        <v>775</v>
      </c>
      <c r="G206" s="241"/>
      <c r="H206" s="245">
        <v>14.348000000000001</v>
      </c>
      <c r="I206" s="246"/>
      <c r="J206" s="241"/>
      <c r="K206" s="241"/>
      <c r="L206" s="247"/>
      <c r="M206" s="248"/>
      <c r="N206" s="249"/>
      <c r="O206" s="249"/>
      <c r="P206" s="249"/>
      <c r="Q206" s="249"/>
      <c r="R206" s="249"/>
      <c r="S206" s="249"/>
      <c r="T206" s="25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1" t="s">
        <v>167</v>
      </c>
      <c r="AU206" s="251" t="s">
        <v>85</v>
      </c>
      <c r="AV206" s="13" t="s">
        <v>85</v>
      </c>
      <c r="AW206" s="13" t="s">
        <v>32</v>
      </c>
      <c r="AX206" s="13" t="s">
        <v>77</v>
      </c>
      <c r="AY206" s="251" t="s">
        <v>156</v>
      </c>
    </row>
    <row r="207" s="2" customFormat="1" ht="24.15" customHeight="1">
      <c r="A207" s="37"/>
      <c r="B207" s="38"/>
      <c r="C207" s="226" t="s">
        <v>509</v>
      </c>
      <c r="D207" s="226" t="s">
        <v>158</v>
      </c>
      <c r="E207" s="227" t="s">
        <v>518</v>
      </c>
      <c r="F207" s="228" t="s">
        <v>519</v>
      </c>
      <c r="G207" s="229" t="s">
        <v>161</v>
      </c>
      <c r="H207" s="230">
        <v>23.913</v>
      </c>
      <c r="I207" s="231"/>
      <c r="J207" s="232">
        <f>ROUND(I207*H207,0)</f>
        <v>0</v>
      </c>
      <c r="K207" s="233"/>
      <c r="L207" s="43"/>
      <c r="M207" s="234" t="s">
        <v>1</v>
      </c>
      <c r="N207" s="235" t="s">
        <v>42</v>
      </c>
      <c r="O207" s="90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238</v>
      </c>
      <c r="AT207" s="238" t="s">
        <v>158</v>
      </c>
      <c r="AU207" s="238" t="s">
        <v>85</v>
      </c>
      <c r="AY207" s="16" t="s">
        <v>156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</v>
      </c>
      <c r="BK207" s="239">
        <f>ROUND(I207*H207,0)</f>
        <v>0</v>
      </c>
      <c r="BL207" s="16" t="s">
        <v>238</v>
      </c>
      <c r="BM207" s="238" t="s">
        <v>776</v>
      </c>
    </row>
    <row r="208" s="13" customFormat="1">
      <c r="A208" s="13"/>
      <c r="B208" s="240"/>
      <c r="C208" s="241"/>
      <c r="D208" s="242" t="s">
        <v>167</v>
      </c>
      <c r="E208" s="243" t="s">
        <v>1</v>
      </c>
      <c r="F208" s="244" t="s">
        <v>777</v>
      </c>
      <c r="G208" s="241"/>
      <c r="H208" s="245">
        <v>23.913</v>
      </c>
      <c r="I208" s="246"/>
      <c r="J208" s="241"/>
      <c r="K208" s="241"/>
      <c r="L208" s="247"/>
      <c r="M208" s="248"/>
      <c r="N208" s="249"/>
      <c r="O208" s="249"/>
      <c r="P208" s="249"/>
      <c r="Q208" s="249"/>
      <c r="R208" s="249"/>
      <c r="S208" s="249"/>
      <c r="T208" s="25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167</v>
      </c>
      <c r="AU208" s="251" t="s">
        <v>85</v>
      </c>
      <c r="AV208" s="13" t="s">
        <v>85</v>
      </c>
      <c r="AW208" s="13" t="s">
        <v>32</v>
      </c>
      <c r="AX208" s="13" t="s">
        <v>77</v>
      </c>
      <c r="AY208" s="251" t="s">
        <v>156</v>
      </c>
    </row>
    <row r="209" s="2" customFormat="1" ht="24.15" customHeight="1">
      <c r="A209" s="37"/>
      <c r="B209" s="38"/>
      <c r="C209" s="255" t="s">
        <v>522</v>
      </c>
      <c r="D209" s="255" t="s">
        <v>356</v>
      </c>
      <c r="E209" s="256" t="s">
        <v>523</v>
      </c>
      <c r="F209" s="257" t="s">
        <v>524</v>
      </c>
      <c r="G209" s="258" t="s">
        <v>161</v>
      </c>
      <c r="H209" s="259">
        <v>46.716999999999999</v>
      </c>
      <c r="I209" s="260"/>
      <c r="J209" s="261">
        <f>ROUND(I209*H209,0)</f>
        <v>0</v>
      </c>
      <c r="K209" s="262"/>
      <c r="L209" s="263"/>
      <c r="M209" s="264" t="s">
        <v>1</v>
      </c>
      <c r="N209" s="265" t="s">
        <v>42</v>
      </c>
      <c r="O209" s="90"/>
      <c r="P209" s="236">
        <f>O209*H209</f>
        <v>0</v>
      </c>
      <c r="Q209" s="236">
        <v>0.0040000000000000001</v>
      </c>
      <c r="R209" s="236">
        <f>Q209*H209</f>
        <v>0.18686800000000001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509</v>
      </c>
      <c r="AT209" s="238" t="s">
        <v>356</v>
      </c>
      <c r="AU209" s="238" t="s">
        <v>85</v>
      </c>
      <c r="AY209" s="16" t="s">
        <v>156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</v>
      </c>
      <c r="BK209" s="239">
        <f>ROUND(I209*H209,0)</f>
        <v>0</v>
      </c>
      <c r="BL209" s="16" t="s">
        <v>238</v>
      </c>
      <c r="BM209" s="238" t="s">
        <v>778</v>
      </c>
    </row>
    <row r="210" s="13" customFormat="1">
      <c r="A210" s="13"/>
      <c r="B210" s="240"/>
      <c r="C210" s="241"/>
      <c r="D210" s="242" t="s">
        <v>167</v>
      </c>
      <c r="E210" s="243" t="s">
        <v>1</v>
      </c>
      <c r="F210" s="244" t="s">
        <v>779</v>
      </c>
      <c r="G210" s="241"/>
      <c r="H210" s="245">
        <v>38.261000000000003</v>
      </c>
      <c r="I210" s="246"/>
      <c r="J210" s="241"/>
      <c r="K210" s="241"/>
      <c r="L210" s="247"/>
      <c r="M210" s="248"/>
      <c r="N210" s="249"/>
      <c r="O210" s="249"/>
      <c r="P210" s="249"/>
      <c r="Q210" s="249"/>
      <c r="R210" s="249"/>
      <c r="S210" s="249"/>
      <c r="T210" s="25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1" t="s">
        <v>167</v>
      </c>
      <c r="AU210" s="251" t="s">
        <v>85</v>
      </c>
      <c r="AV210" s="13" t="s">
        <v>85</v>
      </c>
      <c r="AW210" s="13" t="s">
        <v>32</v>
      </c>
      <c r="AX210" s="13" t="s">
        <v>8</v>
      </c>
      <c r="AY210" s="251" t="s">
        <v>156</v>
      </c>
    </row>
    <row r="211" s="13" customFormat="1">
      <c r="A211" s="13"/>
      <c r="B211" s="240"/>
      <c r="C211" s="241"/>
      <c r="D211" s="242" t="s">
        <v>167</v>
      </c>
      <c r="E211" s="241"/>
      <c r="F211" s="244" t="s">
        <v>780</v>
      </c>
      <c r="G211" s="241"/>
      <c r="H211" s="245">
        <v>46.716999999999999</v>
      </c>
      <c r="I211" s="246"/>
      <c r="J211" s="241"/>
      <c r="K211" s="241"/>
      <c r="L211" s="247"/>
      <c r="M211" s="248"/>
      <c r="N211" s="249"/>
      <c r="O211" s="249"/>
      <c r="P211" s="249"/>
      <c r="Q211" s="249"/>
      <c r="R211" s="249"/>
      <c r="S211" s="249"/>
      <c r="T211" s="25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1" t="s">
        <v>167</v>
      </c>
      <c r="AU211" s="251" t="s">
        <v>85</v>
      </c>
      <c r="AV211" s="13" t="s">
        <v>85</v>
      </c>
      <c r="AW211" s="13" t="s">
        <v>4</v>
      </c>
      <c r="AX211" s="13" t="s">
        <v>8</v>
      </c>
      <c r="AY211" s="251" t="s">
        <v>156</v>
      </c>
    </row>
    <row r="212" s="2" customFormat="1" ht="24.15" customHeight="1">
      <c r="A212" s="37"/>
      <c r="B212" s="38"/>
      <c r="C212" s="226" t="s">
        <v>528</v>
      </c>
      <c r="D212" s="226" t="s">
        <v>158</v>
      </c>
      <c r="E212" s="227" t="s">
        <v>529</v>
      </c>
      <c r="F212" s="228" t="s">
        <v>530</v>
      </c>
      <c r="G212" s="229" t="s">
        <v>161</v>
      </c>
      <c r="H212" s="230">
        <v>1283.5999999999999</v>
      </c>
      <c r="I212" s="231"/>
      <c r="J212" s="232">
        <f>ROUND(I212*H212,0)</f>
        <v>0</v>
      </c>
      <c r="K212" s="233"/>
      <c r="L212" s="43"/>
      <c r="M212" s="234" t="s">
        <v>1</v>
      </c>
      <c r="N212" s="235" t="s">
        <v>42</v>
      </c>
      <c r="O212" s="90"/>
      <c r="P212" s="236">
        <f>O212*H212</f>
        <v>0</v>
      </c>
      <c r="Q212" s="236">
        <v>0.00040000000000000002</v>
      </c>
      <c r="R212" s="236">
        <f>Q212*H212</f>
        <v>0.51344000000000001</v>
      </c>
      <c r="S212" s="236">
        <v>0</v>
      </c>
      <c r="T212" s="23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238</v>
      </c>
      <c r="AT212" s="238" t="s">
        <v>158</v>
      </c>
      <c r="AU212" s="238" t="s">
        <v>85</v>
      </c>
      <c r="AY212" s="16" t="s">
        <v>156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</v>
      </c>
      <c r="BK212" s="239">
        <f>ROUND(I212*H212,0)</f>
        <v>0</v>
      </c>
      <c r="BL212" s="16" t="s">
        <v>238</v>
      </c>
      <c r="BM212" s="238" t="s">
        <v>781</v>
      </c>
    </row>
    <row r="213" s="13" customFormat="1">
      <c r="A213" s="13"/>
      <c r="B213" s="240"/>
      <c r="C213" s="241"/>
      <c r="D213" s="242" t="s">
        <v>167</v>
      </c>
      <c r="E213" s="243" t="s">
        <v>1</v>
      </c>
      <c r="F213" s="244" t="s">
        <v>743</v>
      </c>
      <c r="G213" s="241"/>
      <c r="H213" s="245">
        <v>1283.5999999999999</v>
      </c>
      <c r="I213" s="246"/>
      <c r="J213" s="241"/>
      <c r="K213" s="241"/>
      <c r="L213" s="247"/>
      <c r="M213" s="248"/>
      <c r="N213" s="249"/>
      <c r="O213" s="249"/>
      <c r="P213" s="249"/>
      <c r="Q213" s="249"/>
      <c r="R213" s="249"/>
      <c r="S213" s="249"/>
      <c r="T213" s="25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1" t="s">
        <v>167</v>
      </c>
      <c r="AU213" s="251" t="s">
        <v>85</v>
      </c>
      <c r="AV213" s="13" t="s">
        <v>85</v>
      </c>
      <c r="AW213" s="13" t="s">
        <v>32</v>
      </c>
      <c r="AX213" s="13" t="s">
        <v>77</v>
      </c>
      <c r="AY213" s="251" t="s">
        <v>156</v>
      </c>
    </row>
    <row r="214" s="2" customFormat="1" ht="24.15" customHeight="1">
      <c r="A214" s="37"/>
      <c r="B214" s="38"/>
      <c r="C214" s="226" t="s">
        <v>532</v>
      </c>
      <c r="D214" s="226" t="s">
        <v>158</v>
      </c>
      <c r="E214" s="227" t="s">
        <v>533</v>
      </c>
      <c r="F214" s="228" t="s">
        <v>534</v>
      </c>
      <c r="G214" s="229" t="s">
        <v>161</v>
      </c>
      <c r="H214" s="230">
        <v>38.259999999999998</v>
      </c>
      <c r="I214" s="231"/>
      <c r="J214" s="232">
        <f>ROUND(I214*H214,0)</f>
        <v>0</v>
      </c>
      <c r="K214" s="233"/>
      <c r="L214" s="43"/>
      <c r="M214" s="234" t="s">
        <v>1</v>
      </c>
      <c r="N214" s="235" t="s">
        <v>42</v>
      </c>
      <c r="O214" s="90"/>
      <c r="P214" s="236">
        <f>O214*H214</f>
        <v>0</v>
      </c>
      <c r="Q214" s="236">
        <v>0.00040000000000000002</v>
      </c>
      <c r="R214" s="236">
        <f>Q214*H214</f>
        <v>0.015304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238</v>
      </c>
      <c r="AT214" s="238" t="s">
        <v>158</v>
      </c>
      <c r="AU214" s="238" t="s">
        <v>85</v>
      </c>
      <c r="AY214" s="16" t="s">
        <v>156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</v>
      </c>
      <c r="BK214" s="239">
        <f>ROUND(I214*H214,0)</f>
        <v>0</v>
      </c>
      <c r="BL214" s="16" t="s">
        <v>238</v>
      </c>
      <c r="BM214" s="238" t="s">
        <v>782</v>
      </c>
    </row>
    <row r="215" s="13" customFormat="1">
      <c r="A215" s="13"/>
      <c r="B215" s="240"/>
      <c r="C215" s="241"/>
      <c r="D215" s="242" t="s">
        <v>167</v>
      </c>
      <c r="E215" s="243" t="s">
        <v>1</v>
      </c>
      <c r="F215" s="244" t="s">
        <v>783</v>
      </c>
      <c r="G215" s="241"/>
      <c r="H215" s="245">
        <v>38.259999999999998</v>
      </c>
      <c r="I215" s="246"/>
      <c r="J215" s="241"/>
      <c r="K215" s="241"/>
      <c r="L215" s="247"/>
      <c r="M215" s="248"/>
      <c r="N215" s="249"/>
      <c r="O215" s="249"/>
      <c r="P215" s="249"/>
      <c r="Q215" s="249"/>
      <c r="R215" s="249"/>
      <c r="S215" s="249"/>
      <c r="T215" s="25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167</v>
      </c>
      <c r="AU215" s="251" t="s">
        <v>85</v>
      </c>
      <c r="AV215" s="13" t="s">
        <v>85</v>
      </c>
      <c r="AW215" s="13" t="s">
        <v>32</v>
      </c>
      <c r="AX215" s="13" t="s">
        <v>77</v>
      </c>
      <c r="AY215" s="251" t="s">
        <v>156</v>
      </c>
    </row>
    <row r="216" s="2" customFormat="1" ht="49.05" customHeight="1">
      <c r="A216" s="37"/>
      <c r="B216" s="38"/>
      <c r="C216" s="255" t="s">
        <v>537</v>
      </c>
      <c r="D216" s="255" t="s">
        <v>356</v>
      </c>
      <c r="E216" s="256" t="s">
        <v>538</v>
      </c>
      <c r="F216" s="257" t="s">
        <v>539</v>
      </c>
      <c r="G216" s="258" t="s">
        <v>161</v>
      </c>
      <c r="H216" s="259">
        <v>793.11599999999999</v>
      </c>
      <c r="I216" s="260"/>
      <c r="J216" s="261">
        <f>ROUND(I216*H216,0)</f>
        <v>0</v>
      </c>
      <c r="K216" s="262"/>
      <c r="L216" s="263"/>
      <c r="M216" s="264" t="s">
        <v>1</v>
      </c>
      <c r="N216" s="265" t="s">
        <v>42</v>
      </c>
      <c r="O216" s="90"/>
      <c r="P216" s="236">
        <f>O216*H216</f>
        <v>0</v>
      </c>
      <c r="Q216" s="236">
        <v>0.0054000000000000003</v>
      </c>
      <c r="R216" s="236">
        <f>Q216*H216</f>
        <v>4.2828264000000003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509</v>
      </c>
      <c r="AT216" s="238" t="s">
        <v>356</v>
      </c>
      <c r="AU216" s="238" t="s">
        <v>85</v>
      </c>
      <c r="AY216" s="16" t="s">
        <v>156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</v>
      </c>
      <c r="BK216" s="239">
        <f>ROUND(I216*H216,0)</f>
        <v>0</v>
      </c>
      <c r="BL216" s="16" t="s">
        <v>238</v>
      </c>
      <c r="BM216" s="238" t="s">
        <v>784</v>
      </c>
    </row>
    <row r="217" s="13" customFormat="1">
      <c r="A217" s="13"/>
      <c r="B217" s="240"/>
      <c r="C217" s="241"/>
      <c r="D217" s="242" t="s">
        <v>167</v>
      </c>
      <c r="E217" s="243" t="s">
        <v>1</v>
      </c>
      <c r="F217" s="244" t="s">
        <v>772</v>
      </c>
      <c r="G217" s="241"/>
      <c r="H217" s="245">
        <v>660.92999999999995</v>
      </c>
      <c r="I217" s="246"/>
      <c r="J217" s="241"/>
      <c r="K217" s="241"/>
      <c r="L217" s="247"/>
      <c r="M217" s="248"/>
      <c r="N217" s="249"/>
      <c r="O217" s="249"/>
      <c r="P217" s="249"/>
      <c r="Q217" s="249"/>
      <c r="R217" s="249"/>
      <c r="S217" s="249"/>
      <c r="T217" s="25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1" t="s">
        <v>167</v>
      </c>
      <c r="AU217" s="251" t="s">
        <v>85</v>
      </c>
      <c r="AV217" s="13" t="s">
        <v>85</v>
      </c>
      <c r="AW217" s="13" t="s">
        <v>32</v>
      </c>
      <c r="AX217" s="13" t="s">
        <v>8</v>
      </c>
      <c r="AY217" s="251" t="s">
        <v>156</v>
      </c>
    </row>
    <row r="218" s="13" customFormat="1">
      <c r="A218" s="13"/>
      <c r="B218" s="240"/>
      <c r="C218" s="241"/>
      <c r="D218" s="242" t="s">
        <v>167</v>
      </c>
      <c r="E218" s="241"/>
      <c r="F218" s="244" t="s">
        <v>785</v>
      </c>
      <c r="G218" s="241"/>
      <c r="H218" s="245">
        <v>793.11599999999999</v>
      </c>
      <c r="I218" s="246"/>
      <c r="J218" s="241"/>
      <c r="K218" s="241"/>
      <c r="L218" s="247"/>
      <c r="M218" s="248"/>
      <c r="N218" s="249"/>
      <c r="O218" s="249"/>
      <c r="P218" s="249"/>
      <c r="Q218" s="249"/>
      <c r="R218" s="249"/>
      <c r="S218" s="249"/>
      <c r="T218" s="25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1" t="s">
        <v>167</v>
      </c>
      <c r="AU218" s="251" t="s">
        <v>85</v>
      </c>
      <c r="AV218" s="13" t="s">
        <v>85</v>
      </c>
      <c r="AW218" s="13" t="s">
        <v>4</v>
      </c>
      <c r="AX218" s="13" t="s">
        <v>8</v>
      </c>
      <c r="AY218" s="251" t="s">
        <v>156</v>
      </c>
    </row>
    <row r="219" s="2" customFormat="1" ht="49.05" customHeight="1">
      <c r="A219" s="37"/>
      <c r="B219" s="38"/>
      <c r="C219" s="255" t="s">
        <v>542</v>
      </c>
      <c r="D219" s="255" t="s">
        <v>356</v>
      </c>
      <c r="E219" s="256" t="s">
        <v>543</v>
      </c>
      <c r="F219" s="257" t="s">
        <v>544</v>
      </c>
      <c r="G219" s="258" t="s">
        <v>161</v>
      </c>
      <c r="H219" s="259">
        <v>793.11599999999999</v>
      </c>
      <c r="I219" s="260"/>
      <c r="J219" s="261">
        <f>ROUND(I219*H219,0)</f>
        <v>0</v>
      </c>
      <c r="K219" s="262"/>
      <c r="L219" s="263"/>
      <c r="M219" s="264" t="s">
        <v>1</v>
      </c>
      <c r="N219" s="265" t="s">
        <v>42</v>
      </c>
      <c r="O219" s="90"/>
      <c r="P219" s="236">
        <f>O219*H219</f>
        <v>0</v>
      </c>
      <c r="Q219" s="236">
        <v>0.0053</v>
      </c>
      <c r="R219" s="236">
        <f>Q219*H219</f>
        <v>4.2035147999999998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509</v>
      </c>
      <c r="AT219" s="238" t="s">
        <v>356</v>
      </c>
      <c r="AU219" s="238" t="s">
        <v>85</v>
      </c>
      <c r="AY219" s="16" t="s">
        <v>156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</v>
      </c>
      <c r="BK219" s="239">
        <f>ROUND(I219*H219,0)</f>
        <v>0</v>
      </c>
      <c r="BL219" s="16" t="s">
        <v>238</v>
      </c>
      <c r="BM219" s="238" t="s">
        <v>786</v>
      </c>
    </row>
    <row r="220" s="13" customFormat="1">
      <c r="A220" s="13"/>
      <c r="B220" s="240"/>
      <c r="C220" s="241"/>
      <c r="D220" s="242" t="s">
        <v>167</v>
      </c>
      <c r="E220" s="243" t="s">
        <v>1</v>
      </c>
      <c r="F220" s="244" t="s">
        <v>772</v>
      </c>
      <c r="G220" s="241"/>
      <c r="H220" s="245">
        <v>660.92999999999995</v>
      </c>
      <c r="I220" s="246"/>
      <c r="J220" s="241"/>
      <c r="K220" s="241"/>
      <c r="L220" s="247"/>
      <c r="M220" s="248"/>
      <c r="N220" s="249"/>
      <c r="O220" s="249"/>
      <c r="P220" s="249"/>
      <c r="Q220" s="249"/>
      <c r="R220" s="249"/>
      <c r="S220" s="249"/>
      <c r="T220" s="25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167</v>
      </c>
      <c r="AU220" s="251" t="s">
        <v>85</v>
      </c>
      <c r="AV220" s="13" t="s">
        <v>85</v>
      </c>
      <c r="AW220" s="13" t="s">
        <v>32</v>
      </c>
      <c r="AX220" s="13" t="s">
        <v>77</v>
      </c>
      <c r="AY220" s="251" t="s">
        <v>156</v>
      </c>
    </row>
    <row r="221" s="13" customFormat="1">
      <c r="A221" s="13"/>
      <c r="B221" s="240"/>
      <c r="C221" s="241"/>
      <c r="D221" s="242" t="s">
        <v>167</v>
      </c>
      <c r="E221" s="241"/>
      <c r="F221" s="244" t="s">
        <v>785</v>
      </c>
      <c r="G221" s="241"/>
      <c r="H221" s="245">
        <v>793.11599999999999</v>
      </c>
      <c r="I221" s="246"/>
      <c r="J221" s="241"/>
      <c r="K221" s="241"/>
      <c r="L221" s="247"/>
      <c r="M221" s="248"/>
      <c r="N221" s="249"/>
      <c r="O221" s="249"/>
      <c r="P221" s="249"/>
      <c r="Q221" s="249"/>
      <c r="R221" s="249"/>
      <c r="S221" s="249"/>
      <c r="T221" s="25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1" t="s">
        <v>167</v>
      </c>
      <c r="AU221" s="251" t="s">
        <v>85</v>
      </c>
      <c r="AV221" s="13" t="s">
        <v>85</v>
      </c>
      <c r="AW221" s="13" t="s">
        <v>4</v>
      </c>
      <c r="AX221" s="13" t="s">
        <v>8</v>
      </c>
      <c r="AY221" s="251" t="s">
        <v>156</v>
      </c>
    </row>
    <row r="222" s="2" customFormat="1" ht="33" customHeight="1">
      <c r="A222" s="37"/>
      <c r="B222" s="38"/>
      <c r="C222" s="226" t="s">
        <v>379</v>
      </c>
      <c r="D222" s="226" t="s">
        <v>158</v>
      </c>
      <c r="E222" s="227" t="s">
        <v>546</v>
      </c>
      <c r="F222" s="228" t="s">
        <v>547</v>
      </c>
      <c r="G222" s="229" t="s">
        <v>197</v>
      </c>
      <c r="H222" s="230">
        <v>9.4269999999999996</v>
      </c>
      <c r="I222" s="231"/>
      <c r="J222" s="232">
        <f>ROUND(I222*H222,0)</f>
        <v>0</v>
      </c>
      <c r="K222" s="233"/>
      <c r="L222" s="43"/>
      <c r="M222" s="234" t="s">
        <v>1</v>
      </c>
      <c r="N222" s="235" t="s">
        <v>42</v>
      </c>
      <c r="O222" s="90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238</v>
      </c>
      <c r="AT222" s="238" t="s">
        <v>158</v>
      </c>
      <c r="AU222" s="238" t="s">
        <v>85</v>
      </c>
      <c r="AY222" s="16" t="s">
        <v>156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</v>
      </c>
      <c r="BK222" s="239">
        <f>ROUND(I222*H222,0)</f>
        <v>0</v>
      </c>
      <c r="BL222" s="16" t="s">
        <v>238</v>
      </c>
      <c r="BM222" s="238" t="s">
        <v>787</v>
      </c>
    </row>
    <row r="223" s="12" customFormat="1" ht="22.8" customHeight="1">
      <c r="A223" s="12"/>
      <c r="B223" s="210"/>
      <c r="C223" s="211"/>
      <c r="D223" s="212" t="s">
        <v>76</v>
      </c>
      <c r="E223" s="224" t="s">
        <v>549</v>
      </c>
      <c r="F223" s="224" t="s">
        <v>550</v>
      </c>
      <c r="G223" s="211"/>
      <c r="H223" s="211"/>
      <c r="I223" s="214"/>
      <c r="J223" s="225">
        <f>BK223</f>
        <v>0</v>
      </c>
      <c r="K223" s="211"/>
      <c r="L223" s="216"/>
      <c r="M223" s="217"/>
      <c r="N223" s="218"/>
      <c r="O223" s="218"/>
      <c r="P223" s="219">
        <f>SUM(P224:P271)</f>
        <v>0</v>
      </c>
      <c r="Q223" s="218"/>
      <c r="R223" s="219">
        <f>SUM(R224:R271)</f>
        <v>11.24098446</v>
      </c>
      <c r="S223" s="218"/>
      <c r="T223" s="220">
        <f>SUM(T224:T271)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1" t="s">
        <v>85</v>
      </c>
      <c r="AT223" s="222" t="s">
        <v>76</v>
      </c>
      <c r="AU223" s="222" t="s">
        <v>8</v>
      </c>
      <c r="AY223" s="221" t="s">
        <v>156</v>
      </c>
      <c r="BK223" s="223">
        <f>SUM(BK224:BK271)</f>
        <v>0</v>
      </c>
    </row>
    <row r="224" s="2" customFormat="1" ht="24.15" customHeight="1">
      <c r="A224" s="37"/>
      <c r="B224" s="38"/>
      <c r="C224" s="226" t="s">
        <v>551</v>
      </c>
      <c r="D224" s="226" t="s">
        <v>158</v>
      </c>
      <c r="E224" s="227" t="s">
        <v>552</v>
      </c>
      <c r="F224" s="228" t="s">
        <v>553</v>
      </c>
      <c r="G224" s="229" t="s">
        <v>161</v>
      </c>
      <c r="H224" s="230">
        <v>697.95699999999999</v>
      </c>
      <c r="I224" s="231"/>
      <c r="J224" s="232">
        <f>ROUND(I224*H224,0)</f>
        <v>0</v>
      </c>
      <c r="K224" s="233"/>
      <c r="L224" s="43"/>
      <c r="M224" s="234" t="s">
        <v>1</v>
      </c>
      <c r="N224" s="235" t="s">
        <v>42</v>
      </c>
      <c r="O224" s="90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238</v>
      </c>
      <c r="AT224" s="238" t="s">
        <v>158</v>
      </c>
      <c r="AU224" s="238" t="s">
        <v>85</v>
      </c>
      <c r="AY224" s="16" t="s">
        <v>156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8</v>
      </c>
      <c r="BK224" s="239">
        <f>ROUND(I224*H224,0)</f>
        <v>0</v>
      </c>
      <c r="BL224" s="16" t="s">
        <v>238</v>
      </c>
      <c r="BM224" s="238" t="s">
        <v>788</v>
      </c>
    </row>
    <row r="225" s="13" customFormat="1">
      <c r="A225" s="13"/>
      <c r="B225" s="240"/>
      <c r="C225" s="241"/>
      <c r="D225" s="242" t="s">
        <v>167</v>
      </c>
      <c r="E225" s="243" t="s">
        <v>1</v>
      </c>
      <c r="F225" s="244" t="s">
        <v>789</v>
      </c>
      <c r="G225" s="241"/>
      <c r="H225" s="245">
        <v>697.95699999999999</v>
      </c>
      <c r="I225" s="246"/>
      <c r="J225" s="241"/>
      <c r="K225" s="241"/>
      <c r="L225" s="247"/>
      <c r="M225" s="248"/>
      <c r="N225" s="249"/>
      <c r="O225" s="249"/>
      <c r="P225" s="249"/>
      <c r="Q225" s="249"/>
      <c r="R225" s="249"/>
      <c r="S225" s="249"/>
      <c r="T225" s="25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1" t="s">
        <v>167</v>
      </c>
      <c r="AU225" s="251" t="s">
        <v>85</v>
      </c>
      <c r="AV225" s="13" t="s">
        <v>85</v>
      </c>
      <c r="AW225" s="13" t="s">
        <v>32</v>
      </c>
      <c r="AX225" s="13" t="s">
        <v>77</v>
      </c>
      <c r="AY225" s="251" t="s">
        <v>156</v>
      </c>
    </row>
    <row r="226" s="2" customFormat="1" ht="16.5" customHeight="1">
      <c r="A226" s="37"/>
      <c r="B226" s="38"/>
      <c r="C226" s="255" t="s">
        <v>556</v>
      </c>
      <c r="D226" s="255" t="s">
        <v>356</v>
      </c>
      <c r="E226" s="256" t="s">
        <v>507</v>
      </c>
      <c r="F226" s="257" t="s">
        <v>508</v>
      </c>
      <c r="G226" s="258" t="s">
        <v>197</v>
      </c>
      <c r="H226" s="259">
        <v>0.223</v>
      </c>
      <c r="I226" s="260"/>
      <c r="J226" s="261">
        <f>ROUND(I226*H226,0)</f>
        <v>0</v>
      </c>
      <c r="K226" s="262"/>
      <c r="L226" s="263"/>
      <c r="M226" s="264" t="s">
        <v>1</v>
      </c>
      <c r="N226" s="265" t="s">
        <v>42</v>
      </c>
      <c r="O226" s="90"/>
      <c r="P226" s="236">
        <f>O226*H226</f>
        <v>0</v>
      </c>
      <c r="Q226" s="236">
        <v>1</v>
      </c>
      <c r="R226" s="236">
        <f>Q226*H226</f>
        <v>0.223</v>
      </c>
      <c r="S226" s="236">
        <v>0</v>
      </c>
      <c r="T226" s="23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8" t="s">
        <v>509</v>
      </c>
      <c r="AT226" s="238" t="s">
        <v>356</v>
      </c>
      <c r="AU226" s="238" t="s">
        <v>85</v>
      </c>
      <c r="AY226" s="16" t="s">
        <v>156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6" t="s">
        <v>8</v>
      </c>
      <c r="BK226" s="239">
        <f>ROUND(I226*H226,0)</f>
        <v>0</v>
      </c>
      <c r="BL226" s="16" t="s">
        <v>238</v>
      </c>
      <c r="BM226" s="238" t="s">
        <v>790</v>
      </c>
    </row>
    <row r="227" s="13" customFormat="1">
      <c r="A227" s="13"/>
      <c r="B227" s="240"/>
      <c r="C227" s="241"/>
      <c r="D227" s="242" t="s">
        <v>167</v>
      </c>
      <c r="E227" s="243" t="s">
        <v>1</v>
      </c>
      <c r="F227" s="244" t="s">
        <v>791</v>
      </c>
      <c r="G227" s="241"/>
      <c r="H227" s="245">
        <v>697.95699999999999</v>
      </c>
      <c r="I227" s="246"/>
      <c r="J227" s="241"/>
      <c r="K227" s="241"/>
      <c r="L227" s="247"/>
      <c r="M227" s="248"/>
      <c r="N227" s="249"/>
      <c r="O227" s="249"/>
      <c r="P227" s="249"/>
      <c r="Q227" s="249"/>
      <c r="R227" s="249"/>
      <c r="S227" s="249"/>
      <c r="T227" s="25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1" t="s">
        <v>167</v>
      </c>
      <c r="AU227" s="251" t="s">
        <v>85</v>
      </c>
      <c r="AV227" s="13" t="s">
        <v>85</v>
      </c>
      <c r="AW227" s="13" t="s">
        <v>32</v>
      </c>
      <c r="AX227" s="13" t="s">
        <v>8</v>
      </c>
      <c r="AY227" s="251" t="s">
        <v>156</v>
      </c>
    </row>
    <row r="228" s="13" customFormat="1">
      <c r="A228" s="13"/>
      <c r="B228" s="240"/>
      <c r="C228" s="241"/>
      <c r="D228" s="242" t="s">
        <v>167</v>
      </c>
      <c r="E228" s="241"/>
      <c r="F228" s="244" t="s">
        <v>792</v>
      </c>
      <c r="G228" s="241"/>
      <c r="H228" s="245">
        <v>0.223</v>
      </c>
      <c r="I228" s="246"/>
      <c r="J228" s="241"/>
      <c r="K228" s="241"/>
      <c r="L228" s="247"/>
      <c r="M228" s="248"/>
      <c r="N228" s="249"/>
      <c r="O228" s="249"/>
      <c r="P228" s="249"/>
      <c r="Q228" s="249"/>
      <c r="R228" s="249"/>
      <c r="S228" s="249"/>
      <c r="T228" s="25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1" t="s">
        <v>167</v>
      </c>
      <c r="AU228" s="251" t="s">
        <v>85</v>
      </c>
      <c r="AV228" s="13" t="s">
        <v>85</v>
      </c>
      <c r="AW228" s="13" t="s">
        <v>4</v>
      </c>
      <c r="AX228" s="13" t="s">
        <v>8</v>
      </c>
      <c r="AY228" s="251" t="s">
        <v>156</v>
      </c>
    </row>
    <row r="229" s="2" customFormat="1" ht="24.15" customHeight="1">
      <c r="A229" s="37"/>
      <c r="B229" s="38"/>
      <c r="C229" s="226" t="s">
        <v>560</v>
      </c>
      <c r="D229" s="226" t="s">
        <v>158</v>
      </c>
      <c r="E229" s="227" t="s">
        <v>561</v>
      </c>
      <c r="F229" s="228" t="s">
        <v>562</v>
      </c>
      <c r="G229" s="229" t="s">
        <v>161</v>
      </c>
      <c r="H229" s="230">
        <v>83.105000000000004</v>
      </c>
      <c r="I229" s="231"/>
      <c r="J229" s="232">
        <f>ROUND(I229*H229,0)</f>
        <v>0</v>
      </c>
      <c r="K229" s="233"/>
      <c r="L229" s="43"/>
      <c r="M229" s="234" t="s">
        <v>1</v>
      </c>
      <c r="N229" s="235" t="s">
        <v>42</v>
      </c>
      <c r="O229" s="90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8" t="s">
        <v>238</v>
      </c>
      <c r="AT229" s="238" t="s">
        <v>158</v>
      </c>
      <c r="AU229" s="238" t="s">
        <v>85</v>
      </c>
      <c r="AY229" s="16" t="s">
        <v>156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6" t="s">
        <v>8</v>
      </c>
      <c r="BK229" s="239">
        <f>ROUND(I229*H229,0)</f>
        <v>0</v>
      </c>
      <c r="BL229" s="16" t="s">
        <v>238</v>
      </c>
      <c r="BM229" s="238" t="s">
        <v>793</v>
      </c>
    </row>
    <row r="230" s="13" customFormat="1">
      <c r="A230" s="13"/>
      <c r="B230" s="240"/>
      <c r="C230" s="241"/>
      <c r="D230" s="242" t="s">
        <v>167</v>
      </c>
      <c r="E230" s="243" t="s">
        <v>1</v>
      </c>
      <c r="F230" s="244" t="s">
        <v>794</v>
      </c>
      <c r="G230" s="241"/>
      <c r="H230" s="245">
        <v>62.027999999999999</v>
      </c>
      <c r="I230" s="246"/>
      <c r="J230" s="241"/>
      <c r="K230" s="241"/>
      <c r="L230" s="247"/>
      <c r="M230" s="248"/>
      <c r="N230" s="249"/>
      <c r="O230" s="249"/>
      <c r="P230" s="249"/>
      <c r="Q230" s="249"/>
      <c r="R230" s="249"/>
      <c r="S230" s="249"/>
      <c r="T230" s="25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1" t="s">
        <v>167</v>
      </c>
      <c r="AU230" s="251" t="s">
        <v>85</v>
      </c>
      <c r="AV230" s="13" t="s">
        <v>85</v>
      </c>
      <c r="AW230" s="13" t="s">
        <v>32</v>
      </c>
      <c r="AX230" s="13" t="s">
        <v>77</v>
      </c>
      <c r="AY230" s="251" t="s">
        <v>156</v>
      </c>
    </row>
    <row r="231" s="13" customFormat="1">
      <c r="A231" s="13"/>
      <c r="B231" s="240"/>
      <c r="C231" s="241"/>
      <c r="D231" s="242" t="s">
        <v>167</v>
      </c>
      <c r="E231" s="243" t="s">
        <v>1</v>
      </c>
      <c r="F231" s="244" t="s">
        <v>795</v>
      </c>
      <c r="G231" s="241"/>
      <c r="H231" s="245">
        <v>21.077000000000002</v>
      </c>
      <c r="I231" s="246"/>
      <c r="J231" s="241"/>
      <c r="K231" s="241"/>
      <c r="L231" s="247"/>
      <c r="M231" s="248"/>
      <c r="N231" s="249"/>
      <c r="O231" s="249"/>
      <c r="P231" s="249"/>
      <c r="Q231" s="249"/>
      <c r="R231" s="249"/>
      <c r="S231" s="249"/>
      <c r="T231" s="25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1" t="s">
        <v>167</v>
      </c>
      <c r="AU231" s="251" t="s">
        <v>85</v>
      </c>
      <c r="AV231" s="13" t="s">
        <v>85</v>
      </c>
      <c r="AW231" s="13" t="s">
        <v>32</v>
      </c>
      <c r="AX231" s="13" t="s">
        <v>77</v>
      </c>
      <c r="AY231" s="251" t="s">
        <v>156</v>
      </c>
    </row>
    <row r="232" s="2" customFormat="1" ht="24.15" customHeight="1">
      <c r="A232" s="37"/>
      <c r="B232" s="38"/>
      <c r="C232" s="255" t="s">
        <v>566</v>
      </c>
      <c r="D232" s="255" t="s">
        <v>356</v>
      </c>
      <c r="E232" s="256" t="s">
        <v>523</v>
      </c>
      <c r="F232" s="257" t="s">
        <v>524</v>
      </c>
      <c r="G232" s="258" t="s">
        <v>161</v>
      </c>
      <c r="H232" s="259">
        <v>96.858999999999995</v>
      </c>
      <c r="I232" s="260"/>
      <c r="J232" s="261">
        <f>ROUND(I232*H232,0)</f>
        <v>0</v>
      </c>
      <c r="K232" s="262"/>
      <c r="L232" s="263"/>
      <c r="M232" s="264" t="s">
        <v>1</v>
      </c>
      <c r="N232" s="265" t="s">
        <v>42</v>
      </c>
      <c r="O232" s="90"/>
      <c r="P232" s="236">
        <f>O232*H232</f>
        <v>0</v>
      </c>
      <c r="Q232" s="236">
        <v>0.0040000000000000001</v>
      </c>
      <c r="R232" s="236">
        <f>Q232*H232</f>
        <v>0.387436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509</v>
      </c>
      <c r="AT232" s="238" t="s">
        <v>356</v>
      </c>
      <c r="AU232" s="238" t="s">
        <v>85</v>
      </c>
      <c r="AY232" s="16" t="s">
        <v>156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</v>
      </c>
      <c r="BK232" s="239">
        <f>ROUND(I232*H232,0)</f>
        <v>0</v>
      </c>
      <c r="BL232" s="16" t="s">
        <v>238</v>
      </c>
      <c r="BM232" s="238" t="s">
        <v>796</v>
      </c>
    </row>
    <row r="233" s="13" customFormat="1">
      <c r="A233" s="13"/>
      <c r="B233" s="240"/>
      <c r="C233" s="241"/>
      <c r="D233" s="242" t="s">
        <v>167</v>
      </c>
      <c r="E233" s="243" t="s">
        <v>1</v>
      </c>
      <c r="F233" s="244" t="s">
        <v>797</v>
      </c>
      <c r="G233" s="241"/>
      <c r="H233" s="245">
        <v>83.105000000000004</v>
      </c>
      <c r="I233" s="246"/>
      <c r="J233" s="241"/>
      <c r="K233" s="241"/>
      <c r="L233" s="247"/>
      <c r="M233" s="248"/>
      <c r="N233" s="249"/>
      <c r="O233" s="249"/>
      <c r="P233" s="249"/>
      <c r="Q233" s="249"/>
      <c r="R233" s="249"/>
      <c r="S233" s="249"/>
      <c r="T233" s="25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1" t="s">
        <v>167</v>
      </c>
      <c r="AU233" s="251" t="s">
        <v>85</v>
      </c>
      <c r="AV233" s="13" t="s">
        <v>85</v>
      </c>
      <c r="AW233" s="13" t="s">
        <v>32</v>
      </c>
      <c r="AX233" s="13" t="s">
        <v>8</v>
      </c>
      <c r="AY233" s="251" t="s">
        <v>156</v>
      </c>
    </row>
    <row r="234" s="13" customFormat="1">
      <c r="A234" s="13"/>
      <c r="B234" s="240"/>
      <c r="C234" s="241"/>
      <c r="D234" s="242" t="s">
        <v>167</v>
      </c>
      <c r="E234" s="241"/>
      <c r="F234" s="244" t="s">
        <v>798</v>
      </c>
      <c r="G234" s="241"/>
      <c r="H234" s="245">
        <v>96.858999999999995</v>
      </c>
      <c r="I234" s="246"/>
      <c r="J234" s="241"/>
      <c r="K234" s="241"/>
      <c r="L234" s="247"/>
      <c r="M234" s="248"/>
      <c r="N234" s="249"/>
      <c r="O234" s="249"/>
      <c r="P234" s="249"/>
      <c r="Q234" s="249"/>
      <c r="R234" s="249"/>
      <c r="S234" s="249"/>
      <c r="T234" s="25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1" t="s">
        <v>167</v>
      </c>
      <c r="AU234" s="251" t="s">
        <v>85</v>
      </c>
      <c r="AV234" s="13" t="s">
        <v>85</v>
      </c>
      <c r="AW234" s="13" t="s">
        <v>4</v>
      </c>
      <c r="AX234" s="13" t="s">
        <v>8</v>
      </c>
      <c r="AY234" s="251" t="s">
        <v>156</v>
      </c>
    </row>
    <row r="235" s="2" customFormat="1" ht="24.15" customHeight="1">
      <c r="A235" s="37"/>
      <c r="B235" s="38"/>
      <c r="C235" s="226" t="s">
        <v>570</v>
      </c>
      <c r="D235" s="226" t="s">
        <v>158</v>
      </c>
      <c r="E235" s="227" t="s">
        <v>571</v>
      </c>
      <c r="F235" s="228" t="s">
        <v>572</v>
      </c>
      <c r="G235" s="229" t="s">
        <v>161</v>
      </c>
      <c r="H235" s="230">
        <v>697.95699999999999</v>
      </c>
      <c r="I235" s="231"/>
      <c r="J235" s="232">
        <f>ROUND(I235*H235,0)</f>
        <v>0</v>
      </c>
      <c r="K235" s="233"/>
      <c r="L235" s="43"/>
      <c r="M235" s="234" t="s">
        <v>1</v>
      </c>
      <c r="N235" s="235" t="s">
        <v>42</v>
      </c>
      <c r="O235" s="90"/>
      <c r="P235" s="236">
        <f>O235*H235</f>
        <v>0</v>
      </c>
      <c r="Q235" s="236">
        <v>0.00088000000000000003</v>
      </c>
      <c r="R235" s="236">
        <f>Q235*H235</f>
        <v>0.61420216000000005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238</v>
      </c>
      <c r="AT235" s="238" t="s">
        <v>158</v>
      </c>
      <c r="AU235" s="238" t="s">
        <v>85</v>
      </c>
      <c r="AY235" s="16" t="s">
        <v>156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</v>
      </c>
      <c r="BK235" s="239">
        <f>ROUND(I235*H235,0)</f>
        <v>0</v>
      </c>
      <c r="BL235" s="16" t="s">
        <v>238</v>
      </c>
      <c r="BM235" s="238" t="s">
        <v>799</v>
      </c>
    </row>
    <row r="236" s="13" customFormat="1">
      <c r="A236" s="13"/>
      <c r="B236" s="240"/>
      <c r="C236" s="241"/>
      <c r="D236" s="242" t="s">
        <v>167</v>
      </c>
      <c r="E236" s="243" t="s">
        <v>1</v>
      </c>
      <c r="F236" s="244" t="s">
        <v>789</v>
      </c>
      <c r="G236" s="241"/>
      <c r="H236" s="245">
        <v>697.95699999999999</v>
      </c>
      <c r="I236" s="246"/>
      <c r="J236" s="241"/>
      <c r="K236" s="241"/>
      <c r="L236" s="247"/>
      <c r="M236" s="248"/>
      <c r="N236" s="249"/>
      <c r="O236" s="249"/>
      <c r="P236" s="249"/>
      <c r="Q236" s="249"/>
      <c r="R236" s="249"/>
      <c r="S236" s="249"/>
      <c r="T236" s="25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1" t="s">
        <v>167</v>
      </c>
      <c r="AU236" s="251" t="s">
        <v>85</v>
      </c>
      <c r="AV236" s="13" t="s">
        <v>85</v>
      </c>
      <c r="AW236" s="13" t="s">
        <v>32</v>
      </c>
      <c r="AX236" s="13" t="s">
        <v>77</v>
      </c>
      <c r="AY236" s="251" t="s">
        <v>156</v>
      </c>
    </row>
    <row r="237" s="2" customFormat="1" ht="24.15" customHeight="1">
      <c r="A237" s="37"/>
      <c r="B237" s="38"/>
      <c r="C237" s="255" t="s">
        <v>574</v>
      </c>
      <c r="D237" s="255" t="s">
        <v>356</v>
      </c>
      <c r="E237" s="256" t="s">
        <v>575</v>
      </c>
      <c r="F237" s="257" t="s">
        <v>576</v>
      </c>
      <c r="G237" s="258" t="s">
        <v>161</v>
      </c>
      <c r="H237" s="259">
        <v>813.46900000000005</v>
      </c>
      <c r="I237" s="260"/>
      <c r="J237" s="261">
        <f>ROUND(I237*H237,0)</f>
        <v>0</v>
      </c>
      <c r="K237" s="262"/>
      <c r="L237" s="263"/>
      <c r="M237" s="264" t="s">
        <v>1</v>
      </c>
      <c r="N237" s="265" t="s">
        <v>42</v>
      </c>
      <c r="O237" s="90"/>
      <c r="P237" s="236">
        <f>O237*H237</f>
        <v>0</v>
      </c>
      <c r="Q237" s="236">
        <v>0.0054000000000000003</v>
      </c>
      <c r="R237" s="236">
        <f>Q237*H237</f>
        <v>4.3927326000000004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509</v>
      </c>
      <c r="AT237" s="238" t="s">
        <v>356</v>
      </c>
      <c r="AU237" s="238" t="s">
        <v>85</v>
      </c>
      <c r="AY237" s="16" t="s">
        <v>156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</v>
      </c>
      <c r="BK237" s="239">
        <f>ROUND(I237*H237,0)</f>
        <v>0</v>
      </c>
      <c r="BL237" s="16" t="s">
        <v>238</v>
      </c>
      <c r="BM237" s="238" t="s">
        <v>800</v>
      </c>
    </row>
    <row r="238" s="13" customFormat="1">
      <c r="A238" s="13"/>
      <c r="B238" s="240"/>
      <c r="C238" s="241"/>
      <c r="D238" s="242" t="s">
        <v>167</v>
      </c>
      <c r="E238" s="243" t="s">
        <v>1</v>
      </c>
      <c r="F238" s="244" t="s">
        <v>791</v>
      </c>
      <c r="G238" s="241"/>
      <c r="H238" s="245">
        <v>697.95699999999999</v>
      </c>
      <c r="I238" s="246"/>
      <c r="J238" s="241"/>
      <c r="K238" s="241"/>
      <c r="L238" s="247"/>
      <c r="M238" s="248"/>
      <c r="N238" s="249"/>
      <c r="O238" s="249"/>
      <c r="P238" s="249"/>
      <c r="Q238" s="249"/>
      <c r="R238" s="249"/>
      <c r="S238" s="249"/>
      <c r="T238" s="25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1" t="s">
        <v>167</v>
      </c>
      <c r="AU238" s="251" t="s">
        <v>85</v>
      </c>
      <c r="AV238" s="13" t="s">
        <v>85</v>
      </c>
      <c r="AW238" s="13" t="s">
        <v>32</v>
      </c>
      <c r="AX238" s="13" t="s">
        <v>8</v>
      </c>
      <c r="AY238" s="251" t="s">
        <v>156</v>
      </c>
    </row>
    <row r="239" s="13" customFormat="1">
      <c r="A239" s="13"/>
      <c r="B239" s="240"/>
      <c r="C239" s="241"/>
      <c r="D239" s="242" t="s">
        <v>167</v>
      </c>
      <c r="E239" s="241"/>
      <c r="F239" s="244" t="s">
        <v>801</v>
      </c>
      <c r="G239" s="241"/>
      <c r="H239" s="245">
        <v>813.46900000000005</v>
      </c>
      <c r="I239" s="246"/>
      <c r="J239" s="241"/>
      <c r="K239" s="241"/>
      <c r="L239" s="247"/>
      <c r="M239" s="248"/>
      <c r="N239" s="249"/>
      <c r="O239" s="249"/>
      <c r="P239" s="249"/>
      <c r="Q239" s="249"/>
      <c r="R239" s="249"/>
      <c r="S239" s="249"/>
      <c r="T239" s="25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1" t="s">
        <v>167</v>
      </c>
      <c r="AU239" s="251" t="s">
        <v>85</v>
      </c>
      <c r="AV239" s="13" t="s">
        <v>85</v>
      </c>
      <c r="AW239" s="13" t="s">
        <v>4</v>
      </c>
      <c r="AX239" s="13" t="s">
        <v>8</v>
      </c>
      <c r="AY239" s="251" t="s">
        <v>156</v>
      </c>
    </row>
    <row r="240" s="2" customFormat="1" ht="37.8" customHeight="1">
      <c r="A240" s="37"/>
      <c r="B240" s="38"/>
      <c r="C240" s="226" t="s">
        <v>579</v>
      </c>
      <c r="D240" s="226" t="s">
        <v>158</v>
      </c>
      <c r="E240" s="227" t="s">
        <v>580</v>
      </c>
      <c r="F240" s="228" t="s">
        <v>581</v>
      </c>
      <c r="G240" s="229" t="s">
        <v>286</v>
      </c>
      <c r="H240" s="230">
        <v>167.91</v>
      </c>
      <c r="I240" s="231"/>
      <c r="J240" s="232">
        <f>ROUND(I240*H240,0)</f>
        <v>0</v>
      </c>
      <c r="K240" s="233"/>
      <c r="L240" s="43"/>
      <c r="M240" s="234" t="s">
        <v>1</v>
      </c>
      <c r="N240" s="235" t="s">
        <v>42</v>
      </c>
      <c r="O240" s="90"/>
      <c r="P240" s="236">
        <f>O240*H240</f>
        <v>0</v>
      </c>
      <c r="Q240" s="236">
        <v>0.0015</v>
      </c>
      <c r="R240" s="236">
        <f>Q240*H240</f>
        <v>0.25186500000000001</v>
      </c>
      <c r="S240" s="236">
        <v>0</v>
      </c>
      <c r="T240" s="23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8" t="s">
        <v>238</v>
      </c>
      <c r="AT240" s="238" t="s">
        <v>158</v>
      </c>
      <c r="AU240" s="238" t="s">
        <v>85</v>
      </c>
      <c r="AY240" s="16" t="s">
        <v>156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6" t="s">
        <v>8</v>
      </c>
      <c r="BK240" s="239">
        <f>ROUND(I240*H240,0)</f>
        <v>0</v>
      </c>
      <c r="BL240" s="16" t="s">
        <v>238</v>
      </c>
      <c r="BM240" s="238" t="s">
        <v>802</v>
      </c>
    </row>
    <row r="241" s="13" customFormat="1">
      <c r="A241" s="13"/>
      <c r="B241" s="240"/>
      <c r="C241" s="241"/>
      <c r="D241" s="242" t="s">
        <v>167</v>
      </c>
      <c r="E241" s="243" t="s">
        <v>1</v>
      </c>
      <c r="F241" s="244" t="s">
        <v>803</v>
      </c>
      <c r="G241" s="241"/>
      <c r="H241" s="245">
        <v>137.80000000000001</v>
      </c>
      <c r="I241" s="246"/>
      <c r="J241" s="241"/>
      <c r="K241" s="241"/>
      <c r="L241" s="247"/>
      <c r="M241" s="248"/>
      <c r="N241" s="249"/>
      <c r="O241" s="249"/>
      <c r="P241" s="249"/>
      <c r="Q241" s="249"/>
      <c r="R241" s="249"/>
      <c r="S241" s="249"/>
      <c r="T241" s="25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167</v>
      </c>
      <c r="AU241" s="251" t="s">
        <v>85</v>
      </c>
      <c r="AV241" s="13" t="s">
        <v>85</v>
      </c>
      <c r="AW241" s="13" t="s">
        <v>32</v>
      </c>
      <c r="AX241" s="13" t="s">
        <v>77</v>
      </c>
      <c r="AY241" s="251" t="s">
        <v>156</v>
      </c>
    </row>
    <row r="242" s="13" customFormat="1">
      <c r="A242" s="13"/>
      <c r="B242" s="240"/>
      <c r="C242" s="241"/>
      <c r="D242" s="242" t="s">
        <v>167</v>
      </c>
      <c r="E242" s="243" t="s">
        <v>1</v>
      </c>
      <c r="F242" s="244" t="s">
        <v>804</v>
      </c>
      <c r="G242" s="241"/>
      <c r="H242" s="245">
        <v>30.109999999999999</v>
      </c>
      <c r="I242" s="246"/>
      <c r="J242" s="241"/>
      <c r="K242" s="241"/>
      <c r="L242" s="247"/>
      <c r="M242" s="248"/>
      <c r="N242" s="249"/>
      <c r="O242" s="249"/>
      <c r="P242" s="249"/>
      <c r="Q242" s="249"/>
      <c r="R242" s="249"/>
      <c r="S242" s="249"/>
      <c r="T242" s="25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1" t="s">
        <v>167</v>
      </c>
      <c r="AU242" s="251" t="s">
        <v>85</v>
      </c>
      <c r="AV242" s="13" t="s">
        <v>85</v>
      </c>
      <c r="AW242" s="13" t="s">
        <v>32</v>
      </c>
      <c r="AX242" s="13" t="s">
        <v>77</v>
      </c>
      <c r="AY242" s="251" t="s">
        <v>156</v>
      </c>
    </row>
    <row r="243" s="2" customFormat="1" ht="33" customHeight="1">
      <c r="A243" s="37"/>
      <c r="B243" s="38"/>
      <c r="C243" s="226" t="s">
        <v>585</v>
      </c>
      <c r="D243" s="226" t="s">
        <v>158</v>
      </c>
      <c r="E243" s="227" t="s">
        <v>586</v>
      </c>
      <c r="F243" s="228" t="s">
        <v>587</v>
      </c>
      <c r="G243" s="229" t="s">
        <v>286</v>
      </c>
      <c r="H243" s="230">
        <v>30.109999999999999</v>
      </c>
      <c r="I243" s="231"/>
      <c r="J243" s="232">
        <f>ROUND(I243*H243,0)</f>
        <v>0</v>
      </c>
      <c r="K243" s="233"/>
      <c r="L243" s="43"/>
      <c r="M243" s="234" t="s">
        <v>1</v>
      </c>
      <c r="N243" s="235" t="s">
        <v>42</v>
      </c>
      <c r="O243" s="90"/>
      <c r="P243" s="236">
        <f>O243*H243</f>
        <v>0</v>
      </c>
      <c r="Q243" s="236">
        <v>0.0015</v>
      </c>
      <c r="R243" s="236">
        <f>Q243*H243</f>
        <v>0.045164999999999997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238</v>
      </c>
      <c r="AT243" s="238" t="s">
        <v>158</v>
      </c>
      <c r="AU243" s="238" t="s">
        <v>85</v>
      </c>
      <c r="AY243" s="16" t="s">
        <v>156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</v>
      </c>
      <c r="BK243" s="239">
        <f>ROUND(I243*H243,0)</f>
        <v>0</v>
      </c>
      <c r="BL243" s="16" t="s">
        <v>238</v>
      </c>
      <c r="BM243" s="238" t="s">
        <v>805</v>
      </c>
    </row>
    <row r="244" s="13" customFormat="1">
      <c r="A244" s="13"/>
      <c r="B244" s="240"/>
      <c r="C244" s="241"/>
      <c r="D244" s="242" t="s">
        <v>167</v>
      </c>
      <c r="E244" s="243" t="s">
        <v>1</v>
      </c>
      <c r="F244" s="244" t="s">
        <v>804</v>
      </c>
      <c r="G244" s="241"/>
      <c r="H244" s="245">
        <v>30.109999999999999</v>
      </c>
      <c r="I244" s="246"/>
      <c r="J244" s="241"/>
      <c r="K244" s="241"/>
      <c r="L244" s="247"/>
      <c r="M244" s="248"/>
      <c r="N244" s="249"/>
      <c r="O244" s="249"/>
      <c r="P244" s="249"/>
      <c r="Q244" s="249"/>
      <c r="R244" s="249"/>
      <c r="S244" s="249"/>
      <c r="T244" s="25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1" t="s">
        <v>167</v>
      </c>
      <c r="AU244" s="251" t="s">
        <v>85</v>
      </c>
      <c r="AV244" s="13" t="s">
        <v>85</v>
      </c>
      <c r="AW244" s="13" t="s">
        <v>32</v>
      </c>
      <c r="AX244" s="13" t="s">
        <v>77</v>
      </c>
      <c r="AY244" s="251" t="s">
        <v>156</v>
      </c>
    </row>
    <row r="245" s="2" customFormat="1" ht="33" customHeight="1">
      <c r="A245" s="37"/>
      <c r="B245" s="38"/>
      <c r="C245" s="226" t="s">
        <v>590</v>
      </c>
      <c r="D245" s="226" t="s">
        <v>158</v>
      </c>
      <c r="E245" s="227" t="s">
        <v>806</v>
      </c>
      <c r="F245" s="228" t="s">
        <v>807</v>
      </c>
      <c r="G245" s="229" t="s">
        <v>286</v>
      </c>
      <c r="H245" s="230">
        <v>11</v>
      </c>
      <c r="I245" s="231"/>
      <c r="J245" s="232">
        <f>ROUND(I245*H245,0)</f>
        <v>0</v>
      </c>
      <c r="K245" s="233"/>
      <c r="L245" s="43"/>
      <c r="M245" s="234" t="s">
        <v>1</v>
      </c>
      <c r="N245" s="235" t="s">
        <v>42</v>
      </c>
      <c r="O245" s="90"/>
      <c r="P245" s="236">
        <f>O245*H245</f>
        <v>0</v>
      </c>
      <c r="Q245" s="236">
        <v>0.0016199999999999999</v>
      </c>
      <c r="R245" s="236">
        <f>Q245*H245</f>
        <v>0.017819999999999999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238</v>
      </c>
      <c r="AT245" s="238" t="s">
        <v>158</v>
      </c>
      <c r="AU245" s="238" t="s">
        <v>85</v>
      </c>
      <c r="AY245" s="16" t="s">
        <v>156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8</v>
      </c>
      <c r="BK245" s="239">
        <f>ROUND(I245*H245,0)</f>
        <v>0</v>
      </c>
      <c r="BL245" s="16" t="s">
        <v>238</v>
      </c>
      <c r="BM245" s="238" t="s">
        <v>808</v>
      </c>
    </row>
    <row r="246" s="2" customFormat="1" ht="33" customHeight="1">
      <c r="A246" s="37"/>
      <c r="B246" s="38"/>
      <c r="C246" s="226" t="s">
        <v>598</v>
      </c>
      <c r="D246" s="226" t="s">
        <v>158</v>
      </c>
      <c r="E246" s="227" t="s">
        <v>591</v>
      </c>
      <c r="F246" s="228" t="s">
        <v>592</v>
      </c>
      <c r="G246" s="229" t="s">
        <v>161</v>
      </c>
      <c r="H246" s="230">
        <v>27.329999999999998</v>
      </c>
      <c r="I246" s="231"/>
      <c r="J246" s="232">
        <f>ROUND(I246*H246,0)</f>
        <v>0</v>
      </c>
      <c r="K246" s="233"/>
      <c r="L246" s="43"/>
      <c r="M246" s="234" t="s">
        <v>1</v>
      </c>
      <c r="N246" s="235" t="s">
        <v>42</v>
      </c>
      <c r="O246" s="90"/>
      <c r="P246" s="236">
        <f>O246*H246</f>
        <v>0</v>
      </c>
      <c r="Q246" s="236">
        <v>0.010800000000000001</v>
      </c>
      <c r="R246" s="236">
        <f>Q246*H246</f>
        <v>0.29516399999999998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238</v>
      </c>
      <c r="AT246" s="238" t="s">
        <v>158</v>
      </c>
      <c r="AU246" s="238" t="s">
        <v>85</v>
      </c>
      <c r="AY246" s="16" t="s">
        <v>156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</v>
      </c>
      <c r="BK246" s="239">
        <f>ROUND(I246*H246,0)</f>
        <v>0</v>
      </c>
      <c r="BL246" s="16" t="s">
        <v>238</v>
      </c>
      <c r="BM246" s="238" t="s">
        <v>809</v>
      </c>
    </row>
    <row r="247" s="14" customFormat="1">
      <c r="A247" s="14"/>
      <c r="B247" s="271"/>
      <c r="C247" s="272"/>
      <c r="D247" s="242" t="s">
        <v>167</v>
      </c>
      <c r="E247" s="273" t="s">
        <v>1</v>
      </c>
      <c r="F247" s="274" t="s">
        <v>594</v>
      </c>
      <c r="G247" s="272"/>
      <c r="H247" s="273" t="s">
        <v>1</v>
      </c>
      <c r="I247" s="275"/>
      <c r="J247" s="272"/>
      <c r="K247" s="272"/>
      <c r="L247" s="276"/>
      <c r="M247" s="277"/>
      <c r="N247" s="278"/>
      <c r="O247" s="278"/>
      <c r="P247" s="278"/>
      <c r="Q247" s="278"/>
      <c r="R247" s="278"/>
      <c r="S247" s="278"/>
      <c r="T247" s="27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80" t="s">
        <v>167</v>
      </c>
      <c r="AU247" s="280" t="s">
        <v>85</v>
      </c>
      <c r="AV247" s="14" t="s">
        <v>8</v>
      </c>
      <c r="AW247" s="14" t="s">
        <v>32</v>
      </c>
      <c r="AX247" s="14" t="s">
        <v>77</v>
      </c>
      <c r="AY247" s="280" t="s">
        <v>156</v>
      </c>
    </row>
    <row r="248" s="13" customFormat="1">
      <c r="A248" s="13"/>
      <c r="B248" s="240"/>
      <c r="C248" s="241"/>
      <c r="D248" s="242" t="s">
        <v>167</v>
      </c>
      <c r="E248" s="243" t="s">
        <v>1</v>
      </c>
      <c r="F248" s="244" t="s">
        <v>810</v>
      </c>
      <c r="G248" s="241"/>
      <c r="H248" s="245">
        <v>13.779999999999999</v>
      </c>
      <c r="I248" s="246"/>
      <c r="J248" s="241"/>
      <c r="K248" s="241"/>
      <c r="L248" s="247"/>
      <c r="M248" s="248"/>
      <c r="N248" s="249"/>
      <c r="O248" s="249"/>
      <c r="P248" s="249"/>
      <c r="Q248" s="249"/>
      <c r="R248" s="249"/>
      <c r="S248" s="249"/>
      <c r="T248" s="25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1" t="s">
        <v>167</v>
      </c>
      <c r="AU248" s="251" t="s">
        <v>85</v>
      </c>
      <c r="AV248" s="13" t="s">
        <v>85</v>
      </c>
      <c r="AW248" s="13" t="s">
        <v>32</v>
      </c>
      <c r="AX248" s="13" t="s">
        <v>77</v>
      </c>
      <c r="AY248" s="251" t="s">
        <v>156</v>
      </c>
    </row>
    <row r="249" s="13" customFormat="1">
      <c r="A249" s="13"/>
      <c r="B249" s="240"/>
      <c r="C249" s="241"/>
      <c r="D249" s="242" t="s">
        <v>167</v>
      </c>
      <c r="E249" s="243" t="s">
        <v>1</v>
      </c>
      <c r="F249" s="244" t="s">
        <v>811</v>
      </c>
      <c r="G249" s="241"/>
      <c r="H249" s="245">
        <v>13.550000000000001</v>
      </c>
      <c r="I249" s="246"/>
      <c r="J249" s="241"/>
      <c r="K249" s="241"/>
      <c r="L249" s="247"/>
      <c r="M249" s="248"/>
      <c r="N249" s="249"/>
      <c r="O249" s="249"/>
      <c r="P249" s="249"/>
      <c r="Q249" s="249"/>
      <c r="R249" s="249"/>
      <c r="S249" s="249"/>
      <c r="T249" s="25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1" t="s">
        <v>167</v>
      </c>
      <c r="AU249" s="251" t="s">
        <v>85</v>
      </c>
      <c r="AV249" s="13" t="s">
        <v>85</v>
      </c>
      <c r="AW249" s="13" t="s">
        <v>32</v>
      </c>
      <c r="AX249" s="13" t="s">
        <v>77</v>
      </c>
      <c r="AY249" s="251" t="s">
        <v>156</v>
      </c>
    </row>
    <row r="250" s="2" customFormat="1" ht="24.15" customHeight="1">
      <c r="A250" s="37"/>
      <c r="B250" s="38"/>
      <c r="C250" s="226" t="s">
        <v>603</v>
      </c>
      <c r="D250" s="226" t="s">
        <v>158</v>
      </c>
      <c r="E250" s="227" t="s">
        <v>599</v>
      </c>
      <c r="F250" s="228" t="s">
        <v>600</v>
      </c>
      <c r="G250" s="229" t="s">
        <v>161</v>
      </c>
      <c r="H250" s="230">
        <v>708.29200000000003</v>
      </c>
      <c r="I250" s="231"/>
      <c r="J250" s="232">
        <f>ROUND(I250*H250,0)</f>
        <v>0</v>
      </c>
      <c r="K250" s="233"/>
      <c r="L250" s="43"/>
      <c r="M250" s="234" t="s">
        <v>1</v>
      </c>
      <c r="N250" s="235" t="s">
        <v>42</v>
      </c>
      <c r="O250" s="90"/>
      <c r="P250" s="236">
        <f>O250*H250</f>
        <v>0</v>
      </c>
      <c r="Q250" s="236">
        <v>0.00010000000000000001</v>
      </c>
      <c r="R250" s="236">
        <f>Q250*H250</f>
        <v>0.070829200000000009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238</v>
      </c>
      <c r="AT250" s="238" t="s">
        <v>158</v>
      </c>
      <c r="AU250" s="238" t="s">
        <v>85</v>
      </c>
      <c r="AY250" s="16" t="s">
        <v>156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</v>
      </c>
      <c r="BK250" s="239">
        <f>ROUND(I250*H250,0)</f>
        <v>0</v>
      </c>
      <c r="BL250" s="16" t="s">
        <v>238</v>
      </c>
      <c r="BM250" s="238" t="s">
        <v>812</v>
      </c>
    </row>
    <row r="251" s="13" customFormat="1">
      <c r="A251" s="13"/>
      <c r="B251" s="240"/>
      <c r="C251" s="241"/>
      <c r="D251" s="242" t="s">
        <v>167</v>
      </c>
      <c r="E251" s="243" t="s">
        <v>1</v>
      </c>
      <c r="F251" s="244" t="s">
        <v>813</v>
      </c>
      <c r="G251" s="241"/>
      <c r="H251" s="245">
        <v>708.29200000000003</v>
      </c>
      <c r="I251" s="246"/>
      <c r="J251" s="241"/>
      <c r="K251" s="241"/>
      <c r="L251" s="247"/>
      <c r="M251" s="248"/>
      <c r="N251" s="249"/>
      <c r="O251" s="249"/>
      <c r="P251" s="249"/>
      <c r="Q251" s="249"/>
      <c r="R251" s="249"/>
      <c r="S251" s="249"/>
      <c r="T251" s="25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1" t="s">
        <v>167</v>
      </c>
      <c r="AU251" s="251" t="s">
        <v>85</v>
      </c>
      <c r="AV251" s="13" t="s">
        <v>85</v>
      </c>
      <c r="AW251" s="13" t="s">
        <v>32</v>
      </c>
      <c r="AX251" s="13" t="s">
        <v>77</v>
      </c>
      <c r="AY251" s="251" t="s">
        <v>156</v>
      </c>
    </row>
    <row r="252" s="2" customFormat="1" ht="24.15" customHeight="1">
      <c r="A252" s="37"/>
      <c r="B252" s="38"/>
      <c r="C252" s="255" t="s">
        <v>609</v>
      </c>
      <c r="D252" s="255" t="s">
        <v>356</v>
      </c>
      <c r="E252" s="256" t="s">
        <v>604</v>
      </c>
      <c r="F252" s="257" t="s">
        <v>605</v>
      </c>
      <c r="G252" s="258" t="s">
        <v>161</v>
      </c>
      <c r="H252" s="259">
        <v>825.51400000000001</v>
      </c>
      <c r="I252" s="260"/>
      <c r="J252" s="261">
        <f>ROUND(I252*H252,0)</f>
        <v>0</v>
      </c>
      <c r="K252" s="262"/>
      <c r="L252" s="263"/>
      <c r="M252" s="264" t="s">
        <v>1</v>
      </c>
      <c r="N252" s="265" t="s">
        <v>42</v>
      </c>
      <c r="O252" s="90"/>
      <c r="P252" s="236">
        <f>O252*H252</f>
        <v>0</v>
      </c>
      <c r="Q252" s="236">
        <v>0.0019</v>
      </c>
      <c r="R252" s="236">
        <f>Q252*H252</f>
        <v>1.5684766000000001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509</v>
      </c>
      <c r="AT252" s="238" t="s">
        <v>356</v>
      </c>
      <c r="AU252" s="238" t="s">
        <v>85</v>
      </c>
      <c r="AY252" s="16" t="s">
        <v>156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8</v>
      </c>
      <c r="BK252" s="239">
        <f>ROUND(I252*H252,0)</f>
        <v>0</v>
      </c>
      <c r="BL252" s="16" t="s">
        <v>238</v>
      </c>
      <c r="BM252" s="238" t="s">
        <v>814</v>
      </c>
    </row>
    <row r="253" s="13" customFormat="1">
      <c r="A253" s="13"/>
      <c r="B253" s="240"/>
      <c r="C253" s="241"/>
      <c r="D253" s="242" t="s">
        <v>167</v>
      </c>
      <c r="E253" s="243" t="s">
        <v>1</v>
      </c>
      <c r="F253" s="244" t="s">
        <v>815</v>
      </c>
      <c r="G253" s="241"/>
      <c r="H253" s="245">
        <v>708.29200000000003</v>
      </c>
      <c r="I253" s="246"/>
      <c r="J253" s="241"/>
      <c r="K253" s="241"/>
      <c r="L253" s="247"/>
      <c r="M253" s="248"/>
      <c r="N253" s="249"/>
      <c r="O253" s="249"/>
      <c r="P253" s="249"/>
      <c r="Q253" s="249"/>
      <c r="R253" s="249"/>
      <c r="S253" s="249"/>
      <c r="T253" s="25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1" t="s">
        <v>167</v>
      </c>
      <c r="AU253" s="251" t="s">
        <v>85</v>
      </c>
      <c r="AV253" s="13" t="s">
        <v>85</v>
      </c>
      <c r="AW253" s="13" t="s">
        <v>32</v>
      </c>
      <c r="AX253" s="13" t="s">
        <v>8</v>
      </c>
      <c r="AY253" s="251" t="s">
        <v>156</v>
      </c>
    </row>
    <row r="254" s="13" customFormat="1">
      <c r="A254" s="13"/>
      <c r="B254" s="240"/>
      <c r="C254" s="241"/>
      <c r="D254" s="242" t="s">
        <v>167</v>
      </c>
      <c r="E254" s="241"/>
      <c r="F254" s="244" t="s">
        <v>816</v>
      </c>
      <c r="G254" s="241"/>
      <c r="H254" s="245">
        <v>825.51400000000001</v>
      </c>
      <c r="I254" s="246"/>
      <c r="J254" s="241"/>
      <c r="K254" s="241"/>
      <c r="L254" s="247"/>
      <c r="M254" s="248"/>
      <c r="N254" s="249"/>
      <c r="O254" s="249"/>
      <c r="P254" s="249"/>
      <c r="Q254" s="249"/>
      <c r="R254" s="249"/>
      <c r="S254" s="249"/>
      <c r="T254" s="25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1" t="s">
        <v>167</v>
      </c>
      <c r="AU254" s="251" t="s">
        <v>85</v>
      </c>
      <c r="AV254" s="13" t="s">
        <v>85</v>
      </c>
      <c r="AW254" s="13" t="s">
        <v>4</v>
      </c>
      <c r="AX254" s="13" t="s">
        <v>8</v>
      </c>
      <c r="AY254" s="251" t="s">
        <v>156</v>
      </c>
    </row>
    <row r="255" s="2" customFormat="1" ht="24.15" customHeight="1">
      <c r="A255" s="37"/>
      <c r="B255" s="38"/>
      <c r="C255" s="226" t="s">
        <v>613</v>
      </c>
      <c r="D255" s="226" t="s">
        <v>158</v>
      </c>
      <c r="E255" s="227" t="s">
        <v>610</v>
      </c>
      <c r="F255" s="228" t="s">
        <v>611</v>
      </c>
      <c r="G255" s="229" t="s">
        <v>161</v>
      </c>
      <c r="H255" s="230">
        <v>697.95699999999999</v>
      </c>
      <c r="I255" s="231"/>
      <c r="J255" s="232">
        <f>ROUND(I255*H255,0)</f>
        <v>0</v>
      </c>
      <c r="K255" s="233"/>
      <c r="L255" s="43"/>
      <c r="M255" s="234" t="s">
        <v>1</v>
      </c>
      <c r="N255" s="235" t="s">
        <v>42</v>
      </c>
      <c r="O255" s="90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238</v>
      </c>
      <c r="AT255" s="238" t="s">
        <v>158</v>
      </c>
      <c r="AU255" s="238" t="s">
        <v>85</v>
      </c>
      <c r="AY255" s="16" t="s">
        <v>156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</v>
      </c>
      <c r="BK255" s="239">
        <f>ROUND(I255*H255,0)</f>
        <v>0</v>
      </c>
      <c r="BL255" s="16" t="s">
        <v>238</v>
      </c>
      <c r="BM255" s="238" t="s">
        <v>817</v>
      </c>
    </row>
    <row r="256" s="13" customFormat="1">
      <c r="A256" s="13"/>
      <c r="B256" s="240"/>
      <c r="C256" s="241"/>
      <c r="D256" s="242" t="s">
        <v>167</v>
      </c>
      <c r="E256" s="243" t="s">
        <v>1</v>
      </c>
      <c r="F256" s="244" t="s">
        <v>789</v>
      </c>
      <c r="G256" s="241"/>
      <c r="H256" s="245">
        <v>697.95699999999999</v>
      </c>
      <c r="I256" s="246"/>
      <c r="J256" s="241"/>
      <c r="K256" s="241"/>
      <c r="L256" s="247"/>
      <c r="M256" s="248"/>
      <c r="N256" s="249"/>
      <c r="O256" s="249"/>
      <c r="P256" s="249"/>
      <c r="Q256" s="249"/>
      <c r="R256" s="249"/>
      <c r="S256" s="249"/>
      <c r="T256" s="25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1" t="s">
        <v>167</v>
      </c>
      <c r="AU256" s="251" t="s">
        <v>85</v>
      </c>
      <c r="AV256" s="13" t="s">
        <v>85</v>
      </c>
      <c r="AW256" s="13" t="s">
        <v>32</v>
      </c>
      <c r="AX256" s="13" t="s">
        <v>77</v>
      </c>
      <c r="AY256" s="251" t="s">
        <v>156</v>
      </c>
    </row>
    <row r="257" s="2" customFormat="1" ht="24.15" customHeight="1">
      <c r="A257" s="37"/>
      <c r="B257" s="38"/>
      <c r="C257" s="255" t="s">
        <v>618</v>
      </c>
      <c r="D257" s="255" t="s">
        <v>356</v>
      </c>
      <c r="E257" s="256" t="s">
        <v>614</v>
      </c>
      <c r="F257" s="257" t="s">
        <v>615</v>
      </c>
      <c r="G257" s="258" t="s">
        <v>161</v>
      </c>
      <c r="H257" s="259">
        <v>806.13999999999999</v>
      </c>
      <c r="I257" s="260"/>
      <c r="J257" s="261">
        <f>ROUND(I257*H257,0)</f>
        <v>0</v>
      </c>
      <c r="K257" s="262"/>
      <c r="L257" s="263"/>
      <c r="M257" s="264" t="s">
        <v>1</v>
      </c>
      <c r="N257" s="265" t="s">
        <v>42</v>
      </c>
      <c r="O257" s="90"/>
      <c r="P257" s="236">
        <f>O257*H257</f>
        <v>0</v>
      </c>
      <c r="Q257" s="236">
        <v>0.00050000000000000001</v>
      </c>
      <c r="R257" s="236">
        <f>Q257*H257</f>
        <v>0.40306999999999998</v>
      </c>
      <c r="S257" s="236">
        <v>0</v>
      </c>
      <c r="T257" s="23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8" t="s">
        <v>509</v>
      </c>
      <c r="AT257" s="238" t="s">
        <v>356</v>
      </c>
      <c r="AU257" s="238" t="s">
        <v>85</v>
      </c>
      <c r="AY257" s="16" t="s">
        <v>156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6" t="s">
        <v>8</v>
      </c>
      <c r="BK257" s="239">
        <f>ROUND(I257*H257,0)</f>
        <v>0</v>
      </c>
      <c r="BL257" s="16" t="s">
        <v>238</v>
      </c>
      <c r="BM257" s="238" t="s">
        <v>818</v>
      </c>
    </row>
    <row r="258" s="13" customFormat="1">
      <c r="A258" s="13"/>
      <c r="B258" s="240"/>
      <c r="C258" s="241"/>
      <c r="D258" s="242" t="s">
        <v>167</v>
      </c>
      <c r="E258" s="243" t="s">
        <v>1</v>
      </c>
      <c r="F258" s="244" t="s">
        <v>791</v>
      </c>
      <c r="G258" s="241"/>
      <c r="H258" s="245">
        <v>697.95699999999999</v>
      </c>
      <c r="I258" s="246"/>
      <c r="J258" s="241"/>
      <c r="K258" s="241"/>
      <c r="L258" s="247"/>
      <c r="M258" s="248"/>
      <c r="N258" s="249"/>
      <c r="O258" s="249"/>
      <c r="P258" s="249"/>
      <c r="Q258" s="249"/>
      <c r="R258" s="249"/>
      <c r="S258" s="249"/>
      <c r="T258" s="25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1" t="s">
        <v>167</v>
      </c>
      <c r="AU258" s="251" t="s">
        <v>85</v>
      </c>
      <c r="AV258" s="13" t="s">
        <v>85</v>
      </c>
      <c r="AW258" s="13" t="s">
        <v>32</v>
      </c>
      <c r="AX258" s="13" t="s">
        <v>8</v>
      </c>
      <c r="AY258" s="251" t="s">
        <v>156</v>
      </c>
    </row>
    <row r="259" s="13" customFormat="1">
      <c r="A259" s="13"/>
      <c r="B259" s="240"/>
      <c r="C259" s="241"/>
      <c r="D259" s="242" t="s">
        <v>167</v>
      </c>
      <c r="E259" s="241"/>
      <c r="F259" s="244" t="s">
        <v>819</v>
      </c>
      <c r="G259" s="241"/>
      <c r="H259" s="245">
        <v>806.13999999999999</v>
      </c>
      <c r="I259" s="246"/>
      <c r="J259" s="241"/>
      <c r="K259" s="241"/>
      <c r="L259" s="247"/>
      <c r="M259" s="248"/>
      <c r="N259" s="249"/>
      <c r="O259" s="249"/>
      <c r="P259" s="249"/>
      <c r="Q259" s="249"/>
      <c r="R259" s="249"/>
      <c r="S259" s="249"/>
      <c r="T259" s="25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1" t="s">
        <v>167</v>
      </c>
      <c r="AU259" s="251" t="s">
        <v>85</v>
      </c>
      <c r="AV259" s="13" t="s">
        <v>85</v>
      </c>
      <c r="AW259" s="13" t="s">
        <v>4</v>
      </c>
      <c r="AX259" s="13" t="s">
        <v>8</v>
      </c>
      <c r="AY259" s="251" t="s">
        <v>156</v>
      </c>
    </row>
    <row r="260" s="2" customFormat="1" ht="24.15" customHeight="1">
      <c r="A260" s="37"/>
      <c r="B260" s="38"/>
      <c r="C260" s="226" t="s">
        <v>624</v>
      </c>
      <c r="D260" s="226" t="s">
        <v>158</v>
      </c>
      <c r="E260" s="227" t="s">
        <v>619</v>
      </c>
      <c r="F260" s="228" t="s">
        <v>620</v>
      </c>
      <c r="G260" s="229" t="s">
        <v>161</v>
      </c>
      <c r="H260" s="230">
        <v>181.28299999999999</v>
      </c>
      <c r="I260" s="231"/>
      <c r="J260" s="232">
        <f>ROUND(I260*H260,0)</f>
        <v>0</v>
      </c>
      <c r="K260" s="233"/>
      <c r="L260" s="43"/>
      <c r="M260" s="234" t="s">
        <v>1</v>
      </c>
      <c r="N260" s="235" t="s">
        <v>42</v>
      </c>
      <c r="O260" s="90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8" t="s">
        <v>238</v>
      </c>
      <c r="AT260" s="238" t="s">
        <v>158</v>
      </c>
      <c r="AU260" s="238" t="s">
        <v>85</v>
      </c>
      <c r="AY260" s="16" t="s">
        <v>156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6" t="s">
        <v>8</v>
      </c>
      <c r="BK260" s="239">
        <f>ROUND(I260*H260,0)</f>
        <v>0</v>
      </c>
      <c r="BL260" s="16" t="s">
        <v>238</v>
      </c>
      <c r="BM260" s="238" t="s">
        <v>820</v>
      </c>
    </row>
    <row r="261" s="13" customFormat="1">
      <c r="A261" s="13"/>
      <c r="B261" s="240"/>
      <c r="C261" s="241"/>
      <c r="D261" s="242" t="s">
        <v>167</v>
      </c>
      <c r="E261" s="243" t="s">
        <v>1</v>
      </c>
      <c r="F261" s="244" t="s">
        <v>821</v>
      </c>
      <c r="G261" s="241"/>
      <c r="H261" s="245">
        <v>172.25</v>
      </c>
      <c r="I261" s="246"/>
      <c r="J261" s="241"/>
      <c r="K261" s="241"/>
      <c r="L261" s="247"/>
      <c r="M261" s="248"/>
      <c r="N261" s="249"/>
      <c r="O261" s="249"/>
      <c r="P261" s="249"/>
      <c r="Q261" s="249"/>
      <c r="R261" s="249"/>
      <c r="S261" s="249"/>
      <c r="T261" s="25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1" t="s">
        <v>167</v>
      </c>
      <c r="AU261" s="251" t="s">
        <v>85</v>
      </c>
      <c r="AV261" s="13" t="s">
        <v>85</v>
      </c>
      <c r="AW261" s="13" t="s">
        <v>32</v>
      </c>
      <c r="AX261" s="13" t="s">
        <v>77</v>
      </c>
      <c r="AY261" s="251" t="s">
        <v>156</v>
      </c>
    </row>
    <row r="262" s="13" customFormat="1">
      <c r="A262" s="13"/>
      <c r="B262" s="240"/>
      <c r="C262" s="241"/>
      <c r="D262" s="242" t="s">
        <v>167</v>
      </c>
      <c r="E262" s="243" t="s">
        <v>1</v>
      </c>
      <c r="F262" s="244" t="s">
        <v>822</v>
      </c>
      <c r="G262" s="241"/>
      <c r="H262" s="245">
        <v>9.0329999999999995</v>
      </c>
      <c r="I262" s="246"/>
      <c r="J262" s="241"/>
      <c r="K262" s="241"/>
      <c r="L262" s="247"/>
      <c r="M262" s="248"/>
      <c r="N262" s="249"/>
      <c r="O262" s="249"/>
      <c r="P262" s="249"/>
      <c r="Q262" s="249"/>
      <c r="R262" s="249"/>
      <c r="S262" s="249"/>
      <c r="T262" s="25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1" t="s">
        <v>167</v>
      </c>
      <c r="AU262" s="251" t="s">
        <v>85</v>
      </c>
      <c r="AV262" s="13" t="s">
        <v>85</v>
      </c>
      <c r="AW262" s="13" t="s">
        <v>32</v>
      </c>
      <c r="AX262" s="13" t="s">
        <v>77</v>
      </c>
      <c r="AY262" s="251" t="s">
        <v>156</v>
      </c>
    </row>
    <row r="263" s="2" customFormat="1" ht="21.75" customHeight="1">
      <c r="A263" s="37"/>
      <c r="B263" s="38"/>
      <c r="C263" s="255" t="s">
        <v>630</v>
      </c>
      <c r="D263" s="255" t="s">
        <v>356</v>
      </c>
      <c r="E263" s="256" t="s">
        <v>625</v>
      </c>
      <c r="F263" s="257" t="s">
        <v>626</v>
      </c>
      <c r="G263" s="258" t="s">
        <v>161</v>
      </c>
      <c r="H263" s="259">
        <v>199.411</v>
      </c>
      <c r="I263" s="260"/>
      <c r="J263" s="261">
        <f>ROUND(I263*H263,0)</f>
        <v>0</v>
      </c>
      <c r="K263" s="262"/>
      <c r="L263" s="263"/>
      <c r="M263" s="264" t="s">
        <v>1</v>
      </c>
      <c r="N263" s="265" t="s">
        <v>42</v>
      </c>
      <c r="O263" s="90"/>
      <c r="P263" s="236">
        <f>O263*H263</f>
        <v>0</v>
      </c>
      <c r="Q263" s="236">
        <v>0.0149</v>
      </c>
      <c r="R263" s="236">
        <f>Q263*H263</f>
        <v>2.9712239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509</v>
      </c>
      <c r="AT263" s="238" t="s">
        <v>356</v>
      </c>
      <c r="AU263" s="238" t="s">
        <v>85</v>
      </c>
      <c r="AY263" s="16" t="s">
        <v>156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8</v>
      </c>
      <c r="BK263" s="239">
        <f>ROUND(I263*H263,0)</f>
        <v>0</v>
      </c>
      <c r="BL263" s="16" t="s">
        <v>238</v>
      </c>
      <c r="BM263" s="238" t="s">
        <v>823</v>
      </c>
    </row>
    <row r="264" s="13" customFormat="1">
      <c r="A264" s="13"/>
      <c r="B264" s="240"/>
      <c r="C264" s="241"/>
      <c r="D264" s="242" t="s">
        <v>167</v>
      </c>
      <c r="E264" s="243" t="s">
        <v>1</v>
      </c>
      <c r="F264" s="244" t="s">
        <v>824</v>
      </c>
      <c r="G264" s="241"/>
      <c r="H264" s="245">
        <v>181.28299999999999</v>
      </c>
      <c r="I264" s="246"/>
      <c r="J264" s="241"/>
      <c r="K264" s="241"/>
      <c r="L264" s="247"/>
      <c r="M264" s="248"/>
      <c r="N264" s="249"/>
      <c r="O264" s="249"/>
      <c r="P264" s="249"/>
      <c r="Q264" s="249"/>
      <c r="R264" s="249"/>
      <c r="S264" s="249"/>
      <c r="T264" s="25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1" t="s">
        <v>167</v>
      </c>
      <c r="AU264" s="251" t="s">
        <v>85</v>
      </c>
      <c r="AV264" s="13" t="s">
        <v>85</v>
      </c>
      <c r="AW264" s="13" t="s">
        <v>32</v>
      </c>
      <c r="AX264" s="13" t="s">
        <v>77</v>
      </c>
      <c r="AY264" s="251" t="s">
        <v>156</v>
      </c>
    </row>
    <row r="265" s="13" customFormat="1">
      <c r="A265" s="13"/>
      <c r="B265" s="240"/>
      <c r="C265" s="241"/>
      <c r="D265" s="242" t="s">
        <v>167</v>
      </c>
      <c r="E265" s="241"/>
      <c r="F265" s="244" t="s">
        <v>825</v>
      </c>
      <c r="G265" s="241"/>
      <c r="H265" s="245">
        <v>199.411</v>
      </c>
      <c r="I265" s="246"/>
      <c r="J265" s="241"/>
      <c r="K265" s="241"/>
      <c r="L265" s="247"/>
      <c r="M265" s="248"/>
      <c r="N265" s="249"/>
      <c r="O265" s="249"/>
      <c r="P265" s="249"/>
      <c r="Q265" s="249"/>
      <c r="R265" s="249"/>
      <c r="S265" s="249"/>
      <c r="T265" s="25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1" t="s">
        <v>167</v>
      </c>
      <c r="AU265" s="251" t="s">
        <v>85</v>
      </c>
      <c r="AV265" s="13" t="s">
        <v>85</v>
      </c>
      <c r="AW265" s="13" t="s">
        <v>4</v>
      </c>
      <c r="AX265" s="13" t="s">
        <v>8</v>
      </c>
      <c r="AY265" s="251" t="s">
        <v>156</v>
      </c>
    </row>
    <row r="266" s="2" customFormat="1" ht="24.15" customHeight="1">
      <c r="A266" s="37"/>
      <c r="B266" s="38"/>
      <c r="C266" s="226" t="s">
        <v>635</v>
      </c>
      <c r="D266" s="226" t="s">
        <v>158</v>
      </c>
      <c r="E266" s="227" t="s">
        <v>631</v>
      </c>
      <c r="F266" s="228" t="s">
        <v>632</v>
      </c>
      <c r="G266" s="229" t="s">
        <v>286</v>
      </c>
      <c r="H266" s="230">
        <v>99.010000000000005</v>
      </c>
      <c r="I266" s="231"/>
      <c r="J266" s="232">
        <f>ROUND(I266*H266,0)</f>
        <v>0</v>
      </c>
      <c r="K266" s="233"/>
      <c r="L266" s="43"/>
      <c r="M266" s="234" t="s">
        <v>1</v>
      </c>
      <c r="N266" s="235" t="s">
        <v>42</v>
      </c>
      <c r="O266" s="90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238</v>
      </c>
      <c r="AT266" s="238" t="s">
        <v>158</v>
      </c>
      <c r="AU266" s="238" t="s">
        <v>85</v>
      </c>
      <c r="AY266" s="16" t="s">
        <v>156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8</v>
      </c>
      <c r="BK266" s="239">
        <f>ROUND(I266*H266,0)</f>
        <v>0</v>
      </c>
      <c r="BL266" s="16" t="s">
        <v>238</v>
      </c>
      <c r="BM266" s="238" t="s">
        <v>826</v>
      </c>
    </row>
    <row r="267" s="13" customFormat="1">
      <c r="A267" s="13"/>
      <c r="B267" s="240"/>
      <c r="C267" s="241"/>
      <c r="D267" s="242" t="s">
        <v>167</v>
      </c>
      <c r="E267" s="243" t="s">
        <v>1</v>
      </c>
      <c r="F267" s="244" t="s">
        <v>827</v>
      </c>
      <c r="G267" s="241"/>
      <c r="H267" s="245">
        <v>68.900000000000006</v>
      </c>
      <c r="I267" s="246"/>
      <c r="J267" s="241"/>
      <c r="K267" s="241"/>
      <c r="L267" s="247"/>
      <c r="M267" s="248"/>
      <c r="N267" s="249"/>
      <c r="O267" s="249"/>
      <c r="P267" s="249"/>
      <c r="Q267" s="249"/>
      <c r="R267" s="249"/>
      <c r="S267" s="249"/>
      <c r="T267" s="25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1" t="s">
        <v>167</v>
      </c>
      <c r="AU267" s="251" t="s">
        <v>85</v>
      </c>
      <c r="AV267" s="13" t="s">
        <v>85</v>
      </c>
      <c r="AW267" s="13" t="s">
        <v>32</v>
      </c>
      <c r="AX267" s="13" t="s">
        <v>77</v>
      </c>
      <c r="AY267" s="251" t="s">
        <v>156</v>
      </c>
    </row>
    <row r="268" s="13" customFormat="1">
      <c r="A268" s="13"/>
      <c r="B268" s="240"/>
      <c r="C268" s="241"/>
      <c r="D268" s="242" t="s">
        <v>167</v>
      </c>
      <c r="E268" s="243" t="s">
        <v>1</v>
      </c>
      <c r="F268" s="244" t="s">
        <v>804</v>
      </c>
      <c r="G268" s="241"/>
      <c r="H268" s="245">
        <v>30.109999999999999</v>
      </c>
      <c r="I268" s="246"/>
      <c r="J268" s="241"/>
      <c r="K268" s="241"/>
      <c r="L268" s="247"/>
      <c r="M268" s="248"/>
      <c r="N268" s="249"/>
      <c r="O268" s="249"/>
      <c r="P268" s="249"/>
      <c r="Q268" s="249"/>
      <c r="R268" s="249"/>
      <c r="S268" s="249"/>
      <c r="T268" s="25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1" t="s">
        <v>167</v>
      </c>
      <c r="AU268" s="251" t="s">
        <v>85</v>
      </c>
      <c r="AV268" s="13" t="s">
        <v>85</v>
      </c>
      <c r="AW268" s="13" t="s">
        <v>32</v>
      </c>
      <c r="AX268" s="13" t="s">
        <v>77</v>
      </c>
      <c r="AY268" s="251" t="s">
        <v>156</v>
      </c>
    </row>
    <row r="269" s="2" customFormat="1" ht="24.15" customHeight="1">
      <c r="A269" s="37"/>
      <c r="B269" s="38"/>
      <c r="C269" s="226" t="s">
        <v>640</v>
      </c>
      <c r="D269" s="226" t="s">
        <v>158</v>
      </c>
      <c r="E269" s="227" t="s">
        <v>636</v>
      </c>
      <c r="F269" s="228" t="s">
        <v>637</v>
      </c>
      <c r="G269" s="229" t="s">
        <v>638</v>
      </c>
      <c r="H269" s="230">
        <v>72</v>
      </c>
      <c r="I269" s="231"/>
      <c r="J269" s="232">
        <f>ROUND(I269*H269,0)</f>
        <v>0</v>
      </c>
      <c r="K269" s="233"/>
      <c r="L269" s="43"/>
      <c r="M269" s="234" t="s">
        <v>1</v>
      </c>
      <c r="N269" s="235" t="s">
        <v>42</v>
      </c>
      <c r="O269" s="90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8" t="s">
        <v>238</v>
      </c>
      <c r="AT269" s="238" t="s">
        <v>158</v>
      </c>
      <c r="AU269" s="238" t="s">
        <v>85</v>
      </c>
      <c r="AY269" s="16" t="s">
        <v>156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6" t="s">
        <v>8</v>
      </c>
      <c r="BK269" s="239">
        <f>ROUND(I269*H269,0)</f>
        <v>0</v>
      </c>
      <c r="BL269" s="16" t="s">
        <v>238</v>
      </c>
      <c r="BM269" s="238" t="s">
        <v>828</v>
      </c>
    </row>
    <row r="270" s="13" customFormat="1">
      <c r="A270" s="13"/>
      <c r="B270" s="240"/>
      <c r="C270" s="241"/>
      <c r="D270" s="242" t="s">
        <v>167</v>
      </c>
      <c r="E270" s="243" t="s">
        <v>1</v>
      </c>
      <c r="F270" s="244" t="s">
        <v>829</v>
      </c>
      <c r="G270" s="241"/>
      <c r="H270" s="245">
        <v>72</v>
      </c>
      <c r="I270" s="246"/>
      <c r="J270" s="241"/>
      <c r="K270" s="241"/>
      <c r="L270" s="247"/>
      <c r="M270" s="248"/>
      <c r="N270" s="249"/>
      <c r="O270" s="249"/>
      <c r="P270" s="249"/>
      <c r="Q270" s="249"/>
      <c r="R270" s="249"/>
      <c r="S270" s="249"/>
      <c r="T270" s="25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1" t="s">
        <v>167</v>
      </c>
      <c r="AU270" s="251" t="s">
        <v>85</v>
      </c>
      <c r="AV270" s="13" t="s">
        <v>85</v>
      </c>
      <c r="AW270" s="13" t="s">
        <v>32</v>
      </c>
      <c r="AX270" s="13" t="s">
        <v>77</v>
      </c>
      <c r="AY270" s="251" t="s">
        <v>156</v>
      </c>
    </row>
    <row r="271" s="2" customFormat="1" ht="24.15" customHeight="1">
      <c r="A271" s="37"/>
      <c r="B271" s="38"/>
      <c r="C271" s="226" t="s">
        <v>646</v>
      </c>
      <c r="D271" s="226" t="s">
        <v>158</v>
      </c>
      <c r="E271" s="227" t="s">
        <v>641</v>
      </c>
      <c r="F271" s="228" t="s">
        <v>642</v>
      </c>
      <c r="G271" s="229" t="s">
        <v>197</v>
      </c>
      <c r="H271" s="230">
        <v>11.241</v>
      </c>
      <c r="I271" s="231"/>
      <c r="J271" s="232">
        <f>ROUND(I271*H271,0)</f>
        <v>0</v>
      </c>
      <c r="K271" s="233"/>
      <c r="L271" s="43"/>
      <c r="M271" s="234" t="s">
        <v>1</v>
      </c>
      <c r="N271" s="235" t="s">
        <v>42</v>
      </c>
      <c r="O271" s="90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8" t="s">
        <v>238</v>
      </c>
      <c r="AT271" s="238" t="s">
        <v>158</v>
      </c>
      <c r="AU271" s="238" t="s">
        <v>85</v>
      </c>
      <c r="AY271" s="16" t="s">
        <v>156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6" t="s">
        <v>8</v>
      </c>
      <c r="BK271" s="239">
        <f>ROUND(I271*H271,0)</f>
        <v>0</v>
      </c>
      <c r="BL271" s="16" t="s">
        <v>238</v>
      </c>
      <c r="BM271" s="238" t="s">
        <v>830</v>
      </c>
    </row>
    <row r="272" s="12" customFormat="1" ht="22.8" customHeight="1">
      <c r="A272" s="12"/>
      <c r="B272" s="210"/>
      <c r="C272" s="211"/>
      <c r="D272" s="212" t="s">
        <v>76</v>
      </c>
      <c r="E272" s="224" t="s">
        <v>644</v>
      </c>
      <c r="F272" s="224" t="s">
        <v>645</v>
      </c>
      <c r="G272" s="211"/>
      <c r="H272" s="211"/>
      <c r="I272" s="214"/>
      <c r="J272" s="225">
        <f>BK272</f>
        <v>0</v>
      </c>
      <c r="K272" s="211"/>
      <c r="L272" s="216"/>
      <c r="M272" s="217"/>
      <c r="N272" s="218"/>
      <c r="O272" s="218"/>
      <c r="P272" s="219">
        <f>SUM(P273:P283)</f>
        <v>0</v>
      </c>
      <c r="Q272" s="218"/>
      <c r="R272" s="219">
        <f>SUM(R273:R283)</f>
        <v>1.77128054</v>
      </c>
      <c r="S272" s="218"/>
      <c r="T272" s="220">
        <f>SUM(T273:T283)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1" t="s">
        <v>85</v>
      </c>
      <c r="AT272" s="222" t="s">
        <v>76</v>
      </c>
      <c r="AU272" s="222" t="s">
        <v>8</v>
      </c>
      <c r="AY272" s="221" t="s">
        <v>156</v>
      </c>
      <c r="BK272" s="223">
        <f>SUM(BK273:BK283)</f>
        <v>0</v>
      </c>
    </row>
    <row r="273" s="2" customFormat="1" ht="37.8" customHeight="1">
      <c r="A273" s="37"/>
      <c r="B273" s="38"/>
      <c r="C273" s="226" t="s">
        <v>651</v>
      </c>
      <c r="D273" s="226" t="s">
        <v>158</v>
      </c>
      <c r="E273" s="227" t="s">
        <v>647</v>
      </c>
      <c r="F273" s="228" t="s">
        <v>648</v>
      </c>
      <c r="G273" s="229" t="s">
        <v>161</v>
      </c>
      <c r="H273" s="230">
        <v>546.74199999999996</v>
      </c>
      <c r="I273" s="231"/>
      <c r="J273" s="232">
        <f>ROUND(I273*H273,0)</f>
        <v>0</v>
      </c>
      <c r="K273" s="233"/>
      <c r="L273" s="43"/>
      <c r="M273" s="234" t="s">
        <v>1</v>
      </c>
      <c r="N273" s="235" t="s">
        <v>42</v>
      </c>
      <c r="O273" s="90"/>
      <c r="P273" s="236">
        <f>O273*H273</f>
        <v>0</v>
      </c>
      <c r="Q273" s="236">
        <v>0.00012</v>
      </c>
      <c r="R273" s="236">
        <f>Q273*H273</f>
        <v>0.065609039999999993</v>
      </c>
      <c r="S273" s="236">
        <v>0</v>
      </c>
      <c r="T273" s="23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8" t="s">
        <v>238</v>
      </c>
      <c r="AT273" s="238" t="s">
        <v>158</v>
      </c>
      <c r="AU273" s="238" t="s">
        <v>85</v>
      </c>
      <c r="AY273" s="16" t="s">
        <v>156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6" t="s">
        <v>8</v>
      </c>
      <c r="BK273" s="239">
        <f>ROUND(I273*H273,0)</f>
        <v>0</v>
      </c>
      <c r="BL273" s="16" t="s">
        <v>238</v>
      </c>
      <c r="BM273" s="238" t="s">
        <v>831</v>
      </c>
    </row>
    <row r="274" s="13" customFormat="1">
      <c r="A274" s="13"/>
      <c r="B274" s="240"/>
      <c r="C274" s="241"/>
      <c r="D274" s="242" t="s">
        <v>167</v>
      </c>
      <c r="E274" s="243" t="s">
        <v>1</v>
      </c>
      <c r="F274" s="244" t="s">
        <v>832</v>
      </c>
      <c r="G274" s="241"/>
      <c r="H274" s="245">
        <v>546.74199999999996</v>
      </c>
      <c r="I274" s="246"/>
      <c r="J274" s="241"/>
      <c r="K274" s="241"/>
      <c r="L274" s="247"/>
      <c r="M274" s="248"/>
      <c r="N274" s="249"/>
      <c r="O274" s="249"/>
      <c r="P274" s="249"/>
      <c r="Q274" s="249"/>
      <c r="R274" s="249"/>
      <c r="S274" s="249"/>
      <c r="T274" s="25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1" t="s">
        <v>167</v>
      </c>
      <c r="AU274" s="251" t="s">
        <v>85</v>
      </c>
      <c r="AV274" s="13" t="s">
        <v>85</v>
      </c>
      <c r="AW274" s="13" t="s">
        <v>32</v>
      </c>
      <c r="AX274" s="13" t="s">
        <v>77</v>
      </c>
      <c r="AY274" s="251" t="s">
        <v>156</v>
      </c>
    </row>
    <row r="275" s="2" customFormat="1" ht="24.15" customHeight="1">
      <c r="A275" s="37"/>
      <c r="B275" s="38"/>
      <c r="C275" s="255" t="s">
        <v>657</v>
      </c>
      <c r="D275" s="255" t="s">
        <v>356</v>
      </c>
      <c r="E275" s="256" t="s">
        <v>652</v>
      </c>
      <c r="F275" s="257" t="s">
        <v>653</v>
      </c>
      <c r="G275" s="258" t="s">
        <v>161</v>
      </c>
      <c r="H275" s="259">
        <v>574.07899999999995</v>
      </c>
      <c r="I275" s="260"/>
      <c r="J275" s="261">
        <f>ROUND(I275*H275,0)</f>
        <v>0</v>
      </c>
      <c r="K275" s="262"/>
      <c r="L275" s="263"/>
      <c r="M275" s="264" t="s">
        <v>1</v>
      </c>
      <c r="N275" s="265" t="s">
        <v>42</v>
      </c>
      <c r="O275" s="90"/>
      <c r="P275" s="236">
        <f>O275*H275</f>
        <v>0</v>
      </c>
      <c r="Q275" s="236">
        <v>0.0025000000000000001</v>
      </c>
      <c r="R275" s="236">
        <f>Q275*H275</f>
        <v>1.4351974999999999</v>
      </c>
      <c r="S275" s="236">
        <v>0</v>
      </c>
      <c r="T275" s="23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8" t="s">
        <v>509</v>
      </c>
      <c r="AT275" s="238" t="s">
        <v>356</v>
      </c>
      <c r="AU275" s="238" t="s">
        <v>85</v>
      </c>
      <c r="AY275" s="16" t="s">
        <v>156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6" t="s">
        <v>8</v>
      </c>
      <c r="BK275" s="239">
        <f>ROUND(I275*H275,0)</f>
        <v>0</v>
      </c>
      <c r="BL275" s="16" t="s">
        <v>238</v>
      </c>
      <c r="BM275" s="238" t="s">
        <v>833</v>
      </c>
    </row>
    <row r="276" s="13" customFormat="1">
      <c r="A276" s="13"/>
      <c r="B276" s="240"/>
      <c r="C276" s="241"/>
      <c r="D276" s="242" t="s">
        <v>167</v>
      </c>
      <c r="E276" s="243" t="s">
        <v>1</v>
      </c>
      <c r="F276" s="244" t="s">
        <v>834</v>
      </c>
      <c r="G276" s="241"/>
      <c r="H276" s="245">
        <v>546.74199999999996</v>
      </c>
      <c r="I276" s="246"/>
      <c r="J276" s="241"/>
      <c r="K276" s="241"/>
      <c r="L276" s="247"/>
      <c r="M276" s="248"/>
      <c r="N276" s="249"/>
      <c r="O276" s="249"/>
      <c r="P276" s="249"/>
      <c r="Q276" s="249"/>
      <c r="R276" s="249"/>
      <c r="S276" s="249"/>
      <c r="T276" s="25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1" t="s">
        <v>167</v>
      </c>
      <c r="AU276" s="251" t="s">
        <v>85</v>
      </c>
      <c r="AV276" s="13" t="s">
        <v>85</v>
      </c>
      <c r="AW276" s="13" t="s">
        <v>32</v>
      </c>
      <c r="AX276" s="13" t="s">
        <v>8</v>
      </c>
      <c r="AY276" s="251" t="s">
        <v>156</v>
      </c>
    </row>
    <row r="277" s="13" customFormat="1">
      <c r="A277" s="13"/>
      <c r="B277" s="240"/>
      <c r="C277" s="241"/>
      <c r="D277" s="242" t="s">
        <v>167</v>
      </c>
      <c r="E277" s="241"/>
      <c r="F277" s="244" t="s">
        <v>835</v>
      </c>
      <c r="G277" s="241"/>
      <c r="H277" s="245">
        <v>574.07899999999995</v>
      </c>
      <c r="I277" s="246"/>
      <c r="J277" s="241"/>
      <c r="K277" s="241"/>
      <c r="L277" s="247"/>
      <c r="M277" s="248"/>
      <c r="N277" s="249"/>
      <c r="O277" s="249"/>
      <c r="P277" s="249"/>
      <c r="Q277" s="249"/>
      <c r="R277" s="249"/>
      <c r="S277" s="249"/>
      <c r="T277" s="25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1" t="s">
        <v>167</v>
      </c>
      <c r="AU277" s="251" t="s">
        <v>85</v>
      </c>
      <c r="AV277" s="13" t="s">
        <v>85</v>
      </c>
      <c r="AW277" s="13" t="s">
        <v>4</v>
      </c>
      <c r="AX277" s="13" t="s">
        <v>8</v>
      </c>
      <c r="AY277" s="251" t="s">
        <v>156</v>
      </c>
    </row>
    <row r="278" s="2" customFormat="1" ht="33" customHeight="1">
      <c r="A278" s="37"/>
      <c r="B278" s="38"/>
      <c r="C278" s="226" t="s">
        <v>661</v>
      </c>
      <c r="D278" s="226" t="s">
        <v>158</v>
      </c>
      <c r="E278" s="227" t="s">
        <v>658</v>
      </c>
      <c r="F278" s="228" t="s">
        <v>659</v>
      </c>
      <c r="G278" s="229" t="s">
        <v>161</v>
      </c>
      <c r="H278" s="230">
        <v>102.45</v>
      </c>
      <c r="I278" s="231"/>
      <c r="J278" s="232">
        <f>ROUND(I278*H278,0)</f>
        <v>0</v>
      </c>
      <c r="K278" s="233"/>
      <c r="L278" s="43"/>
      <c r="M278" s="234" t="s">
        <v>1</v>
      </c>
      <c r="N278" s="235" t="s">
        <v>42</v>
      </c>
      <c r="O278" s="90"/>
      <c r="P278" s="236">
        <f>O278*H278</f>
        <v>0</v>
      </c>
      <c r="Q278" s="236">
        <v>0.00012</v>
      </c>
      <c r="R278" s="236">
        <f>Q278*H278</f>
        <v>0.012294000000000001</v>
      </c>
      <c r="S278" s="236">
        <v>0</v>
      </c>
      <c r="T278" s="23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238</v>
      </c>
      <c r="AT278" s="238" t="s">
        <v>158</v>
      </c>
      <c r="AU278" s="238" t="s">
        <v>85</v>
      </c>
      <c r="AY278" s="16" t="s">
        <v>156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</v>
      </c>
      <c r="BK278" s="239">
        <f>ROUND(I278*H278,0)</f>
        <v>0</v>
      </c>
      <c r="BL278" s="16" t="s">
        <v>238</v>
      </c>
      <c r="BM278" s="238" t="s">
        <v>836</v>
      </c>
    </row>
    <row r="279" s="13" customFormat="1">
      <c r="A279" s="13"/>
      <c r="B279" s="240"/>
      <c r="C279" s="241"/>
      <c r="D279" s="242" t="s">
        <v>167</v>
      </c>
      <c r="E279" s="243" t="s">
        <v>1</v>
      </c>
      <c r="F279" s="244" t="s">
        <v>759</v>
      </c>
      <c r="G279" s="241"/>
      <c r="H279" s="245">
        <v>102.45</v>
      </c>
      <c r="I279" s="246"/>
      <c r="J279" s="241"/>
      <c r="K279" s="241"/>
      <c r="L279" s="247"/>
      <c r="M279" s="248"/>
      <c r="N279" s="249"/>
      <c r="O279" s="249"/>
      <c r="P279" s="249"/>
      <c r="Q279" s="249"/>
      <c r="R279" s="249"/>
      <c r="S279" s="249"/>
      <c r="T279" s="25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1" t="s">
        <v>167</v>
      </c>
      <c r="AU279" s="251" t="s">
        <v>85</v>
      </c>
      <c r="AV279" s="13" t="s">
        <v>85</v>
      </c>
      <c r="AW279" s="13" t="s">
        <v>32</v>
      </c>
      <c r="AX279" s="13" t="s">
        <v>77</v>
      </c>
      <c r="AY279" s="251" t="s">
        <v>156</v>
      </c>
    </row>
    <row r="280" s="2" customFormat="1" ht="16.5" customHeight="1">
      <c r="A280" s="37"/>
      <c r="B280" s="38"/>
      <c r="C280" s="255" t="s">
        <v>667</v>
      </c>
      <c r="D280" s="255" t="s">
        <v>356</v>
      </c>
      <c r="E280" s="256" t="s">
        <v>662</v>
      </c>
      <c r="F280" s="257" t="s">
        <v>663</v>
      </c>
      <c r="G280" s="258" t="s">
        <v>175</v>
      </c>
      <c r="H280" s="259">
        <v>12.909000000000001</v>
      </c>
      <c r="I280" s="260"/>
      <c r="J280" s="261">
        <f>ROUND(I280*H280,0)</f>
        <v>0</v>
      </c>
      <c r="K280" s="262"/>
      <c r="L280" s="263"/>
      <c r="M280" s="264" t="s">
        <v>1</v>
      </c>
      <c r="N280" s="265" t="s">
        <v>42</v>
      </c>
      <c r="O280" s="90"/>
      <c r="P280" s="236">
        <f>O280*H280</f>
        <v>0</v>
      </c>
      <c r="Q280" s="236">
        <v>0.02</v>
      </c>
      <c r="R280" s="236">
        <f>Q280*H280</f>
        <v>0.25818000000000002</v>
      </c>
      <c r="S280" s="236">
        <v>0</v>
      </c>
      <c r="T280" s="23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8" t="s">
        <v>509</v>
      </c>
      <c r="AT280" s="238" t="s">
        <v>356</v>
      </c>
      <c r="AU280" s="238" t="s">
        <v>85</v>
      </c>
      <c r="AY280" s="16" t="s">
        <v>156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6" t="s">
        <v>8</v>
      </c>
      <c r="BK280" s="239">
        <f>ROUND(I280*H280,0)</f>
        <v>0</v>
      </c>
      <c r="BL280" s="16" t="s">
        <v>238</v>
      </c>
      <c r="BM280" s="238" t="s">
        <v>837</v>
      </c>
    </row>
    <row r="281" s="13" customFormat="1">
      <c r="A281" s="13"/>
      <c r="B281" s="240"/>
      <c r="C281" s="241"/>
      <c r="D281" s="242" t="s">
        <v>167</v>
      </c>
      <c r="E281" s="243" t="s">
        <v>1</v>
      </c>
      <c r="F281" s="244" t="s">
        <v>838</v>
      </c>
      <c r="G281" s="241"/>
      <c r="H281" s="245">
        <v>12.294000000000001</v>
      </c>
      <c r="I281" s="246"/>
      <c r="J281" s="241"/>
      <c r="K281" s="241"/>
      <c r="L281" s="247"/>
      <c r="M281" s="248"/>
      <c r="N281" s="249"/>
      <c r="O281" s="249"/>
      <c r="P281" s="249"/>
      <c r="Q281" s="249"/>
      <c r="R281" s="249"/>
      <c r="S281" s="249"/>
      <c r="T281" s="25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1" t="s">
        <v>167</v>
      </c>
      <c r="AU281" s="251" t="s">
        <v>85</v>
      </c>
      <c r="AV281" s="13" t="s">
        <v>85</v>
      </c>
      <c r="AW281" s="13" t="s">
        <v>32</v>
      </c>
      <c r="AX281" s="13" t="s">
        <v>8</v>
      </c>
      <c r="AY281" s="251" t="s">
        <v>156</v>
      </c>
    </row>
    <row r="282" s="13" customFormat="1">
      <c r="A282" s="13"/>
      <c r="B282" s="240"/>
      <c r="C282" s="241"/>
      <c r="D282" s="242" t="s">
        <v>167</v>
      </c>
      <c r="E282" s="241"/>
      <c r="F282" s="244" t="s">
        <v>839</v>
      </c>
      <c r="G282" s="241"/>
      <c r="H282" s="245">
        <v>12.909000000000001</v>
      </c>
      <c r="I282" s="246"/>
      <c r="J282" s="241"/>
      <c r="K282" s="241"/>
      <c r="L282" s="247"/>
      <c r="M282" s="248"/>
      <c r="N282" s="249"/>
      <c r="O282" s="249"/>
      <c r="P282" s="249"/>
      <c r="Q282" s="249"/>
      <c r="R282" s="249"/>
      <c r="S282" s="249"/>
      <c r="T282" s="25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1" t="s">
        <v>167</v>
      </c>
      <c r="AU282" s="251" t="s">
        <v>85</v>
      </c>
      <c r="AV282" s="13" t="s">
        <v>85</v>
      </c>
      <c r="AW282" s="13" t="s">
        <v>4</v>
      </c>
      <c r="AX282" s="13" t="s">
        <v>8</v>
      </c>
      <c r="AY282" s="251" t="s">
        <v>156</v>
      </c>
    </row>
    <row r="283" s="2" customFormat="1" ht="24.15" customHeight="1">
      <c r="A283" s="37"/>
      <c r="B283" s="38"/>
      <c r="C283" s="226" t="s">
        <v>671</v>
      </c>
      <c r="D283" s="226" t="s">
        <v>158</v>
      </c>
      <c r="E283" s="227" t="s">
        <v>668</v>
      </c>
      <c r="F283" s="228" t="s">
        <v>669</v>
      </c>
      <c r="G283" s="229" t="s">
        <v>197</v>
      </c>
      <c r="H283" s="230">
        <v>1.7709999999999999</v>
      </c>
      <c r="I283" s="231"/>
      <c r="J283" s="232">
        <f>ROUND(I283*H283,0)</f>
        <v>0</v>
      </c>
      <c r="K283" s="233"/>
      <c r="L283" s="43"/>
      <c r="M283" s="234" t="s">
        <v>1</v>
      </c>
      <c r="N283" s="235" t="s">
        <v>42</v>
      </c>
      <c r="O283" s="90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8" t="s">
        <v>238</v>
      </c>
      <c r="AT283" s="238" t="s">
        <v>158</v>
      </c>
      <c r="AU283" s="238" t="s">
        <v>85</v>
      </c>
      <c r="AY283" s="16" t="s">
        <v>156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6" t="s">
        <v>8</v>
      </c>
      <c r="BK283" s="239">
        <f>ROUND(I283*H283,0)</f>
        <v>0</v>
      </c>
      <c r="BL283" s="16" t="s">
        <v>238</v>
      </c>
      <c r="BM283" s="238" t="s">
        <v>840</v>
      </c>
    </row>
    <row r="284" s="12" customFormat="1" ht="22.8" customHeight="1">
      <c r="A284" s="12"/>
      <c r="B284" s="210"/>
      <c r="C284" s="211"/>
      <c r="D284" s="212" t="s">
        <v>76</v>
      </c>
      <c r="E284" s="224" t="s">
        <v>281</v>
      </c>
      <c r="F284" s="224" t="s">
        <v>282</v>
      </c>
      <c r="G284" s="211"/>
      <c r="H284" s="211"/>
      <c r="I284" s="214"/>
      <c r="J284" s="225">
        <f>BK284</f>
        <v>0</v>
      </c>
      <c r="K284" s="211"/>
      <c r="L284" s="216"/>
      <c r="M284" s="217"/>
      <c r="N284" s="218"/>
      <c r="O284" s="218"/>
      <c r="P284" s="219">
        <f>SUM(P285:P293)</f>
        <v>0</v>
      </c>
      <c r="Q284" s="218"/>
      <c r="R284" s="219">
        <f>SUM(R285:R293)</f>
        <v>0.70095649999999998</v>
      </c>
      <c r="S284" s="218"/>
      <c r="T284" s="220">
        <f>SUM(T285:T293)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1" t="s">
        <v>85</v>
      </c>
      <c r="AT284" s="222" t="s">
        <v>76</v>
      </c>
      <c r="AU284" s="222" t="s">
        <v>8</v>
      </c>
      <c r="AY284" s="221" t="s">
        <v>156</v>
      </c>
      <c r="BK284" s="223">
        <f>SUM(BK285:BK293)</f>
        <v>0</v>
      </c>
    </row>
    <row r="285" s="2" customFormat="1" ht="24.15" customHeight="1">
      <c r="A285" s="37"/>
      <c r="B285" s="38"/>
      <c r="C285" s="226" t="s">
        <v>676</v>
      </c>
      <c r="D285" s="226" t="s">
        <v>158</v>
      </c>
      <c r="E285" s="227" t="s">
        <v>672</v>
      </c>
      <c r="F285" s="228" t="s">
        <v>673</v>
      </c>
      <c r="G285" s="229" t="s">
        <v>286</v>
      </c>
      <c r="H285" s="230">
        <v>91.549999999999997</v>
      </c>
      <c r="I285" s="231"/>
      <c r="J285" s="232">
        <f>ROUND(I285*H285,0)</f>
        <v>0</v>
      </c>
      <c r="K285" s="233"/>
      <c r="L285" s="43"/>
      <c r="M285" s="234" t="s">
        <v>1</v>
      </c>
      <c r="N285" s="235" t="s">
        <v>42</v>
      </c>
      <c r="O285" s="90"/>
      <c r="P285" s="236">
        <f>O285*H285</f>
        <v>0</v>
      </c>
      <c r="Q285" s="236">
        <v>0.00172</v>
      </c>
      <c r="R285" s="236">
        <f>Q285*H285</f>
        <v>0.157466</v>
      </c>
      <c r="S285" s="236">
        <v>0</v>
      </c>
      <c r="T285" s="23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8" t="s">
        <v>238</v>
      </c>
      <c r="AT285" s="238" t="s">
        <v>158</v>
      </c>
      <c r="AU285" s="238" t="s">
        <v>85</v>
      </c>
      <c r="AY285" s="16" t="s">
        <v>156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6" t="s">
        <v>8</v>
      </c>
      <c r="BK285" s="239">
        <f>ROUND(I285*H285,0)</f>
        <v>0</v>
      </c>
      <c r="BL285" s="16" t="s">
        <v>238</v>
      </c>
      <c r="BM285" s="238" t="s">
        <v>841</v>
      </c>
    </row>
    <row r="286" s="13" customFormat="1">
      <c r="A286" s="13"/>
      <c r="B286" s="240"/>
      <c r="C286" s="241"/>
      <c r="D286" s="242" t="s">
        <v>167</v>
      </c>
      <c r="E286" s="243" t="s">
        <v>1</v>
      </c>
      <c r="F286" s="244" t="s">
        <v>842</v>
      </c>
      <c r="G286" s="241"/>
      <c r="H286" s="245">
        <v>91.549999999999997</v>
      </c>
      <c r="I286" s="246"/>
      <c r="J286" s="241"/>
      <c r="K286" s="241"/>
      <c r="L286" s="247"/>
      <c r="M286" s="248"/>
      <c r="N286" s="249"/>
      <c r="O286" s="249"/>
      <c r="P286" s="249"/>
      <c r="Q286" s="249"/>
      <c r="R286" s="249"/>
      <c r="S286" s="249"/>
      <c r="T286" s="25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1" t="s">
        <v>167</v>
      </c>
      <c r="AU286" s="251" t="s">
        <v>85</v>
      </c>
      <c r="AV286" s="13" t="s">
        <v>85</v>
      </c>
      <c r="AW286" s="13" t="s">
        <v>32</v>
      </c>
      <c r="AX286" s="13" t="s">
        <v>77</v>
      </c>
      <c r="AY286" s="251" t="s">
        <v>156</v>
      </c>
    </row>
    <row r="287" s="2" customFormat="1" ht="24.15" customHeight="1">
      <c r="A287" s="37"/>
      <c r="B287" s="38"/>
      <c r="C287" s="226" t="s">
        <v>680</v>
      </c>
      <c r="D287" s="226" t="s">
        <v>158</v>
      </c>
      <c r="E287" s="227" t="s">
        <v>677</v>
      </c>
      <c r="F287" s="228" t="s">
        <v>678</v>
      </c>
      <c r="G287" s="229" t="s">
        <v>286</v>
      </c>
      <c r="H287" s="230">
        <v>91.549999999999997</v>
      </c>
      <c r="I287" s="231"/>
      <c r="J287" s="232">
        <f>ROUND(I287*H287,0)</f>
        <v>0</v>
      </c>
      <c r="K287" s="233"/>
      <c r="L287" s="43"/>
      <c r="M287" s="234" t="s">
        <v>1</v>
      </c>
      <c r="N287" s="235" t="s">
        <v>42</v>
      </c>
      <c r="O287" s="90"/>
      <c r="P287" s="236">
        <f>O287*H287</f>
        <v>0</v>
      </c>
      <c r="Q287" s="236">
        <v>0.0029099999999999998</v>
      </c>
      <c r="R287" s="236">
        <f>Q287*H287</f>
        <v>0.26641049999999999</v>
      </c>
      <c r="S287" s="236">
        <v>0</v>
      </c>
      <c r="T287" s="23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8" t="s">
        <v>238</v>
      </c>
      <c r="AT287" s="238" t="s">
        <v>158</v>
      </c>
      <c r="AU287" s="238" t="s">
        <v>85</v>
      </c>
      <c r="AY287" s="16" t="s">
        <v>156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6" t="s">
        <v>8</v>
      </c>
      <c r="BK287" s="239">
        <f>ROUND(I287*H287,0)</f>
        <v>0</v>
      </c>
      <c r="BL287" s="16" t="s">
        <v>238</v>
      </c>
      <c r="BM287" s="238" t="s">
        <v>843</v>
      </c>
    </row>
    <row r="288" s="2" customFormat="1" ht="24.15" customHeight="1">
      <c r="A288" s="37"/>
      <c r="B288" s="38"/>
      <c r="C288" s="226" t="s">
        <v>684</v>
      </c>
      <c r="D288" s="226" t="s">
        <v>158</v>
      </c>
      <c r="E288" s="227" t="s">
        <v>681</v>
      </c>
      <c r="F288" s="228" t="s">
        <v>682</v>
      </c>
      <c r="G288" s="229" t="s">
        <v>286</v>
      </c>
      <c r="H288" s="230">
        <v>69</v>
      </c>
      <c r="I288" s="231"/>
      <c r="J288" s="232">
        <f>ROUND(I288*H288,0)</f>
        <v>0</v>
      </c>
      <c r="K288" s="233"/>
      <c r="L288" s="43"/>
      <c r="M288" s="234" t="s">
        <v>1</v>
      </c>
      <c r="N288" s="235" t="s">
        <v>42</v>
      </c>
      <c r="O288" s="90"/>
      <c r="P288" s="236">
        <f>O288*H288</f>
        <v>0</v>
      </c>
      <c r="Q288" s="236">
        <v>0.0016199999999999999</v>
      </c>
      <c r="R288" s="236">
        <f>Q288*H288</f>
        <v>0.11177999999999999</v>
      </c>
      <c r="S288" s="236">
        <v>0</v>
      </c>
      <c r="T288" s="23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8" t="s">
        <v>238</v>
      </c>
      <c r="AT288" s="238" t="s">
        <v>158</v>
      </c>
      <c r="AU288" s="238" t="s">
        <v>85</v>
      </c>
      <c r="AY288" s="16" t="s">
        <v>156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6" t="s">
        <v>8</v>
      </c>
      <c r="BK288" s="239">
        <f>ROUND(I288*H288,0)</f>
        <v>0</v>
      </c>
      <c r="BL288" s="16" t="s">
        <v>238</v>
      </c>
      <c r="BM288" s="238" t="s">
        <v>844</v>
      </c>
    </row>
    <row r="289" s="13" customFormat="1">
      <c r="A289" s="13"/>
      <c r="B289" s="240"/>
      <c r="C289" s="241"/>
      <c r="D289" s="242" t="s">
        <v>167</v>
      </c>
      <c r="E289" s="243" t="s">
        <v>1</v>
      </c>
      <c r="F289" s="244" t="s">
        <v>845</v>
      </c>
      <c r="G289" s="241"/>
      <c r="H289" s="245">
        <v>69</v>
      </c>
      <c r="I289" s="246"/>
      <c r="J289" s="241"/>
      <c r="K289" s="241"/>
      <c r="L289" s="247"/>
      <c r="M289" s="248"/>
      <c r="N289" s="249"/>
      <c r="O289" s="249"/>
      <c r="P289" s="249"/>
      <c r="Q289" s="249"/>
      <c r="R289" s="249"/>
      <c r="S289" s="249"/>
      <c r="T289" s="25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1" t="s">
        <v>167</v>
      </c>
      <c r="AU289" s="251" t="s">
        <v>85</v>
      </c>
      <c r="AV289" s="13" t="s">
        <v>85</v>
      </c>
      <c r="AW289" s="13" t="s">
        <v>32</v>
      </c>
      <c r="AX289" s="13" t="s">
        <v>77</v>
      </c>
      <c r="AY289" s="251" t="s">
        <v>156</v>
      </c>
    </row>
    <row r="290" s="2" customFormat="1" ht="24.15" customHeight="1">
      <c r="A290" s="37"/>
      <c r="B290" s="38"/>
      <c r="C290" s="226" t="s">
        <v>688</v>
      </c>
      <c r="D290" s="226" t="s">
        <v>158</v>
      </c>
      <c r="E290" s="227" t="s">
        <v>846</v>
      </c>
      <c r="F290" s="228" t="s">
        <v>686</v>
      </c>
      <c r="G290" s="229" t="s">
        <v>372</v>
      </c>
      <c r="H290" s="230">
        <v>6</v>
      </c>
      <c r="I290" s="231"/>
      <c r="J290" s="232">
        <f>ROUND(I290*H290,0)</f>
        <v>0</v>
      </c>
      <c r="K290" s="233"/>
      <c r="L290" s="43"/>
      <c r="M290" s="234" t="s">
        <v>1</v>
      </c>
      <c r="N290" s="235" t="s">
        <v>42</v>
      </c>
      <c r="O290" s="90"/>
      <c r="P290" s="236">
        <f>O290*H290</f>
        <v>0</v>
      </c>
      <c r="Q290" s="236">
        <v>0.00025000000000000001</v>
      </c>
      <c r="R290" s="236">
        <f>Q290*H290</f>
        <v>0.0015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238</v>
      </c>
      <c r="AT290" s="238" t="s">
        <v>158</v>
      </c>
      <c r="AU290" s="238" t="s">
        <v>85</v>
      </c>
      <c r="AY290" s="16" t="s">
        <v>156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</v>
      </c>
      <c r="BK290" s="239">
        <f>ROUND(I290*H290,0)</f>
        <v>0</v>
      </c>
      <c r="BL290" s="16" t="s">
        <v>238</v>
      </c>
      <c r="BM290" s="238" t="s">
        <v>847</v>
      </c>
    </row>
    <row r="291" s="2" customFormat="1" ht="24.15" customHeight="1">
      <c r="A291" s="37"/>
      <c r="B291" s="38"/>
      <c r="C291" s="226" t="s">
        <v>693</v>
      </c>
      <c r="D291" s="226" t="s">
        <v>158</v>
      </c>
      <c r="E291" s="227" t="s">
        <v>689</v>
      </c>
      <c r="F291" s="228" t="s">
        <v>690</v>
      </c>
      <c r="G291" s="229" t="s">
        <v>286</v>
      </c>
      <c r="H291" s="230">
        <v>78</v>
      </c>
      <c r="I291" s="231"/>
      <c r="J291" s="232">
        <f>ROUND(I291*H291,0)</f>
        <v>0</v>
      </c>
      <c r="K291" s="233"/>
      <c r="L291" s="43"/>
      <c r="M291" s="234" t="s">
        <v>1</v>
      </c>
      <c r="N291" s="235" t="s">
        <v>42</v>
      </c>
      <c r="O291" s="90"/>
      <c r="P291" s="236">
        <f>O291*H291</f>
        <v>0</v>
      </c>
      <c r="Q291" s="236">
        <v>0.0020999999999999999</v>
      </c>
      <c r="R291" s="236">
        <f>Q291*H291</f>
        <v>0.1638</v>
      </c>
      <c r="S291" s="236">
        <v>0</v>
      </c>
      <c r="T291" s="23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8" t="s">
        <v>238</v>
      </c>
      <c r="AT291" s="238" t="s">
        <v>158</v>
      </c>
      <c r="AU291" s="238" t="s">
        <v>85</v>
      </c>
      <c r="AY291" s="16" t="s">
        <v>156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6" t="s">
        <v>8</v>
      </c>
      <c r="BK291" s="239">
        <f>ROUND(I291*H291,0)</f>
        <v>0</v>
      </c>
      <c r="BL291" s="16" t="s">
        <v>238</v>
      </c>
      <c r="BM291" s="238" t="s">
        <v>848</v>
      </c>
    </row>
    <row r="292" s="13" customFormat="1">
      <c r="A292" s="13"/>
      <c r="B292" s="240"/>
      <c r="C292" s="241"/>
      <c r="D292" s="242" t="s">
        <v>167</v>
      </c>
      <c r="E292" s="243" t="s">
        <v>1</v>
      </c>
      <c r="F292" s="244" t="s">
        <v>849</v>
      </c>
      <c r="G292" s="241"/>
      <c r="H292" s="245">
        <v>78</v>
      </c>
      <c r="I292" s="246"/>
      <c r="J292" s="241"/>
      <c r="K292" s="241"/>
      <c r="L292" s="247"/>
      <c r="M292" s="248"/>
      <c r="N292" s="249"/>
      <c r="O292" s="249"/>
      <c r="P292" s="249"/>
      <c r="Q292" s="249"/>
      <c r="R292" s="249"/>
      <c r="S292" s="249"/>
      <c r="T292" s="25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1" t="s">
        <v>167</v>
      </c>
      <c r="AU292" s="251" t="s">
        <v>85</v>
      </c>
      <c r="AV292" s="13" t="s">
        <v>85</v>
      </c>
      <c r="AW292" s="13" t="s">
        <v>32</v>
      </c>
      <c r="AX292" s="13" t="s">
        <v>77</v>
      </c>
      <c r="AY292" s="251" t="s">
        <v>156</v>
      </c>
    </row>
    <row r="293" s="2" customFormat="1" ht="24.15" customHeight="1">
      <c r="A293" s="37"/>
      <c r="B293" s="38"/>
      <c r="C293" s="226" t="s">
        <v>699</v>
      </c>
      <c r="D293" s="226" t="s">
        <v>158</v>
      </c>
      <c r="E293" s="227" t="s">
        <v>694</v>
      </c>
      <c r="F293" s="228" t="s">
        <v>695</v>
      </c>
      <c r="G293" s="229" t="s">
        <v>197</v>
      </c>
      <c r="H293" s="230">
        <v>0.70099999999999996</v>
      </c>
      <c r="I293" s="231"/>
      <c r="J293" s="232">
        <f>ROUND(I293*H293,0)</f>
        <v>0</v>
      </c>
      <c r="K293" s="233"/>
      <c r="L293" s="43"/>
      <c r="M293" s="234" t="s">
        <v>1</v>
      </c>
      <c r="N293" s="235" t="s">
        <v>42</v>
      </c>
      <c r="O293" s="90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8" t="s">
        <v>238</v>
      </c>
      <c r="AT293" s="238" t="s">
        <v>158</v>
      </c>
      <c r="AU293" s="238" t="s">
        <v>85</v>
      </c>
      <c r="AY293" s="16" t="s">
        <v>156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6" t="s">
        <v>8</v>
      </c>
      <c r="BK293" s="239">
        <f>ROUND(I293*H293,0)</f>
        <v>0</v>
      </c>
      <c r="BL293" s="16" t="s">
        <v>238</v>
      </c>
      <c r="BM293" s="238" t="s">
        <v>850</v>
      </c>
    </row>
    <row r="294" s="12" customFormat="1" ht="22.8" customHeight="1">
      <c r="A294" s="12"/>
      <c r="B294" s="210"/>
      <c r="C294" s="211"/>
      <c r="D294" s="212" t="s">
        <v>76</v>
      </c>
      <c r="E294" s="224" t="s">
        <v>697</v>
      </c>
      <c r="F294" s="224" t="s">
        <v>698</v>
      </c>
      <c r="G294" s="211"/>
      <c r="H294" s="211"/>
      <c r="I294" s="214"/>
      <c r="J294" s="225">
        <f>BK294</f>
        <v>0</v>
      </c>
      <c r="K294" s="211"/>
      <c r="L294" s="216"/>
      <c r="M294" s="217"/>
      <c r="N294" s="218"/>
      <c r="O294" s="218"/>
      <c r="P294" s="219">
        <f>SUM(P295:P301)</f>
        <v>0</v>
      </c>
      <c r="Q294" s="218"/>
      <c r="R294" s="219">
        <f>SUM(R295:R301)</f>
        <v>0</v>
      </c>
      <c r="S294" s="218"/>
      <c r="T294" s="220">
        <f>SUM(T295:T301)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1" t="s">
        <v>85</v>
      </c>
      <c r="AT294" s="222" t="s">
        <v>76</v>
      </c>
      <c r="AU294" s="222" t="s">
        <v>8</v>
      </c>
      <c r="AY294" s="221" t="s">
        <v>156</v>
      </c>
      <c r="BK294" s="223">
        <f>SUM(BK295:BK301)</f>
        <v>0</v>
      </c>
    </row>
    <row r="295" s="2" customFormat="1" ht="37.8" customHeight="1">
      <c r="A295" s="37"/>
      <c r="B295" s="38"/>
      <c r="C295" s="226" t="s">
        <v>704</v>
      </c>
      <c r="D295" s="226" t="s">
        <v>158</v>
      </c>
      <c r="E295" s="227" t="s">
        <v>700</v>
      </c>
      <c r="F295" s="228" t="s">
        <v>701</v>
      </c>
      <c r="G295" s="229" t="s">
        <v>161</v>
      </c>
      <c r="H295" s="230">
        <v>9.5649999999999995</v>
      </c>
      <c r="I295" s="231"/>
      <c r="J295" s="232">
        <f>ROUND(I295*H295,0)</f>
        <v>0</v>
      </c>
      <c r="K295" s="233"/>
      <c r="L295" s="43"/>
      <c r="M295" s="234" t="s">
        <v>1</v>
      </c>
      <c r="N295" s="235" t="s">
        <v>42</v>
      </c>
      <c r="O295" s="90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8" t="s">
        <v>238</v>
      </c>
      <c r="AT295" s="238" t="s">
        <v>158</v>
      </c>
      <c r="AU295" s="238" t="s">
        <v>85</v>
      </c>
      <c r="AY295" s="16" t="s">
        <v>156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6" t="s">
        <v>8</v>
      </c>
      <c r="BK295" s="239">
        <f>ROUND(I295*H295,0)</f>
        <v>0</v>
      </c>
      <c r="BL295" s="16" t="s">
        <v>238</v>
      </c>
      <c r="BM295" s="238" t="s">
        <v>851</v>
      </c>
    </row>
    <row r="296" s="13" customFormat="1">
      <c r="A296" s="13"/>
      <c r="B296" s="240"/>
      <c r="C296" s="241"/>
      <c r="D296" s="242" t="s">
        <v>167</v>
      </c>
      <c r="E296" s="243" t="s">
        <v>1</v>
      </c>
      <c r="F296" s="244" t="s">
        <v>852</v>
      </c>
      <c r="G296" s="241"/>
      <c r="H296" s="245">
        <v>9.5649999999999995</v>
      </c>
      <c r="I296" s="246"/>
      <c r="J296" s="241"/>
      <c r="K296" s="241"/>
      <c r="L296" s="247"/>
      <c r="M296" s="248"/>
      <c r="N296" s="249"/>
      <c r="O296" s="249"/>
      <c r="P296" s="249"/>
      <c r="Q296" s="249"/>
      <c r="R296" s="249"/>
      <c r="S296" s="249"/>
      <c r="T296" s="25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1" t="s">
        <v>167</v>
      </c>
      <c r="AU296" s="251" t="s">
        <v>85</v>
      </c>
      <c r="AV296" s="13" t="s">
        <v>85</v>
      </c>
      <c r="AW296" s="13" t="s">
        <v>32</v>
      </c>
      <c r="AX296" s="13" t="s">
        <v>77</v>
      </c>
      <c r="AY296" s="251" t="s">
        <v>156</v>
      </c>
    </row>
    <row r="297" s="2" customFormat="1" ht="24.15" customHeight="1">
      <c r="A297" s="37"/>
      <c r="B297" s="38"/>
      <c r="C297" s="226" t="s">
        <v>708</v>
      </c>
      <c r="D297" s="226" t="s">
        <v>158</v>
      </c>
      <c r="E297" s="227" t="s">
        <v>705</v>
      </c>
      <c r="F297" s="228" t="s">
        <v>706</v>
      </c>
      <c r="G297" s="229" t="s">
        <v>638</v>
      </c>
      <c r="H297" s="230">
        <v>4</v>
      </c>
      <c r="I297" s="231"/>
      <c r="J297" s="232">
        <f>ROUND(I297*H297,0)</f>
        <v>0</v>
      </c>
      <c r="K297" s="233"/>
      <c r="L297" s="43"/>
      <c r="M297" s="234" t="s">
        <v>1</v>
      </c>
      <c r="N297" s="235" t="s">
        <v>42</v>
      </c>
      <c r="O297" s="90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8" t="s">
        <v>238</v>
      </c>
      <c r="AT297" s="238" t="s">
        <v>158</v>
      </c>
      <c r="AU297" s="238" t="s">
        <v>85</v>
      </c>
      <c r="AY297" s="16" t="s">
        <v>156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6" t="s">
        <v>8</v>
      </c>
      <c r="BK297" s="239">
        <f>ROUND(I297*H297,0)</f>
        <v>0</v>
      </c>
      <c r="BL297" s="16" t="s">
        <v>238</v>
      </c>
      <c r="BM297" s="238" t="s">
        <v>853</v>
      </c>
    </row>
    <row r="298" s="2" customFormat="1" ht="24.15" customHeight="1">
      <c r="A298" s="37"/>
      <c r="B298" s="38"/>
      <c r="C298" s="226" t="s">
        <v>712</v>
      </c>
      <c r="D298" s="226" t="s">
        <v>158</v>
      </c>
      <c r="E298" s="227" t="s">
        <v>709</v>
      </c>
      <c r="F298" s="228" t="s">
        <v>710</v>
      </c>
      <c r="G298" s="229" t="s">
        <v>638</v>
      </c>
      <c r="H298" s="230">
        <v>2</v>
      </c>
      <c r="I298" s="231"/>
      <c r="J298" s="232">
        <f>ROUND(I298*H298,0)</f>
        <v>0</v>
      </c>
      <c r="K298" s="233"/>
      <c r="L298" s="43"/>
      <c r="M298" s="234" t="s">
        <v>1</v>
      </c>
      <c r="N298" s="235" t="s">
        <v>42</v>
      </c>
      <c r="O298" s="90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8" t="s">
        <v>238</v>
      </c>
      <c r="AT298" s="238" t="s">
        <v>158</v>
      </c>
      <c r="AU298" s="238" t="s">
        <v>85</v>
      </c>
      <c r="AY298" s="16" t="s">
        <v>156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6" t="s">
        <v>8</v>
      </c>
      <c r="BK298" s="239">
        <f>ROUND(I298*H298,0)</f>
        <v>0</v>
      </c>
      <c r="BL298" s="16" t="s">
        <v>238</v>
      </c>
      <c r="BM298" s="238" t="s">
        <v>854</v>
      </c>
    </row>
    <row r="299" s="2" customFormat="1" ht="33" customHeight="1">
      <c r="A299" s="37"/>
      <c r="B299" s="38"/>
      <c r="C299" s="226" t="s">
        <v>855</v>
      </c>
      <c r="D299" s="226" t="s">
        <v>158</v>
      </c>
      <c r="E299" s="227" t="s">
        <v>856</v>
      </c>
      <c r="F299" s="228" t="s">
        <v>857</v>
      </c>
      <c r="G299" s="229" t="s">
        <v>638</v>
      </c>
      <c r="H299" s="230">
        <v>1</v>
      </c>
      <c r="I299" s="231"/>
      <c r="J299" s="232">
        <f>ROUND(I299*H299,0)</f>
        <v>0</v>
      </c>
      <c r="K299" s="233"/>
      <c r="L299" s="43"/>
      <c r="M299" s="234" t="s">
        <v>1</v>
      </c>
      <c r="N299" s="235" t="s">
        <v>42</v>
      </c>
      <c r="O299" s="90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8" t="s">
        <v>238</v>
      </c>
      <c r="AT299" s="238" t="s">
        <v>158</v>
      </c>
      <c r="AU299" s="238" t="s">
        <v>85</v>
      </c>
      <c r="AY299" s="16" t="s">
        <v>156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6" t="s">
        <v>8</v>
      </c>
      <c r="BK299" s="239">
        <f>ROUND(I299*H299,0)</f>
        <v>0</v>
      </c>
      <c r="BL299" s="16" t="s">
        <v>238</v>
      </c>
      <c r="BM299" s="238" t="s">
        <v>858</v>
      </c>
    </row>
    <row r="300" s="2" customFormat="1" ht="37.8" customHeight="1">
      <c r="A300" s="37"/>
      <c r="B300" s="38"/>
      <c r="C300" s="226" t="s">
        <v>859</v>
      </c>
      <c r="D300" s="226" t="s">
        <v>158</v>
      </c>
      <c r="E300" s="227" t="s">
        <v>860</v>
      </c>
      <c r="F300" s="228" t="s">
        <v>861</v>
      </c>
      <c r="G300" s="229" t="s">
        <v>638</v>
      </c>
      <c r="H300" s="230">
        <v>1</v>
      </c>
      <c r="I300" s="231"/>
      <c r="J300" s="232">
        <f>ROUND(I300*H300,0)</f>
        <v>0</v>
      </c>
      <c r="K300" s="233"/>
      <c r="L300" s="43"/>
      <c r="M300" s="234" t="s">
        <v>1</v>
      </c>
      <c r="N300" s="235" t="s">
        <v>42</v>
      </c>
      <c r="O300" s="90"/>
      <c r="P300" s="236">
        <f>O300*H300</f>
        <v>0</v>
      </c>
      <c r="Q300" s="236">
        <v>0</v>
      </c>
      <c r="R300" s="236">
        <f>Q300*H300</f>
        <v>0</v>
      </c>
      <c r="S300" s="236">
        <v>0</v>
      </c>
      <c r="T300" s="23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8" t="s">
        <v>238</v>
      </c>
      <c r="AT300" s="238" t="s">
        <v>158</v>
      </c>
      <c r="AU300" s="238" t="s">
        <v>85</v>
      </c>
      <c r="AY300" s="16" t="s">
        <v>156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6" t="s">
        <v>8</v>
      </c>
      <c r="BK300" s="239">
        <f>ROUND(I300*H300,0)</f>
        <v>0</v>
      </c>
      <c r="BL300" s="16" t="s">
        <v>238</v>
      </c>
      <c r="BM300" s="238" t="s">
        <v>862</v>
      </c>
    </row>
    <row r="301" s="2" customFormat="1" ht="24.15" customHeight="1">
      <c r="A301" s="37"/>
      <c r="B301" s="38"/>
      <c r="C301" s="226" t="s">
        <v>863</v>
      </c>
      <c r="D301" s="226" t="s">
        <v>158</v>
      </c>
      <c r="E301" s="227" t="s">
        <v>713</v>
      </c>
      <c r="F301" s="228" t="s">
        <v>714</v>
      </c>
      <c r="G301" s="229" t="s">
        <v>715</v>
      </c>
      <c r="H301" s="281"/>
      <c r="I301" s="231"/>
      <c r="J301" s="232">
        <f>ROUND(I301*H301,0)</f>
        <v>0</v>
      </c>
      <c r="K301" s="233"/>
      <c r="L301" s="43"/>
      <c r="M301" s="266" t="s">
        <v>1</v>
      </c>
      <c r="N301" s="267" t="s">
        <v>42</v>
      </c>
      <c r="O301" s="268"/>
      <c r="P301" s="269">
        <f>O301*H301</f>
        <v>0</v>
      </c>
      <c r="Q301" s="269">
        <v>0</v>
      </c>
      <c r="R301" s="269">
        <f>Q301*H301</f>
        <v>0</v>
      </c>
      <c r="S301" s="269">
        <v>0</v>
      </c>
      <c r="T301" s="270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8" t="s">
        <v>238</v>
      </c>
      <c r="AT301" s="238" t="s">
        <v>158</v>
      </c>
      <c r="AU301" s="238" t="s">
        <v>85</v>
      </c>
      <c r="AY301" s="16" t="s">
        <v>156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6" t="s">
        <v>8</v>
      </c>
      <c r="BK301" s="239">
        <f>ROUND(I301*H301,0)</f>
        <v>0</v>
      </c>
      <c r="BL301" s="16" t="s">
        <v>238</v>
      </c>
      <c r="BM301" s="238" t="s">
        <v>864</v>
      </c>
    </row>
    <row r="302" s="2" customFormat="1" ht="6.96" customHeight="1">
      <c r="A302" s="37"/>
      <c r="B302" s="65"/>
      <c r="C302" s="66"/>
      <c r="D302" s="66"/>
      <c r="E302" s="66"/>
      <c r="F302" s="66"/>
      <c r="G302" s="66"/>
      <c r="H302" s="66"/>
      <c r="I302" s="66"/>
      <c r="J302" s="66"/>
      <c r="K302" s="66"/>
      <c r="L302" s="43"/>
      <c r="M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</row>
  </sheetData>
  <sheetProtection sheet="1" autoFilter="0" formatColumns="0" formatRows="0" objects="1" scenarios="1" spinCount="100000" saltValue="DPONm+b1UecRyKOYBZzzeLaWKNc2d6qx9zs0XML/wUMEgknH1vv2jp89q0/xtSSKq3jaDA2hpp/IAxceyIu3Mg==" hashValue="pcsSiz7HiM5AybZJ6MG0YMJSkK+jOhmvm9pDiQ5MMOB+bU6EA7fdm9o9dM8p4fJJx9RBWtorz0jZ1IatOkRRRA==" algorithmName="SHA-512" password="F695"/>
  <autoFilter ref="C132:K3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124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Hala na posypovou sůl na p.č.st. 6375, k.ú. Klatovy</v>
      </c>
      <c r="F7" s="149"/>
      <c r="G7" s="149"/>
      <c r="H7" s="149"/>
      <c r="L7" s="19"/>
    </row>
    <row r="8" s="1" customFormat="1" ht="12" customHeight="1">
      <c r="B8" s="19"/>
      <c r="D8" s="149" t="s">
        <v>125</v>
      </c>
      <c r="L8" s="19"/>
    </row>
    <row r="9" s="2" customFormat="1" ht="16.5" customHeight="1">
      <c r="A9" s="37"/>
      <c r="B9" s="43"/>
      <c r="C9" s="37"/>
      <c r="D9" s="37"/>
      <c r="E9" s="150" t="s">
        <v>865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866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5. 6. 2024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33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ROUND(J137,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ROUND((SUM(BE137:BE240)),  0)</f>
        <v>0</v>
      </c>
      <c r="G35" s="37"/>
      <c r="H35" s="37"/>
      <c r="I35" s="163">
        <v>0.20999999999999999</v>
      </c>
      <c r="J35" s="162">
        <f>ROUND(((SUM(BE137:BE240))*I35),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ROUND((SUM(BF137:BF240)),  0)</f>
        <v>0</v>
      </c>
      <c r="G36" s="37"/>
      <c r="H36" s="37"/>
      <c r="I36" s="163">
        <v>0.12</v>
      </c>
      <c r="J36" s="162">
        <f>ROUND(((SUM(BF137:BF240))*I36),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ROUND((SUM(BG137:BG240)),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ROUND((SUM(BH137:BH240)),  0)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ROUND((SUM(BI137:BI240)),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Hala na posypovou sůl na p.č.st. 6375, k.ú. 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865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O-031 - Solankové hospodářství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Klatovy</v>
      </c>
      <c r="G91" s="39"/>
      <c r="H91" s="39"/>
      <c r="I91" s="31" t="s">
        <v>23</v>
      </c>
      <c r="J91" s="78" t="str">
        <f>IF(J14="","",J14)</f>
        <v>5. 6. 2024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SÚS Plzeňského kraje, p.o., Plzeň</v>
      </c>
      <c r="G93" s="39"/>
      <c r="H93" s="39"/>
      <c r="I93" s="31" t="s">
        <v>31</v>
      </c>
      <c r="J93" s="35" t="str">
        <f>E23</f>
        <v>Ing. Martin Liška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Pavel Hrba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J137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134</v>
      </c>
      <c r="E99" s="190"/>
      <c r="F99" s="190"/>
      <c r="G99" s="190"/>
      <c r="H99" s="190"/>
      <c r="I99" s="190"/>
      <c r="J99" s="191">
        <f>J138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135</v>
      </c>
      <c r="E100" s="195"/>
      <c r="F100" s="195"/>
      <c r="G100" s="195"/>
      <c r="H100" s="195"/>
      <c r="I100" s="195"/>
      <c r="J100" s="196">
        <f>J139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344</v>
      </c>
      <c r="E101" s="195"/>
      <c r="F101" s="195"/>
      <c r="G101" s="195"/>
      <c r="H101" s="195"/>
      <c r="I101" s="195"/>
      <c r="J101" s="196">
        <f>J149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867</v>
      </c>
      <c r="E102" s="195"/>
      <c r="F102" s="195"/>
      <c r="G102" s="195"/>
      <c r="H102" s="195"/>
      <c r="I102" s="195"/>
      <c r="J102" s="196">
        <f>J155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391</v>
      </c>
      <c r="E103" s="195"/>
      <c r="F103" s="195"/>
      <c r="G103" s="195"/>
      <c r="H103" s="195"/>
      <c r="I103" s="195"/>
      <c r="J103" s="196">
        <f>J174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392</v>
      </c>
      <c r="E104" s="195"/>
      <c r="F104" s="195"/>
      <c r="G104" s="195"/>
      <c r="H104" s="195"/>
      <c r="I104" s="195"/>
      <c r="J104" s="196">
        <f>J177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868</v>
      </c>
      <c r="E105" s="195"/>
      <c r="F105" s="195"/>
      <c r="G105" s="195"/>
      <c r="H105" s="195"/>
      <c r="I105" s="195"/>
      <c r="J105" s="196">
        <f>J189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136</v>
      </c>
      <c r="E106" s="195"/>
      <c r="F106" s="195"/>
      <c r="G106" s="195"/>
      <c r="H106" s="195"/>
      <c r="I106" s="195"/>
      <c r="J106" s="196">
        <f>J194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137</v>
      </c>
      <c r="E107" s="195"/>
      <c r="F107" s="195"/>
      <c r="G107" s="195"/>
      <c r="H107" s="195"/>
      <c r="I107" s="195"/>
      <c r="J107" s="196">
        <f>J197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32"/>
      <c r="D108" s="194" t="s">
        <v>346</v>
      </c>
      <c r="E108" s="195"/>
      <c r="F108" s="195"/>
      <c r="G108" s="195"/>
      <c r="H108" s="195"/>
      <c r="I108" s="195"/>
      <c r="J108" s="196">
        <f>J203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7"/>
      <c r="C109" s="188"/>
      <c r="D109" s="189" t="s">
        <v>138</v>
      </c>
      <c r="E109" s="190"/>
      <c r="F109" s="190"/>
      <c r="G109" s="190"/>
      <c r="H109" s="190"/>
      <c r="I109" s="190"/>
      <c r="J109" s="191">
        <f>J205</f>
        <v>0</v>
      </c>
      <c r="K109" s="188"/>
      <c r="L109" s="19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3"/>
      <c r="C110" s="132"/>
      <c r="D110" s="194" t="s">
        <v>139</v>
      </c>
      <c r="E110" s="195"/>
      <c r="F110" s="195"/>
      <c r="G110" s="195"/>
      <c r="H110" s="195"/>
      <c r="I110" s="195"/>
      <c r="J110" s="196">
        <f>J206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32"/>
      <c r="D111" s="194" t="s">
        <v>869</v>
      </c>
      <c r="E111" s="195"/>
      <c r="F111" s="195"/>
      <c r="G111" s="195"/>
      <c r="H111" s="195"/>
      <c r="I111" s="195"/>
      <c r="J111" s="196">
        <f>J226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3"/>
      <c r="C112" s="132"/>
      <c r="D112" s="194" t="s">
        <v>140</v>
      </c>
      <c r="E112" s="195"/>
      <c r="F112" s="195"/>
      <c r="G112" s="195"/>
      <c r="H112" s="195"/>
      <c r="I112" s="195"/>
      <c r="J112" s="196">
        <f>J229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32"/>
      <c r="D113" s="194" t="s">
        <v>870</v>
      </c>
      <c r="E113" s="195"/>
      <c r="F113" s="195"/>
      <c r="G113" s="195"/>
      <c r="H113" s="195"/>
      <c r="I113" s="195"/>
      <c r="J113" s="196">
        <f>J234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7"/>
      <c r="C114" s="188"/>
      <c r="D114" s="189" t="s">
        <v>871</v>
      </c>
      <c r="E114" s="190"/>
      <c r="F114" s="190"/>
      <c r="G114" s="190"/>
      <c r="H114" s="190"/>
      <c r="I114" s="190"/>
      <c r="J114" s="191">
        <f>J238</f>
        <v>0</v>
      </c>
      <c r="K114" s="188"/>
      <c r="L114" s="192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93"/>
      <c r="C115" s="132"/>
      <c r="D115" s="194" t="s">
        <v>872</v>
      </c>
      <c r="E115" s="195"/>
      <c r="F115" s="195"/>
      <c r="G115" s="195"/>
      <c r="H115" s="195"/>
      <c r="I115" s="195"/>
      <c r="J115" s="196">
        <f>J239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21" s="2" customFormat="1" ht="6.96" customHeight="1">
      <c r="A121" s="37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96" customHeight="1">
      <c r="A122" s="37"/>
      <c r="B122" s="38"/>
      <c r="C122" s="22" t="s">
        <v>141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17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182" t="str">
        <f>E7</f>
        <v>Hala na posypovou sůl na p.č.st. 6375, k.ú. Klatovy</v>
      </c>
      <c r="F125" s="31"/>
      <c r="G125" s="31"/>
      <c r="H125" s="31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" customFormat="1" ht="12" customHeight="1">
      <c r="B126" s="20"/>
      <c r="C126" s="31" t="s">
        <v>125</v>
      </c>
      <c r="D126" s="21"/>
      <c r="E126" s="21"/>
      <c r="F126" s="21"/>
      <c r="G126" s="21"/>
      <c r="H126" s="21"/>
      <c r="I126" s="21"/>
      <c r="J126" s="21"/>
      <c r="K126" s="21"/>
      <c r="L126" s="19"/>
    </row>
    <row r="127" s="2" customFormat="1" ht="16.5" customHeight="1">
      <c r="A127" s="37"/>
      <c r="B127" s="38"/>
      <c r="C127" s="39"/>
      <c r="D127" s="39"/>
      <c r="E127" s="182" t="s">
        <v>865</v>
      </c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127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E11</f>
        <v>O-031 - Solankové hospodářství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21</v>
      </c>
      <c r="D131" s="39"/>
      <c r="E131" s="39"/>
      <c r="F131" s="26" t="str">
        <f>F14</f>
        <v>Klatovy</v>
      </c>
      <c r="G131" s="39"/>
      <c r="H131" s="39"/>
      <c r="I131" s="31" t="s">
        <v>23</v>
      </c>
      <c r="J131" s="78" t="str">
        <f>IF(J14="","",J14)</f>
        <v>5. 6. 2024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25</v>
      </c>
      <c r="D133" s="39"/>
      <c r="E133" s="39"/>
      <c r="F133" s="26" t="str">
        <f>E17</f>
        <v>SÚS Plzeňského kraje, p.o., Plzeň</v>
      </c>
      <c r="G133" s="39"/>
      <c r="H133" s="39"/>
      <c r="I133" s="31" t="s">
        <v>31</v>
      </c>
      <c r="J133" s="35" t="str">
        <f>E23</f>
        <v>Ing. Martin Liška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29</v>
      </c>
      <c r="D134" s="39"/>
      <c r="E134" s="39"/>
      <c r="F134" s="26" t="str">
        <f>IF(E20="","",E20)</f>
        <v>Vyplň údaj</v>
      </c>
      <c r="G134" s="39"/>
      <c r="H134" s="39"/>
      <c r="I134" s="31" t="s">
        <v>34</v>
      </c>
      <c r="J134" s="35" t="str">
        <f>E26</f>
        <v>Pavel Hrba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8"/>
      <c r="B136" s="199"/>
      <c r="C136" s="200" t="s">
        <v>142</v>
      </c>
      <c r="D136" s="201" t="s">
        <v>62</v>
      </c>
      <c r="E136" s="201" t="s">
        <v>58</v>
      </c>
      <c r="F136" s="201" t="s">
        <v>59</v>
      </c>
      <c r="G136" s="201" t="s">
        <v>143</v>
      </c>
      <c r="H136" s="201" t="s">
        <v>144</v>
      </c>
      <c r="I136" s="201" t="s">
        <v>145</v>
      </c>
      <c r="J136" s="202" t="s">
        <v>131</v>
      </c>
      <c r="K136" s="203" t="s">
        <v>146</v>
      </c>
      <c r="L136" s="204"/>
      <c r="M136" s="99" t="s">
        <v>1</v>
      </c>
      <c r="N136" s="100" t="s">
        <v>41</v>
      </c>
      <c r="O136" s="100" t="s">
        <v>147</v>
      </c>
      <c r="P136" s="100" t="s">
        <v>148</v>
      </c>
      <c r="Q136" s="100" t="s">
        <v>149</v>
      </c>
      <c r="R136" s="100" t="s">
        <v>150</v>
      </c>
      <c r="S136" s="100" t="s">
        <v>151</v>
      </c>
      <c r="T136" s="101" t="s">
        <v>152</v>
      </c>
      <c r="U136" s="198"/>
      <c r="V136" s="198"/>
      <c r="W136" s="198"/>
      <c r="X136" s="198"/>
      <c r="Y136" s="198"/>
      <c r="Z136" s="198"/>
      <c r="AA136" s="198"/>
      <c r="AB136" s="198"/>
      <c r="AC136" s="198"/>
      <c r="AD136" s="198"/>
      <c r="AE136" s="198"/>
    </row>
    <row r="137" s="2" customFormat="1" ht="22.8" customHeight="1">
      <c r="A137" s="37"/>
      <c r="B137" s="38"/>
      <c r="C137" s="106" t="s">
        <v>153</v>
      </c>
      <c r="D137" s="39"/>
      <c r="E137" s="39"/>
      <c r="F137" s="39"/>
      <c r="G137" s="39"/>
      <c r="H137" s="39"/>
      <c r="I137" s="39"/>
      <c r="J137" s="205">
        <f>BK137</f>
        <v>0</v>
      </c>
      <c r="K137" s="39"/>
      <c r="L137" s="43"/>
      <c r="M137" s="102"/>
      <c r="N137" s="206"/>
      <c r="O137" s="103"/>
      <c r="P137" s="207">
        <f>P138+P205+P238</f>
        <v>0</v>
      </c>
      <c r="Q137" s="103"/>
      <c r="R137" s="207">
        <f>R138+R205+R238</f>
        <v>44.145266789999994</v>
      </c>
      <c r="S137" s="103"/>
      <c r="T137" s="208">
        <f>T138+T205+T238</f>
        <v>14.213699999999999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76</v>
      </c>
      <c r="AU137" s="16" t="s">
        <v>133</v>
      </c>
      <c r="BK137" s="209">
        <f>BK138+BK205+BK238</f>
        <v>0</v>
      </c>
    </row>
    <row r="138" s="12" customFormat="1" ht="25.92" customHeight="1">
      <c r="A138" s="12"/>
      <c r="B138" s="210"/>
      <c r="C138" s="211"/>
      <c r="D138" s="212" t="s">
        <v>76</v>
      </c>
      <c r="E138" s="213" t="s">
        <v>154</v>
      </c>
      <c r="F138" s="213" t="s">
        <v>155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P139+P149+P155+P174+P177+P189+P194+P197+P203</f>
        <v>0</v>
      </c>
      <c r="Q138" s="218"/>
      <c r="R138" s="219">
        <f>R139+R149+R155+R174+R177+R189+R194+R197+R203</f>
        <v>43.222839389999997</v>
      </c>
      <c r="S138" s="218"/>
      <c r="T138" s="220">
        <f>T139+T149+T155+T174+T177+T189+T194+T197+T203</f>
        <v>14.213699999999999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</v>
      </c>
      <c r="AT138" s="222" t="s">
        <v>76</v>
      </c>
      <c r="AU138" s="222" t="s">
        <v>77</v>
      </c>
      <c r="AY138" s="221" t="s">
        <v>156</v>
      </c>
      <c r="BK138" s="223">
        <f>BK139+BK149+BK155+BK174+BK177+BK189+BK194+BK197+BK203</f>
        <v>0</v>
      </c>
    </row>
    <row r="139" s="12" customFormat="1" ht="22.8" customHeight="1">
      <c r="A139" s="12"/>
      <c r="B139" s="210"/>
      <c r="C139" s="211"/>
      <c r="D139" s="212" t="s">
        <v>76</v>
      </c>
      <c r="E139" s="224" t="s">
        <v>8</v>
      </c>
      <c r="F139" s="224" t="s">
        <v>157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SUM(P140:P148)</f>
        <v>0</v>
      </c>
      <c r="Q139" s="218"/>
      <c r="R139" s="219">
        <f>SUM(R140:R148)</f>
        <v>0</v>
      </c>
      <c r="S139" s="218"/>
      <c r="T139" s="220">
        <f>SUM(T140:T148)</f>
        <v>14.213699999999999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</v>
      </c>
      <c r="AT139" s="222" t="s">
        <v>76</v>
      </c>
      <c r="AU139" s="222" t="s">
        <v>8</v>
      </c>
      <c r="AY139" s="221" t="s">
        <v>156</v>
      </c>
      <c r="BK139" s="223">
        <f>SUM(BK140:BK148)</f>
        <v>0</v>
      </c>
    </row>
    <row r="140" s="2" customFormat="1" ht="24.15" customHeight="1">
      <c r="A140" s="37"/>
      <c r="B140" s="38"/>
      <c r="C140" s="226" t="s">
        <v>8</v>
      </c>
      <c r="D140" s="226" t="s">
        <v>158</v>
      </c>
      <c r="E140" s="227" t="s">
        <v>873</v>
      </c>
      <c r="F140" s="228" t="s">
        <v>874</v>
      </c>
      <c r="G140" s="229" t="s">
        <v>161</v>
      </c>
      <c r="H140" s="230">
        <v>27.870000000000001</v>
      </c>
      <c r="I140" s="231"/>
      <c r="J140" s="232">
        <f>ROUND(I140*H140,0)</f>
        <v>0</v>
      </c>
      <c r="K140" s="233"/>
      <c r="L140" s="43"/>
      <c r="M140" s="234" t="s">
        <v>1</v>
      </c>
      <c r="N140" s="235" t="s">
        <v>42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0.28999999999999998</v>
      </c>
      <c r="T140" s="237">
        <f>S140*H140</f>
        <v>8.0823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162</v>
      </c>
      <c r="AT140" s="238" t="s">
        <v>158</v>
      </c>
      <c r="AU140" s="238" t="s">
        <v>85</v>
      </c>
      <c r="AY140" s="16" t="s">
        <v>156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</v>
      </c>
      <c r="BK140" s="239">
        <f>ROUND(I140*H140,0)</f>
        <v>0</v>
      </c>
      <c r="BL140" s="16" t="s">
        <v>162</v>
      </c>
      <c r="BM140" s="238" t="s">
        <v>875</v>
      </c>
    </row>
    <row r="141" s="13" customFormat="1">
      <c r="A141" s="13"/>
      <c r="B141" s="240"/>
      <c r="C141" s="241"/>
      <c r="D141" s="242" t="s">
        <v>167</v>
      </c>
      <c r="E141" s="243" t="s">
        <v>1</v>
      </c>
      <c r="F141" s="244" t="s">
        <v>876</v>
      </c>
      <c r="G141" s="241"/>
      <c r="H141" s="245">
        <v>27.870000000000001</v>
      </c>
      <c r="I141" s="246"/>
      <c r="J141" s="241"/>
      <c r="K141" s="241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167</v>
      </c>
      <c r="AU141" s="251" t="s">
        <v>85</v>
      </c>
      <c r="AV141" s="13" t="s">
        <v>85</v>
      </c>
      <c r="AW141" s="13" t="s">
        <v>32</v>
      </c>
      <c r="AX141" s="13" t="s">
        <v>77</v>
      </c>
      <c r="AY141" s="251" t="s">
        <v>156</v>
      </c>
    </row>
    <row r="142" s="2" customFormat="1" ht="24.15" customHeight="1">
      <c r="A142" s="37"/>
      <c r="B142" s="38"/>
      <c r="C142" s="226" t="s">
        <v>85</v>
      </c>
      <c r="D142" s="226" t="s">
        <v>158</v>
      </c>
      <c r="E142" s="227" t="s">
        <v>877</v>
      </c>
      <c r="F142" s="228" t="s">
        <v>878</v>
      </c>
      <c r="G142" s="229" t="s">
        <v>161</v>
      </c>
      <c r="H142" s="230">
        <v>27.870000000000001</v>
      </c>
      <c r="I142" s="231"/>
      <c r="J142" s="232">
        <f>ROUND(I142*H142,0)</f>
        <v>0</v>
      </c>
      <c r="K142" s="233"/>
      <c r="L142" s="43"/>
      <c r="M142" s="234" t="s">
        <v>1</v>
      </c>
      <c r="N142" s="235" t="s">
        <v>42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0.22</v>
      </c>
      <c r="T142" s="237">
        <f>S142*H142</f>
        <v>6.1314000000000002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162</v>
      </c>
      <c r="AT142" s="238" t="s">
        <v>158</v>
      </c>
      <c r="AU142" s="238" t="s">
        <v>85</v>
      </c>
      <c r="AY142" s="16" t="s">
        <v>156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</v>
      </c>
      <c r="BK142" s="239">
        <f>ROUND(I142*H142,0)</f>
        <v>0</v>
      </c>
      <c r="BL142" s="16" t="s">
        <v>162</v>
      </c>
      <c r="BM142" s="238" t="s">
        <v>879</v>
      </c>
    </row>
    <row r="143" s="2" customFormat="1" ht="24.15" customHeight="1">
      <c r="A143" s="37"/>
      <c r="B143" s="38"/>
      <c r="C143" s="226" t="s">
        <v>169</v>
      </c>
      <c r="D143" s="226" t="s">
        <v>158</v>
      </c>
      <c r="E143" s="227" t="s">
        <v>403</v>
      </c>
      <c r="F143" s="228" t="s">
        <v>404</v>
      </c>
      <c r="G143" s="229" t="s">
        <v>175</v>
      </c>
      <c r="H143" s="230">
        <v>24.273</v>
      </c>
      <c r="I143" s="231"/>
      <c r="J143" s="232">
        <f>ROUND(I143*H143,0)</f>
        <v>0</v>
      </c>
      <c r="K143" s="233"/>
      <c r="L143" s="43"/>
      <c r="M143" s="234" t="s">
        <v>1</v>
      </c>
      <c r="N143" s="235" t="s">
        <v>42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162</v>
      </c>
      <c r="AT143" s="238" t="s">
        <v>158</v>
      </c>
      <c r="AU143" s="238" t="s">
        <v>85</v>
      </c>
      <c r="AY143" s="16" t="s">
        <v>156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</v>
      </c>
      <c r="BK143" s="239">
        <f>ROUND(I143*H143,0)</f>
        <v>0</v>
      </c>
      <c r="BL143" s="16" t="s">
        <v>162</v>
      </c>
      <c r="BM143" s="238" t="s">
        <v>880</v>
      </c>
    </row>
    <row r="144" s="13" customFormat="1">
      <c r="A144" s="13"/>
      <c r="B144" s="240"/>
      <c r="C144" s="241"/>
      <c r="D144" s="242" t="s">
        <v>167</v>
      </c>
      <c r="E144" s="243" t="s">
        <v>1</v>
      </c>
      <c r="F144" s="244" t="s">
        <v>881</v>
      </c>
      <c r="G144" s="241"/>
      <c r="H144" s="245">
        <v>24.273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167</v>
      </c>
      <c r="AU144" s="251" t="s">
        <v>85</v>
      </c>
      <c r="AV144" s="13" t="s">
        <v>85</v>
      </c>
      <c r="AW144" s="13" t="s">
        <v>32</v>
      </c>
      <c r="AX144" s="13" t="s">
        <v>77</v>
      </c>
      <c r="AY144" s="251" t="s">
        <v>156</v>
      </c>
    </row>
    <row r="145" s="2" customFormat="1" ht="37.8" customHeight="1">
      <c r="A145" s="37"/>
      <c r="B145" s="38"/>
      <c r="C145" s="226" t="s">
        <v>162</v>
      </c>
      <c r="D145" s="226" t="s">
        <v>158</v>
      </c>
      <c r="E145" s="227" t="s">
        <v>180</v>
      </c>
      <c r="F145" s="228" t="s">
        <v>181</v>
      </c>
      <c r="G145" s="229" t="s">
        <v>175</v>
      </c>
      <c r="H145" s="230">
        <v>24.273</v>
      </c>
      <c r="I145" s="231"/>
      <c r="J145" s="232">
        <f>ROUND(I145*H145,0)</f>
        <v>0</v>
      </c>
      <c r="K145" s="233"/>
      <c r="L145" s="43"/>
      <c r="M145" s="234" t="s">
        <v>1</v>
      </c>
      <c r="N145" s="235" t="s">
        <v>42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162</v>
      </c>
      <c r="AT145" s="238" t="s">
        <v>158</v>
      </c>
      <c r="AU145" s="238" t="s">
        <v>85</v>
      </c>
      <c r="AY145" s="16" t="s">
        <v>156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</v>
      </c>
      <c r="BK145" s="239">
        <f>ROUND(I145*H145,0)</f>
        <v>0</v>
      </c>
      <c r="BL145" s="16" t="s">
        <v>162</v>
      </c>
      <c r="BM145" s="238" t="s">
        <v>882</v>
      </c>
    </row>
    <row r="146" s="2" customFormat="1" ht="16.5" customHeight="1">
      <c r="A146" s="37"/>
      <c r="B146" s="38"/>
      <c r="C146" s="226" t="s">
        <v>179</v>
      </c>
      <c r="D146" s="226" t="s">
        <v>158</v>
      </c>
      <c r="E146" s="227" t="s">
        <v>184</v>
      </c>
      <c r="F146" s="228" t="s">
        <v>185</v>
      </c>
      <c r="G146" s="229" t="s">
        <v>175</v>
      </c>
      <c r="H146" s="230">
        <v>24.273</v>
      </c>
      <c r="I146" s="231"/>
      <c r="J146" s="232">
        <f>ROUND(I146*H146,0)</f>
        <v>0</v>
      </c>
      <c r="K146" s="233"/>
      <c r="L146" s="43"/>
      <c r="M146" s="234" t="s">
        <v>1</v>
      </c>
      <c r="N146" s="235" t="s">
        <v>42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162</v>
      </c>
      <c r="AT146" s="238" t="s">
        <v>158</v>
      </c>
      <c r="AU146" s="238" t="s">
        <v>85</v>
      </c>
      <c r="AY146" s="16" t="s">
        <v>156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</v>
      </c>
      <c r="BK146" s="239">
        <f>ROUND(I146*H146,0)</f>
        <v>0</v>
      </c>
      <c r="BL146" s="16" t="s">
        <v>162</v>
      </c>
      <c r="BM146" s="238" t="s">
        <v>883</v>
      </c>
    </row>
    <row r="147" s="2" customFormat="1" ht="24.15" customHeight="1">
      <c r="A147" s="37"/>
      <c r="B147" s="38"/>
      <c r="C147" s="226" t="s">
        <v>183</v>
      </c>
      <c r="D147" s="226" t="s">
        <v>158</v>
      </c>
      <c r="E147" s="227" t="s">
        <v>188</v>
      </c>
      <c r="F147" s="228" t="s">
        <v>189</v>
      </c>
      <c r="G147" s="229" t="s">
        <v>161</v>
      </c>
      <c r="H147" s="230">
        <v>53.939999999999998</v>
      </c>
      <c r="I147" s="231"/>
      <c r="J147" s="232">
        <f>ROUND(I147*H147,0)</f>
        <v>0</v>
      </c>
      <c r="K147" s="233"/>
      <c r="L147" s="43"/>
      <c r="M147" s="234" t="s">
        <v>1</v>
      </c>
      <c r="N147" s="235" t="s">
        <v>42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162</v>
      </c>
      <c r="AT147" s="238" t="s">
        <v>158</v>
      </c>
      <c r="AU147" s="238" t="s">
        <v>85</v>
      </c>
      <c r="AY147" s="16" t="s">
        <v>156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</v>
      </c>
      <c r="BK147" s="239">
        <f>ROUND(I147*H147,0)</f>
        <v>0</v>
      </c>
      <c r="BL147" s="16" t="s">
        <v>162</v>
      </c>
      <c r="BM147" s="238" t="s">
        <v>884</v>
      </c>
    </row>
    <row r="148" s="13" customFormat="1">
      <c r="A148" s="13"/>
      <c r="B148" s="240"/>
      <c r="C148" s="241"/>
      <c r="D148" s="242" t="s">
        <v>167</v>
      </c>
      <c r="E148" s="243" t="s">
        <v>1</v>
      </c>
      <c r="F148" s="244" t="s">
        <v>885</v>
      </c>
      <c r="G148" s="241"/>
      <c r="H148" s="245">
        <v>53.939999999999998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167</v>
      </c>
      <c r="AU148" s="251" t="s">
        <v>85</v>
      </c>
      <c r="AV148" s="13" t="s">
        <v>85</v>
      </c>
      <c r="AW148" s="13" t="s">
        <v>32</v>
      </c>
      <c r="AX148" s="13" t="s">
        <v>77</v>
      </c>
      <c r="AY148" s="251" t="s">
        <v>156</v>
      </c>
    </row>
    <row r="149" s="12" customFormat="1" ht="22.8" customHeight="1">
      <c r="A149" s="12"/>
      <c r="B149" s="210"/>
      <c r="C149" s="211"/>
      <c r="D149" s="212" t="s">
        <v>76</v>
      </c>
      <c r="E149" s="224" t="s">
        <v>85</v>
      </c>
      <c r="F149" s="224" t="s">
        <v>347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SUM(P150:P154)</f>
        <v>0</v>
      </c>
      <c r="Q149" s="218"/>
      <c r="R149" s="219">
        <f>SUM(R150:R154)</f>
        <v>0.031120500000000002</v>
      </c>
      <c r="S149" s="218"/>
      <c r="T149" s="220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</v>
      </c>
      <c r="AT149" s="222" t="s">
        <v>76</v>
      </c>
      <c r="AU149" s="222" t="s">
        <v>8</v>
      </c>
      <c r="AY149" s="221" t="s">
        <v>156</v>
      </c>
      <c r="BK149" s="223">
        <f>SUM(BK150:BK154)</f>
        <v>0</v>
      </c>
    </row>
    <row r="150" s="2" customFormat="1" ht="24.15" customHeight="1">
      <c r="A150" s="37"/>
      <c r="B150" s="38"/>
      <c r="C150" s="226" t="s">
        <v>187</v>
      </c>
      <c r="D150" s="226" t="s">
        <v>158</v>
      </c>
      <c r="E150" s="227" t="s">
        <v>424</v>
      </c>
      <c r="F150" s="228" t="s">
        <v>425</v>
      </c>
      <c r="G150" s="229" t="s">
        <v>161</v>
      </c>
      <c r="H150" s="230">
        <v>42.5</v>
      </c>
      <c r="I150" s="231"/>
      <c r="J150" s="232">
        <f>ROUND(I150*H150,0)</f>
        <v>0</v>
      </c>
      <c r="K150" s="233"/>
      <c r="L150" s="43"/>
      <c r="M150" s="234" t="s">
        <v>1</v>
      </c>
      <c r="N150" s="235" t="s">
        <v>42</v>
      </c>
      <c r="O150" s="90"/>
      <c r="P150" s="236">
        <f>O150*H150</f>
        <v>0</v>
      </c>
      <c r="Q150" s="236">
        <v>0.00013999999999999999</v>
      </c>
      <c r="R150" s="236">
        <f>Q150*H150</f>
        <v>0.0059499999999999996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162</v>
      </c>
      <c r="AT150" s="238" t="s">
        <v>158</v>
      </c>
      <c r="AU150" s="238" t="s">
        <v>85</v>
      </c>
      <c r="AY150" s="16" t="s">
        <v>156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</v>
      </c>
      <c r="BK150" s="239">
        <f>ROUND(I150*H150,0)</f>
        <v>0</v>
      </c>
      <c r="BL150" s="16" t="s">
        <v>162</v>
      </c>
      <c r="BM150" s="238" t="s">
        <v>886</v>
      </c>
    </row>
    <row r="151" s="13" customFormat="1">
      <c r="A151" s="13"/>
      <c r="B151" s="240"/>
      <c r="C151" s="241"/>
      <c r="D151" s="242" t="s">
        <v>167</v>
      </c>
      <c r="E151" s="243" t="s">
        <v>1</v>
      </c>
      <c r="F151" s="244" t="s">
        <v>887</v>
      </c>
      <c r="G151" s="241"/>
      <c r="H151" s="245">
        <v>42.5</v>
      </c>
      <c r="I151" s="246"/>
      <c r="J151" s="241"/>
      <c r="K151" s="241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167</v>
      </c>
      <c r="AU151" s="251" t="s">
        <v>85</v>
      </c>
      <c r="AV151" s="13" t="s">
        <v>85</v>
      </c>
      <c r="AW151" s="13" t="s">
        <v>32</v>
      </c>
      <c r="AX151" s="13" t="s">
        <v>77</v>
      </c>
      <c r="AY151" s="251" t="s">
        <v>156</v>
      </c>
    </row>
    <row r="152" s="2" customFormat="1" ht="24.15" customHeight="1">
      <c r="A152" s="37"/>
      <c r="B152" s="38"/>
      <c r="C152" s="255" t="s">
        <v>194</v>
      </c>
      <c r="D152" s="255" t="s">
        <v>356</v>
      </c>
      <c r="E152" s="256" t="s">
        <v>428</v>
      </c>
      <c r="F152" s="257" t="s">
        <v>429</v>
      </c>
      <c r="G152" s="258" t="s">
        <v>161</v>
      </c>
      <c r="H152" s="259">
        <v>50.341000000000001</v>
      </c>
      <c r="I152" s="260"/>
      <c r="J152" s="261">
        <f>ROUND(I152*H152,0)</f>
        <v>0</v>
      </c>
      <c r="K152" s="262"/>
      <c r="L152" s="263"/>
      <c r="M152" s="264" t="s">
        <v>1</v>
      </c>
      <c r="N152" s="265" t="s">
        <v>42</v>
      </c>
      <c r="O152" s="90"/>
      <c r="P152" s="236">
        <f>O152*H152</f>
        <v>0</v>
      </c>
      <c r="Q152" s="236">
        <v>0.00050000000000000001</v>
      </c>
      <c r="R152" s="236">
        <f>Q152*H152</f>
        <v>0.025170500000000002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194</v>
      </c>
      <c r="AT152" s="238" t="s">
        <v>356</v>
      </c>
      <c r="AU152" s="238" t="s">
        <v>85</v>
      </c>
      <c r="AY152" s="16" t="s">
        <v>156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</v>
      </c>
      <c r="BK152" s="239">
        <f>ROUND(I152*H152,0)</f>
        <v>0</v>
      </c>
      <c r="BL152" s="16" t="s">
        <v>162</v>
      </c>
      <c r="BM152" s="238" t="s">
        <v>888</v>
      </c>
    </row>
    <row r="153" s="13" customFormat="1">
      <c r="A153" s="13"/>
      <c r="B153" s="240"/>
      <c r="C153" s="241"/>
      <c r="D153" s="242" t="s">
        <v>167</v>
      </c>
      <c r="E153" s="243" t="s">
        <v>1</v>
      </c>
      <c r="F153" s="244" t="s">
        <v>889</v>
      </c>
      <c r="G153" s="241"/>
      <c r="H153" s="245">
        <v>42.5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167</v>
      </c>
      <c r="AU153" s="251" t="s">
        <v>85</v>
      </c>
      <c r="AV153" s="13" t="s">
        <v>85</v>
      </c>
      <c r="AW153" s="13" t="s">
        <v>32</v>
      </c>
      <c r="AX153" s="13" t="s">
        <v>8</v>
      </c>
      <c r="AY153" s="251" t="s">
        <v>156</v>
      </c>
    </row>
    <row r="154" s="13" customFormat="1">
      <c r="A154" s="13"/>
      <c r="B154" s="240"/>
      <c r="C154" s="241"/>
      <c r="D154" s="242" t="s">
        <v>167</v>
      </c>
      <c r="E154" s="241"/>
      <c r="F154" s="244" t="s">
        <v>890</v>
      </c>
      <c r="G154" s="241"/>
      <c r="H154" s="245">
        <v>50.341000000000001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167</v>
      </c>
      <c r="AU154" s="251" t="s">
        <v>85</v>
      </c>
      <c r="AV154" s="13" t="s">
        <v>85</v>
      </c>
      <c r="AW154" s="13" t="s">
        <v>4</v>
      </c>
      <c r="AX154" s="13" t="s">
        <v>8</v>
      </c>
      <c r="AY154" s="251" t="s">
        <v>156</v>
      </c>
    </row>
    <row r="155" s="12" customFormat="1" ht="22.8" customHeight="1">
      <c r="A155" s="12"/>
      <c r="B155" s="210"/>
      <c r="C155" s="211"/>
      <c r="D155" s="212" t="s">
        <v>76</v>
      </c>
      <c r="E155" s="224" t="s">
        <v>169</v>
      </c>
      <c r="F155" s="224" t="s">
        <v>891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SUM(P156:P173)</f>
        <v>0</v>
      </c>
      <c r="Q155" s="218"/>
      <c r="R155" s="219">
        <f>SUM(R156:R173)</f>
        <v>28.627338529999996</v>
      </c>
      <c r="S155" s="218"/>
      <c r="T155" s="220">
        <f>SUM(T156:T173)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</v>
      </c>
      <c r="AT155" s="222" t="s">
        <v>76</v>
      </c>
      <c r="AU155" s="222" t="s">
        <v>8</v>
      </c>
      <c r="AY155" s="221" t="s">
        <v>156</v>
      </c>
      <c r="BK155" s="223">
        <f>SUM(BK156:BK173)</f>
        <v>0</v>
      </c>
    </row>
    <row r="156" s="2" customFormat="1" ht="37.8" customHeight="1">
      <c r="A156" s="37"/>
      <c r="B156" s="38"/>
      <c r="C156" s="226" t="s">
        <v>192</v>
      </c>
      <c r="D156" s="226" t="s">
        <v>158</v>
      </c>
      <c r="E156" s="227" t="s">
        <v>892</v>
      </c>
      <c r="F156" s="228" t="s">
        <v>893</v>
      </c>
      <c r="G156" s="229" t="s">
        <v>161</v>
      </c>
      <c r="H156" s="230">
        <v>12.4</v>
      </c>
      <c r="I156" s="231"/>
      <c r="J156" s="232">
        <f>ROUND(I156*H156,0)</f>
        <v>0</v>
      </c>
      <c r="K156" s="233"/>
      <c r="L156" s="43"/>
      <c r="M156" s="234" t="s">
        <v>1</v>
      </c>
      <c r="N156" s="235" t="s">
        <v>42</v>
      </c>
      <c r="O156" s="90"/>
      <c r="P156" s="236">
        <f>O156*H156</f>
        <v>0</v>
      </c>
      <c r="Q156" s="236">
        <v>0.37678</v>
      </c>
      <c r="R156" s="236">
        <f>Q156*H156</f>
        <v>4.672072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162</v>
      </c>
      <c r="AT156" s="238" t="s">
        <v>158</v>
      </c>
      <c r="AU156" s="238" t="s">
        <v>85</v>
      </c>
      <c r="AY156" s="16" t="s">
        <v>156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</v>
      </c>
      <c r="BK156" s="239">
        <f>ROUND(I156*H156,0)</f>
        <v>0</v>
      </c>
      <c r="BL156" s="16" t="s">
        <v>162</v>
      </c>
      <c r="BM156" s="238" t="s">
        <v>894</v>
      </c>
    </row>
    <row r="157" s="13" customFormat="1">
      <c r="A157" s="13"/>
      <c r="B157" s="240"/>
      <c r="C157" s="241"/>
      <c r="D157" s="242" t="s">
        <v>167</v>
      </c>
      <c r="E157" s="243" t="s">
        <v>1</v>
      </c>
      <c r="F157" s="244" t="s">
        <v>895</v>
      </c>
      <c r="G157" s="241"/>
      <c r="H157" s="245">
        <v>12.4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167</v>
      </c>
      <c r="AU157" s="251" t="s">
        <v>85</v>
      </c>
      <c r="AV157" s="13" t="s">
        <v>85</v>
      </c>
      <c r="AW157" s="13" t="s">
        <v>32</v>
      </c>
      <c r="AX157" s="13" t="s">
        <v>77</v>
      </c>
      <c r="AY157" s="251" t="s">
        <v>156</v>
      </c>
    </row>
    <row r="158" s="2" customFormat="1" ht="16.5" customHeight="1">
      <c r="A158" s="37"/>
      <c r="B158" s="38"/>
      <c r="C158" s="226" t="s">
        <v>207</v>
      </c>
      <c r="D158" s="226" t="s">
        <v>158</v>
      </c>
      <c r="E158" s="227" t="s">
        <v>896</v>
      </c>
      <c r="F158" s="228" t="s">
        <v>897</v>
      </c>
      <c r="G158" s="229" t="s">
        <v>197</v>
      </c>
      <c r="H158" s="230">
        <v>0.062</v>
      </c>
      <c r="I158" s="231"/>
      <c r="J158" s="232">
        <f>ROUND(I158*H158,0)</f>
        <v>0</v>
      </c>
      <c r="K158" s="233"/>
      <c r="L158" s="43"/>
      <c r="M158" s="234" t="s">
        <v>1</v>
      </c>
      <c r="N158" s="235" t="s">
        <v>42</v>
      </c>
      <c r="O158" s="90"/>
      <c r="P158" s="236">
        <f>O158*H158</f>
        <v>0</v>
      </c>
      <c r="Q158" s="236">
        <v>1.04922</v>
      </c>
      <c r="R158" s="236">
        <f>Q158*H158</f>
        <v>0.065051640000000008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162</v>
      </c>
      <c r="AT158" s="238" t="s">
        <v>158</v>
      </c>
      <c r="AU158" s="238" t="s">
        <v>85</v>
      </c>
      <c r="AY158" s="16" t="s">
        <v>156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</v>
      </c>
      <c r="BK158" s="239">
        <f>ROUND(I158*H158,0)</f>
        <v>0</v>
      </c>
      <c r="BL158" s="16" t="s">
        <v>162</v>
      </c>
      <c r="BM158" s="238" t="s">
        <v>898</v>
      </c>
    </row>
    <row r="159" s="13" customFormat="1">
      <c r="A159" s="13"/>
      <c r="B159" s="240"/>
      <c r="C159" s="241"/>
      <c r="D159" s="242" t="s">
        <v>167</v>
      </c>
      <c r="E159" s="243" t="s">
        <v>1</v>
      </c>
      <c r="F159" s="244" t="s">
        <v>899</v>
      </c>
      <c r="G159" s="241"/>
      <c r="H159" s="245">
        <v>0.031</v>
      </c>
      <c r="I159" s="246"/>
      <c r="J159" s="241"/>
      <c r="K159" s="241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167</v>
      </c>
      <c r="AU159" s="251" t="s">
        <v>85</v>
      </c>
      <c r="AV159" s="13" t="s">
        <v>85</v>
      </c>
      <c r="AW159" s="13" t="s">
        <v>32</v>
      </c>
      <c r="AX159" s="13" t="s">
        <v>77</v>
      </c>
      <c r="AY159" s="251" t="s">
        <v>156</v>
      </c>
    </row>
    <row r="160" s="13" customFormat="1">
      <c r="A160" s="13"/>
      <c r="B160" s="240"/>
      <c r="C160" s="241"/>
      <c r="D160" s="242" t="s">
        <v>167</v>
      </c>
      <c r="E160" s="243" t="s">
        <v>1</v>
      </c>
      <c r="F160" s="244" t="s">
        <v>900</v>
      </c>
      <c r="G160" s="241"/>
      <c r="H160" s="245">
        <v>0.031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167</v>
      </c>
      <c r="AU160" s="251" t="s">
        <v>85</v>
      </c>
      <c r="AV160" s="13" t="s">
        <v>85</v>
      </c>
      <c r="AW160" s="13" t="s">
        <v>32</v>
      </c>
      <c r="AX160" s="13" t="s">
        <v>77</v>
      </c>
      <c r="AY160" s="251" t="s">
        <v>156</v>
      </c>
    </row>
    <row r="161" s="2" customFormat="1" ht="33" customHeight="1">
      <c r="A161" s="37"/>
      <c r="B161" s="38"/>
      <c r="C161" s="226" t="s">
        <v>212</v>
      </c>
      <c r="D161" s="226" t="s">
        <v>158</v>
      </c>
      <c r="E161" s="227" t="s">
        <v>901</v>
      </c>
      <c r="F161" s="228" t="s">
        <v>902</v>
      </c>
      <c r="G161" s="229" t="s">
        <v>175</v>
      </c>
      <c r="H161" s="230">
        <v>0.70799999999999996</v>
      </c>
      <c r="I161" s="231"/>
      <c r="J161" s="232">
        <f>ROUND(I161*H161,0)</f>
        <v>0</v>
      </c>
      <c r="K161" s="233"/>
      <c r="L161" s="43"/>
      <c r="M161" s="234" t="s">
        <v>1</v>
      </c>
      <c r="N161" s="235" t="s">
        <v>42</v>
      </c>
      <c r="O161" s="90"/>
      <c r="P161" s="236">
        <f>O161*H161</f>
        <v>0</v>
      </c>
      <c r="Q161" s="236">
        <v>2.5297900000000002</v>
      </c>
      <c r="R161" s="236">
        <f>Q161*H161</f>
        <v>1.79109132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162</v>
      </c>
      <c r="AT161" s="238" t="s">
        <v>158</v>
      </c>
      <c r="AU161" s="238" t="s">
        <v>85</v>
      </c>
      <c r="AY161" s="16" t="s">
        <v>156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</v>
      </c>
      <c r="BK161" s="239">
        <f>ROUND(I161*H161,0)</f>
        <v>0</v>
      </c>
      <c r="BL161" s="16" t="s">
        <v>162</v>
      </c>
      <c r="BM161" s="238" t="s">
        <v>903</v>
      </c>
    </row>
    <row r="162" s="13" customFormat="1">
      <c r="A162" s="13"/>
      <c r="B162" s="240"/>
      <c r="C162" s="241"/>
      <c r="D162" s="242" t="s">
        <v>167</v>
      </c>
      <c r="E162" s="243" t="s">
        <v>1</v>
      </c>
      <c r="F162" s="244" t="s">
        <v>904</v>
      </c>
      <c r="G162" s="241"/>
      <c r="H162" s="245">
        <v>0.70799999999999996</v>
      </c>
      <c r="I162" s="246"/>
      <c r="J162" s="241"/>
      <c r="K162" s="241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167</v>
      </c>
      <c r="AU162" s="251" t="s">
        <v>85</v>
      </c>
      <c r="AV162" s="13" t="s">
        <v>85</v>
      </c>
      <c r="AW162" s="13" t="s">
        <v>32</v>
      </c>
      <c r="AX162" s="13" t="s">
        <v>77</v>
      </c>
      <c r="AY162" s="251" t="s">
        <v>156</v>
      </c>
    </row>
    <row r="163" s="2" customFormat="1" ht="33" customHeight="1">
      <c r="A163" s="37"/>
      <c r="B163" s="38"/>
      <c r="C163" s="226" t="s">
        <v>9</v>
      </c>
      <c r="D163" s="226" t="s">
        <v>158</v>
      </c>
      <c r="E163" s="227" t="s">
        <v>905</v>
      </c>
      <c r="F163" s="228" t="s">
        <v>906</v>
      </c>
      <c r="G163" s="229" t="s">
        <v>175</v>
      </c>
      <c r="H163" s="230">
        <v>8.3849999999999998</v>
      </c>
      <c r="I163" s="231"/>
      <c r="J163" s="232">
        <f>ROUND(I163*H163,0)</f>
        <v>0</v>
      </c>
      <c r="K163" s="233"/>
      <c r="L163" s="43"/>
      <c r="M163" s="234" t="s">
        <v>1</v>
      </c>
      <c r="N163" s="235" t="s">
        <v>42</v>
      </c>
      <c r="O163" s="90"/>
      <c r="P163" s="236">
        <f>O163*H163</f>
        <v>0</v>
      </c>
      <c r="Q163" s="236">
        <v>2.5143</v>
      </c>
      <c r="R163" s="236">
        <f>Q163*H163</f>
        <v>21.0824055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162</v>
      </c>
      <c r="AT163" s="238" t="s">
        <v>158</v>
      </c>
      <c r="AU163" s="238" t="s">
        <v>85</v>
      </c>
      <c r="AY163" s="16" t="s">
        <v>156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</v>
      </c>
      <c r="BK163" s="239">
        <f>ROUND(I163*H163,0)</f>
        <v>0</v>
      </c>
      <c r="BL163" s="16" t="s">
        <v>162</v>
      </c>
      <c r="BM163" s="238" t="s">
        <v>907</v>
      </c>
    </row>
    <row r="164" s="13" customFormat="1">
      <c r="A164" s="13"/>
      <c r="B164" s="240"/>
      <c r="C164" s="241"/>
      <c r="D164" s="242" t="s">
        <v>167</v>
      </c>
      <c r="E164" s="243" t="s">
        <v>1</v>
      </c>
      <c r="F164" s="244" t="s">
        <v>908</v>
      </c>
      <c r="G164" s="241"/>
      <c r="H164" s="245">
        <v>8.3849999999999998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167</v>
      </c>
      <c r="AU164" s="251" t="s">
        <v>85</v>
      </c>
      <c r="AV164" s="13" t="s">
        <v>85</v>
      </c>
      <c r="AW164" s="13" t="s">
        <v>32</v>
      </c>
      <c r="AX164" s="13" t="s">
        <v>77</v>
      </c>
      <c r="AY164" s="251" t="s">
        <v>156</v>
      </c>
    </row>
    <row r="165" s="2" customFormat="1" ht="33" customHeight="1">
      <c r="A165" s="37"/>
      <c r="B165" s="38"/>
      <c r="C165" s="226" t="s">
        <v>222</v>
      </c>
      <c r="D165" s="226" t="s">
        <v>158</v>
      </c>
      <c r="E165" s="227" t="s">
        <v>909</v>
      </c>
      <c r="F165" s="228" t="s">
        <v>910</v>
      </c>
      <c r="G165" s="229" t="s">
        <v>161</v>
      </c>
      <c r="H165" s="230">
        <v>4.7199999999999998</v>
      </c>
      <c r="I165" s="231"/>
      <c r="J165" s="232">
        <f>ROUND(I165*H165,0)</f>
        <v>0</v>
      </c>
      <c r="K165" s="233"/>
      <c r="L165" s="43"/>
      <c r="M165" s="234" t="s">
        <v>1</v>
      </c>
      <c r="N165" s="235" t="s">
        <v>42</v>
      </c>
      <c r="O165" s="90"/>
      <c r="P165" s="236">
        <f>O165*H165</f>
        <v>0</v>
      </c>
      <c r="Q165" s="236">
        <v>0.0016199999999999999</v>
      </c>
      <c r="R165" s="236">
        <f>Q165*H165</f>
        <v>0.0076463999999999994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162</v>
      </c>
      <c r="AT165" s="238" t="s">
        <v>158</v>
      </c>
      <c r="AU165" s="238" t="s">
        <v>85</v>
      </c>
      <c r="AY165" s="16" t="s">
        <v>156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</v>
      </c>
      <c r="BK165" s="239">
        <f>ROUND(I165*H165,0)</f>
        <v>0</v>
      </c>
      <c r="BL165" s="16" t="s">
        <v>162</v>
      </c>
      <c r="BM165" s="238" t="s">
        <v>911</v>
      </c>
    </row>
    <row r="166" s="13" customFormat="1">
      <c r="A166" s="13"/>
      <c r="B166" s="240"/>
      <c r="C166" s="241"/>
      <c r="D166" s="242" t="s">
        <v>167</v>
      </c>
      <c r="E166" s="243" t="s">
        <v>1</v>
      </c>
      <c r="F166" s="244" t="s">
        <v>912</v>
      </c>
      <c r="G166" s="241"/>
      <c r="H166" s="245">
        <v>4.7199999999999998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167</v>
      </c>
      <c r="AU166" s="251" t="s">
        <v>85</v>
      </c>
      <c r="AV166" s="13" t="s">
        <v>85</v>
      </c>
      <c r="AW166" s="13" t="s">
        <v>32</v>
      </c>
      <c r="AX166" s="13" t="s">
        <v>77</v>
      </c>
      <c r="AY166" s="251" t="s">
        <v>156</v>
      </c>
    </row>
    <row r="167" s="2" customFormat="1" ht="33" customHeight="1">
      <c r="A167" s="37"/>
      <c r="B167" s="38"/>
      <c r="C167" s="226" t="s">
        <v>227</v>
      </c>
      <c r="D167" s="226" t="s">
        <v>158</v>
      </c>
      <c r="E167" s="227" t="s">
        <v>913</v>
      </c>
      <c r="F167" s="228" t="s">
        <v>914</v>
      </c>
      <c r="G167" s="229" t="s">
        <v>161</v>
      </c>
      <c r="H167" s="230">
        <v>4.7199999999999998</v>
      </c>
      <c r="I167" s="231"/>
      <c r="J167" s="232">
        <f>ROUND(I167*H167,0)</f>
        <v>0</v>
      </c>
      <c r="K167" s="233"/>
      <c r="L167" s="43"/>
      <c r="M167" s="234" t="s">
        <v>1</v>
      </c>
      <c r="N167" s="235" t="s">
        <v>42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162</v>
      </c>
      <c r="AT167" s="238" t="s">
        <v>158</v>
      </c>
      <c r="AU167" s="238" t="s">
        <v>85</v>
      </c>
      <c r="AY167" s="16" t="s">
        <v>156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</v>
      </c>
      <c r="BK167" s="239">
        <f>ROUND(I167*H167,0)</f>
        <v>0</v>
      </c>
      <c r="BL167" s="16" t="s">
        <v>162</v>
      </c>
      <c r="BM167" s="238" t="s">
        <v>915</v>
      </c>
    </row>
    <row r="168" s="2" customFormat="1" ht="24.15" customHeight="1">
      <c r="A168" s="37"/>
      <c r="B168" s="38"/>
      <c r="C168" s="226" t="s">
        <v>234</v>
      </c>
      <c r="D168" s="226" t="s">
        <v>158</v>
      </c>
      <c r="E168" s="227" t="s">
        <v>916</v>
      </c>
      <c r="F168" s="228" t="s">
        <v>917</v>
      </c>
      <c r="G168" s="229" t="s">
        <v>197</v>
      </c>
      <c r="H168" s="230">
        <v>0.72599999999999998</v>
      </c>
      <c r="I168" s="231"/>
      <c r="J168" s="232">
        <f>ROUND(I168*H168,0)</f>
        <v>0</v>
      </c>
      <c r="K168" s="233"/>
      <c r="L168" s="43"/>
      <c r="M168" s="234" t="s">
        <v>1</v>
      </c>
      <c r="N168" s="235" t="s">
        <v>42</v>
      </c>
      <c r="O168" s="90"/>
      <c r="P168" s="236">
        <f>O168*H168</f>
        <v>0</v>
      </c>
      <c r="Q168" s="236">
        <v>1.06277</v>
      </c>
      <c r="R168" s="236">
        <f>Q168*H168</f>
        <v>0.77157102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162</v>
      </c>
      <c r="AT168" s="238" t="s">
        <v>158</v>
      </c>
      <c r="AU168" s="238" t="s">
        <v>85</v>
      </c>
      <c r="AY168" s="16" t="s">
        <v>156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</v>
      </c>
      <c r="BK168" s="239">
        <f>ROUND(I168*H168,0)</f>
        <v>0</v>
      </c>
      <c r="BL168" s="16" t="s">
        <v>162</v>
      </c>
      <c r="BM168" s="238" t="s">
        <v>918</v>
      </c>
    </row>
    <row r="169" s="13" customFormat="1">
      <c r="A169" s="13"/>
      <c r="B169" s="240"/>
      <c r="C169" s="241"/>
      <c r="D169" s="242" t="s">
        <v>167</v>
      </c>
      <c r="E169" s="243" t="s">
        <v>1</v>
      </c>
      <c r="F169" s="244" t="s">
        <v>919</v>
      </c>
      <c r="G169" s="241"/>
      <c r="H169" s="245">
        <v>0.72599999999999998</v>
      </c>
      <c r="I169" s="246"/>
      <c r="J169" s="241"/>
      <c r="K169" s="241"/>
      <c r="L169" s="247"/>
      <c r="M169" s="248"/>
      <c r="N169" s="249"/>
      <c r="O169" s="249"/>
      <c r="P169" s="249"/>
      <c r="Q169" s="249"/>
      <c r="R169" s="249"/>
      <c r="S169" s="249"/>
      <c r="T169" s="25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1" t="s">
        <v>167</v>
      </c>
      <c r="AU169" s="251" t="s">
        <v>85</v>
      </c>
      <c r="AV169" s="13" t="s">
        <v>85</v>
      </c>
      <c r="AW169" s="13" t="s">
        <v>32</v>
      </c>
      <c r="AX169" s="13" t="s">
        <v>77</v>
      </c>
      <c r="AY169" s="251" t="s">
        <v>156</v>
      </c>
    </row>
    <row r="170" s="2" customFormat="1" ht="24.15" customHeight="1">
      <c r="A170" s="37"/>
      <c r="B170" s="38"/>
      <c r="C170" s="226" t="s">
        <v>238</v>
      </c>
      <c r="D170" s="226" t="s">
        <v>158</v>
      </c>
      <c r="E170" s="227" t="s">
        <v>920</v>
      </c>
      <c r="F170" s="228" t="s">
        <v>921</v>
      </c>
      <c r="G170" s="229" t="s">
        <v>175</v>
      </c>
      <c r="H170" s="230">
        <v>9.093</v>
      </c>
      <c r="I170" s="231"/>
      <c r="J170" s="232">
        <f>ROUND(I170*H170,0)</f>
        <v>0</v>
      </c>
      <c r="K170" s="233"/>
      <c r="L170" s="43"/>
      <c r="M170" s="234" t="s">
        <v>1</v>
      </c>
      <c r="N170" s="235" t="s">
        <v>42</v>
      </c>
      <c r="O170" s="90"/>
      <c r="P170" s="236">
        <f>O170*H170</f>
        <v>0</v>
      </c>
      <c r="Q170" s="236">
        <v>0.025250000000000002</v>
      </c>
      <c r="R170" s="236">
        <f>Q170*H170</f>
        <v>0.22959825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162</v>
      </c>
      <c r="AT170" s="238" t="s">
        <v>158</v>
      </c>
      <c r="AU170" s="238" t="s">
        <v>85</v>
      </c>
      <c r="AY170" s="16" t="s">
        <v>156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</v>
      </c>
      <c r="BK170" s="239">
        <f>ROUND(I170*H170,0)</f>
        <v>0</v>
      </c>
      <c r="BL170" s="16" t="s">
        <v>162</v>
      </c>
      <c r="BM170" s="238" t="s">
        <v>922</v>
      </c>
    </row>
    <row r="171" s="13" customFormat="1">
      <c r="A171" s="13"/>
      <c r="B171" s="240"/>
      <c r="C171" s="241"/>
      <c r="D171" s="242" t="s">
        <v>167</v>
      </c>
      <c r="E171" s="243" t="s">
        <v>1</v>
      </c>
      <c r="F171" s="244" t="s">
        <v>923</v>
      </c>
      <c r="G171" s="241"/>
      <c r="H171" s="245">
        <v>9.093</v>
      </c>
      <c r="I171" s="246"/>
      <c r="J171" s="241"/>
      <c r="K171" s="241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167</v>
      </c>
      <c r="AU171" s="251" t="s">
        <v>85</v>
      </c>
      <c r="AV171" s="13" t="s">
        <v>85</v>
      </c>
      <c r="AW171" s="13" t="s">
        <v>32</v>
      </c>
      <c r="AX171" s="13" t="s">
        <v>77</v>
      </c>
      <c r="AY171" s="251" t="s">
        <v>156</v>
      </c>
    </row>
    <row r="172" s="2" customFormat="1" ht="24.15" customHeight="1">
      <c r="A172" s="37"/>
      <c r="B172" s="38"/>
      <c r="C172" s="226" t="s">
        <v>242</v>
      </c>
      <c r="D172" s="226" t="s">
        <v>158</v>
      </c>
      <c r="E172" s="227" t="s">
        <v>924</v>
      </c>
      <c r="F172" s="228" t="s">
        <v>925</v>
      </c>
      <c r="G172" s="229" t="s">
        <v>161</v>
      </c>
      <c r="H172" s="230">
        <v>35.920000000000002</v>
      </c>
      <c r="I172" s="231"/>
      <c r="J172" s="232">
        <f>ROUND(I172*H172,0)</f>
        <v>0</v>
      </c>
      <c r="K172" s="233"/>
      <c r="L172" s="43"/>
      <c r="M172" s="234" t="s">
        <v>1</v>
      </c>
      <c r="N172" s="235" t="s">
        <v>42</v>
      </c>
      <c r="O172" s="90"/>
      <c r="P172" s="236">
        <f>O172*H172</f>
        <v>0</v>
      </c>
      <c r="Q172" s="236">
        <v>0.00022000000000000001</v>
      </c>
      <c r="R172" s="236">
        <f>Q172*H172</f>
        <v>0.0079024000000000004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162</v>
      </c>
      <c r="AT172" s="238" t="s">
        <v>158</v>
      </c>
      <c r="AU172" s="238" t="s">
        <v>85</v>
      </c>
      <c r="AY172" s="16" t="s">
        <v>156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</v>
      </c>
      <c r="BK172" s="239">
        <f>ROUND(I172*H172,0)</f>
        <v>0</v>
      </c>
      <c r="BL172" s="16" t="s">
        <v>162</v>
      </c>
      <c r="BM172" s="238" t="s">
        <v>926</v>
      </c>
    </row>
    <row r="173" s="13" customFormat="1">
      <c r="A173" s="13"/>
      <c r="B173" s="240"/>
      <c r="C173" s="241"/>
      <c r="D173" s="242" t="s">
        <v>167</v>
      </c>
      <c r="E173" s="243" t="s">
        <v>1</v>
      </c>
      <c r="F173" s="244" t="s">
        <v>927</v>
      </c>
      <c r="G173" s="241"/>
      <c r="H173" s="245">
        <v>35.920000000000002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167</v>
      </c>
      <c r="AU173" s="251" t="s">
        <v>85</v>
      </c>
      <c r="AV173" s="13" t="s">
        <v>85</v>
      </c>
      <c r="AW173" s="13" t="s">
        <v>32</v>
      </c>
      <c r="AX173" s="13" t="s">
        <v>77</v>
      </c>
      <c r="AY173" s="251" t="s">
        <v>156</v>
      </c>
    </row>
    <row r="174" s="12" customFormat="1" ht="22.8" customHeight="1">
      <c r="A174" s="12"/>
      <c r="B174" s="210"/>
      <c r="C174" s="211"/>
      <c r="D174" s="212" t="s">
        <v>76</v>
      </c>
      <c r="E174" s="224" t="s">
        <v>179</v>
      </c>
      <c r="F174" s="224" t="s">
        <v>441</v>
      </c>
      <c r="G174" s="211"/>
      <c r="H174" s="211"/>
      <c r="I174" s="214"/>
      <c r="J174" s="225">
        <f>BK174</f>
        <v>0</v>
      </c>
      <c r="K174" s="211"/>
      <c r="L174" s="216"/>
      <c r="M174" s="217"/>
      <c r="N174" s="218"/>
      <c r="O174" s="218"/>
      <c r="P174" s="219">
        <f>SUM(P175:P176)</f>
        <v>0</v>
      </c>
      <c r="Q174" s="218"/>
      <c r="R174" s="219">
        <f>SUM(R175:R176)</f>
        <v>0</v>
      </c>
      <c r="S174" s="218"/>
      <c r="T174" s="220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8</v>
      </c>
      <c r="AT174" s="222" t="s">
        <v>76</v>
      </c>
      <c r="AU174" s="222" t="s">
        <v>8</v>
      </c>
      <c r="AY174" s="221" t="s">
        <v>156</v>
      </c>
      <c r="BK174" s="223">
        <f>SUM(BK175:BK176)</f>
        <v>0</v>
      </c>
    </row>
    <row r="175" s="2" customFormat="1" ht="21.75" customHeight="1">
      <c r="A175" s="37"/>
      <c r="B175" s="38"/>
      <c r="C175" s="226" t="s">
        <v>248</v>
      </c>
      <c r="D175" s="226" t="s">
        <v>158</v>
      </c>
      <c r="E175" s="227" t="s">
        <v>442</v>
      </c>
      <c r="F175" s="228" t="s">
        <v>443</v>
      </c>
      <c r="G175" s="229" t="s">
        <v>161</v>
      </c>
      <c r="H175" s="230">
        <v>85</v>
      </c>
      <c r="I175" s="231"/>
      <c r="J175" s="232">
        <f>ROUND(I175*H175,0)</f>
        <v>0</v>
      </c>
      <c r="K175" s="233"/>
      <c r="L175" s="43"/>
      <c r="M175" s="234" t="s">
        <v>1</v>
      </c>
      <c r="N175" s="235" t="s">
        <v>42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162</v>
      </c>
      <c r="AT175" s="238" t="s">
        <v>158</v>
      </c>
      <c r="AU175" s="238" t="s">
        <v>85</v>
      </c>
      <c r="AY175" s="16" t="s">
        <v>156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</v>
      </c>
      <c r="BK175" s="239">
        <f>ROUND(I175*H175,0)</f>
        <v>0</v>
      </c>
      <c r="BL175" s="16" t="s">
        <v>162</v>
      </c>
      <c r="BM175" s="238" t="s">
        <v>928</v>
      </c>
    </row>
    <row r="176" s="13" customFormat="1">
      <c r="A176" s="13"/>
      <c r="B176" s="240"/>
      <c r="C176" s="241"/>
      <c r="D176" s="242" t="s">
        <v>167</v>
      </c>
      <c r="E176" s="243" t="s">
        <v>1</v>
      </c>
      <c r="F176" s="244" t="s">
        <v>929</v>
      </c>
      <c r="G176" s="241"/>
      <c r="H176" s="245">
        <v>85</v>
      </c>
      <c r="I176" s="246"/>
      <c r="J176" s="241"/>
      <c r="K176" s="241"/>
      <c r="L176" s="247"/>
      <c r="M176" s="248"/>
      <c r="N176" s="249"/>
      <c r="O176" s="249"/>
      <c r="P176" s="249"/>
      <c r="Q176" s="249"/>
      <c r="R176" s="249"/>
      <c r="S176" s="249"/>
      <c r="T176" s="25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167</v>
      </c>
      <c r="AU176" s="251" t="s">
        <v>85</v>
      </c>
      <c r="AV176" s="13" t="s">
        <v>85</v>
      </c>
      <c r="AW176" s="13" t="s">
        <v>32</v>
      </c>
      <c r="AX176" s="13" t="s">
        <v>77</v>
      </c>
      <c r="AY176" s="251" t="s">
        <v>156</v>
      </c>
    </row>
    <row r="177" s="12" customFormat="1" ht="22.8" customHeight="1">
      <c r="A177" s="12"/>
      <c r="B177" s="210"/>
      <c r="C177" s="211"/>
      <c r="D177" s="212" t="s">
        <v>76</v>
      </c>
      <c r="E177" s="224" t="s">
        <v>183</v>
      </c>
      <c r="F177" s="224" t="s">
        <v>446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SUM(P178:P188)</f>
        <v>0</v>
      </c>
      <c r="Q177" s="218"/>
      <c r="R177" s="219">
        <f>SUM(R178:R188)</f>
        <v>14.548150360000001</v>
      </c>
      <c r="S177" s="218"/>
      <c r="T177" s="220">
        <f>SUM(T178:T188)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8</v>
      </c>
      <c r="AT177" s="222" t="s">
        <v>76</v>
      </c>
      <c r="AU177" s="222" t="s">
        <v>8</v>
      </c>
      <c r="AY177" s="221" t="s">
        <v>156</v>
      </c>
      <c r="BK177" s="223">
        <f>SUM(BK178:BK188)</f>
        <v>0</v>
      </c>
    </row>
    <row r="178" s="2" customFormat="1" ht="24.15" customHeight="1">
      <c r="A178" s="37"/>
      <c r="B178" s="38"/>
      <c r="C178" s="226" t="s">
        <v>252</v>
      </c>
      <c r="D178" s="226" t="s">
        <v>158</v>
      </c>
      <c r="E178" s="227" t="s">
        <v>930</v>
      </c>
      <c r="F178" s="228" t="s">
        <v>931</v>
      </c>
      <c r="G178" s="229" t="s">
        <v>161</v>
      </c>
      <c r="H178" s="230">
        <v>8.8900000000000006</v>
      </c>
      <c r="I178" s="231"/>
      <c r="J178" s="232">
        <f>ROUND(I178*H178,0)</f>
        <v>0</v>
      </c>
      <c r="K178" s="233"/>
      <c r="L178" s="43"/>
      <c r="M178" s="234" t="s">
        <v>1</v>
      </c>
      <c r="N178" s="235" t="s">
        <v>42</v>
      </c>
      <c r="O178" s="90"/>
      <c r="P178" s="236">
        <f>O178*H178</f>
        <v>0</v>
      </c>
      <c r="Q178" s="236">
        <v>0.0014</v>
      </c>
      <c r="R178" s="236">
        <f>Q178*H178</f>
        <v>0.012446000000000001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162</v>
      </c>
      <c r="AT178" s="238" t="s">
        <v>158</v>
      </c>
      <c r="AU178" s="238" t="s">
        <v>85</v>
      </c>
      <c r="AY178" s="16" t="s">
        <v>156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</v>
      </c>
      <c r="BK178" s="239">
        <f>ROUND(I178*H178,0)</f>
        <v>0</v>
      </c>
      <c r="BL178" s="16" t="s">
        <v>162</v>
      </c>
      <c r="BM178" s="238" t="s">
        <v>932</v>
      </c>
    </row>
    <row r="179" s="13" customFormat="1">
      <c r="A179" s="13"/>
      <c r="B179" s="240"/>
      <c r="C179" s="241"/>
      <c r="D179" s="242" t="s">
        <v>167</v>
      </c>
      <c r="E179" s="243" t="s">
        <v>1</v>
      </c>
      <c r="F179" s="244" t="s">
        <v>933</v>
      </c>
      <c r="G179" s="241"/>
      <c r="H179" s="245">
        <v>8.8900000000000006</v>
      </c>
      <c r="I179" s="246"/>
      <c r="J179" s="241"/>
      <c r="K179" s="241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167</v>
      </c>
      <c r="AU179" s="251" t="s">
        <v>85</v>
      </c>
      <c r="AV179" s="13" t="s">
        <v>85</v>
      </c>
      <c r="AW179" s="13" t="s">
        <v>32</v>
      </c>
      <c r="AX179" s="13" t="s">
        <v>77</v>
      </c>
      <c r="AY179" s="251" t="s">
        <v>156</v>
      </c>
    </row>
    <row r="180" s="2" customFormat="1" ht="24.15" customHeight="1">
      <c r="A180" s="37"/>
      <c r="B180" s="38"/>
      <c r="C180" s="226" t="s">
        <v>257</v>
      </c>
      <c r="D180" s="226" t="s">
        <v>158</v>
      </c>
      <c r="E180" s="227" t="s">
        <v>934</v>
      </c>
      <c r="F180" s="228" t="s">
        <v>935</v>
      </c>
      <c r="G180" s="229" t="s">
        <v>161</v>
      </c>
      <c r="H180" s="230">
        <v>8.8900000000000006</v>
      </c>
      <c r="I180" s="231"/>
      <c r="J180" s="232">
        <f>ROUND(I180*H180,0)</f>
        <v>0</v>
      </c>
      <c r="K180" s="233"/>
      <c r="L180" s="43"/>
      <c r="M180" s="234" t="s">
        <v>1</v>
      </c>
      <c r="N180" s="235" t="s">
        <v>42</v>
      </c>
      <c r="O180" s="90"/>
      <c r="P180" s="236">
        <f>O180*H180</f>
        <v>0</v>
      </c>
      <c r="Q180" s="236">
        <v>0.0315</v>
      </c>
      <c r="R180" s="236">
        <f>Q180*H180</f>
        <v>0.28003500000000003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162</v>
      </c>
      <c r="AT180" s="238" t="s">
        <v>158</v>
      </c>
      <c r="AU180" s="238" t="s">
        <v>85</v>
      </c>
      <c r="AY180" s="16" t="s">
        <v>156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</v>
      </c>
      <c r="BK180" s="239">
        <f>ROUND(I180*H180,0)</f>
        <v>0</v>
      </c>
      <c r="BL180" s="16" t="s">
        <v>162</v>
      </c>
      <c r="BM180" s="238" t="s">
        <v>936</v>
      </c>
    </row>
    <row r="181" s="2" customFormat="1" ht="33" customHeight="1">
      <c r="A181" s="37"/>
      <c r="B181" s="38"/>
      <c r="C181" s="226" t="s">
        <v>7</v>
      </c>
      <c r="D181" s="226" t="s">
        <v>158</v>
      </c>
      <c r="E181" s="227" t="s">
        <v>451</v>
      </c>
      <c r="F181" s="228" t="s">
        <v>452</v>
      </c>
      <c r="G181" s="229" t="s">
        <v>175</v>
      </c>
      <c r="H181" s="230">
        <v>5.5890000000000004</v>
      </c>
      <c r="I181" s="231"/>
      <c r="J181" s="232">
        <f>ROUND(I181*H181,0)</f>
        <v>0</v>
      </c>
      <c r="K181" s="233"/>
      <c r="L181" s="43"/>
      <c r="M181" s="234" t="s">
        <v>1</v>
      </c>
      <c r="N181" s="235" t="s">
        <v>42</v>
      </c>
      <c r="O181" s="90"/>
      <c r="P181" s="236">
        <f>O181*H181</f>
        <v>0</v>
      </c>
      <c r="Q181" s="236">
        <v>2.5018699999999998</v>
      </c>
      <c r="R181" s="236">
        <f>Q181*H181</f>
        <v>13.98295143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162</v>
      </c>
      <c r="AT181" s="238" t="s">
        <v>158</v>
      </c>
      <c r="AU181" s="238" t="s">
        <v>85</v>
      </c>
      <c r="AY181" s="16" t="s">
        <v>156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</v>
      </c>
      <c r="BK181" s="239">
        <f>ROUND(I181*H181,0)</f>
        <v>0</v>
      </c>
      <c r="BL181" s="16" t="s">
        <v>162</v>
      </c>
      <c r="BM181" s="238" t="s">
        <v>937</v>
      </c>
    </row>
    <row r="182" s="13" customFormat="1">
      <c r="A182" s="13"/>
      <c r="B182" s="240"/>
      <c r="C182" s="241"/>
      <c r="D182" s="242" t="s">
        <v>167</v>
      </c>
      <c r="E182" s="243" t="s">
        <v>1</v>
      </c>
      <c r="F182" s="244" t="s">
        <v>938</v>
      </c>
      <c r="G182" s="241"/>
      <c r="H182" s="245">
        <v>5.5890000000000004</v>
      </c>
      <c r="I182" s="246"/>
      <c r="J182" s="241"/>
      <c r="K182" s="241"/>
      <c r="L182" s="247"/>
      <c r="M182" s="248"/>
      <c r="N182" s="249"/>
      <c r="O182" s="249"/>
      <c r="P182" s="249"/>
      <c r="Q182" s="249"/>
      <c r="R182" s="249"/>
      <c r="S182" s="249"/>
      <c r="T182" s="25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1" t="s">
        <v>167</v>
      </c>
      <c r="AU182" s="251" t="s">
        <v>85</v>
      </c>
      <c r="AV182" s="13" t="s">
        <v>85</v>
      </c>
      <c r="AW182" s="13" t="s">
        <v>32</v>
      </c>
      <c r="AX182" s="13" t="s">
        <v>77</v>
      </c>
      <c r="AY182" s="251" t="s">
        <v>156</v>
      </c>
    </row>
    <row r="183" s="2" customFormat="1" ht="33" customHeight="1">
      <c r="A183" s="37"/>
      <c r="B183" s="38"/>
      <c r="C183" s="226" t="s">
        <v>264</v>
      </c>
      <c r="D183" s="226" t="s">
        <v>158</v>
      </c>
      <c r="E183" s="227" t="s">
        <v>462</v>
      </c>
      <c r="F183" s="228" t="s">
        <v>463</v>
      </c>
      <c r="G183" s="229" t="s">
        <v>175</v>
      </c>
      <c r="H183" s="230">
        <v>5.5890000000000004</v>
      </c>
      <c r="I183" s="231"/>
      <c r="J183" s="232">
        <f>ROUND(I183*H183,0)</f>
        <v>0</v>
      </c>
      <c r="K183" s="233"/>
      <c r="L183" s="43"/>
      <c r="M183" s="234" t="s">
        <v>1</v>
      </c>
      <c r="N183" s="235" t="s">
        <v>42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162</v>
      </c>
      <c r="AT183" s="238" t="s">
        <v>158</v>
      </c>
      <c r="AU183" s="238" t="s">
        <v>85</v>
      </c>
      <c r="AY183" s="16" t="s">
        <v>156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</v>
      </c>
      <c r="BK183" s="239">
        <f>ROUND(I183*H183,0)</f>
        <v>0</v>
      </c>
      <c r="BL183" s="16" t="s">
        <v>162</v>
      </c>
      <c r="BM183" s="238" t="s">
        <v>939</v>
      </c>
    </row>
    <row r="184" s="2" customFormat="1" ht="16.5" customHeight="1">
      <c r="A184" s="37"/>
      <c r="B184" s="38"/>
      <c r="C184" s="226" t="s">
        <v>269</v>
      </c>
      <c r="D184" s="226" t="s">
        <v>158</v>
      </c>
      <c r="E184" s="227" t="s">
        <v>940</v>
      </c>
      <c r="F184" s="228" t="s">
        <v>941</v>
      </c>
      <c r="G184" s="229" t="s">
        <v>161</v>
      </c>
      <c r="H184" s="230">
        <v>3.8100000000000001</v>
      </c>
      <c r="I184" s="231"/>
      <c r="J184" s="232">
        <f>ROUND(I184*H184,0)</f>
        <v>0</v>
      </c>
      <c r="K184" s="233"/>
      <c r="L184" s="43"/>
      <c r="M184" s="234" t="s">
        <v>1</v>
      </c>
      <c r="N184" s="235" t="s">
        <v>42</v>
      </c>
      <c r="O184" s="90"/>
      <c r="P184" s="236">
        <f>O184*H184</f>
        <v>0</v>
      </c>
      <c r="Q184" s="236">
        <v>0.016070000000000001</v>
      </c>
      <c r="R184" s="236">
        <f>Q184*H184</f>
        <v>0.061226700000000002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162</v>
      </c>
      <c r="AT184" s="238" t="s">
        <v>158</v>
      </c>
      <c r="AU184" s="238" t="s">
        <v>85</v>
      </c>
      <c r="AY184" s="16" t="s">
        <v>156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</v>
      </c>
      <c r="BK184" s="239">
        <f>ROUND(I184*H184,0)</f>
        <v>0</v>
      </c>
      <c r="BL184" s="16" t="s">
        <v>162</v>
      </c>
      <c r="BM184" s="238" t="s">
        <v>942</v>
      </c>
    </row>
    <row r="185" s="13" customFormat="1">
      <c r="A185" s="13"/>
      <c r="B185" s="240"/>
      <c r="C185" s="241"/>
      <c r="D185" s="242" t="s">
        <v>167</v>
      </c>
      <c r="E185" s="243" t="s">
        <v>1</v>
      </c>
      <c r="F185" s="244" t="s">
        <v>943</v>
      </c>
      <c r="G185" s="241"/>
      <c r="H185" s="245">
        <v>3.8100000000000001</v>
      </c>
      <c r="I185" s="246"/>
      <c r="J185" s="241"/>
      <c r="K185" s="241"/>
      <c r="L185" s="247"/>
      <c r="M185" s="248"/>
      <c r="N185" s="249"/>
      <c r="O185" s="249"/>
      <c r="P185" s="249"/>
      <c r="Q185" s="249"/>
      <c r="R185" s="249"/>
      <c r="S185" s="249"/>
      <c r="T185" s="25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167</v>
      </c>
      <c r="AU185" s="251" t="s">
        <v>85</v>
      </c>
      <c r="AV185" s="13" t="s">
        <v>85</v>
      </c>
      <c r="AW185" s="13" t="s">
        <v>32</v>
      </c>
      <c r="AX185" s="13" t="s">
        <v>77</v>
      </c>
      <c r="AY185" s="251" t="s">
        <v>156</v>
      </c>
    </row>
    <row r="186" s="2" customFormat="1" ht="16.5" customHeight="1">
      <c r="A186" s="37"/>
      <c r="B186" s="38"/>
      <c r="C186" s="226" t="s">
        <v>277</v>
      </c>
      <c r="D186" s="226" t="s">
        <v>158</v>
      </c>
      <c r="E186" s="227" t="s">
        <v>944</v>
      </c>
      <c r="F186" s="228" t="s">
        <v>945</v>
      </c>
      <c r="G186" s="229" t="s">
        <v>161</v>
      </c>
      <c r="H186" s="230">
        <v>3.8100000000000001</v>
      </c>
      <c r="I186" s="231"/>
      <c r="J186" s="232">
        <f>ROUND(I186*H186,0)</f>
        <v>0</v>
      </c>
      <c r="K186" s="233"/>
      <c r="L186" s="43"/>
      <c r="M186" s="234" t="s">
        <v>1</v>
      </c>
      <c r="N186" s="235" t="s">
        <v>42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162</v>
      </c>
      <c r="AT186" s="238" t="s">
        <v>158</v>
      </c>
      <c r="AU186" s="238" t="s">
        <v>85</v>
      </c>
      <c r="AY186" s="16" t="s">
        <v>156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</v>
      </c>
      <c r="BK186" s="239">
        <f>ROUND(I186*H186,0)</f>
        <v>0</v>
      </c>
      <c r="BL186" s="16" t="s">
        <v>162</v>
      </c>
      <c r="BM186" s="238" t="s">
        <v>946</v>
      </c>
    </row>
    <row r="187" s="2" customFormat="1" ht="16.5" customHeight="1">
      <c r="A187" s="37"/>
      <c r="B187" s="38"/>
      <c r="C187" s="226" t="s">
        <v>283</v>
      </c>
      <c r="D187" s="226" t="s">
        <v>158</v>
      </c>
      <c r="E187" s="227" t="s">
        <v>470</v>
      </c>
      <c r="F187" s="228" t="s">
        <v>471</v>
      </c>
      <c r="G187" s="229" t="s">
        <v>197</v>
      </c>
      <c r="H187" s="230">
        <v>0.19900000000000001</v>
      </c>
      <c r="I187" s="231"/>
      <c r="J187" s="232">
        <f>ROUND(I187*H187,0)</f>
        <v>0</v>
      </c>
      <c r="K187" s="233"/>
      <c r="L187" s="43"/>
      <c r="M187" s="234" t="s">
        <v>1</v>
      </c>
      <c r="N187" s="235" t="s">
        <v>42</v>
      </c>
      <c r="O187" s="90"/>
      <c r="P187" s="236">
        <f>O187*H187</f>
        <v>0</v>
      </c>
      <c r="Q187" s="236">
        <v>1.06277</v>
      </c>
      <c r="R187" s="236">
        <f>Q187*H187</f>
        <v>0.21149123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162</v>
      </c>
      <c r="AT187" s="238" t="s">
        <v>158</v>
      </c>
      <c r="AU187" s="238" t="s">
        <v>85</v>
      </c>
      <c r="AY187" s="16" t="s">
        <v>156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</v>
      </c>
      <c r="BK187" s="239">
        <f>ROUND(I187*H187,0)</f>
        <v>0</v>
      </c>
      <c r="BL187" s="16" t="s">
        <v>162</v>
      </c>
      <c r="BM187" s="238" t="s">
        <v>947</v>
      </c>
    </row>
    <row r="188" s="13" customFormat="1">
      <c r="A188" s="13"/>
      <c r="B188" s="240"/>
      <c r="C188" s="241"/>
      <c r="D188" s="242" t="s">
        <v>167</v>
      </c>
      <c r="E188" s="243" t="s">
        <v>1</v>
      </c>
      <c r="F188" s="244" t="s">
        <v>948</v>
      </c>
      <c r="G188" s="241"/>
      <c r="H188" s="245">
        <v>0.19900000000000001</v>
      </c>
      <c r="I188" s="246"/>
      <c r="J188" s="241"/>
      <c r="K188" s="241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167</v>
      </c>
      <c r="AU188" s="251" t="s">
        <v>85</v>
      </c>
      <c r="AV188" s="13" t="s">
        <v>85</v>
      </c>
      <c r="AW188" s="13" t="s">
        <v>32</v>
      </c>
      <c r="AX188" s="13" t="s">
        <v>77</v>
      </c>
      <c r="AY188" s="251" t="s">
        <v>156</v>
      </c>
    </row>
    <row r="189" s="12" customFormat="1" ht="22.8" customHeight="1">
      <c r="A189" s="12"/>
      <c r="B189" s="210"/>
      <c r="C189" s="211"/>
      <c r="D189" s="212" t="s">
        <v>76</v>
      </c>
      <c r="E189" s="224" t="s">
        <v>194</v>
      </c>
      <c r="F189" s="224" t="s">
        <v>949</v>
      </c>
      <c r="G189" s="211"/>
      <c r="H189" s="211"/>
      <c r="I189" s="214"/>
      <c r="J189" s="225">
        <f>BK189</f>
        <v>0</v>
      </c>
      <c r="K189" s="211"/>
      <c r="L189" s="216"/>
      <c r="M189" s="217"/>
      <c r="N189" s="218"/>
      <c r="O189" s="218"/>
      <c r="P189" s="219">
        <f>SUM(P190:P193)</f>
        <v>0</v>
      </c>
      <c r="Q189" s="218"/>
      <c r="R189" s="219">
        <f>SUM(R190:R193)</f>
        <v>0.016229999999999998</v>
      </c>
      <c r="S189" s="218"/>
      <c r="T189" s="220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1" t="s">
        <v>8</v>
      </c>
      <c r="AT189" s="222" t="s">
        <v>76</v>
      </c>
      <c r="AU189" s="222" t="s">
        <v>8</v>
      </c>
      <c r="AY189" s="221" t="s">
        <v>156</v>
      </c>
      <c r="BK189" s="223">
        <f>SUM(BK190:BK193)</f>
        <v>0</v>
      </c>
    </row>
    <row r="190" s="2" customFormat="1" ht="24.15" customHeight="1">
      <c r="A190" s="37"/>
      <c r="B190" s="38"/>
      <c r="C190" s="226" t="s">
        <v>288</v>
      </c>
      <c r="D190" s="226" t="s">
        <v>158</v>
      </c>
      <c r="E190" s="227" t="s">
        <v>950</v>
      </c>
      <c r="F190" s="228" t="s">
        <v>951</v>
      </c>
      <c r="G190" s="229" t="s">
        <v>286</v>
      </c>
      <c r="H190" s="230">
        <v>1.5</v>
      </c>
      <c r="I190" s="231"/>
      <c r="J190" s="232">
        <f>ROUND(I190*H190,0)</f>
        <v>0</v>
      </c>
      <c r="K190" s="233"/>
      <c r="L190" s="43"/>
      <c r="M190" s="234" t="s">
        <v>1</v>
      </c>
      <c r="N190" s="235" t="s">
        <v>42</v>
      </c>
      <c r="O190" s="90"/>
      <c r="P190" s="236">
        <f>O190*H190</f>
        <v>0</v>
      </c>
      <c r="Q190" s="236">
        <v>2.0000000000000002E-05</v>
      </c>
      <c r="R190" s="236">
        <f>Q190*H190</f>
        <v>3.0000000000000004E-05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162</v>
      </c>
      <c r="AT190" s="238" t="s">
        <v>158</v>
      </c>
      <c r="AU190" s="238" t="s">
        <v>85</v>
      </c>
      <c r="AY190" s="16" t="s">
        <v>156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</v>
      </c>
      <c r="BK190" s="239">
        <f>ROUND(I190*H190,0)</f>
        <v>0</v>
      </c>
      <c r="BL190" s="16" t="s">
        <v>162</v>
      </c>
      <c r="BM190" s="238" t="s">
        <v>952</v>
      </c>
    </row>
    <row r="191" s="13" customFormat="1">
      <c r="A191" s="13"/>
      <c r="B191" s="240"/>
      <c r="C191" s="241"/>
      <c r="D191" s="242" t="s">
        <v>167</v>
      </c>
      <c r="E191" s="243" t="s">
        <v>1</v>
      </c>
      <c r="F191" s="244" t="s">
        <v>953</v>
      </c>
      <c r="G191" s="241"/>
      <c r="H191" s="245">
        <v>1.5</v>
      </c>
      <c r="I191" s="246"/>
      <c r="J191" s="241"/>
      <c r="K191" s="241"/>
      <c r="L191" s="247"/>
      <c r="M191" s="248"/>
      <c r="N191" s="249"/>
      <c r="O191" s="249"/>
      <c r="P191" s="249"/>
      <c r="Q191" s="249"/>
      <c r="R191" s="249"/>
      <c r="S191" s="249"/>
      <c r="T191" s="25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1" t="s">
        <v>167</v>
      </c>
      <c r="AU191" s="251" t="s">
        <v>85</v>
      </c>
      <c r="AV191" s="13" t="s">
        <v>85</v>
      </c>
      <c r="AW191" s="13" t="s">
        <v>32</v>
      </c>
      <c r="AX191" s="13" t="s">
        <v>77</v>
      </c>
      <c r="AY191" s="251" t="s">
        <v>156</v>
      </c>
    </row>
    <row r="192" s="2" customFormat="1" ht="24.15" customHeight="1">
      <c r="A192" s="37"/>
      <c r="B192" s="38"/>
      <c r="C192" s="255" t="s">
        <v>293</v>
      </c>
      <c r="D192" s="255" t="s">
        <v>356</v>
      </c>
      <c r="E192" s="256" t="s">
        <v>954</v>
      </c>
      <c r="F192" s="257" t="s">
        <v>955</v>
      </c>
      <c r="G192" s="258" t="s">
        <v>286</v>
      </c>
      <c r="H192" s="259">
        <v>2</v>
      </c>
      <c r="I192" s="260"/>
      <c r="J192" s="261">
        <f>ROUND(I192*H192,0)</f>
        <v>0</v>
      </c>
      <c r="K192" s="262"/>
      <c r="L192" s="263"/>
      <c r="M192" s="264" t="s">
        <v>1</v>
      </c>
      <c r="N192" s="265" t="s">
        <v>42</v>
      </c>
      <c r="O192" s="90"/>
      <c r="P192" s="236">
        <f>O192*H192</f>
        <v>0</v>
      </c>
      <c r="Q192" s="236">
        <v>0.0080999999999999996</v>
      </c>
      <c r="R192" s="236">
        <f>Q192*H192</f>
        <v>0.016199999999999999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194</v>
      </c>
      <c r="AT192" s="238" t="s">
        <v>356</v>
      </c>
      <c r="AU192" s="238" t="s">
        <v>85</v>
      </c>
      <c r="AY192" s="16" t="s">
        <v>156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</v>
      </c>
      <c r="BK192" s="239">
        <f>ROUND(I192*H192,0)</f>
        <v>0</v>
      </c>
      <c r="BL192" s="16" t="s">
        <v>162</v>
      </c>
      <c r="BM192" s="238" t="s">
        <v>956</v>
      </c>
    </row>
    <row r="193" s="13" customFormat="1">
      <c r="A193" s="13"/>
      <c r="B193" s="240"/>
      <c r="C193" s="241"/>
      <c r="D193" s="242" t="s">
        <v>167</v>
      </c>
      <c r="E193" s="241"/>
      <c r="F193" s="244" t="s">
        <v>957</v>
      </c>
      <c r="G193" s="241"/>
      <c r="H193" s="245">
        <v>2</v>
      </c>
      <c r="I193" s="246"/>
      <c r="J193" s="241"/>
      <c r="K193" s="241"/>
      <c r="L193" s="247"/>
      <c r="M193" s="248"/>
      <c r="N193" s="249"/>
      <c r="O193" s="249"/>
      <c r="P193" s="249"/>
      <c r="Q193" s="249"/>
      <c r="R193" s="249"/>
      <c r="S193" s="249"/>
      <c r="T193" s="25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167</v>
      </c>
      <c r="AU193" s="251" t="s">
        <v>85</v>
      </c>
      <c r="AV193" s="13" t="s">
        <v>85</v>
      </c>
      <c r="AW193" s="13" t="s">
        <v>4</v>
      </c>
      <c r="AX193" s="13" t="s">
        <v>8</v>
      </c>
      <c r="AY193" s="251" t="s">
        <v>156</v>
      </c>
    </row>
    <row r="194" s="12" customFormat="1" ht="22.8" customHeight="1">
      <c r="A194" s="12"/>
      <c r="B194" s="210"/>
      <c r="C194" s="211"/>
      <c r="D194" s="212" t="s">
        <v>76</v>
      </c>
      <c r="E194" s="224" t="s">
        <v>192</v>
      </c>
      <c r="F194" s="224" t="s">
        <v>193</v>
      </c>
      <c r="G194" s="211"/>
      <c r="H194" s="211"/>
      <c r="I194" s="214"/>
      <c r="J194" s="225">
        <f>BK194</f>
        <v>0</v>
      </c>
      <c r="K194" s="211"/>
      <c r="L194" s="216"/>
      <c r="M194" s="217"/>
      <c r="N194" s="218"/>
      <c r="O194" s="218"/>
      <c r="P194" s="219">
        <f>SUM(P195:P196)</f>
        <v>0</v>
      </c>
      <c r="Q194" s="218"/>
      <c r="R194" s="219">
        <f>SUM(R195:R196)</f>
        <v>0</v>
      </c>
      <c r="S194" s="218"/>
      <c r="T194" s="220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1" t="s">
        <v>8</v>
      </c>
      <c r="AT194" s="222" t="s">
        <v>76</v>
      </c>
      <c r="AU194" s="222" t="s">
        <v>8</v>
      </c>
      <c r="AY194" s="221" t="s">
        <v>156</v>
      </c>
      <c r="BK194" s="223">
        <f>SUM(BK195:BK196)</f>
        <v>0</v>
      </c>
    </row>
    <row r="195" s="2" customFormat="1" ht="24.15" customHeight="1">
      <c r="A195" s="37"/>
      <c r="B195" s="38"/>
      <c r="C195" s="226" t="s">
        <v>497</v>
      </c>
      <c r="D195" s="226" t="s">
        <v>158</v>
      </c>
      <c r="E195" s="227" t="s">
        <v>958</v>
      </c>
      <c r="F195" s="228" t="s">
        <v>959</v>
      </c>
      <c r="G195" s="229" t="s">
        <v>286</v>
      </c>
      <c r="H195" s="230">
        <v>22.300000000000001</v>
      </c>
      <c r="I195" s="231"/>
      <c r="J195" s="232">
        <f>ROUND(I195*H195,0)</f>
        <v>0</v>
      </c>
      <c r="K195" s="233"/>
      <c r="L195" s="43"/>
      <c r="M195" s="234" t="s">
        <v>1</v>
      </c>
      <c r="N195" s="235" t="s">
        <v>42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162</v>
      </c>
      <c r="AT195" s="238" t="s">
        <v>158</v>
      </c>
      <c r="AU195" s="238" t="s">
        <v>85</v>
      </c>
      <c r="AY195" s="16" t="s">
        <v>156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</v>
      </c>
      <c r="BK195" s="239">
        <f>ROUND(I195*H195,0)</f>
        <v>0</v>
      </c>
      <c r="BL195" s="16" t="s">
        <v>162</v>
      </c>
      <c r="BM195" s="238" t="s">
        <v>960</v>
      </c>
    </row>
    <row r="196" s="13" customFormat="1">
      <c r="A196" s="13"/>
      <c r="B196" s="240"/>
      <c r="C196" s="241"/>
      <c r="D196" s="242" t="s">
        <v>167</v>
      </c>
      <c r="E196" s="243" t="s">
        <v>1</v>
      </c>
      <c r="F196" s="244" t="s">
        <v>961</v>
      </c>
      <c r="G196" s="241"/>
      <c r="H196" s="245">
        <v>22.300000000000001</v>
      </c>
      <c r="I196" s="246"/>
      <c r="J196" s="241"/>
      <c r="K196" s="241"/>
      <c r="L196" s="247"/>
      <c r="M196" s="248"/>
      <c r="N196" s="249"/>
      <c r="O196" s="249"/>
      <c r="P196" s="249"/>
      <c r="Q196" s="249"/>
      <c r="R196" s="249"/>
      <c r="S196" s="249"/>
      <c r="T196" s="25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167</v>
      </c>
      <c r="AU196" s="251" t="s">
        <v>85</v>
      </c>
      <c r="AV196" s="13" t="s">
        <v>85</v>
      </c>
      <c r="AW196" s="13" t="s">
        <v>32</v>
      </c>
      <c r="AX196" s="13" t="s">
        <v>77</v>
      </c>
      <c r="AY196" s="251" t="s">
        <v>156</v>
      </c>
    </row>
    <row r="197" s="12" customFormat="1" ht="22.8" customHeight="1">
      <c r="A197" s="12"/>
      <c r="B197" s="210"/>
      <c r="C197" s="211"/>
      <c r="D197" s="212" t="s">
        <v>76</v>
      </c>
      <c r="E197" s="224" t="s">
        <v>232</v>
      </c>
      <c r="F197" s="224" t="s">
        <v>233</v>
      </c>
      <c r="G197" s="211"/>
      <c r="H197" s="211"/>
      <c r="I197" s="214"/>
      <c r="J197" s="225">
        <f>BK197</f>
        <v>0</v>
      </c>
      <c r="K197" s="211"/>
      <c r="L197" s="216"/>
      <c r="M197" s="217"/>
      <c r="N197" s="218"/>
      <c r="O197" s="218"/>
      <c r="P197" s="219">
        <f>SUM(P198:P202)</f>
        <v>0</v>
      </c>
      <c r="Q197" s="218"/>
      <c r="R197" s="219">
        <f>SUM(R198:R202)</f>
        <v>0</v>
      </c>
      <c r="S197" s="218"/>
      <c r="T197" s="220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</v>
      </c>
      <c r="AT197" s="222" t="s">
        <v>76</v>
      </c>
      <c r="AU197" s="222" t="s">
        <v>8</v>
      </c>
      <c r="AY197" s="221" t="s">
        <v>156</v>
      </c>
      <c r="BK197" s="223">
        <f>SUM(BK198:BK202)</f>
        <v>0</v>
      </c>
    </row>
    <row r="198" s="2" customFormat="1" ht="21.75" customHeight="1">
      <c r="A198" s="37"/>
      <c r="B198" s="38"/>
      <c r="C198" s="226" t="s">
        <v>501</v>
      </c>
      <c r="D198" s="226" t="s">
        <v>158</v>
      </c>
      <c r="E198" s="227" t="s">
        <v>962</v>
      </c>
      <c r="F198" s="228" t="s">
        <v>963</v>
      </c>
      <c r="G198" s="229" t="s">
        <v>197</v>
      </c>
      <c r="H198" s="230">
        <v>14.214</v>
      </c>
      <c r="I198" s="231"/>
      <c r="J198" s="232">
        <f>ROUND(I198*H198,0)</f>
        <v>0</v>
      </c>
      <c r="K198" s="233"/>
      <c r="L198" s="43"/>
      <c r="M198" s="234" t="s">
        <v>1</v>
      </c>
      <c r="N198" s="235" t="s">
        <v>42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162</v>
      </c>
      <c r="AT198" s="238" t="s">
        <v>158</v>
      </c>
      <c r="AU198" s="238" t="s">
        <v>85</v>
      </c>
      <c r="AY198" s="16" t="s">
        <v>156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</v>
      </c>
      <c r="BK198" s="239">
        <f>ROUND(I198*H198,0)</f>
        <v>0</v>
      </c>
      <c r="BL198" s="16" t="s">
        <v>162</v>
      </c>
      <c r="BM198" s="238" t="s">
        <v>964</v>
      </c>
    </row>
    <row r="199" s="2" customFormat="1" ht="24.15" customHeight="1">
      <c r="A199" s="37"/>
      <c r="B199" s="38"/>
      <c r="C199" s="226" t="s">
        <v>506</v>
      </c>
      <c r="D199" s="226" t="s">
        <v>158</v>
      </c>
      <c r="E199" s="227" t="s">
        <v>965</v>
      </c>
      <c r="F199" s="228" t="s">
        <v>966</v>
      </c>
      <c r="G199" s="229" t="s">
        <v>197</v>
      </c>
      <c r="H199" s="230">
        <v>270.06599999999997</v>
      </c>
      <c r="I199" s="231"/>
      <c r="J199" s="232">
        <f>ROUND(I199*H199,0)</f>
        <v>0</v>
      </c>
      <c r="K199" s="233"/>
      <c r="L199" s="43"/>
      <c r="M199" s="234" t="s">
        <v>1</v>
      </c>
      <c r="N199" s="235" t="s">
        <v>42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162</v>
      </c>
      <c r="AT199" s="238" t="s">
        <v>158</v>
      </c>
      <c r="AU199" s="238" t="s">
        <v>85</v>
      </c>
      <c r="AY199" s="16" t="s">
        <v>156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</v>
      </c>
      <c r="BK199" s="239">
        <f>ROUND(I199*H199,0)</f>
        <v>0</v>
      </c>
      <c r="BL199" s="16" t="s">
        <v>162</v>
      </c>
      <c r="BM199" s="238" t="s">
        <v>967</v>
      </c>
    </row>
    <row r="200" s="13" customFormat="1">
      <c r="A200" s="13"/>
      <c r="B200" s="240"/>
      <c r="C200" s="241"/>
      <c r="D200" s="242" t="s">
        <v>167</v>
      </c>
      <c r="E200" s="241"/>
      <c r="F200" s="244" t="s">
        <v>968</v>
      </c>
      <c r="G200" s="241"/>
      <c r="H200" s="245">
        <v>270.06599999999997</v>
      </c>
      <c r="I200" s="246"/>
      <c r="J200" s="241"/>
      <c r="K200" s="241"/>
      <c r="L200" s="247"/>
      <c r="M200" s="248"/>
      <c r="N200" s="249"/>
      <c r="O200" s="249"/>
      <c r="P200" s="249"/>
      <c r="Q200" s="249"/>
      <c r="R200" s="249"/>
      <c r="S200" s="249"/>
      <c r="T200" s="25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1" t="s">
        <v>167</v>
      </c>
      <c r="AU200" s="251" t="s">
        <v>85</v>
      </c>
      <c r="AV200" s="13" t="s">
        <v>85</v>
      </c>
      <c r="AW200" s="13" t="s">
        <v>4</v>
      </c>
      <c r="AX200" s="13" t="s">
        <v>8</v>
      </c>
      <c r="AY200" s="251" t="s">
        <v>156</v>
      </c>
    </row>
    <row r="201" s="2" customFormat="1" ht="44.25" customHeight="1">
      <c r="A201" s="37"/>
      <c r="B201" s="38"/>
      <c r="C201" s="226" t="s">
        <v>513</v>
      </c>
      <c r="D201" s="226" t="s">
        <v>158</v>
      </c>
      <c r="E201" s="227" t="s">
        <v>969</v>
      </c>
      <c r="F201" s="228" t="s">
        <v>970</v>
      </c>
      <c r="G201" s="229" t="s">
        <v>197</v>
      </c>
      <c r="H201" s="230">
        <v>8.0820000000000007</v>
      </c>
      <c r="I201" s="231"/>
      <c r="J201" s="232">
        <f>ROUND(I201*H201,0)</f>
        <v>0</v>
      </c>
      <c r="K201" s="233"/>
      <c r="L201" s="43"/>
      <c r="M201" s="234" t="s">
        <v>1</v>
      </c>
      <c r="N201" s="235" t="s">
        <v>42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162</v>
      </c>
      <c r="AT201" s="238" t="s">
        <v>158</v>
      </c>
      <c r="AU201" s="238" t="s">
        <v>85</v>
      </c>
      <c r="AY201" s="16" t="s">
        <v>156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</v>
      </c>
      <c r="BK201" s="239">
        <f>ROUND(I201*H201,0)</f>
        <v>0</v>
      </c>
      <c r="BL201" s="16" t="s">
        <v>162</v>
      </c>
      <c r="BM201" s="238" t="s">
        <v>971</v>
      </c>
    </row>
    <row r="202" s="2" customFormat="1" ht="44.25" customHeight="1">
      <c r="A202" s="37"/>
      <c r="B202" s="38"/>
      <c r="C202" s="226" t="s">
        <v>509</v>
      </c>
      <c r="D202" s="226" t="s">
        <v>158</v>
      </c>
      <c r="E202" s="227" t="s">
        <v>972</v>
      </c>
      <c r="F202" s="228" t="s">
        <v>973</v>
      </c>
      <c r="G202" s="229" t="s">
        <v>197</v>
      </c>
      <c r="H202" s="230">
        <v>6.1310000000000002</v>
      </c>
      <c r="I202" s="231"/>
      <c r="J202" s="232">
        <f>ROUND(I202*H202,0)</f>
        <v>0</v>
      </c>
      <c r="K202" s="233"/>
      <c r="L202" s="43"/>
      <c r="M202" s="234" t="s">
        <v>1</v>
      </c>
      <c r="N202" s="235" t="s">
        <v>42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162</v>
      </c>
      <c r="AT202" s="238" t="s">
        <v>158</v>
      </c>
      <c r="AU202" s="238" t="s">
        <v>85</v>
      </c>
      <c r="AY202" s="16" t="s">
        <v>156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</v>
      </c>
      <c r="BK202" s="239">
        <f>ROUND(I202*H202,0)</f>
        <v>0</v>
      </c>
      <c r="BL202" s="16" t="s">
        <v>162</v>
      </c>
      <c r="BM202" s="238" t="s">
        <v>974</v>
      </c>
    </row>
    <row r="203" s="12" customFormat="1" ht="22.8" customHeight="1">
      <c r="A203" s="12"/>
      <c r="B203" s="210"/>
      <c r="C203" s="211"/>
      <c r="D203" s="212" t="s">
        <v>76</v>
      </c>
      <c r="E203" s="224" t="s">
        <v>385</v>
      </c>
      <c r="F203" s="224" t="s">
        <v>386</v>
      </c>
      <c r="G203" s="211"/>
      <c r="H203" s="211"/>
      <c r="I203" s="214"/>
      <c r="J203" s="225">
        <f>BK203</f>
        <v>0</v>
      </c>
      <c r="K203" s="211"/>
      <c r="L203" s="216"/>
      <c r="M203" s="217"/>
      <c r="N203" s="218"/>
      <c r="O203" s="218"/>
      <c r="P203" s="219">
        <f>P204</f>
        <v>0</v>
      </c>
      <c r="Q203" s="218"/>
      <c r="R203" s="219">
        <f>R204</f>
        <v>0</v>
      </c>
      <c r="S203" s="218"/>
      <c r="T203" s="220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1" t="s">
        <v>8</v>
      </c>
      <c r="AT203" s="222" t="s">
        <v>76</v>
      </c>
      <c r="AU203" s="222" t="s">
        <v>8</v>
      </c>
      <c r="AY203" s="221" t="s">
        <v>156</v>
      </c>
      <c r="BK203" s="223">
        <f>BK204</f>
        <v>0</v>
      </c>
    </row>
    <row r="204" s="2" customFormat="1" ht="24.15" customHeight="1">
      <c r="A204" s="37"/>
      <c r="B204" s="38"/>
      <c r="C204" s="226" t="s">
        <v>522</v>
      </c>
      <c r="D204" s="226" t="s">
        <v>158</v>
      </c>
      <c r="E204" s="227" t="s">
        <v>975</v>
      </c>
      <c r="F204" s="228" t="s">
        <v>976</v>
      </c>
      <c r="G204" s="229" t="s">
        <v>197</v>
      </c>
      <c r="H204" s="230">
        <v>43.222999999999999</v>
      </c>
      <c r="I204" s="231"/>
      <c r="J204" s="232">
        <f>ROUND(I204*H204,0)</f>
        <v>0</v>
      </c>
      <c r="K204" s="233"/>
      <c r="L204" s="43"/>
      <c r="M204" s="234" t="s">
        <v>1</v>
      </c>
      <c r="N204" s="235" t="s">
        <v>42</v>
      </c>
      <c r="O204" s="90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162</v>
      </c>
      <c r="AT204" s="238" t="s">
        <v>158</v>
      </c>
      <c r="AU204" s="238" t="s">
        <v>85</v>
      </c>
      <c r="AY204" s="16" t="s">
        <v>156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</v>
      </c>
      <c r="BK204" s="239">
        <f>ROUND(I204*H204,0)</f>
        <v>0</v>
      </c>
      <c r="BL204" s="16" t="s">
        <v>162</v>
      </c>
      <c r="BM204" s="238" t="s">
        <v>977</v>
      </c>
    </row>
    <row r="205" s="12" customFormat="1" ht="25.92" customHeight="1">
      <c r="A205" s="12"/>
      <c r="B205" s="210"/>
      <c r="C205" s="211"/>
      <c r="D205" s="212" t="s">
        <v>76</v>
      </c>
      <c r="E205" s="213" t="s">
        <v>273</v>
      </c>
      <c r="F205" s="213" t="s">
        <v>274</v>
      </c>
      <c r="G205" s="211"/>
      <c r="H205" s="211"/>
      <c r="I205" s="214"/>
      <c r="J205" s="215">
        <f>BK205</f>
        <v>0</v>
      </c>
      <c r="K205" s="211"/>
      <c r="L205" s="216"/>
      <c r="M205" s="217"/>
      <c r="N205" s="218"/>
      <c r="O205" s="218"/>
      <c r="P205" s="219">
        <f>P206+P226+P229+P234</f>
        <v>0</v>
      </c>
      <c r="Q205" s="218"/>
      <c r="R205" s="219">
        <f>R206+R226+R229+R234</f>
        <v>0.92242740000000012</v>
      </c>
      <c r="S205" s="218"/>
      <c r="T205" s="220">
        <f>T206+T226+T229+T234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1" t="s">
        <v>85</v>
      </c>
      <c r="AT205" s="222" t="s">
        <v>76</v>
      </c>
      <c r="AU205" s="222" t="s">
        <v>77</v>
      </c>
      <c r="AY205" s="221" t="s">
        <v>156</v>
      </c>
      <c r="BK205" s="223">
        <f>BK206+BK226+BK229+BK234</f>
        <v>0</v>
      </c>
    </row>
    <row r="206" s="12" customFormat="1" ht="22.8" customHeight="1">
      <c r="A206" s="12"/>
      <c r="B206" s="210"/>
      <c r="C206" s="211"/>
      <c r="D206" s="212" t="s">
        <v>76</v>
      </c>
      <c r="E206" s="224" t="s">
        <v>275</v>
      </c>
      <c r="F206" s="224" t="s">
        <v>276</v>
      </c>
      <c r="G206" s="211"/>
      <c r="H206" s="211"/>
      <c r="I206" s="214"/>
      <c r="J206" s="225">
        <f>BK206</f>
        <v>0</v>
      </c>
      <c r="K206" s="211"/>
      <c r="L206" s="216"/>
      <c r="M206" s="217"/>
      <c r="N206" s="218"/>
      <c r="O206" s="218"/>
      <c r="P206" s="219">
        <f>SUM(P207:P225)</f>
        <v>0</v>
      </c>
      <c r="Q206" s="218"/>
      <c r="R206" s="219">
        <f>SUM(R207:R225)</f>
        <v>0.79843240000000015</v>
      </c>
      <c r="S206" s="218"/>
      <c r="T206" s="220">
        <f>SUM(T207:T225)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1" t="s">
        <v>85</v>
      </c>
      <c r="AT206" s="222" t="s">
        <v>76</v>
      </c>
      <c r="AU206" s="222" t="s">
        <v>8</v>
      </c>
      <c r="AY206" s="221" t="s">
        <v>156</v>
      </c>
      <c r="BK206" s="223">
        <f>SUM(BK207:BK225)</f>
        <v>0</v>
      </c>
    </row>
    <row r="207" s="2" customFormat="1" ht="24.15" customHeight="1">
      <c r="A207" s="37"/>
      <c r="B207" s="38"/>
      <c r="C207" s="226" t="s">
        <v>528</v>
      </c>
      <c r="D207" s="226" t="s">
        <v>158</v>
      </c>
      <c r="E207" s="227" t="s">
        <v>498</v>
      </c>
      <c r="F207" s="228" t="s">
        <v>499</v>
      </c>
      <c r="G207" s="229" t="s">
        <v>161</v>
      </c>
      <c r="H207" s="230">
        <v>33.539999999999999</v>
      </c>
      <c r="I207" s="231"/>
      <c r="J207" s="232">
        <f>ROUND(I207*H207,0)</f>
        <v>0</v>
      </c>
      <c r="K207" s="233"/>
      <c r="L207" s="43"/>
      <c r="M207" s="234" t="s">
        <v>1</v>
      </c>
      <c r="N207" s="235" t="s">
        <v>42</v>
      </c>
      <c r="O207" s="90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238</v>
      </c>
      <c r="AT207" s="238" t="s">
        <v>158</v>
      </c>
      <c r="AU207" s="238" t="s">
        <v>85</v>
      </c>
      <c r="AY207" s="16" t="s">
        <v>156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</v>
      </c>
      <c r="BK207" s="239">
        <f>ROUND(I207*H207,0)</f>
        <v>0</v>
      </c>
      <c r="BL207" s="16" t="s">
        <v>238</v>
      </c>
      <c r="BM207" s="238" t="s">
        <v>978</v>
      </c>
    </row>
    <row r="208" s="13" customFormat="1">
      <c r="A208" s="13"/>
      <c r="B208" s="240"/>
      <c r="C208" s="241"/>
      <c r="D208" s="242" t="s">
        <v>167</v>
      </c>
      <c r="E208" s="243" t="s">
        <v>1</v>
      </c>
      <c r="F208" s="244" t="s">
        <v>979</v>
      </c>
      <c r="G208" s="241"/>
      <c r="H208" s="245">
        <v>33.539999999999999</v>
      </c>
      <c r="I208" s="246"/>
      <c r="J208" s="241"/>
      <c r="K208" s="241"/>
      <c r="L208" s="247"/>
      <c r="M208" s="248"/>
      <c r="N208" s="249"/>
      <c r="O208" s="249"/>
      <c r="P208" s="249"/>
      <c r="Q208" s="249"/>
      <c r="R208" s="249"/>
      <c r="S208" s="249"/>
      <c r="T208" s="25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167</v>
      </c>
      <c r="AU208" s="251" t="s">
        <v>85</v>
      </c>
      <c r="AV208" s="13" t="s">
        <v>85</v>
      </c>
      <c r="AW208" s="13" t="s">
        <v>32</v>
      </c>
      <c r="AX208" s="13" t="s">
        <v>77</v>
      </c>
      <c r="AY208" s="251" t="s">
        <v>156</v>
      </c>
    </row>
    <row r="209" s="2" customFormat="1" ht="24.15" customHeight="1">
      <c r="A209" s="37"/>
      <c r="B209" s="38"/>
      <c r="C209" s="226" t="s">
        <v>532</v>
      </c>
      <c r="D209" s="226" t="s">
        <v>158</v>
      </c>
      <c r="E209" s="227" t="s">
        <v>502</v>
      </c>
      <c r="F209" s="228" t="s">
        <v>503</v>
      </c>
      <c r="G209" s="229" t="s">
        <v>161</v>
      </c>
      <c r="H209" s="230">
        <v>10.890000000000001</v>
      </c>
      <c r="I209" s="231"/>
      <c r="J209" s="232">
        <f>ROUND(I209*H209,0)</f>
        <v>0</v>
      </c>
      <c r="K209" s="233"/>
      <c r="L209" s="43"/>
      <c r="M209" s="234" t="s">
        <v>1</v>
      </c>
      <c r="N209" s="235" t="s">
        <v>42</v>
      </c>
      <c r="O209" s="90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238</v>
      </c>
      <c r="AT209" s="238" t="s">
        <v>158</v>
      </c>
      <c r="AU209" s="238" t="s">
        <v>85</v>
      </c>
      <c r="AY209" s="16" t="s">
        <v>156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</v>
      </c>
      <c r="BK209" s="239">
        <f>ROUND(I209*H209,0)</f>
        <v>0</v>
      </c>
      <c r="BL209" s="16" t="s">
        <v>238</v>
      </c>
      <c r="BM209" s="238" t="s">
        <v>980</v>
      </c>
    </row>
    <row r="210" s="13" customFormat="1">
      <c r="A210" s="13"/>
      <c r="B210" s="240"/>
      <c r="C210" s="241"/>
      <c r="D210" s="242" t="s">
        <v>167</v>
      </c>
      <c r="E210" s="243" t="s">
        <v>1</v>
      </c>
      <c r="F210" s="244" t="s">
        <v>981</v>
      </c>
      <c r="G210" s="241"/>
      <c r="H210" s="245">
        <v>10.890000000000001</v>
      </c>
      <c r="I210" s="246"/>
      <c r="J210" s="241"/>
      <c r="K210" s="241"/>
      <c r="L210" s="247"/>
      <c r="M210" s="248"/>
      <c r="N210" s="249"/>
      <c r="O210" s="249"/>
      <c r="P210" s="249"/>
      <c r="Q210" s="249"/>
      <c r="R210" s="249"/>
      <c r="S210" s="249"/>
      <c r="T210" s="25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1" t="s">
        <v>167</v>
      </c>
      <c r="AU210" s="251" t="s">
        <v>85</v>
      </c>
      <c r="AV210" s="13" t="s">
        <v>85</v>
      </c>
      <c r="AW210" s="13" t="s">
        <v>32</v>
      </c>
      <c r="AX210" s="13" t="s">
        <v>77</v>
      </c>
      <c r="AY210" s="251" t="s">
        <v>156</v>
      </c>
    </row>
    <row r="211" s="2" customFormat="1" ht="16.5" customHeight="1">
      <c r="A211" s="37"/>
      <c r="B211" s="38"/>
      <c r="C211" s="255" t="s">
        <v>537</v>
      </c>
      <c r="D211" s="255" t="s">
        <v>356</v>
      </c>
      <c r="E211" s="256" t="s">
        <v>507</v>
      </c>
      <c r="F211" s="257" t="s">
        <v>508</v>
      </c>
      <c r="G211" s="258" t="s">
        <v>197</v>
      </c>
      <c r="H211" s="259">
        <v>0.014999999999999999</v>
      </c>
      <c r="I211" s="260"/>
      <c r="J211" s="261">
        <f>ROUND(I211*H211,0)</f>
        <v>0</v>
      </c>
      <c r="K211" s="262"/>
      <c r="L211" s="263"/>
      <c r="M211" s="264" t="s">
        <v>1</v>
      </c>
      <c r="N211" s="265" t="s">
        <v>42</v>
      </c>
      <c r="O211" s="90"/>
      <c r="P211" s="236">
        <f>O211*H211</f>
        <v>0</v>
      </c>
      <c r="Q211" s="236">
        <v>1</v>
      </c>
      <c r="R211" s="236">
        <f>Q211*H211</f>
        <v>0.014999999999999999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509</v>
      </c>
      <c r="AT211" s="238" t="s">
        <v>356</v>
      </c>
      <c r="AU211" s="238" t="s">
        <v>85</v>
      </c>
      <c r="AY211" s="16" t="s">
        <v>156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</v>
      </c>
      <c r="BK211" s="239">
        <f>ROUND(I211*H211,0)</f>
        <v>0</v>
      </c>
      <c r="BL211" s="16" t="s">
        <v>238</v>
      </c>
      <c r="BM211" s="238" t="s">
        <v>982</v>
      </c>
    </row>
    <row r="212" s="13" customFormat="1">
      <c r="A212" s="13"/>
      <c r="B212" s="240"/>
      <c r="C212" s="241"/>
      <c r="D212" s="242" t="s">
        <v>167</v>
      </c>
      <c r="E212" s="243" t="s">
        <v>1</v>
      </c>
      <c r="F212" s="244" t="s">
        <v>983</v>
      </c>
      <c r="G212" s="241"/>
      <c r="H212" s="245">
        <v>44.43</v>
      </c>
      <c r="I212" s="246"/>
      <c r="J212" s="241"/>
      <c r="K212" s="241"/>
      <c r="L212" s="247"/>
      <c r="M212" s="248"/>
      <c r="N212" s="249"/>
      <c r="O212" s="249"/>
      <c r="P212" s="249"/>
      <c r="Q212" s="249"/>
      <c r="R212" s="249"/>
      <c r="S212" s="249"/>
      <c r="T212" s="25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1" t="s">
        <v>167</v>
      </c>
      <c r="AU212" s="251" t="s">
        <v>85</v>
      </c>
      <c r="AV212" s="13" t="s">
        <v>85</v>
      </c>
      <c r="AW212" s="13" t="s">
        <v>32</v>
      </c>
      <c r="AX212" s="13" t="s">
        <v>8</v>
      </c>
      <c r="AY212" s="251" t="s">
        <v>156</v>
      </c>
    </row>
    <row r="213" s="13" customFormat="1">
      <c r="A213" s="13"/>
      <c r="B213" s="240"/>
      <c r="C213" s="241"/>
      <c r="D213" s="242" t="s">
        <v>167</v>
      </c>
      <c r="E213" s="241"/>
      <c r="F213" s="244" t="s">
        <v>984</v>
      </c>
      <c r="G213" s="241"/>
      <c r="H213" s="245">
        <v>0.014999999999999999</v>
      </c>
      <c r="I213" s="246"/>
      <c r="J213" s="241"/>
      <c r="K213" s="241"/>
      <c r="L213" s="247"/>
      <c r="M213" s="248"/>
      <c r="N213" s="249"/>
      <c r="O213" s="249"/>
      <c r="P213" s="249"/>
      <c r="Q213" s="249"/>
      <c r="R213" s="249"/>
      <c r="S213" s="249"/>
      <c r="T213" s="25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1" t="s">
        <v>167</v>
      </c>
      <c r="AU213" s="251" t="s">
        <v>85</v>
      </c>
      <c r="AV213" s="13" t="s">
        <v>85</v>
      </c>
      <c r="AW213" s="13" t="s">
        <v>4</v>
      </c>
      <c r="AX213" s="13" t="s">
        <v>8</v>
      </c>
      <c r="AY213" s="251" t="s">
        <v>156</v>
      </c>
    </row>
    <row r="214" s="2" customFormat="1" ht="24.15" customHeight="1">
      <c r="A214" s="37"/>
      <c r="B214" s="38"/>
      <c r="C214" s="226" t="s">
        <v>542</v>
      </c>
      <c r="D214" s="226" t="s">
        <v>158</v>
      </c>
      <c r="E214" s="227" t="s">
        <v>529</v>
      </c>
      <c r="F214" s="228" t="s">
        <v>530</v>
      </c>
      <c r="G214" s="229" t="s">
        <v>161</v>
      </c>
      <c r="H214" s="230">
        <v>67.079999999999998</v>
      </c>
      <c r="I214" s="231"/>
      <c r="J214" s="232">
        <f>ROUND(I214*H214,0)</f>
        <v>0</v>
      </c>
      <c r="K214" s="233"/>
      <c r="L214" s="43"/>
      <c r="M214" s="234" t="s">
        <v>1</v>
      </c>
      <c r="N214" s="235" t="s">
        <v>42</v>
      </c>
      <c r="O214" s="90"/>
      <c r="P214" s="236">
        <f>O214*H214</f>
        <v>0</v>
      </c>
      <c r="Q214" s="236">
        <v>0.00040000000000000002</v>
      </c>
      <c r="R214" s="236">
        <f>Q214*H214</f>
        <v>0.026832000000000002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238</v>
      </c>
      <c r="AT214" s="238" t="s">
        <v>158</v>
      </c>
      <c r="AU214" s="238" t="s">
        <v>85</v>
      </c>
      <c r="AY214" s="16" t="s">
        <v>156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</v>
      </c>
      <c r="BK214" s="239">
        <f>ROUND(I214*H214,0)</f>
        <v>0</v>
      </c>
      <c r="BL214" s="16" t="s">
        <v>238</v>
      </c>
      <c r="BM214" s="238" t="s">
        <v>985</v>
      </c>
    </row>
    <row r="215" s="13" customFormat="1">
      <c r="A215" s="13"/>
      <c r="B215" s="240"/>
      <c r="C215" s="241"/>
      <c r="D215" s="242" t="s">
        <v>167</v>
      </c>
      <c r="E215" s="243" t="s">
        <v>1</v>
      </c>
      <c r="F215" s="244" t="s">
        <v>986</v>
      </c>
      <c r="G215" s="241"/>
      <c r="H215" s="245">
        <v>67.079999999999998</v>
      </c>
      <c r="I215" s="246"/>
      <c r="J215" s="241"/>
      <c r="K215" s="241"/>
      <c r="L215" s="247"/>
      <c r="M215" s="248"/>
      <c r="N215" s="249"/>
      <c r="O215" s="249"/>
      <c r="P215" s="249"/>
      <c r="Q215" s="249"/>
      <c r="R215" s="249"/>
      <c r="S215" s="249"/>
      <c r="T215" s="25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167</v>
      </c>
      <c r="AU215" s="251" t="s">
        <v>85</v>
      </c>
      <c r="AV215" s="13" t="s">
        <v>85</v>
      </c>
      <c r="AW215" s="13" t="s">
        <v>32</v>
      </c>
      <c r="AX215" s="13" t="s">
        <v>77</v>
      </c>
      <c r="AY215" s="251" t="s">
        <v>156</v>
      </c>
    </row>
    <row r="216" s="2" customFormat="1" ht="24.15" customHeight="1">
      <c r="A216" s="37"/>
      <c r="B216" s="38"/>
      <c r="C216" s="226" t="s">
        <v>379</v>
      </c>
      <c r="D216" s="226" t="s">
        <v>158</v>
      </c>
      <c r="E216" s="227" t="s">
        <v>533</v>
      </c>
      <c r="F216" s="228" t="s">
        <v>534</v>
      </c>
      <c r="G216" s="229" t="s">
        <v>161</v>
      </c>
      <c r="H216" s="230">
        <v>21.780000000000001</v>
      </c>
      <c r="I216" s="231"/>
      <c r="J216" s="232">
        <f>ROUND(I216*H216,0)</f>
        <v>0</v>
      </c>
      <c r="K216" s="233"/>
      <c r="L216" s="43"/>
      <c r="M216" s="234" t="s">
        <v>1</v>
      </c>
      <c r="N216" s="235" t="s">
        <v>42</v>
      </c>
      <c r="O216" s="90"/>
      <c r="P216" s="236">
        <f>O216*H216</f>
        <v>0</v>
      </c>
      <c r="Q216" s="236">
        <v>0.00040000000000000002</v>
      </c>
      <c r="R216" s="236">
        <f>Q216*H216</f>
        <v>0.008712000000000001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238</v>
      </c>
      <c r="AT216" s="238" t="s">
        <v>158</v>
      </c>
      <c r="AU216" s="238" t="s">
        <v>85</v>
      </c>
      <c r="AY216" s="16" t="s">
        <v>156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</v>
      </c>
      <c r="BK216" s="239">
        <f>ROUND(I216*H216,0)</f>
        <v>0</v>
      </c>
      <c r="BL216" s="16" t="s">
        <v>238</v>
      </c>
      <c r="BM216" s="238" t="s">
        <v>987</v>
      </c>
    </row>
    <row r="217" s="13" customFormat="1">
      <c r="A217" s="13"/>
      <c r="B217" s="240"/>
      <c r="C217" s="241"/>
      <c r="D217" s="242" t="s">
        <v>167</v>
      </c>
      <c r="E217" s="243" t="s">
        <v>1</v>
      </c>
      <c r="F217" s="244" t="s">
        <v>988</v>
      </c>
      <c r="G217" s="241"/>
      <c r="H217" s="245">
        <v>21.780000000000001</v>
      </c>
      <c r="I217" s="246"/>
      <c r="J217" s="241"/>
      <c r="K217" s="241"/>
      <c r="L217" s="247"/>
      <c r="M217" s="248"/>
      <c r="N217" s="249"/>
      <c r="O217" s="249"/>
      <c r="P217" s="249"/>
      <c r="Q217" s="249"/>
      <c r="R217" s="249"/>
      <c r="S217" s="249"/>
      <c r="T217" s="25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1" t="s">
        <v>167</v>
      </c>
      <c r="AU217" s="251" t="s">
        <v>85</v>
      </c>
      <c r="AV217" s="13" t="s">
        <v>85</v>
      </c>
      <c r="AW217" s="13" t="s">
        <v>32</v>
      </c>
      <c r="AX217" s="13" t="s">
        <v>77</v>
      </c>
      <c r="AY217" s="251" t="s">
        <v>156</v>
      </c>
    </row>
    <row r="218" s="2" customFormat="1" ht="49.05" customHeight="1">
      <c r="A218" s="37"/>
      <c r="B218" s="38"/>
      <c r="C218" s="255" t="s">
        <v>551</v>
      </c>
      <c r="D218" s="255" t="s">
        <v>356</v>
      </c>
      <c r="E218" s="256" t="s">
        <v>538</v>
      </c>
      <c r="F218" s="257" t="s">
        <v>539</v>
      </c>
      <c r="G218" s="258" t="s">
        <v>161</v>
      </c>
      <c r="H218" s="259">
        <v>108.49800000000001</v>
      </c>
      <c r="I218" s="260"/>
      <c r="J218" s="261">
        <f>ROUND(I218*H218,0)</f>
        <v>0</v>
      </c>
      <c r="K218" s="262"/>
      <c r="L218" s="263"/>
      <c r="M218" s="264" t="s">
        <v>1</v>
      </c>
      <c r="N218" s="265" t="s">
        <v>42</v>
      </c>
      <c r="O218" s="90"/>
      <c r="P218" s="236">
        <f>O218*H218</f>
        <v>0</v>
      </c>
      <c r="Q218" s="236">
        <v>0.0054000000000000003</v>
      </c>
      <c r="R218" s="236">
        <f>Q218*H218</f>
        <v>0.58588920000000011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509</v>
      </c>
      <c r="AT218" s="238" t="s">
        <v>356</v>
      </c>
      <c r="AU218" s="238" t="s">
        <v>85</v>
      </c>
      <c r="AY218" s="16" t="s">
        <v>156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8</v>
      </c>
      <c r="BK218" s="239">
        <f>ROUND(I218*H218,0)</f>
        <v>0</v>
      </c>
      <c r="BL218" s="16" t="s">
        <v>238</v>
      </c>
      <c r="BM218" s="238" t="s">
        <v>989</v>
      </c>
    </row>
    <row r="219" s="13" customFormat="1">
      <c r="A219" s="13"/>
      <c r="B219" s="240"/>
      <c r="C219" s="241"/>
      <c r="D219" s="242" t="s">
        <v>167</v>
      </c>
      <c r="E219" s="243" t="s">
        <v>1</v>
      </c>
      <c r="F219" s="244" t="s">
        <v>990</v>
      </c>
      <c r="G219" s="241"/>
      <c r="H219" s="245">
        <v>88.859999999999999</v>
      </c>
      <c r="I219" s="246"/>
      <c r="J219" s="241"/>
      <c r="K219" s="241"/>
      <c r="L219" s="247"/>
      <c r="M219" s="248"/>
      <c r="N219" s="249"/>
      <c r="O219" s="249"/>
      <c r="P219" s="249"/>
      <c r="Q219" s="249"/>
      <c r="R219" s="249"/>
      <c r="S219" s="249"/>
      <c r="T219" s="25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1" t="s">
        <v>167</v>
      </c>
      <c r="AU219" s="251" t="s">
        <v>85</v>
      </c>
      <c r="AV219" s="13" t="s">
        <v>85</v>
      </c>
      <c r="AW219" s="13" t="s">
        <v>32</v>
      </c>
      <c r="AX219" s="13" t="s">
        <v>8</v>
      </c>
      <c r="AY219" s="251" t="s">
        <v>156</v>
      </c>
    </row>
    <row r="220" s="13" customFormat="1">
      <c r="A220" s="13"/>
      <c r="B220" s="240"/>
      <c r="C220" s="241"/>
      <c r="D220" s="242" t="s">
        <v>167</v>
      </c>
      <c r="E220" s="241"/>
      <c r="F220" s="244" t="s">
        <v>991</v>
      </c>
      <c r="G220" s="241"/>
      <c r="H220" s="245">
        <v>108.49800000000001</v>
      </c>
      <c r="I220" s="246"/>
      <c r="J220" s="241"/>
      <c r="K220" s="241"/>
      <c r="L220" s="247"/>
      <c r="M220" s="248"/>
      <c r="N220" s="249"/>
      <c r="O220" s="249"/>
      <c r="P220" s="249"/>
      <c r="Q220" s="249"/>
      <c r="R220" s="249"/>
      <c r="S220" s="249"/>
      <c r="T220" s="25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167</v>
      </c>
      <c r="AU220" s="251" t="s">
        <v>85</v>
      </c>
      <c r="AV220" s="13" t="s">
        <v>85</v>
      </c>
      <c r="AW220" s="13" t="s">
        <v>4</v>
      </c>
      <c r="AX220" s="13" t="s">
        <v>8</v>
      </c>
      <c r="AY220" s="251" t="s">
        <v>156</v>
      </c>
    </row>
    <row r="221" s="2" customFormat="1" ht="37.8" customHeight="1">
      <c r="A221" s="37"/>
      <c r="B221" s="38"/>
      <c r="C221" s="226" t="s">
        <v>556</v>
      </c>
      <c r="D221" s="226" t="s">
        <v>158</v>
      </c>
      <c r="E221" s="227" t="s">
        <v>992</v>
      </c>
      <c r="F221" s="228" t="s">
        <v>993</v>
      </c>
      <c r="G221" s="229" t="s">
        <v>161</v>
      </c>
      <c r="H221" s="230">
        <v>31.199999999999999</v>
      </c>
      <c r="I221" s="231"/>
      <c r="J221" s="232">
        <f>ROUND(I221*H221,0)</f>
        <v>0</v>
      </c>
      <c r="K221" s="233"/>
      <c r="L221" s="43"/>
      <c r="M221" s="234" t="s">
        <v>1</v>
      </c>
      <c r="N221" s="235" t="s">
        <v>42</v>
      </c>
      <c r="O221" s="90"/>
      <c r="P221" s="236">
        <f>O221*H221</f>
        <v>0</v>
      </c>
      <c r="Q221" s="236">
        <v>0.0045100000000000001</v>
      </c>
      <c r="R221" s="236">
        <f>Q221*H221</f>
        <v>0.140712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238</v>
      </c>
      <c r="AT221" s="238" t="s">
        <v>158</v>
      </c>
      <c r="AU221" s="238" t="s">
        <v>85</v>
      </c>
      <c r="AY221" s="16" t="s">
        <v>156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8</v>
      </c>
      <c r="BK221" s="239">
        <f>ROUND(I221*H221,0)</f>
        <v>0</v>
      </c>
      <c r="BL221" s="16" t="s">
        <v>238</v>
      </c>
      <c r="BM221" s="238" t="s">
        <v>994</v>
      </c>
    </row>
    <row r="222" s="13" customFormat="1">
      <c r="A222" s="13"/>
      <c r="B222" s="240"/>
      <c r="C222" s="241"/>
      <c r="D222" s="242" t="s">
        <v>167</v>
      </c>
      <c r="E222" s="243" t="s">
        <v>1</v>
      </c>
      <c r="F222" s="244" t="s">
        <v>995</v>
      </c>
      <c r="G222" s="241"/>
      <c r="H222" s="245">
        <v>31.199999999999999</v>
      </c>
      <c r="I222" s="246"/>
      <c r="J222" s="241"/>
      <c r="K222" s="241"/>
      <c r="L222" s="247"/>
      <c r="M222" s="248"/>
      <c r="N222" s="249"/>
      <c r="O222" s="249"/>
      <c r="P222" s="249"/>
      <c r="Q222" s="249"/>
      <c r="R222" s="249"/>
      <c r="S222" s="249"/>
      <c r="T222" s="25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1" t="s">
        <v>167</v>
      </c>
      <c r="AU222" s="251" t="s">
        <v>85</v>
      </c>
      <c r="AV222" s="13" t="s">
        <v>85</v>
      </c>
      <c r="AW222" s="13" t="s">
        <v>32</v>
      </c>
      <c r="AX222" s="13" t="s">
        <v>77</v>
      </c>
      <c r="AY222" s="251" t="s">
        <v>156</v>
      </c>
    </row>
    <row r="223" s="2" customFormat="1" ht="37.8" customHeight="1">
      <c r="A223" s="37"/>
      <c r="B223" s="38"/>
      <c r="C223" s="226" t="s">
        <v>560</v>
      </c>
      <c r="D223" s="226" t="s">
        <v>158</v>
      </c>
      <c r="E223" s="227" t="s">
        <v>996</v>
      </c>
      <c r="F223" s="228" t="s">
        <v>997</v>
      </c>
      <c r="G223" s="229" t="s">
        <v>161</v>
      </c>
      <c r="H223" s="230">
        <v>4.7199999999999998</v>
      </c>
      <c r="I223" s="231"/>
      <c r="J223" s="232">
        <f>ROUND(I223*H223,0)</f>
        <v>0</v>
      </c>
      <c r="K223" s="233"/>
      <c r="L223" s="43"/>
      <c r="M223" s="234" t="s">
        <v>1</v>
      </c>
      <c r="N223" s="235" t="s">
        <v>42</v>
      </c>
      <c r="O223" s="90"/>
      <c r="P223" s="236">
        <f>O223*H223</f>
        <v>0</v>
      </c>
      <c r="Q223" s="236">
        <v>0.0045100000000000001</v>
      </c>
      <c r="R223" s="236">
        <f>Q223*H223</f>
        <v>0.021287199999999999</v>
      </c>
      <c r="S223" s="236">
        <v>0</v>
      </c>
      <c r="T223" s="23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8" t="s">
        <v>238</v>
      </c>
      <c r="AT223" s="238" t="s">
        <v>158</v>
      </c>
      <c r="AU223" s="238" t="s">
        <v>85</v>
      </c>
      <c r="AY223" s="16" t="s">
        <v>156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6" t="s">
        <v>8</v>
      </c>
      <c r="BK223" s="239">
        <f>ROUND(I223*H223,0)</f>
        <v>0</v>
      </c>
      <c r="BL223" s="16" t="s">
        <v>238</v>
      </c>
      <c r="BM223" s="238" t="s">
        <v>998</v>
      </c>
    </row>
    <row r="224" s="13" customFormat="1">
      <c r="A224" s="13"/>
      <c r="B224" s="240"/>
      <c r="C224" s="241"/>
      <c r="D224" s="242" t="s">
        <v>167</v>
      </c>
      <c r="E224" s="243" t="s">
        <v>1</v>
      </c>
      <c r="F224" s="244" t="s">
        <v>999</v>
      </c>
      <c r="G224" s="241"/>
      <c r="H224" s="245">
        <v>4.7199999999999998</v>
      </c>
      <c r="I224" s="246"/>
      <c r="J224" s="241"/>
      <c r="K224" s="241"/>
      <c r="L224" s="247"/>
      <c r="M224" s="248"/>
      <c r="N224" s="249"/>
      <c r="O224" s="249"/>
      <c r="P224" s="249"/>
      <c r="Q224" s="249"/>
      <c r="R224" s="249"/>
      <c r="S224" s="249"/>
      <c r="T224" s="25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1" t="s">
        <v>167</v>
      </c>
      <c r="AU224" s="251" t="s">
        <v>85</v>
      </c>
      <c r="AV224" s="13" t="s">
        <v>85</v>
      </c>
      <c r="AW224" s="13" t="s">
        <v>32</v>
      </c>
      <c r="AX224" s="13" t="s">
        <v>77</v>
      </c>
      <c r="AY224" s="251" t="s">
        <v>156</v>
      </c>
    </row>
    <row r="225" s="2" customFormat="1" ht="24.15" customHeight="1">
      <c r="A225" s="37"/>
      <c r="B225" s="38"/>
      <c r="C225" s="226" t="s">
        <v>566</v>
      </c>
      <c r="D225" s="226" t="s">
        <v>158</v>
      </c>
      <c r="E225" s="227" t="s">
        <v>1000</v>
      </c>
      <c r="F225" s="228" t="s">
        <v>1001</v>
      </c>
      <c r="G225" s="229" t="s">
        <v>197</v>
      </c>
      <c r="H225" s="230">
        <v>0.79800000000000004</v>
      </c>
      <c r="I225" s="231"/>
      <c r="J225" s="232">
        <f>ROUND(I225*H225,0)</f>
        <v>0</v>
      </c>
      <c r="K225" s="233"/>
      <c r="L225" s="43"/>
      <c r="M225" s="234" t="s">
        <v>1</v>
      </c>
      <c r="N225" s="235" t="s">
        <v>42</v>
      </c>
      <c r="O225" s="90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238</v>
      </c>
      <c r="AT225" s="238" t="s">
        <v>158</v>
      </c>
      <c r="AU225" s="238" t="s">
        <v>85</v>
      </c>
      <c r="AY225" s="16" t="s">
        <v>156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</v>
      </c>
      <c r="BK225" s="239">
        <f>ROUND(I225*H225,0)</f>
        <v>0</v>
      </c>
      <c r="BL225" s="16" t="s">
        <v>238</v>
      </c>
      <c r="BM225" s="238" t="s">
        <v>1002</v>
      </c>
    </row>
    <row r="226" s="12" customFormat="1" ht="22.8" customHeight="1">
      <c r="A226" s="12"/>
      <c r="B226" s="210"/>
      <c r="C226" s="211"/>
      <c r="D226" s="212" t="s">
        <v>76</v>
      </c>
      <c r="E226" s="224" t="s">
        <v>1003</v>
      </c>
      <c r="F226" s="224" t="s">
        <v>1004</v>
      </c>
      <c r="G226" s="211"/>
      <c r="H226" s="211"/>
      <c r="I226" s="214"/>
      <c r="J226" s="225">
        <f>BK226</f>
        <v>0</v>
      </c>
      <c r="K226" s="211"/>
      <c r="L226" s="216"/>
      <c r="M226" s="217"/>
      <c r="N226" s="218"/>
      <c r="O226" s="218"/>
      <c r="P226" s="219">
        <f>SUM(P227:P228)</f>
        <v>0</v>
      </c>
      <c r="Q226" s="218"/>
      <c r="R226" s="219">
        <f>SUM(R227:R228)</f>
        <v>0.01857</v>
      </c>
      <c r="S226" s="218"/>
      <c r="T226" s="220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1" t="s">
        <v>85</v>
      </c>
      <c r="AT226" s="222" t="s">
        <v>76</v>
      </c>
      <c r="AU226" s="222" t="s">
        <v>8</v>
      </c>
      <c r="AY226" s="221" t="s">
        <v>156</v>
      </c>
      <c r="BK226" s="223">
        <f>SUM(BK227:BK228)</f>
        <v>0</v>
      </c>
    </row>
    <row r="227" s="2" customFormat="1" ht="16.5" customHeight="1">
      <c r="A227" s="37"/>
      <c r="B227" s="38"/>
      <c r="C227" s="226" t="s">
        <v>570</v>
      </c>
      <c r="D227" s="226" t="s">
        <v>158</v>
      </c>
      <c r="E227" s="227" t="s">
        <v>1005</v>
      </c>
      <c r="F227" s="228" t="s">
        <v>1006</v>
      </c>
      <c r="G227" s="229" t="s">
        <v>372</v>
      </c>
      <c r="H227" s="230">
        <v>1</v>
      </c>
      <c r="I227" s="231"/>
      <c r="J227" s="232">
        <f>ROUND(I227*H227,0)</f>
        <v>0</v>
      </c>
      <c r="K227" s="233"/>
      <c r="L227" s="43"/>
      <c r="M227" s="234" t="s">
        <v>1</v>
      </c>
      <c r="N227" s="235" t="s">
        <v>42</v>
      </c>
      <c r="O227" s="90"/>
      <c r="P227" s="236">
        <f>O227*H227</f>
        <v>0</v>
      </c>
      <c r="Q227" s="236">
        <v>0.00056999999999999998</v>
      </c>
      <c r="R227" s="236">
        <f>Q227*H227</f>
        <v>0.00056999999999999998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238</v>
      </c>
      <c r="AT227" s="238" t="s">
        <v>158</v>
      </c>
      <c r="AU227" s="238" t="s">
        <v>85</v>
      </c>
      <c r="AY227" s="16" t="s">
        <v>156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</v>
      </c>
      <c r="BK227" s="239">
        <f>ROUND(I227*H227,0)</f>
        <v>0</v>
      </c>
      <c r="BL227" s="16" t="s">
        <v>238</v>
      </c>
      <c r="BM227" s="238" t="s">
        <v>1007</v>
      </c>
    </row>
    <row r="228" s="2" customFormat="1" ht="21.75" customHeight="1">
      <c r="A228" s="37"/>
      <c r="B228" s="38"/>
      <c r="C228" s="255" t="s">
        <v>574</v>
      </c>
      <c r="D228" s="255" t="s">
        <v>356</v>
      </c>
      <c r="E228" s="256" t="s">
        <v>1008</v>
      </c>
      <c r="F228" s="257" t="s">
        <v>1009</v>
      </c>
      <c r="G228" s="258" t="s">
        <v>372</v>
      </c>
      <c r="H228" s="259">
        <v>1</v>
      </c>
      <c r="I228" s="260"/>
      <c r="J228" s="261">
        <f>ROUND(I228*H228,0)</f>
        <v>0</v>
      </c>
      <c r="K228" s="262"/>
      <c r="L228" s="263"/>
      <c r="M228" s="264" t="s">
        <v>1</v>
      </c>
      <c r="N228" s="265" t="s">
        <v>42</v>
      </c>
      <c r="O228" s="90"/>
      <c r="P228" s="236">
        <f>O228*H228</f>
        <v>0</v>
      </c>
      <c r="Q228" s="236">
        <v>0.017999999999999999</v>
      </c>
      <c r="R228" s="236">
        <f>Q228*H228</f>
        <v>0.017999999999999999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509</v>
      </c>
      <c r="AT228" s="238" t="s">
        <v>356</v>
      </c>
      <c r="AU228" s="238" t="s">
        <v>85</v>
      </c>
      <c r="AY228" s="16" t="s">
        <v>156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</v>
      </c>
      <c r="BK228" s="239">
        <f>ROUND(I228*H228,0)</f>
        <v>0</v>
      </c>
      <c r="BL228" s="16" t="s">
        <v>238</v>
      </c>
      <c r="BM228" s="238" t="s">
        <v>1010</v>
      </c>
    </row>
    <row r="229" s="12" customFormat="1" ht="22.8" customHeight="1">
      <c r="A229" s="12"/>
      <c r="B229" s="210"/>
      <c r="C229" s="211"/>
      <c r="D229" s="212" t="s">
        <v>76</v>
      </c>
      <c r="E229" s="224" t="s">
        <v>281</v>
      </c>
      <c r="F229" s="224" t="s">
        <v>282</v>
      </c>
      <c r="G229" s="211"/>
      <c r="H229" s="211"/>
      <c r="I229" s="214"/>
      <c r="J229" s="225">
        <f>BK229</f>
        <v>0</v>
      </c>
      <c r="K229" s="211"/>
      <c r="L229" s="216"/>
      <c r="M229" s="217"/>
      <c r="N229" s="218"/>
      <c r="O229" s="218"/>
      <c r="P229" s="219">
        <f>SUM(P230:P233)</f>
        <v>0</v>
      </c>
      <c r="Q229" s="218"/>
      <c r="R229" s="219">
        <f>SUM(R230:R233)</f>
        <v>0.10098000000000001</v>
      </c>
      <c r="S229" s="218"/>
      <c r="T229" s="220">
        <f>SUM(T230:T233)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1" t="s">
        <v>85</v>
      </c>
      <c r="AT229" s="222" t="s">
        <v>76</v>
      </c>
      <c r="AU229" s="222" t="s">
        <v>8</v>
      </c>
      <c r="AY229" s="221" t="s">
        <v>156</v>
      </c>
      <c r="BK229" s="223">
        <f>SUM(BK230:BK233)</f>
        <v>0</v>
      </c>
    </row>
    <row r="230" s="2" customFormat="1" ht="24.15" customHeight="1">
      <c r="A230" s="37"/>
      <c r="B230" s="38"/>
      <c r="C230" s="226" t="s">
        <v>579</v>
      </c>
      <c r="D230" s="226" t="s">
        <v>158</v>
      </c>
      <c r="E230" s="227" t="s">
        <v>1011</v>
      </c>
      <c r="F230" s="228" t="s">
        <v>1012</v>
      </c>
      <c r="G230" s="229" t="s">
        <v>286</v>
      </c>
      <c r="H230" s="230">
        <v>25.5</v>
      </c>
      <c r="I230" s="231"/>
      <c r="J230" s="232">
        <f>ROUND(I230*H230,0)</f>
        <v>0</v>
      </c>
      <c r="K230" s="233"/>
      <c r="L230" s="43"/>
      <c r="M230" s="234" t="s">
        <v>1</v>
      </c>
      <c r="N230" s="235" t="s">
        <v>42</v>
      </c>
      <c r="O230" s="90"/>
      <c r="P230" s="236">
        <f>O230*H230</f>
        <v>0</v>
      </c>
      <c r="Q230" s="236">
        <v>0.0015900000000000001</v>
      </c>
      <c r="R230" s="236">
        <f>Q230*H230</f>
        <v>0.040545000000000005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238</v>
      </c>
      <c r="AT230" s="238" t="s">
        <v>158</v>
      </c>
      <c r="AU230" s="238" t="s">
        <v>85</v>
      </c>
      <c r="AY230" s="16" t="s">
        <v>156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</v>
      </c>
      <c r="BK230" s="239">
        <f>ROUND(I230*H230,0)</f>
        <v>0</v>
      </c>
      <c r="BL230" s="16" t="s">
        <v>238</v>
      </c>
      <c r="BM230" s="238" t="s">
        <v>1013</v>
      </c>
    </row>
    <row r="231" s="2" customFormat="1" ht="33" customHeight="1">
      <c r="A231" s="37"/>
      <c r="B231" s="38"/>
      <c r="C231" s="226" t="s">
        <v>585</v>
      </c>
      <c r="D231" s="226" t="s">
        <v>158</v>
      </c>
      <c r="E231" s="227" t="s">
        <v>1014</v>
      </c>
      <c r="F231" s="228" t="s">
        <v>1015</v>
      </c>
      <c r="G231" s="229" t="s">
        <v>286</v>
      </c>
      <c r="H231" s="230">
        <v>25.5</v>
      </c>
      <c r="I231" s="231"/>
      <c r="J231" s="232">
        <f>ROUND(I231*H231,0)</f>
        <v>0</v>
      </c>
      <c r="K231" s="233"/>
      <c r="L231" s="43"/>
      <c r="M231" s="234" t="s">
        <v>1</v>
      </c>
      <c r="N231" s="235" t="s">
        <v>42</v>
      </c>
      <c r="O231" s="90"/>
      <c r="P231" s="236">
        <f>O231*H231</f>
        <v>0</v>
      </c>
      <c r="Q231" s="236">
        <v>0.0023700000000000001</v>
      </c>
      <c r="R231" s="236">
        <f>Q231*H231</f>
        <v>0.060435000000000003</v>
      </c>
      <c r="S231" s="236">
        <v>0</v>
      </c>
      <c r="T231" s="23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8" t="s">
        <v>238</v>
      </c>
      <c r="AT231" s="238" t="s">
        <v>158</v>
      </c>
      <c r="AU231" s="238" t="s">
        <v>85</v>
      </c>
      <c r="AY231" s="16" t="s">
        <v>156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6" t="s">
        <v>8</v>
      </c>
      <c r="BK231" s="239">
        <f>ROUND(I231*H231,0)</f>
        <v>0</v>
      </c>
      <c r="BL231" s="16" t="s">
        <v>238</v>
      </c>
      <c r="BM231" s="238" t="s">
        <v>1016</v>
      </c>
    </row>
    <row r="232" s="2" customFormat="1" ht="33" customHeight="1">
      <c r="A232" s="37"/>
      <c r="B232" s="38"/>
      <c r="C232" s="226" t="s">
        <v>590</v>
      </c>
      <c r="D232" s="226" t="s">
        <v>158</v>
      </c>
      <c r="E232" s="227" t="s">
        <v>1017</v>
      </c>
      <c r="F232" s="228" t="s">
        <v>1018</v>
      </c>
      <c r="G232" s="229" t="s">
        <v>372</v>
      </c>
      <c r="H232" s="230">
        <v>4</v>
      </c>
      <c r="I232" s="231"/>
      <c r="J232" s="232">
        <f>ROUND(I232*H232,0)</f>
        <v>0</v>
      </c>
      <c r="K232" s="233"/>
      <c r="L232" s="43"/>
      <c r="M232" s="234" t="s">
        <v>1</v>
      </c>
      <c r="N232" s="235" t="s">
        <v>42</v>
      </c>
      <c r="O232" s="90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238</v>
      </c>
      <c r="AT232" s="238" t="s">
        <v>158</v>
      </c>
      <c r="AU232" s="238" t="s">
        <v>85</v>
      </c>
      <c r="AY232" s="16" t="s">
        <v>156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</v>
      </c>
      <c r="BK232" s="239">
        <f>ROUND(I232*H232,0)</f>
        <v>0</v>
      </c>
      <c r="BL232" s="16" t="s">
        <v>238</v>
      </c>
      <c r="BM232" s="238" t="s">
        <v>1019</v>
      </c>
    </row>
    <row r="233" s="2" customFormat="1" ht="24.15" customHeight="1">
      <c r="A233" s="37"/>
      <c r="B233" s="38"/>
      <c r="C233" s="226" t="s">
        <v>598</v>
      </c>
      <c r="D233" s="226" t="s">
        <v>158</v>
      </c>
      <c r="E233" s="227" t="s">
        <v>1020</v>
      </c>
      <c r="F233" s="228" t="s">
        <v>1021</v>
      </c>
      <c r="G233" s="229" t="s">
        <v>197</v>
      </c>
      <c r="H233" s="230">
        <v>0.10100000000000001</v>
      </c>
      <c r="I233" s="231"/>
      <c r="J233" s="232">
        <f>ROUND(I233*H233,0)</f>
        <v>0</v>
      </c>
      <c r="K233" s="233"/>
      <c r="L233" s="43"/>
      <c r="M233" s="234" t="s">
        <v>1</v>
      </c>
      <c r="N233" s="235" t="s">
        <v>42</v>
      </c>
      <c r="O233" s="90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238</v>
      </c>
      <c r="AT233" s="238" t="s">
        <v>158</v>
      </c>
      <c r="AU233" s="238" t="s">
        <v>85</v>
      </c>
      <c r="AY233" s="16" t="s">
        <v>156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</v>
      </c>
      <c r="BK233" s="239">
        <f>ROUND(I233*H233,0)</f>
        <v>0</v>
      </c>
      <c r="BL233" s="16" t="s">
        <v>238</v>
      </c>
      <c r="BM233" s="238" t="s">
        <v>1022</v>
      </c>
    </row>
    <row r="234" s="12" customFormat="1" ht="22.8" customHeight="1">
      <c r="A234" s="12"/>
      <c r="B234" s="210"/>
      <c r="C234" s="211"/>
      <c r="D234" s="212" t="s">
        <v>76</v>
      </c>
      <c r="E234" s="224" t="s">
        <v>1023</v>
      </c>
      <c r="F234" s="224" t="s">
        <v>1024</v>
      </c>
      <c r="G234" s="211"/>
      <c r="H234" s="211"/>
      <c r="I234" s="214"/>
      <c r="J234" s="225">
        <f>BK234</f>
        <v>0</v>
      </c>
      <c r="K234" s="211"/>
      <c r="L234" s="216"/>
      <c r="M234" s="217"/>
      <c r="N234" s="218"/>
      <c r="O234" s="218"/>
      <c r="P234" s="219">
        <f>SUM(P235:P237)</f>
        <v>0</v>
      </c>
      <c r="Q234" s="218"/>
      <c r="R234" s="219">
        <f>SUM(R235:R237)</f>
        <v>0.0044450000000000002</v>
      </c>
      <c r="S234" s="218"/>
      <c r="T234" s="220">
        <f>SUM(T235:T237)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1" t="s">
        <v>85</v>
      </c>
      <c r="AT234" s="222" t="s">
        <v>76</v>
      </c>
      <c r="AU234" s="222" t="s">
        <v>8</v>
      </c>
      <c r="AY234" s="221" t="s">
        <v>156</v>
      </c>
      <c r="BK234" s="223">
        <f>SUM(BK235:BK237)</f>
        <v>0</v>
      </c>
    </row>
    <row r="235" s="2" customFormat="1" ht="24.15" customHeight="1">
      <c r="A235" s="37"/>
      <c r="B235" s="38"/>
      <c r="C235" s="226" t="s">
        <v>603</v>
      </c>
      <c r="D235" s="226" t="s">
        <v>158</v>
      </c>
      <c r="E235" s="227" t="s">
        <v>1025</v>
      </c>
      <c r="F235" s="228" t="s">
        <v>1026</v>
      </c>
      <c r="G235" s="229" t="s">
        <v>161</v>
      </c>
      <c r="H235" s="230">
        <v>8.8900000000000006</v>
      </c>
      <c r="I235" s="231"/>
      <c r="J235" s="232">
        <f>ROUND(I235*H235,0)</f>
        <v>0</v>
      </c>
      <c r="K235" s="233"/>
      <c r="L235" s="43"/>
      <c r="M235" s="234" t="s">
        <v>1</v>
      </c>
      <c r="N235" s="235" t="s">
        <v>42</v>
      </c>
      <c r="O235" s="90"/>
      <c r="P235" s="236">
        <f>O235*H235</f>
        <v>0</v>
      </c>
      <c r="Q235" s="236">
        <v>0.00013999999999999999</v>
      </c>
      <c r="R235" s="236">
        <f>Q235*H235</f>
        <v>0.0012446</v>
      </c>
      <c r="S235" s="236">
        <v>0</v>
      </c>
      <c r="T235" s="23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8" t="s">
        <v>238</v>
      </c>
      <c r="AT235" s="238" t="s">
        <v>158</v>
      </c>
      <c r="AU235" s="238" t="s">
        <v>85</v>
      </c>
      <c r="AY235" s="16" t="s">
        <v>156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6" t="s">
        <v>8</v>
      </c>
      <c r="BK235" s="239">
        <f>ROUND(I235*H235,0)</f>
        <v>0</v>
      </c>
      <c r="BL235" s="16" t="s">
        <v>238</v>
      </c>
      <c r="BM235" s="238" t="s">
        <v>1027</v>
      </c>
    </row>
    <row r="236" s="13" customFormat="1">
      <c r="A236" s="13"/>
      <c r="B236" s="240"/>
      <c r="C236" s="241"/>
      <c r="D236" s="242" t="s">
        <v>167</v>
      </c>
      <c r="E236" s="243" t="s">
        <v>1</v>
      </c>
      <c r="F236" s="244" t="s">
        <v>933</v>
      </c>
      <c r="G236" s="241"/>
      <c r="H236" s="245">
        <v>8.8900000000000006</v>
      </c>
      <c r="I236" s="246"/>
      <c r="J236" s="241"/>
      <c r="K236" s="241"/>
      <c r="L236" s="247"/>
      <c r="M236" s="248"/>
      <c r="N236" s="249"/>
      <c r="O236" s="249"/>
      <c r="P236" s="249"/>
      <c r="Q236" s="249"/>
      <c r="R236" s="249"/>
      <c r="S236" s="249"/>
      <c r="T236" s="25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1" t="s">
        <v>167</v>
      </c>
      <c r="AU236" s="251" t="s">
        <v>85</v>
      </c>
      <c r="AV236" s="13" t="s">
        <v>85</v>
      </c>
      <c r="AW236" s="13" t="s">
        <v>32</v>
      </c>
      <c r="AX236" s="13" t="s">
        <v>77</v>
      </c>
      <c r="AY236" s="251" t="s">
        <v>156</v>
      </c>
    </row>
    <row r="237" s="2" customFormat="1" ht="24.15" customHeight="1">
      <c r="A237" s="37"/>
      <c r="B237" s="38"/>
      <c r="C237" s="226" t="s">
        <v>609</v>
      </c>
      <c r="D237" s="226" t="s">
        <v>158</v>
      </c>
      <c r="E237" s="227" t="s">
        <v>1028</v>
      </c>
      <c r="F237" s="228" t="s">
        <v>1029</v>
      </c>
      <c r="G237" s="229" t="s">
        <v>161</v>
      </c>
      <c r="H237" s="230">
        <v>8.8900000000000006</v>
      </c>
      <c r="I237" s="231"/>
      <c r="J237" s="232">
        <f>ROUND(I237*H237,0)</f>
        <v>0</v>
      </c>
      <c r="K237" s="233"/>
      <c r="L237" s="43"/>
      <c r="M237" s="234" t="s">
        <v>1</v>
      </c>
      <c r="N237" s="235" t="s">
        <v>42</v>
      </c>
      <c r="O237" s="90"/>
      <c r="P237" s="236">
        <f>O237*H237</f>
        <v>0</v>
      </c>
      <c r="Q237" s="236">
        <v>0.00036000000000000002</v>
      </c>
      <c r="R237" s="236">
        <f>Q237*H237</f>
        <v>0.0032004000000000004</v>
      </c>
      <c r="S237" s="236">
        <v>0</v>
      </c>
      <c r="T237" s="23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8" t="s">
        <v>238</v>
      </c>
      <c r="AT237" s="238" t="s">
        <v>158</v>
      </c>
      <c r="AU237" s="238" t="s">
        <v>85</v>
      </c>
      <c r="AY237" s="16" t="s">
        <v>156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6" t="s">
        <v>8</v>
      </c>
      <c r="BK237" s="239">
        <f>ROUND(I237*H237,0)</f>
        <v>0</v>
      </c>
      <c r="BL237" s="16" t="s">
        <v>238</v>
      </c>
      <c r="BM237" s="238" t="s">
        <v>1030</v>
      </c>
    </row>
    <row r="238" s="12" customFormat="1" ht="25.92" customHeight="1">
      <c r="A238" s="12"/>
      <c r="B238" s="210"/>
      <c r="C238" s="211"/>
      <c r="D238" s="212" t="s">
        <v>76</v>
      </c>
      <c r="E238" s="213" t="s">
        <v>356</v>
      </c>
      <c r="F238" s="213" t="s">
        <v>1031</v>
      </c>
      <c r="G238" s="211"/>
      <c r="H238" s="211"/>
      <c r="I238" s="214"/>
      <c r="J238" s="215">
        <f>BK238</f>
        <v>0</v>
      </c>
      <c r="K238" s="211"/>
      <c r="L238" s="216"/>
      <c r="M238" s="217"/>
      <c r="N238" s="218"/>
      <c r="O238" s="218"/>
      <c r="P238" s="219">
        <f>P239</f>
        <v>0</v>
      </c>
      <c r="Q238" s="218"/>
      <c r="R238" s="219">
        <f>R239</f>
        <v>0</v>
      </c>
      <c r="S238" s="218"/>
      <c r="T238" s="220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1" t="s">
        <v>169</v>
      </c>
      <c r="AT238" s="222" t="s">
        <v>76</v>
      </c>
      <c r="AU238" s="222" t="s">
        <v>77</v>
      </c>
      <c r="AY238" s="221" t="s">
        <v>156</v>
      </c>
      <c r="BK238" s="223">
        <f>BK239</f>
        <v>0</v>
      </c>
    </row>
    <row r="239" s="12" customFormat="1" ht="22.8" customHeight="1">
      <c r="A239" s="12"/>
      <c r="B239" s="210"/>
      <c r="C239" s="211"/>
      <c r="D239" s="212" t="s">
        <v>76</v>
      </c>
      <c r="E239" s="224" t="s">
        <v>1032</v>
      </c>
      <c r="F239" s="224" t="s">
        <v>1033</v>
      </c>
      <c r="G239" s="211"/>
      <c r="H239" s="211"/>
      <c r="I239" s="214"/>
      <c r="J239" s="225">
        <f>BK239</f>
        <v>0</v>
      </c>
      <c r="K239" s="211"/>
      <c r="L239" s="216"/>
      <c r="M239" s="217"/>
      <c r="N239" s="218"/>
      <c r="O239" s="218"/>
      <c r="P239" s="219">
        <f>P240</f>
        <v>0</v>
      </c>
      <c r="Q239" s="218"/>
      <c r="R239" s="219">
        <f>R240</f>
        <v>0</v>
      </c>
      <c r="S239" s="218"/>
      <c r="T239" s="220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1" t="s">
        <v>169</v>
      </c>
      <c r="AT239" s="222" t="s">
        <v>76</v>
      </c>
      <c r="AU239" s="222" t="s">
        <v>8</v>
      </c>
      <c r="AY239" s="221" t="s">
        <v>156</v>
      </c>
      <c r="BK239" s="223">
        <f>BK240</f>
        <v>0</v>
      </c>
    </row>
    <row r="240" s="2" customFormat="1" ht="24.15" customHeight="1">
      <c r="A240" s="37"/>
      <c r="B240" s="38"/>
      <c r="C240" s="226" t="s">
        <v>613</v>
      </c>
      <c r="D240" s="226" t="s">
        <v>158</v>
      </c>
      <c r="E240" s="227" t="s">
        <v>1034</v>
      </c>
      <c r="F240" s="228" t="s">
        <v>1035</v>
      </c>
      <c r="G240" s="229" t="s">
        <v>383</v>
      </c>
      <c r="H240" s="230">
        <v>1</v>
      </c>
      <c r="I240" s="231"/>
      <c r="J240" s="232">
        <f>ROUND(I240*H240,0)</f>
        <v>0</v>
      </c>
      <c r="K240" s="233"/>
      <c r="L240" s="43"/>
      <c r="M240" s="266" t="s">
        <v>1</v>
      </c>
      <c r="N240" s="267" t="s">
        <v>42</v>
      </c>
      <c r="O240" s="268"/>
      <c r="P240" s="269">
        <f>O240*H240</f>
        <v>0</v>
      </c>
      <c r="Q240" s="269">
        <v>0</v>
      </c>
      <c r="R240" s="269">
        <f>Q240*H240</f>
        <v>0</v>
      </c>
      <c r="S240" s="269">
        <v>0</v>
      </c>
      <c r="T240" s="270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8" t="s">
        <v>680</v>
      </c>
      <c r="AT240" s="238" t="s">
        <v>158</v>
      </c>
      <c r="AU240" s="238" t="s">
        <v>85</v>
      </c>
      <c r="AY240" s="16" t="s">
        <v>156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6" t="s">
        <v>8</v>
      </c>
      <c r="BK240" s="239">
        <f>ROUND(I240*H240,0)</f>
        <v>0</v>
      </c>
      <c r="BL240" s="16" t="s">
        <v>680</v>
      </c>
      <c r="BM240" s="238" t="s">
        <v>1036</v>
      </c>
    </row>
    <row r="241" s="2" customFormat="1" ht="6.96" customHeight="1">
      <c r="A241" s="37"/>
      <c r="B241" s="65"/>
      <c r="C241" s="66"/>
      <c r="D241" s="66"/>
      <c r="E241" s="66"/>
      <c r="F241" s="66"/>
      <c r="G241" s="66"/>
      <c r="H241" s="66"/>
      <c r="I241" s="66"/>
      <c r="J241" s="66"/>
      <c r="K241" s="66"/>
      <c r="L241" s="43"/>
      <c r="M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</row>
  </sheetData>
  <sheetProtection sheet="1" autoFilter="0" formatColumns="0" formatRows="0" objects="1" scenarios="1" spinCount="100000" saltValue="o++L+BuymflWzue6LedEsYnGExP+V8JNkI5HF5vEskfJ2XQ1cbnyDmDNY7DyUg/zFmjyxMo+8wgIAy854Y0HWA==" hashValue="SGzu9QnqrLxcYN/cI3CI/TgJqshmm0UWGtcMOD7js9kUY5GIYQzopLKZdhO1uAVW/mk//9BP7Y73+BGt5dmQSQ==" algorithmName="SHA-512" password="F695"/>
  <autoFilter ref="C136:K2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124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Hala na posypovou sůl na p.č.st. 6375, k.ú. Klatovy</v>
      </c>
      <c r="F7" s="149"/>
      <c r="G7" s="149"/>
      <c r="H7" s="149"/>
      <c r="L7" s="19"/>
    </row>
    <row r="8" s="1" customFormat="1" ht="12" customHeight="1">
      <c r="B8" s="19"/>
      <c r="D8" s="149" t="s">
        <v>125</v>
      </c>
      <c r="L8" s="19"/>
    </row>
    <row r="9" s="2" customFormat="1" ht="16.5" customHeight="1">
      <c r="A9" s="37"/>
      <c r="B9" s="43"/>
      <c r="C9" s="37"/>
      <c r="D9" s="37"/>
      <c r="E9" s="150" t="s">
        <v>865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1037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5. 6. 2024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33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ROUND(J128,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ROUND((SUM(BE128:BE183)),  0)</f>
        <v>0</v>
      </c>
      <c r="G35" s="37"/>
      <c r="H35" s="37"/>
      <c r="I35" s="163">
        <v>0.20999999999999999</v>
      </c>
      <c r="J35" s="162">
        <f>ROUND(((SUM(BE128:BE183))*I35),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ROUND((SUM(BF128:BF183)),  0)</f>
        <v>0</v>
      </c>
      <c r="G36" s="37"/>
      <c r="H36" s="37"/>
      <c r="I36" s="163">
        <v>0.12</v>
      </c>
      <c r="J36" s="162">
        <f>ROUND(((SUM(BF128:BF183))*I36),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ROUND((SUM(BG128:BG183)),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ROUND((SUM(BH128:BH183)),  0)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ROUND((SUM(BI128:BI183)),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Hala na posypovou sůl na p.č.st. 6375, k.ú. 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865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O-032 - Technologiský kontejner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Klatovy</v>
      </c>
      <c r="G91" s="39"/>
      <c r="H91" s="39"/>
      <c r="I91" s="31" t="s">
        <v>23</v>
      </c>
      <c r="J91" s="78" t="str">
        <f>IF(J14="","",J14)</f>
        <v>5. 6. 2024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SÚS Plzeňského kraje, p.o., Plzeň</v>
      </c>
      <c r="G93" s="39"/>
      <c r="H93" s="39"/>
      <c r="I93" s="31" t="s">
        <v>31</v>
      </c>
      <c r="J93" s="35" t="str">
        <f>E23</f>
        <v>Ing. Martin Liška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Pavel Hrba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134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135</v>
      </c>
      <c r="E100" s="195"/>
      <c r="F100" s="195"/>
      <c r="G100" s="195"/>
      <c r="H100" s="195"/>
      <c r="I100" s="195"/>
      <c r="J100" s="196">
        <f>J130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344</v>
      </c>
      <c r="E101" s="195"/>
      <c r="F101" s="195"/>
      <c r="G101" s="195"/>
      <c r="H101" s="195"/>
      <c r="I101" s="195"/>
      <c r="J101" s="196">
        <f>J148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345</v>
      </c>
      <c r="E102" s="195"/>
      <c r="F102" s="195"/>
      <c r="G102" s="195"/>
      <c r="H102" s="195"/>
      <c r="I102" s="195"/>
      <c r="J102" s="196">
        <f>J156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391</v>
      </c>
      <c r="E103" s="195"/>
      <c r="F103" s="195"/>
      <c r="G103" s="195"/>
      <c r="H103" s="195"/>
      <c r="I103" s="195"/>
      <c r="J103" s="196">
        <f>J158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136</v>
      </c>
      <c r="E104" s="195"/>
      <c r="F104" s="195"/>
      <c r="G104" s="195"/>
      <c r="H104" s="195"/>
      <c r="I104" s="195"/>
      <c r="J104" s="196">
        <f>J165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137</v>
      </c>
      <c r="E105" s="195"/>
      <c r="F105" s="195"/>
      <c r="G105" s="195"/>
      <c r="H105" s="195"/>
      <c r="I105" s="195"/>
      <c r="J105" s="196">
        <f>J176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346</v>
      </c>
      <c r="E106" s="195"/>
      <c r="F106" s="195"/>
      <c r="G106" s="195"/>
      <c r="H106" s="195"/>
      <c r="I106" s="195"/>
      <c r="J106" s="196">
        <f>J182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141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Hala na posypovou sůl na p.č.st. 6375, k.ú. Klatovy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125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865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127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O-032 - Technologiský kontejner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21</v>
      </c>
      <c r="D122" s="39"/>
      <c r="E122" s="39"/>
      <c r="F122" s="26" t="str">
        <f>F14</f>
        <v>Klatovy</v>
      </c>
      <c r="G122" s="39"/>
      <c r="H122" s="39"/>
      <c r="I122" s="31" t="s">
        <v>23</v>
      </c>
      <c r="J122" s="78" t="str">
        <f>IF(J14="","",J14)</f>
        <v>5. 6. 2024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25</v>
      </c>
      <c r="D124" s="39"/>
      <c r="E124" s="39"/>
      <c r="F124" s="26" t="str">
        <f>E17</f>
        <v>SÚS Plzeňského kraje, p.o., Plzeň</v>
      </c>
      <c r="G124" s="39"/>
      <c r="H124" s="39"/>
      <c r="I124" s="31" t="s">
        <v>31</v>
      </c>
      <c r="J124" s="35" t="str">
        <f>E23</f>
        <v>Ing. Martin Liška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29</v>
      </c>
      <c r="D125" s="39"/>
      <c r="E125" s="39"/>
      <c r="F125" s="26" t="str">
        <f>IF(E20="","",E20)</f>
        <v>Vyplň údaj</v>
      </c>
      <c r="G125" s="39"/>
      <c r="H125" s="39"/>
      <c r="I125" s="31" t="s">
        <v>34</v>
      </c>
      <c r="J125" s="35" t="str">
        <f>E26</f>
        <v>Pavel Hrba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142</v>
      </c>
      <c r="D127" s="201" t="s">
        <v>62</v>
      </c>
      <c r="E127" s="201" t="s">
        <v>58</v>
      </c>
      <c r="F127" s="201" t="s">
        <v>59</v>
      </c>
      <c r="G127" s="201" t="s">
        <v>143</v>
      </c>
      <c r="H127" s="201" t="s">
        <v>144</v>
      </c>
      <c r="I127" s="201" t="s">
        <v>145</v>
      </c>
      <c r="J127" s="202" t="s">
        <v>131</v>
      </c>
      <c r="K127" s="203" t="s">
        <v>146</v>
      </c>
      <c r="L127" s="204"/>
      <c r="M127" s="99" t="s">
        <v>1</v>
      </c>
      <c r="N127" s="100" t="s">
        <v>41</v>
      </c>
      <c r="O127" s="100" t="s">
        <v>147</v>
      </c>
      <c r="P127" s="100" t="s">
        <v>148</v>
      </c>
      <c r="Q127" s="100" t="s">
        <v>149</v>
      </c>
      <c r="R127" s="100" t="s">
        <v>150</v>
      </c>
      <c r="S127" s="100" t="s">
        <v>151</v>
      </c>
      <c r="T127" s="101" t="s">
        <v>152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153</v>
      </c>
      <c r="D128" s="39"/>
      <c r="E128" s="39"/>
      <c r="F128" s="39"/>
      <c r="G128" s="39"/>
      <c r="H128" s="39"/>
      <c r="I128" s="39"/>
      <c r="J128" s="205">
        <f>BK128</f>
        <v>0</v>
      </c>
      <c r="K128" s="39"/>
      <c r="L128" s="43"/>
      <c r="M128" s="102"/>
      <c r="N128" s="206"/>
      <c r="O128" s="103"/>
      <c r="P128" s="207">
        <f>P129</f>
        <v>0</v>
      </c>
      <c r="Q128" s="103"/>
      <c r="R128" s="207">
        <f>R129</f>
        <v>7.740138850000001</v>
      </c>
      <c r="S128" s="103"/>
      <c r="T128" s="208">
        <f>T129</f>
        <v>7.0201800000000008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76</v>
      </c>
      <c r="AU128" s="16" t="s">
        <v>133</v>
      </c>
      <c r="BK128" s="209">
        <f>BK129</f>
        <v>0</v>
      </c>
    </row>
    <row r="129" s="12" customFormat="1" ht="25.92" customHeight="1">
      <c r="A129" s="12"/>
      <c r="B129" s="210"/>
      <c r="C129" s="211"/>
      <c r="D129" s="212" t="s">
        <v>76</v>
      </c>
      <c r="E129" s="213" t="s">
        <v>154</v>
      </c>
      <c r="F129" s="213" t="s">
        <v>155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P130+P148+P156+P158+P165+P176+P182</f>
        <v>0</v>
      </c>
      <c r="Q129" s="218"/>
      <c r="R129" s="219">
        <f>R130+R148+R156+R158+R165+R176+R182</f>
        <v>7.740138850000001</v>
      </c>
      <c r="S129" s="218"/>
      <c r="T129" s="220">
        <f>T130+T148+T156+T158+T165+T176+T182</f>
        <v>7.0201800000000008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</v>
      </c>
      <c r="AT129" s="222" t="s">
        <v>76</v>
      </c>
      <c r="AU129" s="222" t="s">
        <v>77</v>
      </c>
      <c r="AY129" s="221" t="s">
        <v>156</v>
      </c>
      <c r="BK129" s="223">
        <f>BK130+BK148+BK156+BK158+BK165+BK176+BK182</f>
        <v>0</v>
      </c>
    </row>
    <row r="130" s="12" customFormat="1" ht="22.8" customHeight="1">
      <c r="A130" s="12"/>
      <c r="B130" s="210"/>
      <c r="C130" s="211"/>
      <c r="D130" s="212" t="s">
        <v>76</v>
      </c>
      <c r="E130" s="224" t="s">
        <v>8</v>
      </c>
      <c r="F130" s="224" t="s">
        <v>157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SUM(P131:P147)</f>
        <v>0</v>
      </c>
      <c r="Q130" s="218"/>
      <c r="R130" s="219">
        <f>SUM(R131:R147)</f>
        <v>0.00060000000000000006</v>
      </c>
      <c r="S130" s="218"/>
      <c r="T130" s="220">
        <f>SUM(T131:T147)</f>
        <v>7.0074000000000005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</v>
      </c>
      <c r="AT130" s="222" t="s">
        <v>76</v>
      </c>
      <c r="AU130" s="222" t="s">
        <v>8</v>
      </c>
      <c r="AY130" s="221" t="s">
        <v>156</v>
      </c>
      <c r="BK130" s="223">
        <f>SUM(BK131:BK147)</f>
        <v>0</v>
      </c>
    </row>
    <row r="131" s="2" customFormat="1" ht="24.15" customHeight="1">
      <c r="A131" s="37"/>
      <c r="B131" s="38"/>
      <c r="C131" s="226" t="s">
        <v>8</v>
      </c>
      <c r="D131" s="226" t="s">
        <v>158</v>
      </c>
      <c r="E131" s="227" t="s">
        <v>873</v>
      </c>
      <c r="F131" s="228" t="s">
        <v>874</v>
      </c>
      <c r="G131" s="229" t="s">
        <v>161</v>
      </c>
      <c r="H131" s="230">
        <v>13.74</v>
      </c>
      <c r="I131" s="231"/>
      <c r="J131" s="232">
        <f>ROUND(I131*H131,0)</f>
        <v>0</v>
      </c>
      <c r="K131" s="233"/>
      <c r="L131" s="43"/>
      <c r="M131" s="234" t="s">
        <v>1</v>
      </c>
      <c r="N131" s="235" t="s">
        <v>42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0.28999999999999998</v>
      </c>
      <c r="T131" s="237">
        <f>S131*H131</f>
        <v>3.9845999999999999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162</v>
      </c>
      <c r="AT131" s="238" t="s">
        <v>158</v>
      </c>
      <c r="AU131" s="238" t="s">
        <v>85</v>
      </c>
      <c r="AY131" s="16" t="s">
        <v>156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</v>
      </c>
      <c r="BK131" s="239">
        <f>ROUND(I131*H131,0)</f>
        <v>0</v>
      </c>
      <c r="BL131" s="16" t="s">
        <v>162</v>
      </c>
      <c r="BM131" s="238" t="s">
        <v>1038</v>
      </c>
    </row>
    <row r="132" s="13" customFormat="1">
      <c r="A132" s="13"/>
      <c r="B132" s="240"/>
      <c r="C132" s="241"/>
      <c r="D132" s="242" t="s">
        <v>167</v>
      </c>
      <c r="E132" s="243" t="s">
        <v>1</v>
      </c>
      <c r="F132" s="244" t="s">
        <v>1039</v>
      </c>
      <c r="G132" s="241"/>
      <c r="H132" s="245">
        <v>13.74</v>
      </c>
      <c r="I132" s="246"/>
      <c r="J132" s="241"/>
      <c r="K132" s="241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167</v>
      </c>
      <c r="AU132" s="251" t="s">
        <v>85</v>
      </c>
      <c r="AV132" s="13" t="s">
        <v>85</v>
      </c>
      <c r="AW132" s="13" t="s">
        <v>32</v>
      </c>
      <c r="AX132" s="13" t="s">
        <v>77</v>
      </c>
      <c r="AY132" s="251" t="s">
        <v>156</v>
      </c>
    </row>
    <row r="133" s="2" customFormat="1" ht="24.15" customHeight="1">
      <c r="A133" s="37"/>
      <c r="B133" s="38"/>
      <c r="C133" s="226" t="s">
        <v>85</v>
      </c>
      <c r="D133" s="226" t="s">
        <v>158</v>
      </c>
      <c r="E133" s="227" t="s">
        <v>877</v>
      </c>
      <c r="F133" s="228" t="s">
        <v>878</v>
      </c>
      <c r="G133" s="229" t="s">
        <v>161</v>
      </c>
      <c r="H133" s="230">
        <v>13.74</v>
      </c>
      <c r="I133" s="231"/>
      <c r="J133" s="232">
        <f>ROUND(I133*H133,0)</f>
        <v>0</v>
      </c>
      <c r="K133" s="233"/>
      <c r="L133" s="43"/>
      <c r="M133" s="234" t="s">
        <v>1</v>
      </c>
      <c r="N133" s="235" t="s">
        <v>42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0.22</v>
      </c>
      <c r="T133" s="237">
        <f>S133*H133</f>
        <v>3.0228000000000002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162</v>
      </c>
      <c r="AT133" s="238" t="s">
        <v>158</v>
      </c>
      <c r="AU133" s="238" t="s">
        <v>85</v>
      </c>
      <c r="AY133" s="16" t="s">
        <v>156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</v>
      </c>
      <c r="BK133" s="239">
        <f>ROUND(I133*H133,0)</f>
        <v>0</v>
      </c>
      <c r="BL133" s="16" t="s">
        <v>162</v>
      </c>
      <c r="BM133" s="238" t="s">
        <v>1040</v>
      </c>
    </row>
    <row r="134" s="2" customFormat="1" ht="24.15" customHeight="1">
      <c r="A134" s="37"/>
      <c r="B134" s="38"/>
      <c r="C134" s="226" t="s">
        <v>169</v>
      </c>
      <c r="D134" s="226" t="s">
        <v>158</v>
      </c>
      <c r="E134" s="227" t="s">
        <v>396</v>
      </c>
      <c r="F134" s="228" t="s">
        <v>397</v>
      </c>
      <c r="G134" s="229" t="s">
        <v>230</v>
      </c>
      <c r="H134" s="230">
        <v>20</v>
      </c>
      <c r="I134" s="231"/>
      <c r="J134" s="232">
        <f>ROUND(I134*H134,0)</f>
        <v>0</v>
      </c>
      <c r="K134" s="233"/>
      <c r="L134" s="43"/>
      <c r="M134" s="234" t="s">
        <v>1</v>
      </c>
      <c r="N134" s="235" t="s">
        <v>42</v>
      </c>
      <c r="O134" s="90"/>
      <c r="P134" s="236">
        <f>O134*H134</f>
        <v>0</v>
      </c>
      <c r="Q134" s="236">
        <v>3.0000000000000001E-05</v>
      </c>
      <c r="R134" s="236">
        <f>Q134*H134</f>
        <v>0.00060000000000000006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162</v>
      </c>
      <c r="AT134" s="238" t="s">
        <v>158</v>
      </c>
      <c r="AU134" s="238" t="s">
        <v>85</v>
      </c>
      <c r="AY134" s="16" t="s">
        <v>156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</v>
      </c>
      <c r="BK134" s="239">
        <f>ROUND(I134*H134,0)</f>
        <v>0</v>
      </c>
      <c r="BL134" s="16" t="s">
        <v>162</v>
      </c>
      <c r="BM134" s="238" t="s">
        <v>1041</v>
      </c>
    </row>
    <row r="135" s="2" customFormat="1" ht="24.15" customHeight="1">
      <c r="A135" s="37"/>
      <c r="B135" s="38"/>
      <c r="C135" s="226" t="s">
        <v>162</v>
      </c>
      <c r="D135" s="226" t="s">
        <v>158</v>
      </c>
      <c r="E135" s="227" t="s">
        <v>399</v>
      </c>
      <c r="F135" s="228" t="s">
        <v>400</v>
      </c>
      <c r="G135" s="229" t="s">
        <v>401</v>
      </c>
      <c r="H135" s="230">
        <v>10</v>
      </c>
      <c r="I135" s="231"/>
      <c r="J135" s="232">
        <f>ROUND(I135*H135,0)</f>
        <v>0</v>
      </c>
      <c r="K135" s="233"/>
      <c r="L135" s="43"/>
      <c r="M135" s="234" t="s">
        <v>1</v>
      </c>
      <c r="N135" s="235" t="s">
        <v>42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162</v>
      </c>
      <c r="AT135" s="238" t="s">
        <v>158</v>
      </c>
      <c r="AU135" s="238" t="s">
        <v>85</v>
      </c>
      <c r="AY135" s="16" t="s">
        <v>156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</v>
      </c>
      <c r="BK135" s="239">
        <f>ROUND(I135*H135,0)</f>
        <v>0</v>
      </c>
      <c r="BL135" s="16" t="s">
        <v>162</v>
      </c>
      <c r="BM135" s="238" t="s">
        <v>1042</v>
      </c>
    </row>
    <row r="136" s="2" customFormat="1" ht="33" customHeight="1">
      <c r="A136" s="37"/>
      <c r="B136" s="38"/>
      <c r="C136" s="226" t="s">
        <v>179</v>
      </c>
      <c r="D136" s="226" t="s">
        <v>158</v>
      </c>
      <c r="E136" s="227" t="s">
        <v>1043</v>
      </c>
      <c r="F136" s="228" t="s">
        <v>1044</v>
      </c>
      <c r="G136" s="229" t="s">
        <v>175</v>
      </c>
      <c r="H136" s="230">
        <v>6.0869999999999997</v>
      </c>
      <c r="I136" s="231"/>
      <c r="J136" s="232">
        <f>ROUND(I136*H136,0)</f>
        <v>0</v>
      </c>
      <c r="K136" s="233"/>
      <c r="L136" s="43"/>
      <c r="M136" s="234" t="s">
        <v>1</v>
      </c>
      <c r="N136" s="235" t="s">
        <v>42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162</v>
      </c>
      <c r="AT136" s="238" t="s">
        <v>158</v>
      </c>
      <c r="AU136" s="238" t="s">
        <v>85</v>
      </c>
      <c r="AY136" s="16" t="s">
        <v>156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</v>
      </c>
      <c r="BK136" s="239">
        <f>ROUND(I136*H136,0)</f>
        <v>0</v>
      </c>
      <c r="BL136" s="16" t="s">
        <v>162</v>
      </c>
      <c r="BM136" s="238" t="s">
        <v>1045</v>
      </c>
    </row>
    <row r="137" s="13" customFormat="1">
      <c r="A137" s="13"/>
      <c r="B137" s="240"/>
      <c r="C137" s="241"/>
      <c r="D137" s="242" t="s">
        <v>167</v>
      </c>
      <c r="E137" s="243" t="s">
        <v>1</v>
      </c>
      <c r="F137" s="244" t="s">
        <v>1046</v>
      </c>
      <c r="G137" s="241"/>
      <c r="H137" s="245">
        <v>6.0869999999999997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167</v>
      </c>
      <c r="AU137" s="251" t="s">
        <v>85</v>
      </c>
      <c r="AV137" s="13" t="s">
        <v>85</v>
      </c>
      <c r="AW137" s="13" t="s">
        <v>32</v>
      </c>
      <c r="AX137" s="13" t="s">
        <v>77</v>
      </c>
      <c r="AY137" s="251" t="s">
        <v>156</v>
      </c>
    </row>
    <row r="138" s="2" customFormat="1" ht="37.8" customHeight="1">
      <c r="A138" s="37"/>
      <c r="B138" s="38"/>
      <c r="C138" s="226" t="s">
        <v>183</v>
      </c>
      <c r="D138" s="226" t="s">
        <v>158</v>
      </c>
      <c r="E138" s="227" t="s">
        <v>180</v>
      </c>
      <c r="F138" s="228" t="s">
        <v>181</v>
      </c>
      <c r="G138" s="229" t="s">
        <v>175</v>
      </c>
      <c r="H138" s="230">
        <v>10.917</v>
      </c>
      <c r="I138" s="231"/>
      <c r="J138" s="232">
        <f>ROUND(I138*H138,0)</f>
        <v>0</v>
      </c>
      <c r="K138" s="233"/>
      <c r="L138" s="43"/>
      <c r="M138" s="234" t="s">
        <v>1</v>
      </c>
      <c r="N138" s="235" t="s">
        <v>42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162</v>
      </c>
      <c r="AT138" s="238" t="s">
        <v>158</v>
      </c>
      <c r="AU138" s="238" t="s">
        <v>85</v>
      </c>
      <c r="AY138" s="16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</v>
      </c>
      <c r="BK138" s="239">
        <f>ROUND(I138*H138,0)</f>
        <v>0</v>
      </c>
      <c r="BL138" s="16" t="s">
        <v>162</v>
      </c>
      <c r="BM138" s="238" t="s">
        <v>1047</v>
      </c>
    </row>
    <row r="139" s="13" customFormat="1">
      <c r="A139" s="13"/>
      <c r="B139" s="240"/>
      <c r="C139" s="241"/>
      <c r="D139" s="242" t="s">
        <v>167</v>
      </c>
      <c r="E139" s="243" t="s">
        <v>1</v>
      </c>
      <c r="F139" s="244" t="s">
        <v>1048</v>
      </c>
      <c r="G139" s="241"/>
      <c r="H139" s="245">
        <v>6.0869999999999997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167</v>
      </c>
      <c r="AU139" s="251" t="s">
        <v>85</v>
      </c>
      <c r="AV139" s="13" t="s">
        <v>85</v>
      </c>
      <c r="AW139" s="13" t="s">
        <v>32</v>
      </c>
      <c r="AX139" s="13" t="s">
        <v>77</v>
      </c>
      <c r="AY139" s="251" t="s">
        <v>156</v>
      </c>
    </row>
    <row r="140" s="13" customFormat="1">
      <c r="A140" s="13"/>
      <c r="B140" s="240"/>
      <c r="C140" s="241"/>
      <c r="D140" s="242" t="s">
        <v>167</v>
      </c>
      <c r="E140" s="243" t="s">
        <v>1</v>
      </c>
      <c r="F140" s="244" t="s">
        <v>1049</v>
      </c>
      <c r="G140" s="241"/>
      <c r="H140" s="245">
        <v>4.8300000000000001</v>
      </c>
      <c r="I140" s="246"/>
      <c r="J140" s="241"/>
      <c r="K140" s="241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167</v>
      </c>
      <c r="AU140" s="251" t="s">
        <v>85</v>
      </c>
      <c r="AV140" s="13" t="s">
        <v>85</v>
      </c>
      <c r="AW140" s="13" t="s">
        <v>32</v>
      </c>
      <c r="AX140" s="13" t="s">
        <v>77</v>
      </c>
      <c r="AY140" s="251" t="s">
        <v>156</v>
      </c>
    </row>
    <row r="141" s="2" customFormat="1" ht="24.15" customHeight="1">
      <c r="A141" s="37"/>
      <c r="B141" s="38"/>
      <c r="C141" s="226" t="s">
        <v>187</v>
      </c>
      <c r="D141" s="226" t="s">
        <v>158</v>
      </c>
      <c r="E141" s="227" t="s">
        <v>1050</v>
      </c>
      <c r="F141" s="228" t="s">
        <v>1051</v>
      </c>
      <c r="G141" s="229" t="s">
        <v>175</v>
      </c>
      <c r="H141" s="230">
        <v>4.8300000000000001</v>
      </c>
      <c r="I141" s="231"/>
      <c r="J141" s="232">
        <f>ROUND(I141*H141,0)</f>
        <v>0</v>
      </c>
      <c r="K141" s="233"/>
      <c r="L141" s="43"/>
      <c r="M141" s="234" t="s">
        <v>1</v>
      </c>
      <c r="N141" s="235" t="s">
        <v>42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162</v>
      </c>
      <c r="AT141" s="238" t="s">
        <v>158</v>
      </c>
      <c r="AU141" s="238" t="s">
        <v>85</v>
      </c>
      <c r="AY141" s="16" t="s">
        <v>156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</v>
      </c>
      <c r="BK141" s="239">
        <f>ROUND(I141*H141,0)</f>
        <v>0</v>
      </c>
      <c r="BL141" s="16" t="s">
        <v>162</v>
      </c>
      <c r="BM141" s="238" t="s">
        <v>1052</v>
      </c>
    </row>
    <row r="142" s="13" customFormat="1">
      <c r="A142" s="13"/>
      <c r="B142" s="240"/>
      <c r="C142" s="241"/>
      <c r="D142" s="242" t="s">
        <v>167</v>
      </c>
      <c r="E142" s="243" t="s">
        <v>1</v>
      </c>
      <c r="F142" s="244" t="s">
        <v>1049</v>
      </c>
      <c r="G142" s="241"/>
      <c r="H142" s="245">
        <v>4.8300000000000001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167</v>
      </c>
      <c r="AU142" s="251" t="s">
        <v>85</v>
      </c>
      <c r="AV142" s="13" t="s">
        <v>85</v>
      </c>
      <c r="AW142" s="13" t="s">
        <v>32</v>
      </c>
      <c r="AX142" s="13" t="s">
        <v>77</v>
      </c>
      <c r="AY142" s="251" t="s">
        <v>156</v>
      </c>
    </row>
    <row r="143" s="2" customFormat="1" ht="16.5" customHeight="1">
      <c r="A143" s="37"/>
      <c r="B143" s="38"/>
      <c r="C143" s="226" t="s">
        <v>194</v>
      </c>
      <c r="D143" s="226" t="s">
        <v>158</v>
      </c>
      <c r="E143" s="227" t="s">
        <v>184</v>
      </c>
      <c r="F143" s="228" t="s">
        <v>185</v>
      </c>
      <c r="G143" s="229" t="s">
        <v>175</v>
      </c>
      <c r="H143" s="230">
        <v>6.0869999999999997</v>
      </c>
      <c r="I143" s="231"/>
      <c r="J143" s="232">
        <f>ROUND(I143*H143,0)</f>
        <v>0</v>
      </c>
      <c r="K143" s="233"/>
      <c r="L143" s="43"/>
      <c r="M143" s="234" t="s">
        <v>1</v>
      </c>
      <c r="N143" s="235" t="s">
        <v>42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162</v>
      </c>
      <c r="AT143" s="238" t="s">
        <v>158</v>
      </c>
      <c r="AU143" s="238" t="s">
        <v>85</v>
      </c>
      <c r="AY143" s="16" t="s">
        <v>156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</v>
      </c>
      <c r="BK143" s="239">
        <f>ROUND(I143*H143,0)</f>
        <v>0</v>
      </c>
      <c r="BL143" s="16" t="s">
        <v>162</v>
      </c>
      <c r="BM143" s="238" t="s">
        <v>1053</v>
      </c>
    </row>
    <row r="144" s="2" customFormat="1" ht="24.15" customHeight="1">
      <c r="A144" s="37"/>
      <c r="B144" s="38"/>
      <c r="C144" s="226" t="s">
        <v>192</v>
      </c>
      <c r="D144" s="226" t="s">
        <v>158</v>
      </c>
      <c r="E144" s="227" t="s">
        <v>1054</v>
      </c>
      <c r="F144" s="228" t="s">
        <v>1055</v>
      </c>
      <c r="G144" s="229" t="s">
        <v>175</v>
      </c>
      <c r="H144" s="230">
        <v>4.8300000000000001</v>
      </c>
      <c r="I144" s="231"/>
      <c r="J144" s="232">
        <f>ROUND(I144*H144,0)</f>
        <v>0</v>
      </c>
      <c r="K144" s="233"/>
      <c r="L144" s="43"/>
      <c r="M144" s="234" t="s">
        <v>1</v>
      </c>
      <c r="N144" s="235" t="s">
        <v>42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162</v>
      </c>
      <c r="AT144" s="238" t="s">
        <v>158</v>
      </c>
      <c r="AU144" s="238" t="s">
        <v>85</v>
      </c>
      <c r="AY144" s="16" t="s">
        <v>156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</v>
      </c>
      <c r="BK144" s="239">
        <f>ROUND(I144*H144,0)</f>
        <v>0</v>
      </c>
      <c r="BL144" s="16" t="s">
        <v>162</v>
      </c>
      <c r="BM144" s="238" t="s">
        <v>1056</v>
      </c>
    </row>
    <row r="145" s="13" customFormat="1">
      <c r="A145" s="13"/>
      <c r="B145" s="240"/>
      <c r="C145" s="241"/>
      <c r="D145" s="242" t="s">
        <v>167</v>
      </c>
      <c r="E145" s="243" t="s">
        <v>1</v>
      </c>
      <c r="F145" s="244" t="s">
        <v>1057</v>
      </c>
      <c r="G145" s="241"/>
      <c r="H145" s="245">
        <v>4.8300000000000001</v>
      </c>
      <c r="I145" s="246"/>
      <c r="J145" s="241"/>
      <c r="K145" s="241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167</v>
      </c>
      <c r="AU145" s="251" t="s">
        <v>85</v>
      </c>
      <c r="AV145" s="13" t="s">
        <v>85</v>
      </c>
      <c r="AW145" s="13" t="s">
        <v>32</v>
      </c>
      <c r="AX145" s="13" t="s">
        <v>77</v>
      </c>
      <c r="AY145" s="251" t="s">
        <v>156</v>
      </c>
    </row>
    <row r="146" s="2" customFormat="1" ht="24.15" customHeight="1">
      <c r="A146" s="37"/>
      <c r="B146" s="38"/>
      <c r="C146" s="226" t="s">
        <v>207</v>
      </c>
      <c r="D146" s="226" t="s">
        <v>158</v>
      </c>
      <c r="E146" s="227" t="s">
        <v>1058</v>
      </c>
      <c r="F146" s="228" t="s">
        <v>1059</v>
      </c>
      <c r="G146" s="229" t="s">
        <v>161</v>
      </c>
      <c r="H146" s="230">
        <v>6.4349999999999996</v>
      </c>
      <c r="I146" s="231"/>
      <c r="J146" s="232">
        <f>ROUND(I146*H146,0)</f>
        <v>0</v>
      </c>
      <c r="K146" s="233"/>
      <c r="L146" s="43"/>
      <c r="M146" s="234" t="s">
        <v>1</v>
      </c>
      <c r="N146" s="235" t="s">
        <v>42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162</v>
      </c>
      <c r="AT146" s="238" t="s">
        <v>158</v>
      </c>
      <c r="AU146" s="238" t="s">
        <v>85</v>
      </c>
      <c r="AY146" s="16" t="s">
        <v>156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</v>
      </c>
      <c r="BK146" s="239">
        <f>ROUND(I146*H146,0)</f>
        <v>0</v>
      </c>
      <c r="BL146" s="16" t="s">
        <v>162</v>
      </c>
      <c r="BM146" s="238" t="s">
        <v>1060</v>
      </c>
    </row>
    <row r="147" s="13" customFormat="1">
      <c r="A147" s="13"/>
      <c r="B147" s="240"/>
      <c r="C147" s="241"/>
      <c r="D147" s="242" t="s">
        <v>167</v>
      </c>
      <c r="E147" s="243" t="s">
        <v>1</v>
      </c>
      <c r="F147" s="244" t="s">
        <v>1061</v>
      </c>
      <c r="G147" s="241"/>
      <c r="H147" s="245">
        <v>6.4349999999999996</v>
      </c>
      <c r="I147" s="246"/>
      <c r="J147" s="241"/>
      <c r="K147" s="241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167</v>
      </c>
      <c r="AU147" s="251" t="s">
        <v>85</v>
      </c>
      <c r="AV147" s="13" t="s">
        <v>85</v>
      </c>
      <c r="AW147" s="13" t="s">
        <v>32</v>
      </c>
      <c r="AX147" s="13" t="s">
        <v>77</v>
      </c>
      <c r="AY147" s="251" t="s">
        <v>156</v>
      </c>
    </row>
    <row r="148" s="12" customFormat="1" ht="22.8" customHeight="1">
      <c r="A148" s="12"/>
      <c r="B148" s="210"/>
      <c r="C148" s="211"/>
      <c r="D148" s="212" t="s">
        <v>76</v>
      </c>
      <c r="E148" s="224" t="s">
        <v>85</v>
      </c>
      <c r="F148" s="224" t="s">
        <v>347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SUM(P149:P155)</f>
        <v>0</v>
      </c>
      <c r="Q148" s="218"/>
      <c r="R148" s="219">
        <f>SUM(R149:R155)</f>
        <v>7.7247080000000006</v>
      </c>
      <c r="S148" s="218"/>
      <c r="T148" s="220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8</v>
      </c>
      <c r="AT148" s="222" t="s">
        <v>76</v>
      </c>
      <c r="AU148" s="222" t="s">
        <v>8</v>
      </c>
      <c r="AY148" s="221" t="s">
        <v>156</v>
      </c>
      <c r="BK148" s="223">
        <f>SUM(BK149:BK155)</f>
        <v>0</v>
      </c>
    </row>
    <row r="149" s="2" customFormat="1" ht="24.15" customHeight="1">
      <c r="A149" s="37"/>
      <c r="B149" s="38"/>
      <c r="C149" s="226" t="s">
        <v>212</v>
      </c>
      <c r="D149" s="226" t="s">
        <v>158</v>
      </c>
      <c r="E149" s="227" t="s">
        <v>1062</v>
      </c>
      <c r="F149" s="228" t="s">
        <v>1063</v>
      </c>
      <c r="G149" s="229" t="s">
        <v>175</v>
      </c>
      <c r="H149" s="230">
        <v>0.24199999999999999</v>
      </c>
      <c r="I149" s="231"/>
      <c r="J149" s="232">
        <f>ROUND(I149*H149,0)</f>
        <v>0</v>
      </c>
      <c r="K149" s="233"/>
      <c r="L149" s="43"/>
      <c r="M149" s="234" t="s">
        <v>1</v>
      </c>
      <c r="N149" s="235" t="s">
        <v>42</v>
      </c>
      <c r="O149" s="90"/>
      <c r="P149" s="236">
        <f>O149*H149</f>
        <v>0</v>
      </c>
      <c r="Q149" s="236">
        <v>2.1600000000000001</v>
      </c>
      <c r="R149" s="236">
        <f>Q149*H149</f>
        <v>0.52272000000000007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162</v>
      </c>
      <c r="AT149" s="238" t="s">
        <v>158</v>
      </c>
      <c r="AU149" s="238" t="s">
        <v>85</v>
      </c>
      <c r="AY149" s="16" t="s">
        <v>156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</v>
      </c>
      <c r="BK149" s="239">
        <f>ROUND(I149*H149,0)</f>
        <v>0</v>
      </c>
      <c r="BL149" s="16" t="s">
        <v>162</v>
      </c>
      <c r="BM149" s="238" t="s">
        <v>1064</v>
      </c>
    </row>
    <row r="150" s="13" customFormat="1">
      <c r="A150" s="13"/>
      <c r="B150" s="240"/>
      <c r="C150" s="241"/>
      <c r="D150" s="242" t="s">
        <v>167</v>
      </c>
      <c r="E150" s="243" t="s">
        <v>1</v>
      </c>
      <c r="F150" s="244" t="s">
        <v>1065</v>
      </c>
      <c r="G150" s="241"/>
      <c r="H150" s="245">
        <v>0.24199999999999999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167</v>
      </c>
      <c r="AU150" s="251" t="s">
        <v>85</v>
      </c>
      <c r="AV150" s="13" t="s">
        <v>85</v>
      </c>
      <c r="AW150" s="13" t="s">
        <v>32</v>
      </c>
      <c r="AX150" s="13" t="s">
        <v>77</v>
      </c>
      <c r="AY150" s="251" t="s">
        <v>156</v>
      </c>
    </row>
    <row r="151" s="2" customFormat="1" ht="33" customHeight="1">
      <c r="A151" s="37"/>
      <c r="B151" s="38"/>
      <c r="C151" s="226" t="s">
        <v>9</v>
      </c>
      <c r="D151" s="226" t="s">
        <v>158</v>
      </c>
      <c r="E151" s="227" t="s">
        <v>1066</v>
      </c>
      <c r="F151" s="228" t="s">
        <v>1067</v>
      </c>
      <c r="G151" s="229" t="s">
        <v>161</v>
      </c>
      <c r="H151" s="230">
        <v>9.6699999999999999</v>
      </c>
      <c r="I151" s="231"/>
      <c r="J151" s="232">
        <f>ROUND(I151*H151,0)</f>
        <v>0</v>
      </c>
      <c r="K151" s="233"/>
      <c r="L151" s="43"/>
      <c r="M151" s="234" t="s">
        <v>1</v>
      </c>
      <c r="N151" s="235" t="s">
        <v>42</v>
      </c>
      <c r="O151" s="90"/>
      <c r="P151" s="236">
        <f>O151*H151</f>
        <v>0</v>
      </c>
      <c r="Q151" s="236">
        <v>0.73404000000000003</v>
      </c>
      <c r="R151" s="236">
        <f>Q151*H151</f>
        <v>7.0981668000000004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162</v>
      </c>
      <c r="AT151" s="238" t="s">
        <v>158</v>
      </c>
      <c r="AU151" s="238" t="s">
        <v>85</v>
      </c>
      <c r="AY151" s="16" t="s">
        <v>156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</v>
      </c>
      <c r="BK151" s="239">
        <f>ROUND(I151*H151,0)</f>
        <v>0</v>
      </c>
      <c r="BL151" s="16" t="s">
        <v>162</v>
      </c>
      <c r="BM151" s="238" t="s">
        <v>1068</v>
      </c>
    </row>
    <row r="152" s="13" customFormat="1">
      <c r="A152" s="13"/>
      <c r="B152" s="240"/>
      <c r="C152" s="241"/>
      <c r="D152" s="242" t="s">
        <v>167</v>
      </c>
      <c r="E152" s="243" t="s">
        <v>1</v>
      </c>
      <c r="F152" s="244" t="s">
        <v>1069</v>
      </c>
      <c r="G152" s="241"/>
      <c r="H152" s="245">
        <v>9.6699999999999999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167</v>
      </c>
      <c r="AU152" s="251" t="s">
        <v>85</v>
      </c>
      <c r="AV152" s="13" t="s">
        <v>85</v>
      </c>
      <c r="AW152" s="13" t="s">
        <v>32</v>
      </c>
      <c r="AX152" s="13" t="s">
        <v>77</v>
      </c>
      <c r="AY152" s="251" t="s">
        <v>156</v>
      </c>
    </row>
    <row r="153" s="2" customFormat="1" ht="24.15" customHeight="1">
      <c r="A153" s="37"/>
      <c r="B153" s="38"/>
      <c r="C153" s="226" t="s">
        <v>222</v>
      </c>
      <c r="D153" s="226" t="s">
        <v>158</v>
      </c>
      <c r="E153" s="227" t="s">
        <v>436</v>
      </c>
      <c r="F153" s="228" t="s">
        <v>437</v>
      </c>
      <c r="G153" s="229" t="s">
        <v>197</v>
      </c>
      <c r="H153" s="230">
        <v>0.098000000000000004</v>
      </c>
      <c r="I153" s="231"/>
      <c r="J153" s="232">
        <f>ROUND(I153*H153,0)</f>
        <v>0</v>
      </c>
      <c r="K153" s="233"/>
      <c r="L153" s="43"/>
      <c r="M153" s="234" t="s">
        <v>1</v>
      </c>
      <c r="N153" s="235" t="s">
        <v>42</v>
      </c>
      <c r="O153" s="90"/>
      <c r="P153" s="236">
        <f>O153*H153</f>
        <v>0</v>
      </c>
      <c r="Q153" s="236">
        <v>1.0593999999999999</v>
      </c>
      <c r="R153" s="236">
        <f>Q153*H153</f>
        <v>0.10382119999999999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162</v>
      </c>
      <c r="AT153" s="238" t="s">
        <v>158</v>
      </c>
      <c r="AU153" s="238" t="s">
        <v>85</v>
      </c>
      <c r="AY153" s="16" t="s">
        <v>156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</v>
      </c>
      <c r="BK153" s="239">
        <f>ROUND(I153*H153,0)</f>
        <v>0</v>
      </c>
      <c r="BL153" s="16" t="s">
        <v>162</v>
      </c>
      <c r="BM153" s="238" t="s">
        <v>1070</v>
      </c>
    </row>
    <row r="154" s="13" customFormat="1">
      <c r="A154" s="13"/>
      <c r="B154" s="240"/>
      <c r="C154" s="241"/>
      <c r="D154" s="242" t="s">
        <v>167</v>
      </c>
      <c r="E154" s="243" t="s">
        <v>1</v>
      </c>
      <c r="F154" s="244" t="s">
        <v>1071</v>
      </c>
      <c r="G154" s="241"/>
      <c r="H154" s="245">
        <v>0.034000000000000002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167</v>
      </c>
      <c r="AU154" s="251" t="s">
        <v>85</v>
      </c>
      <c r="AV154" s="13" t="s">
        <v>85</v>
      </c>
      <c r="AW154" s="13" t="s">
        <v>32</v>
      </c>
      <c r="AX154" s="13" t="s">
        <v>77</v>
      </c>
      <c r="AY154" s="251" t="s">
        <v>156</v>
      </c>
    </row>
    <row r="155" s="13" customFormat="1">
      <c r="A155" s="13"/>
      <c r="B155" s="240"/>
      <c r="C155" s="241"/>
      <c r="D155" s="242" t="s">
        <v>167</v>
      </c>
      <c r="E155" s="243" t="s">
        <v>1</v>
      </c>
      <c r="F155" s="244" t="s">
        <v>1072</v>
      </c>
      <c r="G155" s="241"/>
      <c r="H155" s="245">
        <v>0.064000000000000001</v>
      </c>
      <c r="I155" s="246"/>
      <c r="J155" s="241"/>
      <c r="K155" s="241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167</v>
      </c>
      <c r="AU155" s="251" t="s">
        <v>85</v>
      </c>
      <c r="AV155" s="13" t="s">
        <v>85</v>
      </c>
      <c r="AW155" s="13" t="s">
        <v>32</v>
      </c>
      <c r="AX155" s="13" t="s">
        <v>77</v>
      </c>
      <c r="AY155" s="251" t="s">
        <v>156</v>
      </c>
    </row>
    <row r="156" s="12" customFormat="1" ht="22.8" customHeight="1">
      <c r="A156" s="12"/>
      <c r="B156" s="210"/>
      <c r="C156" s="211"/>
      <c r="D156" s="212" t="s">
        <v>76</v>
      </c>
      <c r="E156" s="224" t="s">
        <v>379</v>
      </c>
      <c r="F156" s="224" t="s">
        <v>380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P157</f>
        <v>0</v>
      </c>
      <c r="Q156" s="218"/>
      <c r="R156" s="219">
        <f>R157</f>
        <v>0</v>
      </c>
      <c r="S156" s="218"/>
      <c r="T156" s="22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8</v>
      </c>
      <c r="AT156" s="222" t="s">
        <v>76</v>
      </c>
      <c r="AU156" s="222" t="s">
        <v>8</v>
      </c>
      <c r="AY156" s="221" t="s">
        <v>156</v>
      </c>
      <c r="BK156" s="223">
        <f>BK157</f>
        <v>0</v>
      </c>
    </row>
    <row r="157" s="2" customFormat="1" ht="24.15" customHeight="1">
      <c r="A157" s="37"/>
      <c r="B157" s="38"/>
      <c r="C157" s="226" t="s">
        <v>227</v>
      </c>
      <c r="D157" s="226" t="s">
        <v>158</v>
      </c>
      <c r="E157" s="227" t="s">
        <v>1073</v>
      </c>
      <c r="F157" s="228" t="s">
        <v>1074</v>
      </c>
      <c r="G157" s="229" t="s">
        <v>383</v>
      </c>
      <c r="H157" s="230">
        <v>1</v>
      </c>
      <c r="I157" s="231"/>
      <c r="J157" s="232">
        <f>ROUND(I157*H157,0)</f>
        <v>0</v>
      </c>
      <c r="K157" s="233"/>
      <c r="L157" s="43"/>
      <c r="M157" s="234" t="s">
        <v>1</v>
      </c>
      <c r="N157" s="235" t="s">
        <v>42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162</v>
      </c>
      <c r="AT157" s="238" t="s">
        <v>158</v>
      </c>
      <c r="AU157" s="238" t="s">
        <v>85</v>
      </c>
      <c r="AY157" s="16" t="s">
        <v>156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</v>
      </c>
      <c r="BK157" s="239">
        <f>ROUND(I157*H157,0)</f>
        <v>0</v>
      </c>
      <c r="BL157" s="16" t="s">
        <v>162</v>
      </c>
      <c r="BM157" s="238" t="s">
        <v>1075</v>
      </c>
    </row>
    <row r="158" s="12" customFormat="1" ht="22.8" customHeight="1">
      <c r="A158" s="12"/>
      <c r="B158" s="210"/>
      <c r="C158" s="211"/>
      <c r="D158" s="212" t="s">
        <v>76</v>
      </c>
      <c r="E158" s="224" t="s">
        <v>179</v>
      </c>
      <c r="F158" s="224" t="s">
        <v>441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SUM(P159:P164)</f>
        <v>0</v>
      </c>
      <c r="Q158" s="218"/>
      <c r="R158" s="219">
        <f>SUM(R159:R164)</f>
        <v>0</v>
      </c>
      <c r="S158" s="218"/>
      <c r="T158" s="220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8</v>
      </c>
      <c r="AT158" s="222" t="s">
        <v>76</v>
      </c>
      <c r="AU158" s="222" t="s">
        <v>8</v>
      </c>
      <c r="AY158" s="221" t="s">
        <v>156</v>
      </c>
      <c r="BK158" s="223">
        <f>SUM(BK159:BK164)</f>
        <v>0</v>
      </c>
    </row>
    <row r="159" s="2" customFormat="1" ht="21.75" customHeight="1">
      <c r="A159" s="37"/>
      <c r="B159" s="38"/>
      <c r="C159" s="226" t="s">
        <v>234</v>
      </c>
      <c r="D159" s="226" t="s">
        <v>158</v>
      </c>
      <c r="E159" s="227" t="s">
        <v>442</v>
      </c>
      <c r="F159" s="228" t="s">
        <v>443</v>
      </c>
      <c r="G159" s="229" t="s">
        <v>161</v>
      </c>
      <c r="H159" s="230">
        <v>12.869999999999999</v>
      </c>
      <c r="I159" s="231"/>
      <c r="J159" s="232">
        <f>ROUND(I159*H159,0)</f>
        <v>0</v>
      </c>
      <c r="K159" s="233"/>
      <c r="L159" s="43"/>
      <c r="M159" s="234" t="s">
        <v>1</v>
      </c>
      <c r="N159" s="235" t="s">
        <v>42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162</v>
      </c>
      <c r="AT159" s="238" t="s">
        <v>158</v>
      </c>
      <c r="AU159" s="238" t="s">
        <v>85</v>
      </c>
      <c r="AY159" s="16" t="s">
        <v>156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</v>
      </c>
      <c r="BK159" s="239">
        <f>ROUND(I159*H159,0)</f>
        <v>0</v>
      </c>
      <c r="BL159" s="16" t="s">
        <v>162</v>
      </c>
      <c r="BM159" s="238" t="s">
        <v>1076</v>
      </c>
    </row>
    <row r="160" s="13" customFormat="1">
      <c r="A160" s="13"/>
      <c r="B160" s="240"/>
      <c r="C160" s="241"/>
      <c r="D160" s="242" t="s">
        <v>167</v>
      </c>
      <c r="E160" s="243" t="s">
        <v>1</v>
      </c>
      <c r="F160" s="244" t="s">
        <v>1077</v>
      </c>
      <c r="G160" s="241"/>
      <c r="H160" s="245">
        <v>12.869999999999999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167</v>
      </c>
      <c r="AU160" s="251" t="s">
        <v>85</v>
      </c>
      <c r="AV160" s="13" t="s">
        <v>85</v>
      </c>
      <c r="AW160" s="13" t="s">
        <v>32</v>
      </c>
      <c r="AX160" s="13" t="s">
        <v>77</v>
      </c>
      <c r="AY160" s="251" t="s">
        <v>156</v>
      </c>
    </row>
    <row r="161" s="2" customFormat="1" ht="33" customHeight="1">
      <c r="A161" s="37"/>
      <c r="B161" s="38"/>
      <c r="C161" s="226" t="s">
        <v>238</v>
      </c>
      <c r="D161" s="226" t="s">
        <v>158</v>
      </c>
      <c r="E161" s="227" t="s">
        <v>1078</v>
      </c>
      <c r="F161" s="228" t="s">
        <v>1079</v>
      </c>
      <c r="G161" s="229" t="s">
        <v>161</v>
      </c>
      <c r="H161" s="230">
        <v>6.4349999999999996</v>
      </c>
      <c r="I161" s="231"/>
      <c r="J161" s="232">
        <f>ROUND(I161*H161,0)</f>
        <v>0</v>
      </c>
      <c r="K161" s="233"/>
      <c r="L161" s="43"/>
      <c r="M161" s="234" t="s">
        <v>1</v>
      </c>
      <c r="N161" s="235" t="s">
        <v>42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162</v>
      </c>
      <c r="AT161" s="238" t="s">
        <v>158</v>
      </c>
      <c r="AU161" s="238" t="s">
        <v>85</v>
      </c>
      <c r="AY161" s="16" t="s">
        <v>156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</v>
      </c>
      <c r="BK161" s="239">
        <f>ROUND(I161*H161,0)</f>
        <v>0</v>
      </c>
      <c r="BL161" s="16" t="s">
        <v>162</v>
      </c>
      <c r="BM161" s="238" t="s">
        <v>1080</v>
      </c>
    </row>
    <row r="162" s="13" customFormat="1">
      <c r="A162" s="13"/>
      <c r="B162" s="240"/>
      <c r="C162" s="241"/>
      <c r="D162" s="242" t="s">
        <v>167</v>
      </c>
      <c r="E162" s="243" t="s">
        <v>1</v>
      </c>
      <c r="F162" s="244" t="s">
        <v>1061</v>
      </c>
      <c r="G162" s="241"/>
      <c r="H162" s="245">
        <v>6.4349999999999996</v>
      </c>
      <c r="I162" s="246"/>
      <c r="J162" s="241"/>
      <c r="K162" s="241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167</v>
      </c>
      <c r="AU162" s="251" t="s">
        <v>85</v>
      </c>
      <c r="AV162" s="13" t="s">
        <v>85</v>
      </c>
      <c r="AW162" s="13" t="s">
        <v>32</v>
      </c>
      <c r="AX162" s="13" t="s">
        <v>77</v>
      </c>
      <c r="AY162" s="251" t="s">
        <v>156</v>
      </c>
    </row>
    <row r="163" s="2" customFormat="1" ht="21.75" customHeight="1">
      <c r="A163" s="37"/>
      <c r="B163" s="38"/>
      <c r="C163" s="226" t="s">
        <v>242</v>
      </c>
      <c r="D163" s="226" t="s">
        <v>158</v>
      </c>
      <c r="E163" s="227" t="s">
        <v>1081</v>
      </c>
      <c r="F163" s="228" t="s">
        <v>1082</v>
      </c>
      <c r="G163" s="229" t="s">
        <v>161</v>
      </c>
      <c r="H163" s="230">
        <v>6.4349999999999996</v>
      </c>
      <c r="I163" s="231"/>
      <c r="J163" s="232">
        <f>ROUND(I163*H163,0)</f>
        <v>0</v>
      </c>
      <c r="K163" s="233"/>
      <c r="L163" s="43"/>
      <c r="M163" s="234" t="s">
        <v>1</v>
      </c>
      <c r="N163" s="235" t="s">
        <v>42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162</v>
      </c>
      <c r="AT163" s="238" t="s">
        <v>158</v>
      </c>
      <c r="AU163" s="238" t="s">
        <v>85</v>
      </c>
      <c r="AY163" s="16" t="s">
        <v>156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</v>
      </c>
      <c r="BK163" s="239">
        <f>ROUND(I163*H163,0)</f>
        <v>0</v>
      </c>
      <c r="BL163" s="16" t="s">
        <v>162</v>
      </c>
      <c r="BM163" s="238" t="s">
        <v>1083</v>
      </c>
    </row>
    <row r="164" s="2" customFormat="1" ht="33" customHeight="1">
      <c r="A164" s="37"/>
      <c r="B164" s="38"/>
      <c r="C164" s="226" t="s">
        <v>248</v>
      </c>
      <c r="D164" s="226" t="s">
        <v>158</v>
      </c>
      <c r="E164" s="227" t="s">
        <v>1084</v>
      </c>
      <c r="F164" s="228" t="s">
        <v>1085</v>
      </c>
      <c r="G164" s="229" t="s">
        <v>161</v>
      </c>
      <c r="H164" s="230">
        <v>6.4349999999999996</v>
      </c>
      <c r="I164" s="231"/>
      <c r="J164" s="232">
        <f>ROUND(I164*H164,0)</f>
        <v>0</v>
      </c>
      <c r="K164" s="233"/>
      <c r="L164" s="43"/>
      <c r="M164" s="234" t="s">
        <v>1</v>
      </c>
      <c r="N164" s="235" t="s">
        <v>42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162</v>
      </c>
      <c r="AT164" s="238" t="s">
        <v>158</v>
      </c>
      <c r="AU164" s="238" t="s">
        <v>85</v>
      </c>
      <c r="AY164" s="16" t="s">
        <v>156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</v>
      </c>
      <c r="BK164" s="239">
        <f>ROUND(I164*H164,0)</f>
        <v>0</v>
      </c>
      <c r="BL164" s="16" t="s">
        <v>162</v>
      </c>
      <c r="BM164" s="238" t="s">
        <v>1086</v>
      </c>
    </row>
    <row r="165" s="12" customFormat="1" ht="22.8" customHeight="1">
      <c r="A165" s="12"/>
      <c r="B165" s="210"/>
      <c r="C165" s="211"/>
      <c r="D165" s="212" t="s">
        <v>76</v>
      </c>
      <c r="E165" s="224" t="s">
        <v>192</v>
      </c>
      <c r="F165" s="224" t="s">
        <v>193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SUM(P166:P175)</f>
        <v>0</v>
      </c>
      <c r="Q165" s="218"/>
      <c r="R165" s="219">
        <f>SUM(R166:R175)</f>
        <v>0.014830849999999996</v>
      </c>
      <c r="S165" s="218"/>
      <c r="T165" s="220">
        <f>SUM(T166:T175)</f>
        <v>0.01278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</v>
      </c>
      <c r="AT165" s="222" t="s">
        <v>76</v>
      </c>
      <c r="AU165" s="222" t="s">
        <v>8</v>
      </c>
      <c r="AY165" s="221" t="s">
        <v>156</v>
      </c>
      <c r="BK165" s="223">
        <f>SUM(BK166:BK175)</f>
        <v>0</v>
      </c>
    </row>
    <row r="166" s="2" customFormat="1" ht="24.15" customHeight="1">
      <c r="A166" s="37"/>
      <c r="B166" s="38"/>
      <c r="C166" s="226" t="s">
        <v>252</v>
      </c>
      <c r="D166" s="226" t="s">
        <v>158</v>
      </c>
      <c r="E166" s="227" t="s">
        <v>1087</v>
      </c>
      <c r="F166" s="228" t="s">
        <v>1088</v>
      </c>
      <c r="G166" s="229" t="s">
        <v>161</v>
      </c>
      <c r="H166" s="230">
        <v>6.4349999999999996</v>
      </c>
      <c r="I166" s="231"/>
      <c r="J166" s="232">
        <f>ROUND(I166*H166,0)</f>
        <v>0</v>
      </c>
      <c r="K166" s="233"/>
      <c r="L166" s="43"/>
      <c r="M166" s="234" t="s">
        <v>1</v>
      </c>
      <c r="N166" s="235" t="s">
        <v>42</v>
      </c>
      <c r="O166" s="90"/>
      <c r="P166" s="236">
        <f>O166*H166</f>
        <v>0</v>
      </c>
      <c r="Q166" s="236">
        <v>0.00068999999999999997</v>
      </c>
      <c r="R166" s="236">
        <f>Q166*H166</f>
        <v>0.0044401499999999995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162</v>
      </c>
      <c r="AT166" s="238" t="s">
        <v>158</v>
      </c>
      <c r="AU166" s="238" t="s">
        <v>85</v>
      </c>
      <c r="AY166" s="16" t="s">
        <v>156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</v>
      </c>
      <c r="BK166" s="239">
        <f>ROUND(I166*H166,0)</f>
        <v>0</v>
      </c>
      <c r="BL166" s="16" t="s">
        <v>162</v>
      </c>
      <c r="BM166" s="238" t="s">
        <v>1089</v>
      </c>
    </row>
    <row r="167" s="13" customFormat="1">
      <c r="A167" s="13"/>
      <c r="B167" s="240"/>
      <c r="C167" s="241"/>
      <c r="D167" s="242" t="s">
        <v>167</v>
      </c>
      <c r="E167" s="243" t="s">
        <v>1</v>
      </c>
      <c r="F167" s="244" t="s">
        <v>1061</v>
      </c>
      <c r="G167" s="241"/>
      <c r="H167" s="245">
        <v>6.4349999999999996</v>
      </c>
      <c r="I167" s="246"/>
      <c r="J167" s="241"/>
      <c r="K167" s="241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167</v>
      </c>
      <c r="AU167" s="251" t="s">
        <v>85</v>
      </c>
      <c r="AV167" s="13" t="s">
        <v>85</v>
      </c>
      <c r="AW167" s="13" t="s">
        <v>32</v>
      </c>
      <c r="AX167" s="13" t="s">
        <v>77</v>
      </c>
      <c r="AY167" s="251" t="s">
        <v>156</v>
      </c>
    </row>
    <row r="168" s="2" customFormat="1" ht="33" customHeight="1">
      <c r="A168" s="37"/>
      <c r="B168" s="38"/>
      <c r="C168" s="226" t="s">
        <v>257</v>
      </c>
      <c r="D168" s="226" t="s">
        <v>158</v>
      </c>
      <c r="E168" s="227" t="s">
        <v>1090</v>
      </c>
      <c r="F168" s="228" t="s">
        <v>1091</v>
      </c>
      <c r="G168" s="229" t="s">
        <v>286</v>
      </c>
      <c r="H168" s="230">
        <v>14.869999999999999</v>
      </c>
      <c r="I168" s="231"/>
      <c r="J168" s="232">
        <f>ROUND(I168*H168,0)</f>
        <v>0</v>
      </c>
      <c r="K168" s="233"/>
      <c r="L168" s="43"/>
      <c r="M168" s="234" t="s">
        <v>1</v>
      </c>
      <c r="N168" s="235" t="s">
        <v>42</v>
      </c>
      <c r="O168" s="90"/>
      <c r="P168" s="236">
        <f>O168*H168</f>
        <v>0</v>
      </c>
      <c r="Q168" s="236">
        <v>0.00060999999999999997</v>
      </c>
      <c r="R168" s="236">
        <f>Q168*H168</f>
        <v>0.0090706999999999992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162</v>
      </c>
      <c r="AT168" s="238" t="s">
        <v>158</v>
      </c>
      <c r="AU168" s="238" t="s">
        <v>85</v>
      </c>
      <c r="AY168" s="16" t="s">
        <v>156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</v>
      </c>
      <c r="BK168" s="239">
        <f>ROUND(I168*H168,0)</f>
        <v>0</v>
      </c>
      <c r="BL168" s="16" t="s">
        <v>162</v>
      </c>
      <c r="BM168" s="238" t="s">
        <v>1092</v>
      </c>
    </row>
    <row r="169" s="13" customFormat="1">
      <c r="A169" s="13"/>
      <c r="B169" s="240"/>
      <c r="C169" s="241"/>
      <c r="D169" s="242" t="s">
        <v>167</v>
      </c>
      <c r="E169" s="243" t="s">
        <v>1</v>
      </c>
      <c r="F169" s="244" t="s">
        <v>1093</v>
      </c>
      <c r="G169" s="241"/>
      <c r="H169" s="245">
        <v>14.869999999999999</v>
      </c>
      <c r="I169" s="246"/>
      <c r="J169" s="241"/>
      <c r="K169" s="241"/>
      <c r="L169" s="247"/>
      <c r="M169" s="248"/>
      <c r="N169" s="249"/>
      <c r="O169" s="249"/>
      <c r="P169" s="249"/>
      <c r="Q169" s="249"/>
      <c r="R169" s="249"/>
      <c r="S169" s="249"/>
      <c r="T169" s="25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1" t="s">
        <v>167</v>
      </c>
      <c r="AU169" s="251" t="s">
        <v>85</v>
      </c>
      <c r="AV169" s="13" t="s">
        <v>85</v>
      </c>
      <c r="AW169" s="13" t="s">
        <v>32</v>
      </c>
      <c r="AX169" s="13" t="s">
        <v>77</v>
      </c>
      <c r="AY169" s="251" t="s">
        <v>156</v>
      </c>
    </row>
    <row r="170" s="2" customFormat="1" ht="24.15" customHeight="1">
      <c r="A170" s="37"/>
      <c r="B170" s="38"/>
      <c r="C170" s="226" t="s">
        <v>7</v>
      </c>
      <c r="D170" s="226" t="s">
        <v>158</v>
      </c>
      <c r="E170" s="227" t="s">
        <v>958</v>
      </c>
      <c r="F170" s="228" t="s">
        <v>959</v>
      </c>
      <c r="G170" s="229" t="s">
        <v>286</v>
      </c>
      <c r="H170" s="230">
        <v>14.869999999999999</v>
      </c>
      <c r="I170" s="231"/>
      <c r="J170" s="232">
        <f>ROUND(I170*H170,0)</f>
        <v>0</v>
      </c>
      <c r="K170" s="233"/>
      <c r="L170" s="43"/>
      <c r="M170" s="234" t="s">
        <v>1</v>
      </c>
      <c r="N170" s="235" t="s">
        <v>42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162</v>
      </c>
      <c r="AT170" s="238" t="s">
        <v>158</v>
      </c>
      <c r="AU170" s="238" t="s">
        <v>85</v>
      </c>
      <c r="AY170" s="16" t="s">
        <v>156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</v>
      </c>
      <c r="BK170" s="239">
        <f>ROUND(I170*H170,0)</f>
        <v>0</v>
      </c>
      <c r="BL170" s="16" t="s">
        <v>162</v>
      </c>
      <c r="BM170" s="238" t="s">
        <v>1094</v>
      </c>
    </row>
    <row r="171" s="13" customFormat="1">
      <c r="A171" s="13"/>
      <c r="B171" s="240"/>
      <c r="C171" s="241"/>
      <c r="D171" s="242" t="s">
        <v>167</v>
      </c>
      <c r="E171" s="243" t="s">
        <v>1</v>
      </c>
      <c r="F171" s="244" t="s">
        <v>1095</v>
      </c>
      <c r="G171" s="241"/>
      <c r="H171" s="245">
        <v>14.869999999999999</v>
      </c>
      <c r="I171" s="246"/>
      <c r="J171" s="241"/>
      <c r="K171" s="241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167</v>
      </c>
      <c r="AU171" s="251" t="s">
        <v>85</v>
      </c>
      <c r="AV171" s="13" t="s">
        <v>85</v>
      </c>
      <c r="AW171" s="13" t="s">
        <v>32</v>
      </c>
      <c r="AX171" s="13" t="s">
        <v>77</v>
      </c>
      <c r="AY171" s="251" t="s">
        <v>156</v>
      </c>
    </row>
    <row r="172" s="2" customFormat="1" ht="24.15" customHeight="1">
      <c r="A172" s="37"/>
      <c r="B172" s="38"/>
      <c r="C172" s="226" t="s">
        <v>264</v>
      </c>
      <c r="D172" s="226" t="s">
        <v>158</v>
      </c>
      <c r="E172" s="227" t="s">
        <v>1096</v>
      </c>
      <c r="F172" s="228" t="s">
        <v>1097</v>
      </c>
      <c r="G172" s="229" t="s">
        <v>286</v>
      </c>
      <c r="H172" s="230">
        <v>0.59999999999999998</v>
      </c>
      <c r="I172" s="231"/>
      <c r="J172" s="232">
        <f>ROUND(I172*H172,0)</f>
        <v>0</v>
      </c>
      <c r="K172" s="233"/>
      <c r="L172" s="43"/>
      <c r="M172" s="234" t="s">
        <v>1</v>
      </c>
      <c r="N172" s="235" t="s">
        <v>42</v>
      </c>
      <c r="O172" s="90"/>
      <c r="P172" s="236">
        <f>O172*H172</f>
        <v>0</v>
      </c>
      <c r="Q172" s="236">
        <v>0.00097000000000000005</v>
      </c>
      <c r="R172" s="236">
        <f>Q172*H172</f>
        <v>0.00058200000000000005</v>
      </c>
      <c r="S172" s="236">
        <v>0.0043</v>
      </c>
      <c r="T172" s="237">
        <f>S172*H172</f>
        <v>0.0025799999999999998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162</v>
      </c>
      <c r="AT172" s="238" t="s">
        <v>158</v>
      </c>
      <c r="AU172" s="238" t="s">
        <v>85</v>
      </c>
      <c r="AY172" s="16" t="s">
        <v>156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</v>
      </c>
      <c r="BK172" s="239">
        <f>ROUND(I172*H172,0)</f>
        <v>0</v>
      </c>
      <c r="BL172" s="16" t="s">
        <v>162</v>
      </c>
      <c r="BM172" s="238" t="s">
        <v>1098</v>
      </c>
    </row>
    <row r="173" s="13" customFormat="1">
      <c r="A173" s="13"/>
      <c r="B173" s="240"/>
      <c r="C173" s="241"/>
      <c r="D173" s="242" t="s">
        <v>167</v>
      </c>
      <c r="E173" s="243" t="s">
        <v>1</v>
      </c>
      <c r="F173" s="244" t="s">
        <v>1099</v>
      </c>
      <c r="G173" s="241"/>
      <c r="H173" s="245">
        <v>0.59999999999999998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167</v>
      </c>
      <c r="AU173" s="251" t="s">
        <v>85</v>
      </c>
      <c r="AV173" s="13" t="s">
        <v>85</v>
      </c>
      <c r="AW173" s="13" t="s">
        <v>32</v>
      </c>
      <c r="AX173" s="13" t="s">
        <v>77</v>
      </c>
      <c r="AY173" s="251" t="s">
        <v>156</v>
      </c>
    </row>
    <row r="174" s="2" customFormat="1" ht="24.15" customHeight="1">
      <c r="A174" s="37"/>
      <c r="B174" s="38"/>
      <c r="C174" s="226" t="s">
        <v>269</v>
      </c>
      <c r="D174" s="226" t="s">
        <v>158</v>
      </c>
      <c r="E174" s="227" t="s">
        <v>1100</v>
      </c>
      <c r="F174" s="228" t="s">
        <v>1101</v>
      </c>
      <c r="G174" s="229" t="s">
        <v>286</v>
      </c>
      <c r="H174" s="230">
        <v>0.59999999999999998</v>
      </c>
      <c r="I174" s="231"/>
      <c r="J174" s="232">
        <f>ROUND(I174*H174,0)</f>
        <v>0</v>
      </c>
      <c r="K174" s="233"/>
      <c r="L174" s="43"/>
      <c r="M174" s="234" t="s">
        <v>1</v>
      </c>
      <c r="N174" s="235" t="s">
        <v>42</v>
      </c>
      <c r="O174" s="90"/>
      <c r="P174" s="236">
        <f>O174*H174</f>
        <v>0</v>
      </c>
      <c r="Q174" s="236">
        <v>0.00123</v>
      </c>
      <c r="R174" s="236">
        <f>Q174*H174</f>
        <v>0.00073799999999999994</v>
      </c>
      <c r="S174" s="236">
        <v>0.017000000000000001</v>
      </c>
      <c r="T174" s="237">
        <f>S174*H174</f>
        <v>0.010200000000000001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162</v>
      </c>
      <c r="AT174" s="238" t="s">
        <v>158</v>
      </c>
      <c r="AU174" s="238" t="s">
        <v>85</v>
      </c>
      <c r="AY174" s="16" t="s">
        <v>156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</v>
      </c>
      <c r="BK174" s="239">
        <f>ROUND(I174*H174,0)</f>
        <v>0</v>
      </c>
      <c r="BL174" s="16" t="s">
        <v>162</v>
      </c>
      <c r="BM174" s="238" t="s">
        <v>1102</v>
      </c>
    </row>
    <row r="175" s="13" customFormat="1">
      <c r="A175" s="13"/>
      <c r="B175" s="240"/>
      <c r="C175" s="241"/>
      <c r="D175" s="242" t="s">
        <v>167</v>
      </c>
      <c r="E175" s="243" t="s">
        <v>1</v>
      </c>
      <c r="F175" s="244" t="s">
        <v>1103</v>
      </c>
      <c r="G175" s="241"/>
      <c r="H175" s="245">
        <v>0.59999999999999998</v>
      </c>
      <c r="I175" s="246"/>
      <c r="J175" s="241"/>
      <c r="K175" s="241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167</v>
      </c>
      <c r="AU175" s="251" t="s">
        <v>85</v>
      </c>
      <c r="AV175" s="13" t="s">
        <v>85</v>
      </c>
      <c r="AW175" s="13" t="s">
        <v>32</v>
      </c>
      <c r="AX175" s="13" t="s">
        <v>77</v>
      </c>
      <c r="AY175" s="251" t="s">
        <v>156</v>
      </c>
    </row>
    <row r="176" s="12" customFormat="1" ht="22.8" customHeight="1">
      <c r="A176" s="12"/>
      <c r="B176" s="210"/>
      <c r="C176" s="211"/>
      <c r="D176" s="212" t="s">
        <v>76</v>
      </c>
      <c r="E176" s="224" t="s">
        <v>232</v>
      </c>
      <c r="F176" s="224" t="s">
        <v>233</v>
      </c>
      <c r="G176" s="211"/>
      <c r="H176" s="211"/>
      <c r="I176" s="214"/>
      <c r="J176" s="225">
        <f>BK176</f>
        <v>0</v>
      </c>
      <c r="K176" s="211"/>
      <c r="L176" s="216"/>
      <c r="M176" s="217"/>
      <c r="N176" s="218"/>
      <c r="O176" s="218"/>
      <c r="P176" s="219">
        <f>SUM(P177:P181)</f>
        <v>0</v>
      </c>
      <c r="Q176" s="218"/>
      <c r="R176" s="219">
        <f>SUM(R177:R181)</f>
        <v>0</v>
      </c>
      <c r="S176" s="218"/>
      <c r="T176" s="220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1" t="s">
        <v>8</v>
      </c>
      <c r="AT176" s="222" t="s">
        <v>76</v>
      </c>
      <c r="AU176" s="222" t="s">
        <v>8</v>
      </c>
      <c r="AY176" s="221" t="s">
        <v>156</v>
      </c>
      <c r="BK176" s="223">
        <f>SUM(BK177:BK181)</f>
        <v>0</v>
      </c>
    </row>
    <row r="177" s="2" customFormat="1" ht="21.75" customHeight="1">
      <c r="A177" s="37"/>
      <c r="B177" s="38"/>
      <c r="C177" s="226" t="s">
        <v>277</v>
      </c>
      <c r="D177" s="226" t="s">
        <v>158</v>
      </c>
      <c r="E177" s="227" t="s">
        <v>962</v>
      </c>
      <c r="F177" s="228" t="s">
        <v>963</v>
      </c>
      <c r="G177" s="229" t="s">
        <v>197</v>
      </c>
      <c r="H177" s="230">
        <v>7.0199999999999996</v>
      </c>
      <c r="I177" s="231"/>
      <c r="J177" s="232">
        <f>ROUND(I177*H177,0)</f>
        <v>0</v>
      </c>
      <c r="K177" s="233"/>
      <c r="L177" s="43"/>
      <c r="M177" s="234" t="s">
        <v>1</v>
      </c>
      <c r="N177" s="235" t="s">
        <v>42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162</v>
      </c>
      <c r="AT177" s="238" t="s">
        <v>158</v>
      </c>
      <c r="AU177" s="238" t="s">
        <v>85</v>
      </c>
      <c r="AY177" s="16" t="s">
        <v>156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</v>
      </c>
      <c r="BK177" s="239">
        <f>ROUND(I177*H177,0)</f>
        <v>0</v>
      </c>
      <c r="BL177" s="16" t="s">
        <v>162</v>
      </c>
      <c r="BM177" s="238" t="s">
        <v>1104</v>
      </c>
    </row>
    <row r="178" s="2" customFormat="1" ht="24.15" customHeight="1">
      <c r="A178" s="37"/>
      <c r="B178" s="38"/>
      <c r="C178" s="226" t="s">
        <v>283</v>
      </c>
      <c r="D178" s="226" t="s">
        <v>158</v>
      </c>
      <c r="E178" s="227" t="s">
        <v>965</v>
      </c>
      <c r="F178" s="228" t="s">
        <v>966</v>
      </c>
      <c r="G178" s="229" t="s">
        <v>197</v>
      </c>
      <c r="H178" s="230">
        <v>133.38</v>
      </c>
      <c r="I178" s="231"/>
      <c r="J178" s="232">
        <f>ROUND(I178*H178,0)</f>
        <v>0</v>
      </c>
      <c r="K178" s="233"/>
      <c r="L178" s="43"/>
      <c r="M178" s="234" t="s">
        <v>1</v>
      </c>
      <c r="N178" s="235" t="s">
        <v>42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162</v>
      </c>
      <c r="AT178" s="238" t="s">
        <v>158</v>
      </c>
      <c r="AU178" s="238" t="s">
        <v>85</v>
      </c>
      <c r="AY178" s="16" t="s">
        <v>156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</v>
      </c>
      <c r="BK178" s="239">
        <f>ROUND(I178*H178,0)</f>
        <v>0</v>
      </c>
      <c r="BL178" s="16" t="s">
        <v>162</v>
      </c>
      <c r="BM178" s="238" t="s">
        <v>1105</v>
      </c>
    </row>
    <row r="179" s="13" customFormat="1">
      <c r="A179" s="13"/>
      <c r="B179" s="240"/>
      <c r="C179" s="241"/>
      <c r="D179" s="242" t="s">
        <v>167</v>
      </c>
      <c r="E179" s="241"/>
      <c r="F179" s="244" t="s">
        <v>1106</v>
      </c>
      <c r="G179" s="241"/>
      <c r="H179" s="245">
        <v>133.38</v>
      </c>
      <c r="I179" s="246"/>
      <c r="J179" s="241"/>
      <c r="K179" s="241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167</v>
      </c>
      <c r="AU179" s="251" t="s">
        <v>85</v>
      </c>
      <c r="AV179" s="13" t="s">
        <v>85</v>
      </c>
      <c r="AW179" s="13" t="s">
        <v>4</v>
      </c>
      <c r="AX179" s="13" t="s">
        <v>8</v>
      </c>
      <c r="AY179" s="251" t="s">
        <v>156</v>
      </c>
    </row>
    <row r="180" s="2" customFormat="1" ht="44.25" customHeight="1">
      <c r="A180" s="37"/>
      <c r="B180" s="38"/>
      <c r="C180" s="226" t="s">
        <v>288</v>
      </c>
      <c r="D180" s="226" t="s">
        <v>158</v>
      </c>
      <c r="E180" s="227" t="s">
        <v>969</v>
      </c>
      <c r="F180" s="228" t="s">
        <v>970</v>
      </c>
      <c r="G180" s="229" t="s">
        <v>197</v>
      </c>
      <c r="H180" s="230">
        <v>1.5940000000000001</v>
      </c>
      <c r="I180" s="231"/>
      <c r="J180" s="232">
        <f>ROUND(I180*H180,0)</f>
        <v>0</v>
      </c>
      <c r="K180" s="233"/>
      <c r="L180" s="43"/>
      <c r="M180" s="234" t="s">
        <v>1</v>
      </c>
      <c r="N180" s="235" t="s">
        <v>42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162</v>
      </c>
      <c r="AT180" s="238" t="s">
        <v>158</v>
      </c>
      <c r="AU180" s="238" t="s">
        <v>85</v>
      </c>
      <c r="AY180" s="16" t="s">
        <v>156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</v>
      </c>
      <c r="BK180" s="239">
        <f>ROUND(I180*H180,0)</f>
        <v>0</v>
      </c>
      <c r="BL180" s="16" t="s">
        <v>162</v>
      </c>
      <c r="BM180" s="238" t="s">
        <v>1107</v>
      </c>
    </row>
    <row r="181" s="2" customFormat="1" ht="44.25" customHeight="1">
      <c r="A181" s="37"/>
      <c r="B181" s="38"/>
      <c r="C181" s="226" t="s">
        <v>293</v>
      </c>
      <c r="D181" s="226" t="s">
        <v>158</v>
      </c>
      <c r="E181" s="227" t="s">
        <v>972</v>
      </c>
      <c r="F181" s="228" t="s">
        <v>973</v>
      </c>
      <c r="G181" s="229" t="s">
        <v>197</v>
      </c>
      <c r="H181" s="230">
        <v>1.786</v>
      </c>
      <c r="I181" s="231"/>
      <c r="J181" s="232">
        <f>ROUND(I181*H181,0)</f>
        <v>0</v>
      </c>
      <c r="K181" s="233"/>
      <c r="L181" s="43"/>
      <c r="M181" s="234" t="s">
        <v>1</v>
      </c>
      <c r="N181" s="235" t="s">
        <v>42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162</v>
      </c>
      <c r="AT181" s="238" t="s">
        <v>158</v>
      </c>
      <c r="AU181" s="238" t="s">
        <v>85</v>
      </c>
      <c r="AY181" s="16" t="s">
        <v>156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</v>
      </c>
      <c r="BK181" s="239">
        <f>ROUND(I181*H181,0)</f>
        <v>0</v>
      </c>
      <c r="BL181" s="16" t="s">
        <v>162</v>
      </c>
      <c r="BM181" s="238" t="s">
        <v>1108</v>
      </c>
    </row>
    <row r="182" s="12" customFormat="1" ht="22.8" customHeight="1">
      <c r="A182" s="12"/>
      <c r="B182" s="210"/>
      <c r="C182" s="211"/>
      <c r="D182" s="212" t="s">
        <v>76</v>
      </c>
      <c r="E182" s="224" t="s">
        <v>385</v>
      </c>
      <c r="F182" s="224" t="s">
        <v>386</v>
      </c>
      <c r="G182" s="211"/>
      <c r="H182" s="211"/>
      <c r="I182" s="214"/>
      <c r="J182" s="225">
        <f>BK182</f>
        <v>0</v>
      </c>
      <c r="K182" s="211"/>
      <c r="L182" s="216"/>
      <c r="M182" s="217"/>
      <c r="N182" s="218"/>
      <c r="O182" s="218"/>
      <c r="P182" s="219">
        <f>P183</f>
        <v>0</v>
      </c>
      <c r="Q182" s="218"/>
      <c r="R182" s="219">
        <f>R183</f>
        <v>0</v>
      </c>
      <c r="S182" s="218"/>
      <c r="T182" s="220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</v>
      </c>
      <c r="AT182" s="222" t="s">
        <v>76</v>
      </c>
      <c r="AU182" s="222" t="s">
        <v>8</v>
      </c>
      <c r="AY182" s="221" t="s">
        <v>156</v>
      </c>
      <c r="BK182" s="223">
        <f>BK183</f>
        <v>0</v>
      </c>
    </row>
    <row r="183" s="2" customFormat="1" ht="16.5" customHeight="1">
      <c r="A183" s="37"/>
      <c r="B183" s="38"/>
      <c r="C183" s="226" t="s">
        <v>497</v>
      </c>
      <c r="D183" s="226" t="s">
        <v>158</v>
      </c>
      <c r="E183" s="227" t="s">
        <v>1109</v>
      </c>
      <c r="F183" s="228" t="s">
        <v>1110</v>
      </c>
      <c r="G183" s="229" t="s">
        <v>197</v>
      </c>
      <c r="H183" s="230">
        <v>7.7400000000000002</v>
      </c>
      <c r="I183" s="231"/>
      <c r="J183" s="232">
        <f>ROUND(I183*H183,0)</f>
        <v>0</v>
      </c>
      <c r="K183" s="233"/>
      <c r="L183" s="43"/>
      <c r="M183" s="266" t="s">
        <v>1</v>
      </c>
      <c r="N183" s="267" t="s">
        <v>42</v>
      </c>
      <c r="O183" s="268"/>
      <c r="P183" s="269">
        <f>O183*H183</f>
        <v>0</v>
      </c>
      <c r="Q183" s="269">
        <v>0</v>
      </c>
      <c r="R183" s="269">
        <f>Q183*H183</f>
        <v>0</v>
      </c>
      <c r="S183" s="269">
        <v>0</v>
      </c>
      <c r="T183" s="27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162</v>
      </c>
      <c r="AT183" s="238" t="s">
        <v>158</v>
      </c>
      <c r="AU183" s="238" t="s">
        <v>85</v>
      </c>
      <c r="AY183" s="16" t="s">
        <v>156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</v>
      </c>
      <c r="BK183" s="239">
        <f>ROUND(I183*H183,0)</f>
        <v>0</v>
      </c>
      <c r="BL183" s="16" t="s">
        <v>162</v>
      </c>
      <c r="BM183" s="238" t="s">
        <v>1111</v>
      </c>
    </row>
    <row r="184" s="2" customFormat="1" ht="6.96" customHeight="1">
      <c r="A184" s="37"/>
      <c r="B184" s="65"/>
      <c r="C184" s="66"/>
      <c r="D184" s="66"/>
      <c r="E184" s="66"/>
      <c r="F184" s="66"/>
      <c r="G184" s="66"/>
      <c r="H184" s="66"/>
      <c r="I184" s="66"/>
      <c r="J184" s="66"/>
      <c r="K184" s="66"/>
      <c r="L184" s="43"/>
      <c r="M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</row>
  </sheetData>
  <sheetProtection sheet="1" autoFilter="0" formatColumns="0" formatRows="0" objects="1" scenarios="1" spinCount="100000" saltValue="bcxl42SEteav57DXJPgen/kRSlkJ+a2KZOTV/CbYXrY/Ice8WLKG/TrpOYAaHOjjR7yHaVzHs8GcZcoXWJ53eQ==" hashValue="2PUvaaoZdTaSMzP7dI5Rx0dZFnxHR8Bqwgz174DdDiMTqC4ldT55A/JWWpT6ibBSKQABiGVvnBcksxUmdXlthA==" algorithmName="SHA-512" password="F695"/>
  <autoFilter ref="C127:K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85</v>
      </c>
    </row>
    <row r="4" s="1" customFormat="1" ht="24.96" customHeight="1">
      <c r="B4" s="19"/>
      <c r="D4" s="147" t="s">
        <v>124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Hala na posypovou sůl na p.č.st. 6375, k.ú. Klatovy</v>
      </c>
      <c r="F7" s="149"/>
      <c r="G7" s="149"/>
      <c r="H7" s="149"/>
      <c r="L7" s="19"/>
    </row>
    <row r="8" s="1" customFormat="1" ht="12" customHeight="1">
      <c r="B8" s="19"/>
      <c r="D8" s="149" t="s">
        <v>125</v>
      </c>
      <c r="L8" s="19"/>
    </row>
    <row r="9" s="2" customFormat="1" ht="16.5" customHeight="1">
      <c r="A9" s="37"/>
      <c r="B9" s="43"/>
      <c r="C9" s="37"/>
      <c r="D9" s="37"/>
      <c r="E9" s="150" t="s">
        <v>865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1112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5. 6. 2024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33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37</v>
      </c>
      <c r="E32" s="37"/>
      <c r="F32" s="37"/>
      <c r="G32" s="37"/>
      <c r="H32" s="37"/>
      <c r="I32" s="37"/>
      <c r="J32" s="159">
        <f>ROUND(J123,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39</v>
      </c>
      <c r="G34" s="37"/>
      <c r="H34" s="37"/>
      <c r="I34" s="160" t="s">
        <v>38</v>
      </c>
      <c r="J34" s="160" t="s">
        <v>40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41</v>
      </c>
      <c r="E35" s="149" t="s">
        <v>42</v>
      </c>
      <c r="F35" s="162">
        <f>ROUND((SUM(BE123:BE129)),  0)</f>
        <v>0</v>
      </c>
      <c r="G35" s="37"/>
      <c r="H35" s="37"/>
      <c r="I35" s="163">
        <v>0.20999999999999999</v>
      </c>
      <c r="J35" s="162">
        <f>ROUND(((SUM(BE123:BE129))*I35),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43</v>
      </c>
      <c r="F36" s="162">
        <f>ROUND((SUM(BF123:BF129)),  0)</f>
        <v>0</v>
      </c>
      <c r="G36" s="37"/>
      <c r="H36" s="37"/>
      <c r="I36" s="163">
        <v>0.12</v>
      </c>
      <c r="J36" s="162">
        <f>ROUND(((SUM(BF123:BF129))*I36),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ROUND((SUM(BG123:BG129)),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45</v>
      </c>
      <c r="F38" s="162">
        <f>ROUND((SUM(BH123:BH129)),  0)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46</v>
      </c>
      <c r="F39" s="162">
        <f>ROUND((SUM(BI123:BI129)),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50</v>
      </c>
      <c r="E50" s="172"/>
      <c r="F50" s="172"/>
      <c r="G50" s="171" t="s">
        <v>51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4"/>
      <c r="J61" s="176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54</v>
      </c>
      <c r="E65" s="177"/>
      <c r="F65" s="177"/>
      <c r="G65" s="171" t="s">
        <v>55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4"/>
      <c r="J76" s="176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Hala na posypovou sůl na p.č.st. 6375, k.ú. Klatovy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125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865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O-033 - TZB - ZTI a elektroinstalace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Klatovy</v>
      </c>
      <c r="G91" s="39"/>
      <c r="H91" s="39"/>
      <c r="I91" s="31" t="s">
        <v>23</v>
      </c>
      <c r="J91" s="78" t="str">
        <f>IF(J14="","",J14)</f>
        <v>5. 6. 2024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SÚS Plzeňského kraje, p.o., Plzeň</v>
      </c>
      <c r="G93" s="39"/>
      <c r="H93" s="39"/>
      <c r="I93" s="31" t="s">
        <v>31</v>
      </c>
      <c r="J93" s="35" t="str">
        <f>E23</f>
        <v>Ing. Martin Liška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Pavel Hrba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130</v>
      </c>
      <c r="D96" s="184"/>
      <c r="E96" s="184"/>
      <c r="F96" s="184"/>
      <c r="G96" s="184"/>
      <c r="H96" s="184"/>
      <c r="I96" s="184"/>
      <c r="J96" s="185" t="s">
        <v>131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132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133</v>
      </c>
    </row>
    <row r="99" s="9" customFormat="1" ht="24.96" customHeight="1">
      <c r="A99" s="9"/>
      <c r="B99" s="187"/>
      <c r="C99" s="188"/>
      <c r="D99" s="189" t="s">
        <v>138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1113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1114</v>
      </c>
      <c r="E101" s="195"/>
      <c r="F101" s="195"/>
      <c r="G101" s="195"/>
      <c r="H101" s="195"/>
      <c r="I101" s="195"/>
      <c r="J101" s="196">
        <f>J128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141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Hala na posypovou sůl na p.č.st. 6375, k.ú. Klatovy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125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865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127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O-033 - TZB - ZTI a elektroinstalace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21</v>
      </c>
      <c r="D117" s="39"/>
      <c r="E117" s="39"/>
      <c r="F117" s="26" t="str">
        <f>F14</f>
        <v>Klatovy</v>
      </c>
      <c r="G117" s="39"/>
      <c r="H117" s="39"/>
      <c r="I117" s="31" t="s">
        <v>23</v>
      </c>
      <c r="J117" s="78" t="str">
        <f>IF(J14="","",J14)</f>
        <v>5. 6. 2024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25</v>
      </c>
      <c r="D119" s="39"/>
      <c r="E119" s="39"/>
      <c r="F119" s="26" t="str">
        <f>E17</f>
        <v>SÚS Plzeňského kraje, p.o., Plzeň</v>
      </c>
      <c r="G119" s="39"/>
      <c r="H119" s="39"/>
      <c r="I119" s="31" t="s">
        <v>31</v>
      </c>
      <c r="J119" s="35" t="str">
        <f>E23</f>
        <v>Ing. Martin Liška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29</v>
      </c>
      <c r="D120" s="39"/>
      <c r="E120" s="39"/>
      <c r="F120" s="26" t="str">
        <f>IF(E20="","",E20)</f>
        <v>Vyplň údaj</v>
      </c>
      <c r="G120" s="39"/>
      <c r="H120" s="39"/>
      <c r="I120" s="31" t="s">
        <v>34</v>
      </c>
      <c r="J120" s="35" t="str">
        <f>E26</f>
        <v>Pavel Hrba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142</v>
      </c>
      <c r="D122" s="201" t="s">
        <v>62</v>
      </c>
      <c r="E122" s="201" t="s">
        <v>58</v>
      </c>
      <c r="F122" s="201" t="s">
        <v>59</v>
      </c>
      <c r="G122" s="201" t="s">
        <v>143</v>
      </c>
      <c r="H122" s="201" t="s">
        <v>144</v>
      </c>
      <c r="I122" s="201" t="s">
        <v>145</v>
      </c>
      <c r="J122" s="202" t="s">
        <v>131</v>
      </c>
      <c r="K122" s="203" t="s">
        <v>146</v>
      </c>
      <c r="L122" s="204"/>
      <c r="M122" s="99" t="s">
        <v>1</v>
      </c>
      <c r="N122" s="100" t="s">
        <v>41</v>
      </c>
      <c r="O122" s="100" t="s">
        <v>147</v>
      </c>
      <c r="P122" s="100" t="s">
        <v>148</v>
      </c>
      <c r="Q122" s="100" t="s">
        <v>149</v>
      </c>
      <c r="R122" s="100" t="s">
        <v>150</v>
      </c>
      <c r="S122" s="100" t="s">
        <v>151</v>
      </c>
      <c r="T122" s="101" t="s">
        <v>152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153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</f>
        <v>0</v>
      </c>
      <c r="Q123" s="103"/>
      <c r="R123" s="207">
        <f>R124</f>
        <v>0</v>
      </c>
      <c r="S123" s="103"/>
      <c r="T123" s="208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76</v>
      </c>
      <c r="AU123" s="16" t="s">
        <v>133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76</v>
      </c>
      <c r="E124" s="213" t="s">
        <v>273</v>
      </c>
      <c r="F124" s="213" t="s">
        <v>274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P125+P128</f>
        <v>0</v>
      </c>
      <c r="Q124" s="218"/>
      <c r="R124" s="219">
        <f>R125+R128</f>
        <v>0</v>
      </c>
      <c r="S124" s="218"/>
      <c r="T124" s="220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85</v>
      </c>
      <c r="AT124" s="222" t="s">
        <v>76</v>
      </c>
      <c r="AU124" s="222" t="s">
        <v>77</v>
      </c>
      <c r="AY124" s="221" t="s">
        <v>156</v>
      </c>
      <c r="BK124" s="223">
        <f>BK125+BK128</f>
        <v>0</v>
      </c>
    </row>
    <row r="125" s="12" customFormat="1" ht="22.8" customHeight="1">
      <c r="A125" s="12"/>
      <c r="B125" s="210"/>
      <c r="C125" s="211"/>
      <c r="D125" s="212" t="s">
        <v>76</v>
      </c>
      <c r="E125" s="224" t="s">
        <v>1003</v>
      </c>
      <c r="F125" s="224" t="s">
        <v>1115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SUM(P126:P127)</f>
        <v>0</v>
      </c>
      <c r="Q125" s="218"/>
      <c r="R125" s="219">
        <f>SUM(R126:R127)</f>
        <v>0</v>
      </c>
      <c r="S125" s="218"/>
      <c r="T125" s="220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85</v>
      </c>
      <c r="AT125" s="222" t="s">
        <v>76</v>
      </c>
      <c r="AU125" s="222" t="s">
        <v>8</v>
      </c>
      <c r="AY125" s="221" t="s">
        <v>156</v>
      </c>
      <c r="BK125" s="223">
        <f>SUM(BK126:BK127)</f>
        <v>0</v>
      </c>
    </row>
    <row r="126" s="2" customFormat="1" ht="16.5" customHeight="1">
      <c r="A126" s="37"/>
      <c r="B126" s="38"/>
      <c r="C126" s="226" t="s">
        <v>8</v>
      </c>
      <c r="D126" s="226" t="s">
        <v>158</v>
      </c>
      <c r="E126" s="227" t="s">
        <v>1116</v>
      </c>
      <c r="F126" s="228" t="s">
        <v>1117</v>
      </c>
      <c r="G126" s="229" t="s">
        <v>383</v>
      </c>
      <c r="H126" s="230">
        <v>1</v>
      </c>
      <c r="I126" s="231"/>
      <c r="J126" s="232">
        <f>ROUND(I126*H126,0)</f>
        <v>0</v>
      </c>
      <c r="K126" s="233"/>
      <c r="L126" s="43"/>
      <c r="M126" s="234" t="s">
        <v>1</v>
      </c>
      <c r="N126" s="235" t="s">
        <v>42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238</v>
      </c>
      <c r="AT126" s="238" t="s">
        <v>158</v>
      </c>
      <c r="AU126" s="238" t="s">
        <v>85</v>
      </c>
      <c r="AY126" s="16" t="s">
        <v>156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</v>
      </c>
      <c r="BK126" s="239">
        <f>ROUND(I126*H126,0)</f>
        <v>0</v>
      </c>
      <c r="BL126" s="16" t="s">
        <v>238</v>
      </c>
      <c r="BM126" s="238" t="s">
        <v>1118</v>
      </c>
    </row>
    <row r="127" s="2" customFormat="1" ht="21.75" customHeight="1">
      <c r="A127" s="37"/>
      <c r="B127" s="38"/>
      <c r="C127" s="226" t="s">
        <v>85</v>
      </c>
      <c r="D127" s="226" t="s">
        <v>158</v>
      </c>
      <c r="E127" s="227" t="s">
        <v>1119</v>
      </c>
      <c r="F127" s="228" t="s">
        <v>1120</v>
      </c>
      <c r="G127" s="229" t="s">
        <v>383</v>
      </c>
      <c r="H127" s="230">
        <v>1</v>
      </c>
      <c r="I127" s="231"/>
      <c r="J127" s="232">
        <f>ROUND(I127*H127,0)</f>
        <v>0</v>
      </c>
      <c r="K127" s="233"/>
      <c r="L127" s="43"/>
      <c r="M127" s="234" t="s">
        <v>1</v>
      </c>
      <c r="N127" s="235" t="s">
        <v>42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238</v>
      </c>
      <c r="AT127" s="238" t="s">
        <v>158</v>
      </c>
      <c r="AU127" s="238" t="s">
        <v>85</v>
      </c>
      <c r="AY127" s="16" t="s">
        <v>156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</v>
      </c>
      <c r="BK127" s="239">
        <f>ROUND(I127*H127,0)</f>
        <v>0</v>
      </c>
      <c r="BL127" s="16" t="s">
        <v>238</v>
      </c>
      <c r="BM127" s="238" t="s">
        <v>1121</v>
      </c>
    </row>
    <row r="128" s="12" customFormat="1" ht="22.8" customHeight="1">
      <c r="A128" s="12"/>
      <c r="B128" s="210"/>
      <c r="C128" s="211"/>
      <c r="D128" s="212" t="s">
        <v>76</v>
      </c>
      <c r="E128" s="224" t="s">
        <v>1122</v>
      </c>
      <c r="F128" s="224" t="s">
        <v>1123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P129</f>
        <v>0</v>
      </c>
      <c r="Q128" s="218"/>
      <c r="R128" s="219">
        <f>R129</f>
        <v>0</v>
      </c>
      <c r="S128" s="218"/>
      <c r="T128" s="22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85</v>
      </c>
      <c r="AT128" s="222" t="s">
        <v>76</v>
      </c>
      <c r="AU128" s="222" t="s">
        <v>8</v>
      </c>
      <c r="AY128" s="221" t="s">
        <v>156</v>
      </c>
      <c r="BK128" s="223">
        <f>BK129</f>
        <v>0</v>
      </c>
    </row>
    <row r="129" s="2" customFormat="1" ht="16.5" customHeight="1">
      <c r="A129" s="37"/>
      <c r="B129" s="38"/>
      <c r="C129" s="226" t="s">
        <v>169</v>
      </c>
      <c r="D129" s="226" t="s">
        <v>158</v>
      </c>
      <c r="E129" s="227" t="s">
        <v>1124</v>
      </c>
      <c r="F129" s="228" t="s">
        <v>1125</v>
      </c>
      <c r="G129" s="229" t="s">
        <v>383</v>
      </c>
      <c r="H129" s="230">
        <v>1</v>
      </c>
      <c r="I129" s="231"/>
      <c r="J129" s="232">
        <f>ROUND(I129*H129,0)</f>
        <v>0</v>
      </c>
      <c r="K129" s="233"/>
      <c r="L129" s="43"/>
      <c r="M129" s="266" t="s">
        <v>1</v>
      </c>
      <c r="N129" s="267" t="s">
        <v>42</v>
      </c>
      <c r="O129" s="268"/>
      <c r="P129" s="269">
        <f>O129*H129</f>
        <v>0</v>
      </c>
      <c r="Q129" s="269">
        <v>0</v>
      </c>
      <c r="R129" s="269">
        <f>Q129*H129</f>
        <v>0</v>
      </c>
      <c r="S129" s="269">
        <v>0</v>
      </c>
      <c r="T129" s="27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238</v>
      </c>
      <c r="AT129" s="238" t="s">
        <v>158</v>
      </c>
      <c r="AU129" s="238" t="s">
        <v>85</v>
      </c>
      <c r="AY129" s="16" t="s">
        <v>156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</v>
      </c>
      <c r="BK129" s="239">
        <f>ROUND(I129*H129,0)</f>
        <v>0</v>
      </c>
      <c r="BL129" s="16" t="s">
        <v>238</v>
      </c>
      <c r="BM129" s="238" t="s">
        <v>1126</v>
      </c>
    </row>
    <row r="130" s="2" customFormat="1" ht="6.96" customHeight="1">
      <c r="A130" s="37"/>
      <c r="B130" s="65"/>
      <c r="C130" s="66"/>
      <c r="D130" s="66"/>
      <c r="E130" s="66"/>
      <c r="F130" s="66"/>
      <c r="G130" s="66"/>
      <c r="H130" s="66"/>
      <c r="I130" s="66"/>
      <c r="J130" s="66"/>
      <c r="K130" s="66"/>
      <c r="L130" s="43"/>
      <c r="M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</sheetData>
  <sheetProtection sheet="1" autoFilter="0" formatColumns="0" formatRows="0" objects="1" scenarios="1" spinCount="100000" saltValue="z9P4dq9YPvTMgZrSrx9PLgXZL2oBezbkODIGWgMbrwYvz3A2VwfVuthmwJnNC2PfwSVUCZvQoERtkZ6QUSlwIA==" hashValue="SVlLA8BodOQ3OC0qSspOHei4y1lB/j6zfi7nZr1V4aivrU770dMTBmTPoxKfg38CcDzSvAPdTEbb9O7z4GFeOA==" algorithmName="SHA-512" password="F695"/>
  <autoFilter ref="C122:K1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DESKTOP-IB50O09\ZALMAN</dc:creator>
  <cp:lastModifiedBy>DESKTOP-IB50O09\ZALMAN</cp:lastModifiedBy>
  <dcterms:created xsi:type="dcterms:W3CDTF">2024-06-06T09:12:11Z</dcterms:created>
  <dcterms:modified xsi:type="dcterms:W3CDTF">2024-06-06T09:12:23Z</dcterms:modified>
</cp:coreProperties>
</file>