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loudStation\KOMUNIKACE\SUŠICE\SOS - PLOCHA PRO AUTOŠKOLU\ROZPOČET\17.5. oprava\"/>
    </mc:Choice>
  </mc:AlternateContent>
  <bookViews>
    <workbookView xWindow="0" yWindow="0" windowWidth="0" windowHeight="0"/>
  </bookViews>
  <sheets>
    <sheet name="Rekapitulace stavby" sheetId="1" r:id="rId1"/>
    <sheet name="20240304 - Zpevněná ploc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'20240304 - Zpevněná ploch...'!$C$125:$K$249</definedName>
    <definedName name="_xlnm.Print_Area" localSheetId="1">'20240304 - Zpevněná ploch...'!$C$4:$J$76,'20240304 - Zpevněná ploch...'!$C$115:$K$249</definedName>
    <definedName name="_xlnm.Print_Titles" localSheetId="1">'20240304 - Zpevněná ploch...'!$125:$125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49"/>
  <c r="BH249"/>
  <c r="BG249"/>
  <c r="BF249"/>
  <c r="T249"/>
  <c r="T248"/>
  <c r="R249"/>
  <c r="R248"/>
  <c r="P249"/>
  <c r="P248"/>
  <c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87"/>
  <c r="E85"/>
  <c r="J22"/>
  <c r="E22"/>
  <c r="J123"/>
  <c r="J21"/>
  <c r="J19"/>
  <c r="E19"/>
  <c r="J122"/>
  <c r="J18"/>
  <c r="J16"/>
  <c r="E16"/>
  <c r="F90"/>
  <c r="J15"/>
  <c r="J13"/>
  <c r="E13"/>
  <c r="F89"/>
  <c r="J12"/>
  <c r="J10"/>
  <c r="J120"/>
  <c i="1" r="L90"/>
  <c r="AM90"/>
  <c r="AM89"/>
  <c r="L89"/>
  <c r="AM87"/>
  <c r="L87"/>
  <c r="L85"/>
  <c r="L84"/>
  <c i="2" r="BK215"/>
  <c r="J205"/>
  <c r="BK173"/>
  <c r="J133"/>
  <c r="J247"/>
  <c r="BK238"/>
  <c r="BK226"/>
  <c r="BK205"/>
  <c r="J129"/>
  <c r="BK210"/>
  <c r="BK140"/>
  <c r="J200"/>
  <c r="BK152"/>
  <c r="BK230"/>
  <c r="BK163"/>
  <c r="BK201"/>
  <c r="J166"/>
  <c r="J217"/>
  <c r="J157"/>
  <c r="J230"/>
  <c r="J201"/>
  <c r="J179"/>
  <c r="J145"/>
  <c r="BK245"/>
  <c r="J238"/>
  <c r="BK213"/>
  <c r="J171"/>
  <c r="BK133"/>
  <c r="BK202"/>
  <c r="J221"/>
  <c r="BK154"/>
  <c r="J136"/>
  <c r="J199"/>
  <c r="BK149"/>
  <c r="J195"/>
  <c r="J142"/>
  <c r="J219"/>
  <c r="J154"/>
  <c r="J223"/>
  <c r="BK186"/>
  <c r="BK137"/>
  <c r="J245"/>
  <c r="J239"/>
  <c r="BK208"/>
  <c r="J151"/>
  <c r="J215"/>
  <c r="J186"/>
  <c r="BK138"/>
  <c r="J210"/>
  <c r="BK188"/>
  <c r="BK142"/>
  <c r="J190"/>
  <c r="J226"/>
  <c r="J188"/>
  <c r="BK144"/>
  <c r="J208"/>
  <c r="J149"/>
  <c r="BK225"/>
  <c r="BK196"/>
  <c r="BK156"/>
  <c r="BK247"/>
  <c r="BK239"/>
  <c r="BK232"/>
  <c r="J197"/>
  <c r="J147"/>
  <c r="J213"/>
  <c r="J177"/>
  <c r="BK235"/>
  <c r="BK195"/>
  <c r="J206"/>
  <c r="BK157"/>
  <c r="BK199"/>
  <c r="J169"/>
  <c r="BK129"/>
  <c r="BK190"/>
  <c r="BK217"/>
  <c r="BK177"/>
  <c r="BK249"/>
  <c r="BK243"/>
  <c r="BK219"/>
  <c r="J202"/>
  <c r="J160"/>
  <c r="BK209"/>
  <c r="BK171"/>
  <c r="J225"/>
  <c r="BK175"/>
  <c r="J228"/>
  <c r="BK221"/>
  <c r="J196"/>
  <c r="J156"/>
  <c r="J203"/>
  <c r="BK145"/>
  <c r="BK212"/>
  <c r="J193"/>
  <c r="J144"/>
  <c r="J249"/>
  <c r="J243"/>
  <c r="J235"/>
  <c r="BK179"/>
  <c r="J137"/>
  <c r="BK197"/>
  <c r="BK131"/>
  <c r="BK207"/>
  <c r="J184"/>
  <c r="J152"/>
  <c r="BK244"/>
  <c r="J209"/>
  <c r="BK181"/>
  <c r="J140"/>
  <c r="BK200"/>
  <c i="1" r="AS94"/>
  <c i="2" r="J207"/>
  <c r="BK147"/>
  <c r="J131"/>
  <c r="BK169"/>
  <c r="BK206"/>
  <c r="J173"/>
  <c r="J181"/>
  <c r="BK228"/>
  <c r="BK203"/>
  <c r="BK160"/>
  <c r="J138"/>
  <c r="J244"/>
  <c r="J212"/>
  <c r="J175"/>
  <c r="BK136"/>
  <c r="J163"/>
  <c r="BK223"/>
  <c r="BK184"/>
  <c r="J232"/>
  <c r="BK166"/>
  <c r="BK193"/>
  <c r="BK151"/>
  <c l="1" r="BK128"/>
  <c r="J128"/>
  <c r="J96"/>
  <c r="R162"/>
  <c r="R128"/>
  <c r="R192"/>
  <c r="BK162"/>
  <c r="J162"/>
  <c r="J98"/>
  <c r="T192"/>
  <c r="BK237"/>
  <c r="J237"/>
  <c r="J104"/>
  <c r="P162"/>
  <c r="BK216"/>
  <c r="J216"/>
  <c r="J101"/>
  <c r="P237"/>
  <c r="P236"/>
  <c r="T128"/>
  <c r="BK192"/>
  <c r="J192"/>
  <c r="J99"/>
  <c r="T216"/>
  <c r="T162"/>
  <c r="P216"/>
  <c r="R237"/>
  <c r="R236"/>
  <c r="P242"/>
  <c r="P241"/>
  <c r="R242"/>
  <c r="R241"/>
  <c r="P128"/>
  <c r="P127"/>
  <c r="P126"/>
  <c i="1" r="AU95"/>
  <c i="2" r="P192"/>
  <c r="R216"/>
  <c r="T237"/>
  <c r="T236"/>
  <c r="BK242"/>
  <c r="J242"/>
  <c r="J106"/>
  <c r="T242"/>
  <c r="T241"/>
  <c r="BK214"/>
  <c r="J214"/>
  <c r="J100"/>
  <c r="BK159"/>
  <c r="J159"/>
  <c r="J97"/>
  <c r="BK234"/>
  <c r="J234"/>
  <c r="J102"/>
  <c r="BK246"/>
  <c r="J246"/>
  <c r="J107"/>
  <c r="BK248"/>
  <c r="J248"/>
  <c r="J108"/>
  <c r="BE149"/>
  <c r="BE175"/>
  <c r="BE197"/>
  <c r="BE203"/>
  <c r="BE205"/>
  <c r="BE207"/>
  <c r="BE209"/>
  <c r="BE212"/>
  <c r="BE228"/>
  <c r="BE235"/>
  <c r="J89"/>
  <c r="F123"/>
  <c r="BE140"/>
  <c r="BE142"/>
  <c r="BE152"/>
  <c r="BE154"/>
  <c r="BE177"/>
  <c r="BE179"/>
  <c r="BE184"/>
  <c r="BE186"/>
  <c r="BE200"/>
  <c r="BE201"/>
  <c r="BE217"/>
  <c r="BE219"/>
  <c r="J90"/>
  <c r="BE137"/>
  <c r="BE138"/>
  <c r="BE163"/>
  <c r="BE173"/>
  <c r="BE181"/>
  <c r="BE213"/>
  <c r="BE215"/>
  <c r="BE230"/>
  <c r="BE232"/>
  <c r="J87"/>
  <c r="BE133"/>
  <c r="BE136"/>
  <c r="BE144"/>
  <c r="BE145"/>
  <c r="BE147"/>
  <c r="BE156"/>
  <c r="BE157"/>
  <c r="BE160"/>
  <c r="BE225"/>
  <c r="BE131"/>
  <c r="BE210"/>
  <c r="BE221"/>
  <c r="BE223"/>
  <c r="BE238"/>
  <c r="BE239"/>
  <c r="BE243"/>
  <c r="BE244"/>
  <c r="BE245"/>
  <c r="BE247"/>
  <c r="BE249"/>
  <c r="F122"/>
  <c r="BE166"/>
  <c r="BE171"/>
  <c r="BE188"/>
  <c r="BE190"/>
  <c r="BE199"/>
  <c r="BE202"/>
  <c r="BE206"/>
  <c r="BE208"/>
  <c r="BE226"/>
  <c r="BE129"/>
  <c r="BE151"/>
  <c r="BE169"/>
  <c r="BE193"/>
  <c r="BE195"/>
  <c r="BE196"/>
  <c i="1" r="AU94"/>
  <c i="2" r="F34"/>
  <c i="1" r="BC95"/>
  <c r="BC94"/>
  <c r="W32"/>
  <c i="2" r="F32"/>
  <c i="1" r="BA95"/>
  <c r="BA94"/>
  <c r="W30"/>
  <c i="2" r="F35"/>
  <c i="1" r="BD95"/>
  <c r="BD94"/>
  <c r="W33"/>
  <c i="2" r="J32"/>
  <c i="1" r="AW95"/>
  <c i="2" r="F33"/>
  <c i="1" r="BB95"/>
  <c r="BB94"/>
  <c r="AX94"/>
  <c i="2" l="1" r="T127"/>
  <c r="T126"/>
  <c r="R127"/>
  <c r="R126"/>
  <c r="BK127"/>
  <c r="J127"/>
  <c r="J95"/>
  <c r="BK241"/>
  <c r="J241"/>
  <c r="J105"/>
  <c r="BK236"/>
  <c r="J236"/>
  <c r="J103"/>
  <c i="1" r="W31"/>
  <c r="AY94"/>
  <c i="2" r="J31"/>
  <c i="1" r="AV95"/>
  <c r="AT95"/>
  <c r="AW94"/>
  <c r="AK30"/>
  <c i="2" r="F31"/>
  <c i="1" r="AZ95"/>
  <c r="AZ94"/>
  <c r="AV94"/>
  <c r="AK29"/>
  <c i="2" l="1" r="BK126"/>
  <c r="J126"/>
  <c r="J28"/>
  <c i="1" r="AG95"/>
  <c r="AG94"/>
  <c r="AK26"/>
  <c r="AK35"/>
  <c r="AT94"/>
  <c r="W29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<sst xmlns="http://schemas.openxmlformats.org/spreadsheetml/2006/main">
  <si>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</si>
  <si>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</si>
  <si>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</si>
  <si>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</si>
  <si>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</si>
  <si>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{3f0d2933-d30c-4c90-a386-52f07e0bbd0c}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</si>
  <si>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</si>
  <si>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</si>
  <si>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</si>
  <si>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</si>
  <si>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</si>
  <si>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</si>
  <si>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</si>
  <si>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</si>
  <si>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20240304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</si>
  <si>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</si>
  <si>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</si>
  <si>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Zpevněná plocha SOS SOU Sušice</t>
  </si>
  <si>
    <t>KSO:</t>
  </si>
  <si>
    <t>CC-CZ:</t>
  </si>
  <si>
    <t>Místo:</t>
  </si>
  <si>
    <t xml:space="preserve"> </t>
  </si>
  <si>
    <t>Datum:</t>
  </si>
  <si>
    <t>16. 3. 2024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</si>
  <si>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</si>
  <si>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</si>
  <si>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</si>
  <si>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</si>
  <si>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</si>
  <si>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</si>
  <si>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</si>
  <si>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</si>
  <si>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</si>
  <si>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</si>
  <si>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</si>
  <si>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</si>
  <si>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</si>
  <si>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</si>
  <si>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</si>
  <si>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</si>
  <si>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</si>
  <si>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</si>
  <si>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</si>
  <si>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</si>
  <si>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</si>
  <si>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</si>
  <si>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</si>
  <si>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</si>
  <si>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</si>
  <si>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</si>
  <si>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</si>
  <si>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</si>
  <si>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</si>
  <si>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</si>
  <si>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</si>
  <si>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</si>
  <si>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</si>
  <si>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</si>
  <si>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</si>
  <si>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</si>
  <si>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</si>
  <si>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</si>
  <si>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</si>
  <si>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</si>
  <si>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</si>
  <si>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</si>
  <si>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</si>
  <si>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</si>
  <si>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</si>
  <si>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</si>
  <si>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</si>
  <si>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</si>
  <si>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</si>
  <si>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</si>
  <si>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</si>
  <si>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</si>
  <si>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</si>
  <si>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</si>
  <si>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</si>
  <si>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</si>
  <si>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</si>
  <si>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</si>
  <si>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</si>
  <si>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</si>
  <si>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</si>
  <si>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</si>
  <si>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</si>
  <si>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</si>
  <si>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</si>
  <si>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</si>
  <si>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</si>
  <si>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</si>
  <si>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8prop01 - Dodatečné práce</t>
  </si>
  <si>
    <t xml:space="preserve">    9 - Ostatní konstrukce a práce, bourání</t>
  </si>
  <si>
    <t xml:space="preserve">    998 - Přesun hmot</t>
  </si>
  <si>
    <t>PSV - Práce a dodávky PSV</t>
  </si>
  <si>
    <t xml:space="preserve">    742 - Elektroinstalace - slaboproud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</si>
  <si>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</si>
  <si>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</si>
  <si>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</si>
  <si>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</si>
  <si>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</si>
  <si>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</si>
  <si>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</si>
  <si>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</si>
  <si>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</si>
  <si>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</si>
  <si>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</si>
  <si>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</si>
  <si>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</si>
  <si>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</si>
  <si>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</si>
  <si>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</si>
  <si>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</si>
  <si>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</si>
  <si>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</si>
  <si>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</si>
  <si>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 Zemní práce</t>
  </si>
  <si>
    <t>K</t>
  </si>
  <si>
    <t>113107321</t>
  </si>
  <si>
    <t>Odstranění podkladu z kameniva drceného tl do 100 mm strojně pl do 50 m2</t>
  </si>
  <si>
    <t>m2</t>
  </si>
  <si>
    <t>CS ÚRS 2024 01</t>
  </si>
  <si>
    <t>4</t>
  </si>
  <si>
    <t>-2012214198</t>
  </si>
  <si>
    <t>VV</t>
  </si>
  <si>
    <t>22,1</t>
  </si>
  <si>
    <t>113107342</t>
  </si>
  <si>
    <t>Odstranění podkladu živičného tl přes 50 do 100 mm strojně pl do 50 m2</t>
  </si>
  <si>
    <t>-1265298754</t>
  </si>
  <si>
    <t>3</t>
  </si>
  <si>
    <t>113311171</t>
  </si>
  <si>
    <t>Odstranění geotextilií ze základové spáry</t>
  </si>
  <si>
    <t>1871503518</t>
  </si>
  <si>
    <t>P</t>
  </si>
  <si>
    <t>Poznámka k položce:_x000d_
Odstranění geotextilie uložené jako ochrana izolace rámových propustí</t>
  </si>
  <si>
    <t>54,57*2,4</t>
  </si>
  <si>
    <t>122251104</t>
  </si>
  <si>
    <t>Odkopávky a prokopávky nezapažené v hornině třídy těžitelnosti I skupiny 3 objem do 500 m3 strojně</t>
  </si>
  <si>
    <t>m3</t>
  </si>
  <si>
    <t>408608227</t>
  </si>
  <si>
    <t>5</t>
  </si>
  <si>
    <t>122251401</t>
  </si>
  <si>
    <t>Vykopávky v zemníku na suchu v hornině třídy těžitelnosti I skupiny 3 objem do 20 m3 strojně</t>
  </si>
  <si>
    <t>-1885970761</t>
  </si>
  <si>
    <t>6</t>
  </si>
  <si>
    <t>132212232</t>
  </si>
  <si>
    <t>Hloubení rýh š do 2000 mm v nesoudržných horninách třídy těžitelnosti I, skupiny 3 objemu do 10 m3 při překopech inženýrských sítí ručně</t>
  </si>
  <si>
    <t>CS ÚRS 2020 01</t>
  </si>
  <si>
    <t>16</t>
  </si>
  <si>
    <t>-1415025176</t>
  </si>
  <si>
    <t>75*0,4*0,6*2</t>
  </si>
  <si>
    <t>7</t>
  </si>
  <si>
    <t>162351103</t>
  </si>
  <si>
    <t>Vodorovné přemístění přes 50 do 500 m výkopku/sypaniny z horniny třídy těžitelnosti I skupiny 1 až 3</t>
  </si>
  <si>
    <t>2074010799</t>
  </si>
  <si>
    <t>2*56,297</t>
  </si>
  <si>
    <t>8</t>
  </si>
  <si>
    <t>162651112</t>
  </si>
  <si>
    <t>Vodorovné přemístění přes 4 000 do 5000 m výkopku/sypaniny z horniny třídy těžitelnosti I skupiny 1 až 3</t>
  </si>
  <si>
    <t>-378320815</t>
  </si>
  <si>
    <t>232,332-56,297</t>
  </si>
  <si>
    <t>9</t>
  </si>
  <si>
    <t>171151112</t>
  </si>
  <si>
    <t>Uložení sypaniny z hornin nesoudržných kamenitých do násypů zhutněných strojně</t>
  </si>
  <si>
    <t>1520113198</t>
  </si>
  <si>
    <t>10</t>
  </si>
  <si>
    <t>171201231</t>
  </si>
  <si>
    <t>Poplatek za uložení zeminy a kamení na recyklační skládce (skládkovné) kód odpadu 17 05 04</t>
  </si>
  <si>
    <t>t</t>
  </si>
  <si>
    <t>-1383246213</t>
  </si>
  <si>
    <t>176,035*1,75</t>
  </si>
  <si>
    <t>11</t>
  </si>
  <si>
    <t>171251201</t>
  </si>
  <si>
    <t>Uložení sypaniny na skládky nebo meziskládky</t>
  </si>
  <si>
    <t>-510718168</t>
  </si>
  <si>
    <t>176,035</t>
  </si>
  <si>
    <t>181101131</t>
  </si>
  <si>
    <t>Úprava pozemku s rozpojením, přehrnutím, urovnáním a přehrnutím do 20 m zeminy tř 3</t>
  </si>
  <si>
    <t>1655078864</t>
  </si>
  <si>
    <t>2306,003*0,15</t>
  </si>
  <si>
    <t>13</t>
  </si>
  <si>
    <t>181411141</t>
  </si>
  <si>
    <t>Založení parterového trávníku výsevem pl do 1000 m2 v rovině a ve svahu do 1:5</t>
  </si>
  <si>
    <t>268720709</t>
  </si>
  <si>
    <t>14</t>
  </si>
  <si>
    <t>M</t>
  </si>
  <si>
    <t>00572470</t>
  </si>
  <si>
    <t>osivo směs travní univerzál</t>
  </si>
  <si>
    <t>kg</t>
  </si>
  <si>
    <t>-694102199</t>
  </si>
  <si>
    <t>89,6*0,02 'Přepočtené koeficientem množství</t>
  </si>
  <si>
    <t>15</t>
  </si>
  <si>
    <t>005724901</t>
  </si>
  <si>
    <t>Pomalurozpustné trávníkové hnojivo, 0,2kg/m2</t>
  </si>
  <si>
    <t>-1113995947</t>
  </si>
  <si>
    <t>89,6*0,2</t>
  </si>
  <si>
    <t>181951112</t>
  </si>
  <si>
    <t>Úprava pláně v hornině třídy těžitelnosti I skupiny 1 až 3 se zhutněním strojně</t>
  </si>
  <si>
    <t>945600676</t>
  </si>
  <si>
    <t>17</t>
  </si>
  <si>
    <t>182151111</t>
  </si>
  <si>
    <t>Svahování v zářezech v hornině třídy těžitelnosti I skupiny 1 až 3 strojně</t>
  </si>
  <si>
    <t>623034310</t>
  </si>
  <si>
    <t>56*2*0,8</t>
  </si>
  <si>
    <t>Vodorovné konstrukce</t>
  </si>
  <si>
    <t>18</t>
  </si>
  <si>
    <t>451313511</t>
  </si>
  <si>
    <t>Podkladní vrstva z betonu prostého se zvýšenými nároky na prostředí pod dlažbu tl do 100 mm</t>
  </si>
  <si>
    <t>1843538060</t>
  </si>
  <si>
    <t>1,664*10</t>
  </si>
  <si>
    <t>Komunikace pozemní</t>
  </si>
  <si>
    <t>19</t>
  </si>
  <si>
    <t>564231111</t>
  </si>
  <si>
    <t>Podklad nebo podsyp ze štěrkopísku ŠP tl 100 mm</t>
  </si>
  <si>
    <t>2004105643</t>
  </si>
  <si>
    <t xml:space="preserve">Poznámka k položce:_x000d_
_x000d_
</t>
  </si>
  <si>
    <t>1,664*1,2</t>
  </si>
  <si>
    <t>20</t>
  </si>
  <si>
    <t>564731101</t>
  </si>
  <si>
    <t>Podklad z kameniva hrubého drceného vel. 32-63 mm plochy do 100 m2 tl 100 mm</t>
  </si>
  <si>
    <t>1923905726</t>
  </si>
  <si>
    <t>Poznámka k položce:_x000d_
dno příkopu - vsak</t>
  </si>
  <si>
    <t>56*0,8</t>
  </si>
  <si>
    <t>564831111</t>
  </si>
  <si>
    <t>Podklad ze štěrkodrtě ŠD plochy přes 100 m2 tl 100 mm</t>
  </si>
  <si>
    <t>1310082322</t>
  </si>
  <si>
    <t>2165,638-285*2/3</t>
  </si>
  <si>
    <t>22</t>
  </si>
  <si>
    <t>564851111</t>
  </si>
  <si>
    <t>Podklad ze štěrkodrtě ŠD plochy přes 100 m2 tl 150 mm</t>
  </si>
  <si>
    <t>416390716</t>
  </si>
  <si>
    <t>2245,846</t>
  </si>
  <si>
    <t>23</t>
  </si>
  <si>
    <t>566901161</t>
  </si>
  <si>
    <t>Vyspravení podkladu po překopech inženýrských sítí plochy do 15 m2 obalovaným kamenivem ACP (OK) tl. 100 mm</t>
  </si>
  <si>
    <t>1289001329</t>
  </si>
  <si>
    <t>24</t>
  </si>
  <si>
    <t>569831111</t>
  </si>
  <si>
    <t>Zpevnění krajnic štěrkodrtí tl 100 mm</t>
  </si>
  <si>
    <t>-1200464033</t>
  </si>
  <si>
    <t>30,365</t>
  </si>
  <si>
    <t>25</t>
  </si>
  <si>
    <t>572340112</t>
  </si>
  <si>
    <t>Vyspravení krytu komunikací po překopech pl do 15 m2 asfaltovým betonem ACO (AB) tl přes 50 do 70 mm</t>
  </si>
  <si>
    <t>667839785</t>
  </si>
  <si>
    <t>26</t>
  </si>
  <si>
    <t>573231111</t>
  </si>
  <si>
    <t>Postřik živičný spojovací ze silniční emulze v množství 0,70 kg/m2</t>
  </si>
  <si>
    <t>-1765260925</t>
  </si>
  <si>
    <t>2145,585+54,57*2,4</t>
  </si>
  <si>
    <t>27</t>
  </si>
  <si>
    <t>575191111</t>
  </si>
  <si>
    <t>Vsypný makadam VM tl 100 mm</t>
  </si>
  <si>
    <t>1349114738</t>
  </si>
  <si>
    <t>Poznámka k položce:_x000d_
náběhový klín podél obetonovaného potrubí</t>
  </si>
  <si>
    <t>95*3</t>
  </si>
  <si>
    <t>28</t>
  </si>
  <si>
    <t>577134121</t>
  </si>
  <si>
    <t>Asfaltový beton vrstva obrusná ACO 11+ (ABS) tř. I tl 40 mm š přes 3 m z nemodifikovaného asfaltu</t>
  </si>
  <si>
    <t>174018140</t>
  </si>
  <si>
    <t>2045,324</t>
  </si>
  <si>
    <t>29</t>
  </si>
  <si>
    <t>577155122</t>
  </si>
  <si>
    <t>Asfaltový beton vrstva ložní ACL 16 (ABH) tl 60 mm š přes 3 m z nemodifikovaného asfaltu</t>
  </si>
  <si>
    <t>1043508843</t>
  </si>
  <si>
    <t>2145,585</t>
  </si>
  <si>
    <t>30</t>
  </si>
  <si>
    <t>594511111</t>
  </si>
  <si>
    <t>Dlažba z lomového kamene s provedením lože z betonu</t>
  </si>
  <si>
    <t>786158906</t>
  </si>
  <si>
    <t>1,18*1,41</t>
  </si>
  <si>
    <t>31</t>
  </si>
  <si>
    <t>599632111</t>
  </si>
  <si>
    <t>Vyplnění spár dlažby z lomového kamene MC se zatřením</t>
  </si>
  <si>
    <t>621555312</t>
  </si>
  <si>
    <t>Trubní vedení</t>
  </si>
  <si>
    <t>32</t>
  </si>
  <si>
    <t>871350320</t>
  </si>
  <si>
    <t>Montáž kanalizačního potrubí hladkého plnostěnného SN 12 z polypropylenu DN 200</t>
  </si>
  <si>
    <t>m</t>
  </si>
  <si>
    <t>-640015542</t>
  </si>
  <si>
    <t>Poznámka k položce:_x000d_
připojení UV1</t>
  </si>
  <si>
    <t>33</t>
  </si>
  <si>
    <t>PPL.M2001</t>
  </si>
  <si>
    <t>PP MASTER trubka SN12 DN200x1m odpadní plnostěné potrubí (použití UD) z PP</t>
  </si>
  <si>
    <t>kus</t>
  </si>
  <si>
    <t>-940427497</t>
  </si>
  <si>
    <t>34</t>
  </si>
  <si>
    <t>871360320</t>
  </si>
  <si>
    <t>Montáž kanalizačního potrubí hladkého plnostěnného SN 12 z polypropylenu DN 250</t>
  </si>
  <si>
    <t>1571163202</t>
  </si>
  <si>
    <t>35</t>
  </si>
  <si>
    <t>28617027</t>
  </si>
  <si>
    <t>trubka kanalizační PP plnostěnná třívrstvá DN 250x1000mm SN12</t>
  </si>
  <si>
    <t>991779111</t>
  </si>
  <si>
    <t>4,2*1,015 'Přepočtené koeficientem množství</t>
  </si>
  <si>
    <t>36</t>
  </si>
  <si>
    <t>895931111</t>
  </si>
  <si>
    <t>Vpusti kanalizačních horské z betonu prostého C12/15 velikosti 1200/600 mm</t>
  </si>
  <si>
    <t>-317186524</t>
  </si>
  <si>
    <t>37</t>
  </si>
  <si>
    <t>R01</t>
  </si>
  <si>
    <t>vpust horská 120/65/150</t>
  </si>
  <si>
    <t>ks</t>
  </si>
  <si>
    <t>861842954</t>
  </si>
  <si>
    <t>38</t>
  </si>
  <si>
    <t>R02</t>
  </si>
  <si>
    <t>rám pod mříž pro horskou vpust 65/127/20</t>
  </si>
  <si>
    <t>1011284662</t>
  </si>
  <si>
    <t>39</t>
  </si>
  <si>
    <t>R03</t>
  </si>
  <si>
    <t>mříž dvojitá B125</t>
  </si>
  <si>
    <t>-651044181</t>
  </si>
  <si>
    <t>40</t>
  </si>
  <si>
    <t>895941311</t>
  </si>
  <si>
    <t>Zřízení vpusti kanalizační uliční z betonových dílců typ UVB-50</t>
  </si>
  <si>
    <t>170156836</t>
  </si>
  <si>
    <t>Poznámka k položce:_x000d_
UV 1</t>
  </si>
  <si>
    <t>41</t>
  </si>
  <si>
    <t>59223852</t>
  </si>
  <si>
    <t>dno pro uliční vpusť s kalovou prohlubní betonové 450x300x50mm</t>
  </si>
  <si>
    <t>179889462</t>
  </si>
  <si>
    <t>42</t>
  </si>
  <si>
    <t>59223858</t>
  </si>
  <si>
    <t>skruž pro uliční vpusť horní betonová 450x570x50mm</t>
  </si>
  <si>
    <t>-701275308</t>
  </si>
  <si>
    <t>43</t>
  </si>
  <si>
    <t>592238588</t>
  </si>
  <si>
    <t>skruž betonová pro uliční vpusť horní TBV-Q 450/570/5d</t>
  </si>
  <si>
    <t>-1579991076</t>
  </si>
  <si>
    <t>44</t>
  </si>
  <si>
    <t>59223862</t>
  </si>
  <si>
    <t>skruž pro uliční vpusť středová betonová 450x295x50mm</t>
  </si>
  <si>
    <t>650526280</t>
  </si>
  <si>
    <t>45</t>
  </si>
  <si>
    <t>592238589</t>
  </si>
  <si>
    <t>skruž betonová pro uliční vpusť středová TBV-Q 450/570/6d, 45x19,5x5 cm</t>
  </si>
  <si>
    <t>1902511340</t>
  </si>
  <si>
    <t>46</t>
  </si>
  <si>
    <t>899211111</t>
  </si>
  <si>
    <t>Osazení mříží s rámem hmotnosti do 50 kg</t>
  </si>
  <si>
    <t>-179632365</t>
  </si>
  <si>
    <t>47</t>
  </si>
  <si>
    <t>28661787</t>
  </si>
  <si>
    <t xml:space="preserve">mříž šachtová dešťová litinová dešťová  DN 425 pro třídu zatížení D400 čtverec</t>
  </si>
  <si>
    <t>-1391948313</t>
  </si>
  <si>
    <t>48</t>
  </si>
  <si>
    <t>592238750</t>
  </si>
  <si>
    <t>koš pozink. D1 DIN 4052, nízký, pro rám 500/300</t>
  </si>
  <si>
    <t>375486868</t>
  </si>
  <si>
    <t>8prop01</t>
  </si>
  <si>
    <t>Dodatečné práce</t>
  </si>
  <si>
    <t>49</t>
  </si>
  <si>
    <t>8prop04</t>
  </si>
  <si>
    <t>Přepojení kanalizačních přípoijek na stávající ležatou kanalizaci</t>
  </si>
  <si>
    <t>-632136437</t>
  </si>
  <si>
    <t>Ostatní konstrukce a práce, bourání</t>
  </si>
  <si>
    <t>50</t>
  </si>
  <si>
    <t>916131213</t>
  </si>
  <si>
    <t>Osazení silničního obrubníku betonového stojatého s boční opěrou do lože z betonu prostého</t>
  </si>
  <si>
    <t>1173391060</t>
  </si>
  <si>
    <t>106,22+3+44,18</t>
  </si>
  <si>
    <t>51</t>
  </si>
  <si>
    <t>59217032</t>
  </si>
  <si>
    <t>obrubník silniční betonový 1000x150x150mm</t>
  </si>
  <si>
    <t>1968810944</t>
  </si>
  <si>
    <t>44,18*1,02</t>
  </si>
  <si>
    <t>52</t>
  </si>
  <si>
    <t>59217030</t>
  </si>
  <si>
    <t>obrubník silniční betonový přechodový 1000x150x150-250mm</t>
  </si>
  <si>
    <t>1447940617</t>
  </si>
  <si>
    <t>3*1,02</t>
  </si>
  <si>
    <t>53</t>
  </si>
  <si>
    <t>59217034</t>
  </si>
  <si>
    <t>obrubník silniční betonový 1000x150x300mm</t>
  </si>
  <si>
    <t>1983098174</t>
  </si>
  <si>
    <t>106,22*1,02</t>
  </si>
  <si>
    <t>54</t>
  </si>
  <si>
    <t>919732211</t>
  </si>
  <si>
    <t>Styčná spára napojení nového živičného povrchu na stávající za tepla š 15 mm hl 25 mm s prořezáním</t>
  </si>
  <si>
    <t>1391950318</t>
  </si>
  <si>
    <t>55</t>
  </si>
  <si>
    <t>919735113</t>
  </si>
  <si>
    <t>Řezání stávajícího živičného krytu hl přes 100 do 150 mm</t>
  </si>
  <si>
    <t>1098279845</t>
  </si>
  <si>
    <t>44,2</t>
  </si>
  <si>
    <t>56</t>
  </si>
  <si>
    <t>977151125</t>
  </si>
  <si>
    <t>Jádrové vrty diamantovými korunkami do stavebních materiálů D přes 180 do 200 mm</t>
  </si>
  <si>
    <t>-1963630454</t>
  </si>
  <si>
    <t>Poznámka k položce:_x000d_
napojení uliční vpusti</t>
  </si>
  <si>
    <t>57</t>
  </si>
  <si>
    <t>977151128</t>
  </si>
  <si>
    <t>Jádrové vrty diamantovými korunkami do stavebních materiálů D přes 250 do 300 mm</t>
  </si>
  <si>
    <t>1732424251</t>
  </si>
  <si>
    <t>Poznámka k položce:_x000d_
napojení horské vpusti</t>
  </si>
  <si>
    <t>58</t>
  </si>
  <si>
    <t>985131111</t>
  </si>
  <si>
    <t>Očištění ploch stěn, rubu kleneb a podlah tlakovou vodou</t>
  </si>
  <si>
    <t>355438449</t>
  </si>
  <si>
    <t>998</t>
  </si>
  <si>
    <t>Přesun hmot</t>
  </si>
  <si>
    <t>59</t>
  </si>
  <si>
    <t>998225111</t>
  </si>
  <si>
    <t>Přesun hmot pro pozemní komunikace s krytem z kamene, monolitickým betonovým nebo živičným</t>
  </si>
  <si>
    <t>570339794</t>
  </si>
  <si>
    <t>PSV</t>
  </si>
  <si>
    <t>Práce a dodávky PSV</t>
  </si>
  <si>
    <t>742</t>
  </si>
  <si>
    <t>Elektroinstalace - slaboproud</t>
  </si>
  <si>
    <t>60</t>
  </si>
  <si>
    <t>742110401</t>
  </si>
  <si>
    <t>Montáž instalačních kanálů pro slaboproud plastových jednokomorových</t>
  </si>
  <si>
    <t>197346372</t>
  </si>
  <si>
    <t>61</t>
  </si>
  <si>
    <t>56245119</t>
  </si>
  <si>
    <t>dělená trubka HDPE 160/110</t>
  </si>
  <si>
    <t>-247147312</t>
  </si>
  <si>
    <t>Poznámka k položce:_x000d_
dělená trubka 160/110 vč. spojek</t>
  </si>
  <si>
    <t>VRN</t>
  </si>
  <si>
    <t>Vedlejší rozpočtové náklady</t>
  </si>
  <si>
    <t>VRN1</t>
  </si>
  <si>
    <t>Průzkumné, geodetické a projektové práce</t>
  </si>
  <si>
    <t>62</t>
  </si>
  <si>
    <t>012203000</t>
  </si>
  <si>
    <t>Geodetické práce při provádění stavby</t>
  </si>
  <si>
    <t>kpl</t>
  </si>
  <si>
    <t>1024</t>
  </si>
  <si>
    <t>923727939</t>
  </si>
  <si>
    <t>63</t>
  </si>
  <si>
    <t>012303000</t>
  </si>
  <si>
    <t>Geodetické práce po výstavbě</t>
  </si>
  <si>
    <t>2063327550</t>
  </si>
  <si>
    <t>64</t>
  </si>
  <si>
    <t>013254000</t>
  </si>
  <si>
    <t>Dokumentace skutečného provedení stavby</t>
  </si>
  <si>
    <t>-375923222</t>
  </si>
  <si>
    <t>VRN3</t>
  </si>
  <si>
    <t>Zařízení staveniště</t>
  </si>
  <si>
    <t>65</t>
  </si>
  <si>
    <t>032903000</t>
  </si>
  <si>
    <t>Náklady na provoz a údržbu vybavení staveniště</t>
  </si>
  <si>
    <t>75128055</t>
  </si>
  <si>
    <t>VRN9</t>
  </si>
  <si>
    <t>Ostatní náklady</t>
  </si>
  <si>
    <t>66</t>
  </si>
  <si>
    <t>091003000</t>
  </si>
  <si>
    <t>Ostatní náklady bez rozlišení - čištění komunikací</t>
  </si>
  <si>
    <t>-42039009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</si>
</sst>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20240304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Zpevněná plocha SOS SOU Sušice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16. 3. 2024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72</v>
      </c>
      <c r="BT94" s="115" t="s">
        <v>73</v>
      </c>
      <c r="BV94" s="115" t="s">
        <v>74</v>
      </c>
      <c r="BW94" s="115" t="s">
        <v>5</v>
      </c>
      <c r="BX94" s="115" t="s">
        <v>75</v>
      </c>
      <c r="CL94" s="115" t="s">
        <v>1</v>
      </c>
    </row>
    <row r="95" s="7" customFormat="1" ht="24.75" customHeight="1">
      <c r="A95" s="116" t="s">
        <v>76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'20240304 - Zpevněná ploch...'!J28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77</v>
      </c>
      <c r="AR95" s="123"/>
      <c r="AS95" s="124">
        <v>0</v>
      </c>
      <c r="AT95" s="125">
        <f>ROUND(SUM(AV95:AW95),2)</f>
        <v>0</v>
      </c>
      <c r="AU95" s="126">
        <f>'20240304 - Zpevněná ploch...'!P126</f>
        <v>0</v>
      </c>
      <c r="AV95" s="125">
        <f>'20240304 - Zpevněná ploch...'!J31</f>
        <v>0</v>
      </c>
      <c r="AW95" s="125">
        <f>'20240304 - Zpevněná ploch...'!J32</f>
        <v>0</v>
      </c>
      <c r="AX95" s="125">
        <f>'20240304 - Zpevněná ploch...'!J33</f>
        <v>0</v>
      </c>
      <c r="AY95" s="125">
        <f>'20240304 - Zpevněná ploch...'!J34</f>
        <v>0</v>
      </c>
      <c r="AZ95" s="125">
        <f>'20240304 - Zpevněná ploch...'!F31</f>
        <v>0</v>
      </c>
      <c r="BA95" s="125">
        <f>'20240304 - Zpevněná ploch...'!F32</f>
        <v>0</v>
      </c>
      <c r="BB95" s="125">
        <f>'20240304 - Zpevněná ploch...'!F33</f>
        <v>0</v>
      </c>
      <c r="BC95" s="125">
        <f>'20240304 - Zpevněná ploch...'!F34</f>
        <v>0</v>
      </c>
      <c r="BD95" s="127">
        <f>'20240304 - Zpevněná ploch...'!F35</f>
        <v>0</v>
      </c>
      <c r="BE95" s="7"/>
      <c r="BT95" s="128" t="s">
        <v>78</v>
      </c>
      <c r="BU95" s="128" t="s">
        <v>79</v>
      </c>
      <c r="BV95" s="128" t="s">
        <v>74</v>
      </c>
      <c r="BW95" s="128" t="s">
        <v>5</v>
      </c>
      <c r="BX95" s="128" t="s">
        <v>75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a6kgEIe5bMrg8y9irJLYC/dS9yxG38PWBrVh939KGWahwL24jame7Gn2k51OKRhSywQt9weynrQMX8AGQMy+UA==" hashValue="Qm356y04XRlhhhIac0+8gcuiNntZZ8VZSR7AA0yqnAgKD9VXrU8yPv96vAx3fOTQmIVw4TgZZ0ncWhC/VMclW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0304 - Zpevněná ploc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80</v>
      </c>
    </row>
    <row r="4" s="1" customFormat="1" ht="24.96" customHeight="1">
      <c r="B4" s="18"/>
      <c r="D4" s="131" t="s">
        <v>81</v>
      </c>
      <c r="L4" s="18"/>
      <c r="M4" s="132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16. 3. 2024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tr">
        <f>IF('Rekapitulace stavby'!AN10="","",'Rekapitulace stavby'!AN10)</f>
        <v/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tr">
        <f>IF('Rekapitulace stavby'!E11="","",'Rekapitulace stavby'!E11)</f>
        <v xml:space="preserve"> </v>
      </c>
      <c r="F13" s="36"/>
      <c r="G13" s="36"/>
      <c r="H13" s="36"/>
      <c r="I13" s="133" t="s">
        <v>26</v>
      </c>
      <c r="J13" s="135" t="str">
        <f>IF('Rekapitulace stavby'!AN11="","",'Rekapitulace stavby'!AN11)</f>
        <v/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27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26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29</v>
      </c>
      <c r="E18" s="36"/>
      <c r="F18" s="36"/>
      <c r="G18" s="36"/>
      <c r="H18" s="36"/>
      <c r="I18" s="133" t="s">
        <v>25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26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31</v>
      </c>
      <c r="E21" s="36"/>
      <c r="F21" s="36"/>
      <c r="G21" s="36"/>
      <c r="H21" s="36"/>
      <c r="I21" s="133" t="s">
        <v>25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26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32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33</v>
      </c>
      <c r="E28" s="36"/>
      <c r="F28" s="36"/>
      <c r="G28" s="36"/>
      <c r="H28" s="36"/>
      <c r="I28" s="36"/>
      <c r="J28" s="143">
        <f>ROUND(J126,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35</v>
      </c>
      <c r="G30" s="36"/>
      <c r="H30" s="36"/>
      <c r="I30" s="144" t="s">
        <v>34</v>
      </c>
      <c r="J30" s="144" t="s">
        <v>36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37</v>
      </c>
      <c r="E31" s="133" t="s">
        <v>38</v>
      </c>
      <c r="F31" s="146">
        <f>ROUND((SUM(BE126:BE249)),  2)</f>
        <v>0</v>
      </c>
      <c r="G31" s="36"/>
      <c r="H31" s="36"/>
      <c r="I31" s="147">
        <v>0.20999999999999999</v>
      </c>
      <c r="J31" s="146">
        <f>ROUND(((SUM(BE126:BE249))*I31),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39</v>
      </c>
      <c r="F32" s="146">
        <f>ROUND((SUM(BF126:BF249)),  2)</f>
        <v>0</v>
      </c>
      <c r="G32" s="36"/>
      <c r="H32" s="36"/>
      <c r="I32" s="147">
        <v>0.12</v>
      </c>
      <c r="J32" s="146">
        <f>ROUND(((SUM(BF126:BF249))*I32),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40</v>
      </c>
      <c r="F33" s="146">
        <f>ROUND((SUM(BG126:BG249)),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41</v>
      </c>
      <c r="F34" s="146">
        <f>ROUND((SUM(BH126:BH249)),  2)</f>
        <v>0</v>
      </c>
      <c r="G34" s="36"/>
      <c r="H34" s="36"/>
      <c r="I34" s="147">
        <v>0.12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42</v>
      </c>
      <c r="F35" s="146">
        <f>ROUND((SUM(BI126:BI249)),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43</v>
      </c>
      <c r="E37" s="150"/>
      <c r="F37" s="150"/>
      <c r="G37" s="151" t="s">
        <v>44</v>
      </c>
      <c r="H37" s="152" t="s">
        <v>45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46</v>
      </c>
      <c r="E50" s="156"/>
      <c r="F50" s="156"/>
      <c r="G50" s="155" t="s">
        <v>47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48</v>
      </c>
      <c r="E61" s="158"/>
      <c r="F61" s="159" t="s">
        <v>49</v>
      </c>
      <c r="G61" s="157" t="s">
        <v>48</v>
      </c>
      <c r="H61" s="158"/>
      <c r="I61" s="158"/>
      <c r="J61" s="160" t="s">
        <v>49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50</v>
      </c>
      <c r="E65" s="161"/>
      <c r="F65" s="161"/>
      <c r="G65" s="155" t="s">
        <v>51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48</v>
      </c>
      <c r="E76" s="158"/>
      <c r="F76" s="159" t="s">
        <v>49</v>
      </c>
      <c r="G76" s="157" t="s">
        <v>48</v>
      </c>
      <c r="H76" s="158"/>
      <c r="I76" s="158"/>
      <c r="J76" s="160" t="s">
        <v>49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74" t="str">
        <f>E7</f>
        <v>Zpevněná plocha SOS SOU Sušice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20</v>
      </c>
      <c r="D87" s="38"/>
      <c r="E87" s="38"/>
      <c r="F87" s="25" t="str">
        <f>F10</f>
        <v xml:space="preserve"> </v>
      </c>
      <c r="G87" s="38"/>
      <c r="H87" s="38"/>
      <c r="I87" s="30" t="s">
        <v>22</v>
      </c>
      <c r="J87" s="77" t="str">
        <f>IF(J10="","",J10)</f>
        <v>16. 3. 2024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 xml:space="preserve"> </v>
      </c>
      <c r="G89" s="38"/>
      <c r="H89" s="38"/>
      <c r="I89" s="30" t="s">
        <v>29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27</v>
      </c>
      <c r="D90" s="38"/>
      <c r="E90" s="38"/>
      <c r="F90" s="25" t="str">
        <f>IF(E16="","",E16)</f>
        <v>Vyplň údaj</v>
      </c>
      <c r="G90" s="38"/>
      <c r="H90" s="38"/>
      <c r="I90" s="30" t="s">
        <v>31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66" t="s">
        <v>83</v>
      </c>
      <c r="D92" s="167"/>
      <c r="E92" s="167"/>
      <c r="F92" s="167"/>
      <c r="G92" s="167"/>
      <c r="H92" s="167"/>
      <c r="I92" s="167"/>
      <c r="J92" s="168" t="s">
        <v>84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69" t="s">
        <v>85</v>
      </c>
      <c r="D94" s="38"/>
      <c r="E94" s="38"/>
      <c r="F94" s="38"/>
      <c r="G94" s="38"/>
      <c r="H94" s="38"/>
      <c r="I94" s="38"/>
      <c r="J94" s="108">
        <f>J126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86</v>
      </c>
    </row>
    <row r="95" hidden="1" s="9" customFormat="1" ht="24.96" customHeight="1">
      <c r="A95" s="9"/>
      <c r="B95" s="170"/>
      <c r="C95" s="171"/>
      <c r="D95" s="172" t="s">
        <v>87</v>
      </c>
      <c r="E95" s="173"/>
      <c r="F95" s="173"/>
      <c r="G95" s="173"/>
      <c r="H95" s="173"/>
      <c r="I95" s="173"/>
      <c r="J95" s="174">
        <f>J127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6"/>
      <c r="C96" s="177"/>
      <c r="D96" s="178" t="s">
        <v>88</v>
      </c>
      <c r="E96" s="179"/>
      <c r="F96" s="179"/>
      <c r="G96" s="179"/>
      <c r="H96" s="179"/>
      <c r="I96" s="179"/>
      <c r="J96" s="180">
        <f>J128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6"/>
      <c r="C97" s="177"/>
      <c r="D97" s="178" t="s">
        <v>89</v>
      </c>
      <c r="E97" s="179"/>
      <c r="F97" s="179"/>
      <c r="G97" s="179"/>
      <c r="H97" s="179"/>
      <c r="I97" s="179"/>
      <c r="J97" s="180">
        <f>J159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6"/>
      <c r="C98" s="177"/>
      <c r="D98" s="178" t="s">
        <v>90</v>
      </c>
      <c r="E98" s="179"/>
      <c r="F98" s="179"/>
      <c r="G98" s="179"/>
      <c r="H98" s="179"/>
      <c r="I98" s="179"/>
      <c r="J98" s="180">
        <f>J162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6"/>
      <c r="C99" s="177"/>
      <c r="D99" s="178" t="s">
        <v>91</v>
      </c>
      <c r="E99" s="179"/>
      <c r="F99" s="179"/>
      <c r="G99" s="179"/>
      <c r="H99" s="179"/>
      <c r="I99" s="179"/>
      <c r="J99" s="180">
        <f>J192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6"/>
      <c r="C100" s="177"/>
      <c r="D100" s="178" t="s">
        <v>92</v>
      </c>
      <c r="E100" s="179"/>
      <c r="F100" s="179"/>
      <c r="G100" s="179"/>
      <c r="H100" s="179"/>
      <c r="I100" s="179"/>
      <c r="J100" s="180">
        <f>J214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6"/>
      <c r="C101" s="177"/>
      <c r="D101" s="178" t="s">
        <v>93</v>
      </c>
      <c r="E101" s="179"/>
      <c r="F101" s="179"/>
      <c r="G101" s="179"/>
      <c r="H101" s="179"/>
      <c r="I101" s="179"/>
      <c r="J101" s="180">
        <f>J216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6"/>
      <c r="C102" s="177"/>
      <c r="D102" s="178" t="s">
        <v>94</v>
      </c>
      <c r="E102" s="179"/>
      <c r="F102" s="179"/>
      <c r="G102" s="179"/>
      <c r="H102" s="179"/>
      <c r="I102" s="179"/>
      <c r="J102" s="180">
        <f>J234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0"/>
      <c r="C103" s="171"/>
      <c r="D103" s="172" t="s">
        <v>95</v>
      </c>
      <c r="E103" s="173"/>
      <c r="F103" s="173"/>
      <c r="G103" s="173"/>
      <c r="H103" s="173"/>
      <c r="I103" s="173"/>
      <c r="J103" s="174">
        <f>J236</f>
        <v>0</v>
      </c>
      <c r="K103" s="171"/>
      <c r="L103" s="17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76"/>
      <c r="C104" s="177"/>
      <c r="D104" s="178" t="s">
        <v>96</v>
      </c>
      <c r="E104" s="179"/>
      <c r="F104" s="179"/>
      <c r="G104" s="179"/>
      <c r="H104" s="179"/>
      <c r="I104" s="179"/>
      <c r="J104" s="180">
        <f>J237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0"/>
      <c r="C105" s="171"/>
      <c r="D105" s="172" t="s">
        <v>97</v>
      </c>
      <c r="E105" s="173"/>
      <c r="F105" s="173"/>
      <c r="G105" s="173"/>
      <c r="H105" s="173"/>
      <c r="I105" s="173"/>
      <c r="J105" s="174">
        <f>J241</f>
        <v>0</v>
      </c>
      <c r="K105" s="171"/>
      <c r="L105" s="17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76"/>
      <c r="C106" s="177"/>
      <c r="D106" s="178" t="s">
        <v>98</v>
      </c>
      <c r="E106" s="179"/>
      <c r="F106" s="179"/>
      <c r="G106" s="179"/>
      <c r="H106" s="179"/>
      <c r="I106" s="179"/>
      <c r="J106" s="180">
        <f>J242</f>
        <v>0</v>
      </c>
      <c r="K106" s="177"/>
      <c r="L106" s="18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6"/>
      <c r="C107" s="177"/>
      <c r="D107" s="178" t="s">
        <v>99</v>
      </c>
      <c r="E107" s="179"/>
      <c r="F107" s="179"/>
      <c r="G107" s="179"/>
      <c r="H107" s="179"/>
      <c r="I107" s="179"/>
      <c r="J107" s="180">
        <f>J246</f>
        <v>0</v>
      </c>
      <c r="K107" s="177"/>
      <c r="L107" s="18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6"/>
      <c r="C108" s="177"/>
      <c r="D108" s="178" t="s">
        <v>100</v>
      </c>
      <c r="E108" s="179"/>
      <c r="F108" s="179"/>
      <c r="G108" s="179"/>
      <c r="H108" s="179"/>
      <c r="I108" s="179"/>
      <c r="J108" s="180">
        <f>J248</f>
        <v>0</v>
      </c>
      <c r="K108" s="177"/>
      <c r="L108" s="18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hidden="1" s="2" customFormat="1" ht="6.96" customHeight="1">
      <c r="A110" s="36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hidden="1"/>
    <row r="112" hidden="1"/>
    <row r="113" hidden="1"/>
    <row r="114" s="2" customFormat="1" ht="6.96" customHeight="1">
      <c r="A114" s="36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4.96" customHeight="1">
      <c r="A115" s="36"/>
      <c r="B115" s="37"/>
      <c r="C115" s="21" t="s">
        <v>101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16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E7</f>
        <v>Zpevněná plocha SOS SOU Sušice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F10</f>
        <v xml:space="preserve"> </v>
      </c>
      <c r="G120" s="38"/>
      <c r="H120" s="38"/>
      <c r="I120" s="30" t="s">
        <v>22</v>
      </c>
      <c r="J120" s="77" t="str">
        <f>IF(J10="","",J10)</f>
        <v>16. 3. 2024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E13</f>
        <v xml:space="preserve"> </v>
      </c>
      <c r="G122" s="38"/>
      <c r="H122" s="38"/>
      <c r="I122" s="30" t="s">
        <v>29</v>
      </c>
      <c r="J122" s="34" t="str">
        <f>E19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27</v>
      </c>
      <c r="D123" s="38"/>
      <c r="E123" s="38"/>
      <c r="F123" s="25" t="str">
        <f>IF(E16="","",E16)</f>
        <v>Vyplň údaj</v>
      </c>
      <c r="G123" s="38"/>
      <c r="H123" s="38"/>
      <c r="I123" s="30" t="s">
        <v>31</v>
      </c>
      <c r="J123" s="34" t="str">
        <f>E22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82"/>
      <c r="B125" s="183"/>
      <c r="C125" s="184" t="s">
        <v>102</v>
      </c>
      <c r="D125" s="185" t="s">
        <v>58</v>
      </c>
      <c r="E125" s="185" t="s">
        <v>54</v>
      </c>
      <c r="F125" s="185" t="s">
        <v>55</v>
      </c>
      <c r="G125" s="185" t="s">
        <v>103</v>
      </c>
      <c r="H125" s="185" t="s">
        <v>104</v>
      </c>
      <c r="I125" s="185" t="s">
        <v>105</v>
      </c>
      <c r="J125" s="185" t="s">
        <v>84</v>
      </c>
      <c r="K125" s="186" t="s">
        <v>106</v>
      </c>
      <c r="L125" s="187"/>
      <c r="M125" s="98" t="s">
        <v>1</v>
      </c>
      <c r="N125" s="99" t="s">
        <v>37</v>
      </c>
      <c r="O125" s="99" t="s">
        <v>107</v>
      </c>
      <c r="P125" s="99" t="s">
        <v>108</v>
      </c>
      <c r="Q125" s="99" t="s">
        <v>109</v>
      </c>
      <c r="R125" s="99" t="s">
        <v>110</v>
      </c>
      <c r="S125" s="99" t="s">
        <v>111</v>
      </c>
      <c r="T125" s="100" t="s">
        <v>112</v>
      </c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</row>
    <row r="126" s="2" customFormat="1" ht="22.8" customHeight="1">
      <c r="A126" s="36"/>
      <c r="B126" s="37"/>
      <c r="C126" s="105" t="s">
        <v>113</v>
      </c>
      <c r="D126" s="38"/>
      <c r="E126" s="38"/>
      <c r="F126" s="38"/>
      <c r="G126" s="38"/>
      <c r="H126" s="38"/>
      <c r="I126" s="38"/>
      <c r="J126" s="188">
        <f>BK126</f>
        <v>0</v>
      </c>
      <c r="K126" s="38"/>
      <c r="L126" s="42"/>
      <c r="M126" s="101"/>
      <c r="N126" s="189"/>
      <c r="O126" s="102"/>
      <c r="P126" s="190">
        <f>P127+P236+P241</f>
        <v>0</v>
      </c>
      <c r="Q126" s="102"/>
      <c r="R126" s="190">
        <f>R127+R236+R241</f>
        <v>1911.68133934</v>
      </c>
      <c r="S126" s="102"/>
      <c r="T126" s="191">
        <f>T127+T236+T241</f>
        <v>8.7924743999999997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72</v>
      </c>
      <c r="AU126" s="15" t="s">
        <v>86</v>
      </c>
      <c r="BK126" s="192">
        <f>BK127+BK236+BK241</f>
        <v>0</v>
      </c>
    </row>
    <row r="127" s="12" customFormat="1" ht="25.92" customHeight="1">
      <c r="A127" s="12"/>
      <c r="B127" s="193"/>
      <c r="C127" s="194"/>
      <c r="D127" s="195" t="s">
        <v>72</v>
      </c>
      <c r="E127" s="196" t="s">
        <v>114</v>
      </c>
      <c r="F127" s="196" t="s">
        <v>115</v>
      </c>
      <c r="G127" s="194"/>
      <c r="H127" s="194"/>
      <c r="I127" s="197"/>
      <c r="J127" s="198">
        <f>BK127</f>
        <v>0</v>
      </c>
      <c r="K127" s="194"/>
      <c r="L127" s="199"/>
      <c r="M127" s="200"/>
      <c r="N127" s="201"/>
      <c r="O127" s="201"/>
      <c r="P127" s="202">
        <f>P128+P159+P162+P192+P214+P216+P234</f>
        <v>0</v>
      </c>
      <c r="Q127" s="201"/>
      <c r="R127" s="202">
        <f>R128+R159+R162+R192+R214+R216+R234</f>
        <v>1911.1848393400001</v>
      </c>
      <c r="S127" s="201"/>
      <c r="T127" s="203">
        <f>T128+T159+T162+T192+T214+T216+T234</f>
        <v>8.7924743999999997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4" t="s">
        <v>78</v>
      </c>
      <c r="AT127" s="205" t="s">
        <v>72</v>
      </c>
      <c r="AU127" s="205" t="s">
        <v>73</v>
      </c>
      <c r="AY127" s="204" t="s">
        <v>116</v>
      </c>
      <c r="BK127" s="206">
        <f>BK128+BK159+BK162+BK192+BK214+BK216+BK234</f>
        <v>0</v>
      </c>
    </row>
    <row r="128" s="12" customFormat="1" ht="22.8" customHeight="1">
      <c r="A128" s="12"/>
      <c r="B128" s="193"/>
      <c r="C128" s="194"/>
      <c r="D128" s="195" t="s">
        <v>72</v>
      </c>
      <c r="E128" s="207" t="s">
        <v>78</v>
      </c>
      <c r="F128" s="207" t="s">
        <v>117</v>
      </c>
      <c r="G128" s="194"/>
      <c r="H128" s="194"/>
      <c r="I128" s="197"/>
      <c r="J128" s="208">
        <f>BK128</f>
        <v>0</v>
      </c>
      <c r="K128" s="194"/>
      <c r="L128" s="199"/>
      <c r="M128" s="200"/>
      <c r="N128" s="201"/>
      <c r="O128" s="201"/>
      <c r="P128" s="202">
        <f>SUM(P129:P158)</f>
        <v>0</v>
      </c>
      <c r="Q128" s="201"/>
      <c r="R128" s="202">
        <f>SUM(R129:R158)</f>
        <v>0.001792</v>
      </c>
      <c r="S128" s="201"/>
      <c r="T128" s="203">
        <f>SUM(T129:T158)</f>
        <v>8.7237743999999999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4" t="s">
        <v>78</v>
      </c>
      <c r="AT128" s="205" t="s">
        <v>72</v>
      </c>
      <c r="AU128" s="205" t="s">
        <v>78</v>
      </c>
      <c r="AY128" s="204" t="s">
        <v>116</v>
      </c>
      <c r="BK128" s="206">
        <f>SUM(BK129:BK158)</f>
        <v>0</v>
      </c>
    </row>
    <row r="129" s="2" customFormat="1" ht="24.15" customHeight="1">
      <c r="A129" s="36"/>
      <c r="B129" s="37"/>
      <c r="C129" s="209" t="s">
        <v>78</v>
      </c>
      <c r="D129" s="209" t="s">
        <v>118</v>
      </c>
      <c r="E129" s="210" t="s">
        <v>119</v>
      </c>
      <c r="F129" s="211" t="s">
        <v>120</v>
      </c>
      <c r="G129" s="212" t="s">
        <v>121</v>
      </c>
      <c r="H129" s="213">
        <v>22.100000000000001</v>
      </c>
      <c r="I129" s="214"/>
      <c r="J129" s="215">
        <f>ROUND(I129*H129,2)</f>
        <v>0</v>
      </c>
      <c r="K129" s="211" t="s">
        <v>122</v>
      </c>
      <c r="L129" s="42"/>
      <c r="M129" s="216" t="s">
        <v>1</v>
      </c>
      <c r="N129" s="217" t="s">
        <v>38</v>
      </c>
      <c r="O129" s="89"/>
      <c r="P129" s="218">
        <f>O129*H129</f>
        <v>0</v>
      </c>
      <c r="Q129" s="218">
        <v>0</v>
      </c>
      <c r="R129" s="218">
        <f>Q129*H129</f>
        <v>0</v>
      </c>
      <c r="S129" s="218">
        <v>0.17000000000000001</v>
      </c>
      <c r="T129" s="219">
        <f>S129*H129</f>
        <v>3.7570000000000006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0" t="s">
        <v>123</v>
      </c>
      <c r="AT129" s="220" t="s">
        <v>118</v>
      </c>
      <c r="AU129" s="220" t="s">
        <v>80</v>
      </c>
      <c r="AY129" s="15" t="s">
        <v>116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5" t="s">
        <v>78</v>
      </c>
      <c r="BK129" s="221">
        <f>ROUND(I129*H129,2)</f>
        <v>0</v>
      </c>
      <c r="BL129" s="15" t="s">
        <v>123</v>
      </c>
      <c r="BM129" s="220" t="s">
        <v>124</v>
      </c>
    </row>
    <row r="130" s="13" customFormat="1">
      <c r="A130" s="13"/>
      <c r="B130" s="222"/>
      <c r="C130" s="223"/>
      <c r="D130" s="224" t="s">
        <v>125</v>
      </c>
      <c r="E130" s="225" t="s">
        <v>1</v>
      </c>
      <c r="F130" s="226" t="s">
        <v>126</v>
      </c>
      <c r="G130" s="223"/>
      <c r="H130" s="227">
        <v>22.100000000000001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125</v>
      </c>
      <c r="AU130" s="233" t="s">
        <v>80</v>
      </c>
      <c r="AV130" s="13" t="s">
        <v>80</v>
      </c>
      <c r="AW130" s="13" t="s">
        <v>30</v>
      </c>
      <c r="AX130" s="13" t="s">
        <v>78</v>
      </c>
      <c r="AY130" s="233" t="s">
        <v>116</v>
      </c>
    </row>
    <row r="131" s="2" customFormat="1" ht="24.15" customHeight="1">
      <c r="A131" s="36"/>
      <c r="B131" s="37"/>
      <c r="C131" s="209" t="s">
        <v>80</v>
      </c>
      <c r="D131" s="209" t="s">
        <v>118</v>
      </c>
      <c r="E131" s="210" t="s">
        <v>127</v>
      </c>
      <c r="F131" s="211" t="s">
        <v>128</v>
      </c>
      <c r="G131" s="212" t="s">
        <v>121</v>
      </c>
      <c r="H131" s="213">
        <v>22.100000000000001</v>
      </c>
      <c r="I131" s="214"/>
      <c r="J131" s="215">
        <f>ROUND(I131*H131,2)</f>
        <v>0</v>
      </c>
      <c r="K131" s="211" t="s">
        <v>122</v>
      </c>
      <c r="L131" s="42"/>
      <c r="M131" s="216" t="s">
        <v>1</v>
      </c>
      <c r="N131" s="217" t="s">
        <v>38</v>
      </c>
      <c r="O131" s="89"/>
      <c r="P131" s="218">
        <f>O131*H131</f>
        <v>0</v>
      </c>
      <c r="Q131" s="218">
        <v>0</v>
      </c>
      <c r="R131" s="218">
        <f>Q131*H131</f>
        <v>0</v>
      </c>
      <c r="S131" s="218">
        <v>0.22</v>
      </c>
      <c r="T131" s="219">
        <f>S131*H131</f>
        <v>4.8620000000000001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0" t="s">
        <v>123</v>
      </c>
      <c r="AT131" s="220" t="s">
        <v>118</v>
      </c>
      <c r="AU131" s="220" t="s">
        <v>80</v>
      </c>
      <c r="AY131" s="15" t="s">
        <v>116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5" t="s">
        <v>78</v>
      </c>
      <c r="BK131" s="221">
        <f>ROUND(I131*H131,2)</f>
        <v>0</v>
      </c>
      <c r="BL131" s="15" t="s">
        <v>123</v>
      </c>
      <c r="BM131" s="220" t="s">
        <v>129</v>
      </c>
    </row>
    <row r="132" s="13" customFormat="1">
      <c r="A132" s="13"/>
      <c r="B132" s="222"/>
      <c r="C132" s="223"/>
      <c r="D132" s="224" t="s">
        <v>125</v>
      </c>
      <c r="E132" s="225" t="s">
        <v>1</v>
      </c>
      <c r="F132" s="226" t="s">
        <v>126</v>
      </c>
      <c r="G132" s="223"/>
      <c r="H132" s="227">
        <v>22.100000000000001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125</v>
      </c>
      <c r="AU132" s="233" t="s">
        <v>80</v>
      </c>
      <c r="AV132" s="13" t="s">
        <v>80</v>
      </c>
      <c r="AW132" s="13" t="s">
        <v>30</v>
      </c>
      <c r="AX132" s="13" t="s">
        <v>78</v>
      </c>
      <c r="AY132" s="233" t="s">
        <v>116</v>
      </c>
    </row>
    <row r="133" s="2" customFormat="1" ht="16.5" customHeight="1">
      <c r="A133" s="36"/>
      <c r="B133" s="37"/>
      <c r="C133" s="209" t="s">
        <v>130</v>
      </c>
      <c r="D133" s="209" t="s">
        <v>118</v>
      </c>
      <c r="E133" s="210" t="s">
        <v>131</v>
      </c>
      <c r="F133" s="211" t="s">
        <v>132</v>
      </c>
      <c r="G133" s="212" t="s">
        <v>121</v>
      </c>
      <c r="H133" s="213">
        <v>130.96799999999999</v>
      </c>
      <c r="I133" s="214"/>
      <c r="J133" s="215">
        <f>ROUND(I133*H133,2)</f>
        <v>0</v>
      </c>
      <c r="K133" s="211" t="s">
        <v>122</v>
      </c>
      <c r="L133" s="42"/>
      <c r="M133" s="216" t="s">
        <v>1</v>
      </c>
      <c r="N133" s="217" t="s">
        <v>38</v>
      </c>
      <c r="O133" s="89"/>
      <c r="P133" s="218">
        <f>O133*H133</f>
        <v>0</v>
      </c>
      <c r="Q133" s="218">
        <v>0</v>
      </c>
      <c r="R133" s="218">
        <f>Q133*H133</f>
        <v>0</v>
      </c>
      <c r="S133" s="218">
        <v>0.00080000000000000004</v>
      </c>
      <c r="T133" s="219">
        <f>S133*H133</f>
        <v>0.10477439999999999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0" t="s">
        <v>123</v>
      </c>
      <c r="AT133" s="220" t="s">
        <v>118</v>
      </c>
      <c r="AU133" s="220" t="s">
        <v>80</v>
      </c>
      <c r="AY133" s="15" t="s">
        <v>116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5" t="s">
        <v>78</v>
      </c>
      <c r="BK133" s="221">
        <f>ROUND(I133*H133,2)</f>
        <v>0</v>
      </c>
      <c r="BL133" s="15" t="s">
        <v>123</v>
      </c>
      <c r="BM133" s="220" t="s">
        <v>133</v>
      </c>
    </row>
    <row r="134" s="2" customFormat="1">
      <c r="A134" s="36"/>
      <c r="B134" s="37"/>
      <c r="C134" s="38"/>
      <c r="D134" s="224" t="s">
        <v>134</v>
      </c>
      <c r="E134" s="38"/>
      <c r="F134" s="234" t="s">
        <v>135</v>
      </c>
      <c r="G134" s="38"/>
      <c r="H134" s="38"/>
      <c r="I134" s="235"/>
      <c r="J134" s="38"/>
      <c r="K134" s="38"/>
      <c r="L134" s="42"/>
      <c r="M134" s="236"/>
      <c r="N134" s="237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134</v>
      </c>
      <c r="AU134" s="15" t="s">
        <v>80</v>
      </c>
    </row>
    <row r="135" s="13" customFormat="1">
      <c r="A135" s="13"/>
      <c r="B135" s="222"/>
      <c r="C135" s="223"/>
      <c r="D135" s="224" t="s">
        <v>125</v>
      </c>
      <c r="E135" s="225" t="s">
        <v>1</v>
      </c>
      <c r="F135" s="226" t="s">
        <v>136</v>
      </c>
      <c r="G135" s="223"/>
      <c r="H135" s="227">
        <v>130.96799999999999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125</v>
      </c>
      <c r="AU135" s="233" t="s">
        <v>80</v>
      </c>
      <c r="AV135" s="13" t="s">
        <v>80</v>
      </c>
      <c r="AW135" s="13" t="s">
        <v>30</v>
      </c>
      <c r="AX135" s="13" t="s">
        <v>78</v>
      </c>
      <c r="AY135" s="233" t="s">
        <v>116</v>
      </c>
    </row>
    <row r="136" s="2" customFormat="1" ht="33" customHeight="1">
      <c r="A136" s="36"/>
      <c r="B136" s="37"/>
      <c r="C136" s="209" t="s">
        <v>123</v>
      </c>
      <c r="D136" s="209" t="s">
        <v>118</v>
      </c>
      <c r="E136" s="210" t="s">
        <v>137</v>
      </c>
      <c r="F136" s="211" t="s">
        <v>138</v>
      </c>
      <c r="G136" s="212" t="s">
        <v>139</v>
      </c>
      <c r="H136" s="213">
        <v>232.33199999999999</v>
      </c>
      <c r="I136" s="214"/>
      <c r="J136" s="215">
        <f>ROUND(I136*H136,2)</f>
        <v>0</v>
      </c>
      <c r="K136" s="211" t="s">
        <v>122</v>
      </c>
      <c r="L136" s="42"/>
      <c r="M136" s="216" t="s">
        <v>1</v>
      </c>
      <c r="N136" s="217" t="s">
        <v>38</v>
      </c>
      <c r="O136" s="89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0" t="s">
        <v>123</v>
      </c>
      <c r="AT136" s="220" t="s">
        <v>118</v>
      </c>
      <c r="AU136" s="220" t="s">
        <v>80</v>
      </c>
      <c r="AY136" s="15" t="s">
        <v>116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5" t="s">
        <v>78</v>
      </c>
      <c r="BK136" s="221">
        <f>ROUND(I136*H136,2)</f>
        <v>0</v>
      </c>
      <c r="BL136" s="15" t="s">
        <v>123</v>
      </c>
      <c r="BM136" s="220" t="s">
        <v>140</v>
      </c>
    </row>
    <row r="137" s="2" customFormat="1" ht="24.15" customHeight="1">
      <c r="A137" s="36"/>
      <c r="B137" s="37"/>
      <c r="C137" s="209" t="s">
        <v>141</v>
      </c>
      <c r="D137" s="209" t="s">
        <v>118</v>
      </c>
      <c r="E137" s="210" t="s">
        <v>142</v>
      </c>
      <c r="F137" s="211" t="s">
        <v>143</v>
      </c>
      <c r="G137" s="212" t="s">
        <v>139</v>
      </c>
      <c r="H137" s="213">
        <v>56.296999999999997</v>
      </c>
      <c r="I137" s="214"/>
      <c r="J137" s="215">
        <f>ROUND(I137*H137,2)</f>
        <v>0</v>
      </c>
      <c r="K137" s="211" t="s">
        <v>122</v>
      </c>
      <c r="L137" s="42"/>
      <c r="M137" s="216" t="s">
        <v>1</v>
      </c>
      <c r="N137" s="217" t="s">
        <v>38</v>
      </c>
      <c r="O137" s="89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0" t="s">
        <v>123</v>
      </c>
      <c r="AT137" s="220" t="s">
        <v>118</v>
      </c>
      <c r="AU137" s="220" t="s">
        <v>80</v>
      </c>
      <c r="AY137" s="15" t="s">
        <v>116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15" t="s">
        <v>78</v>
      </c>
      <c r="BK137" s="221">
        <f>ROUND(I137*H137,2)</f>
        <v>0</v>
      </c>
      <c r="BL137" s="15" t="s">
        <v>123</v>
      </c>
      <c r="BM137" s="220" t="s">
        <v>144</v>
      </c>
    </row>
    <row r="138" s="2" customFormat="1" ht="37.8" customHeight="1">
      <c r="A138" s="36"/>
      <c r="B138" s="37"/>
      <c r="C138" s="209" t="s">
        <v>145</v>
      </c>
      <c r="D138" s="209" t="s">
        <v>118</v>
      </c>
      <c r="E138" s="210" t="s">
        <v>146</v>
      </c>
      <c r="F138" s="211" t="s">
        <v>147</v>
      </c>
      <c r="G138" s="212" t="s">
        <v>139</v>
      </c>
      <c r="H138" s="213">
        <v>36</v>
      </c>
      <c r="I138" s="214"/>
      <c r="J138" s="215">
        <f>ROUND(I138*H138,2)</f>
        <v>0</v>
      </c>
      <c r="K138" s="211" t="s">
        <v>148</v>
      </c>
      <c r="L138" s="42"/>
      <c r="M138" s="216" t="s">
        <v>1</v>
      </c>
      <c r="N138" s="217" t="s">
        <v>38</v>
      </c>
      <c r="O138" s="89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0" t="s">
        <v>149</v>
      </c>
      <c r="AT138" s="220" t="s">
        <v>118</v>
      </c>
      <c r="AU138" s="220" t="s">
        <v>80</v>
      </c>
      <c r="AY138" s="15" t="s">
        <v>116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5" t="s">
        <v>78</v>
      </c>
      <c r="BK138" s="221">
        <f>ROUND(I138*H138,2)</f>
        <v>0</v>
      </c>
      <c r="BL138" s="15" t="s">
        <v>149</v>
      </c>
      <c r="BM138" s="220" t="s">
        <v>150</v>
      </c>
    </row>
    <row r="139" s="13" customFormat="1">
      <c r="A139" s="13"/>
      <c r="B139" s="222"/>
      <c r="C139" s="223"/>
      <c r="D139" s="224" t="s">
        <v>125</v>
      </c>
      <c r="E139" s="225" t="s">
        <v>1</v>
      </c>
      <c r="F139" s="226" t="s">
        <v>151</v>
      </c>
      <c r="G139" s="223"/>
      <c r="H139" s="227">
        <v>36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125</v>
      </c>
      <c r="AU139" s="233" t="s">
        <v>80</v>
      </c>
      <c r="AV139" s="13" t="s">
        <v>80</v>
      </c>
      <c r="AW139" s="13" t="s">
        <v>30</v>
      </c>
      <c r="AX139" s="13" t="s">
        <v>78</v>
      </c>
      <c r="AY139" s="233" t="s">
        <v>116</v>
      </c>
    </row>
    <row r="140" s="2" customFormat="1" ht="37.8" customHeight="1">
      <c r="A140" s="36"/>
      <c r="B140" s="37"/>
      <c r="C140" s="209" t="s">
        <v>152</v>
      </c>
      <c r="D140" s="209" t="s">
        <v>118</v>
      </c>
      <c r="E140" s="210" t="s">
        <v>153</v>
      </c>
      <c r="F140" s="211" t="s">
        <v>154</v>
      </c>
      <c r="G140" s="212" t="s">
        <v>139</v>
      </c>
      <c r="H140" s="213">
        <v>112.59399999999999</v>
      </c>
      <c r="I140" s="214"/>
      <c r="J140" s="215">
        <f>ROUND(I140*H140,2)</f>
        <v>0</v>
      </c>
      <c r="K140" s="211" t="s">
        <v>122</v>
      </c>
      <c r="L140" s="42"/>
      <c r="M140" s="216" t="s">
        <v>1</v>
      </c>
      <c r="N140" s="217" t="s">
        <v>38</v>
      </c>
      <c r="O140" s="89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0" t="s">
        <v>123</v>
      </c>
      <c r="AT140" s="220" t="s">
        <v>118</v>
      </c>
      <c r="AU140" s="220" t="s">
        <v>80</v>
      </c>
      <c r="AY140" s="15" t="s">
        <v>116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5" t="s">
        <v>78</v>
      </c>
      <c r="BK140" s="221">
        <f>ROUND(I140*H140,2)</f>
        <v>0</v>
      </c>
      <c r="BL140" s="15" t="s">
        <v>123</v>
      </c>
      <c r="BM140" s="220" t="s">
        <v>155</v>
      </c>
    </row>
    <row r="141" s="13" customFormat="1">
      <c r="A141" s="13"/>
      <c r="B141" s="222"/>
      <c r="C141" s="223"/>
      <c r="D141" s="224" t="s">
        <v>125</v>
      </c>
      <c r="E141" s="225" t="s">
        <v>1</v>
      </c>
      <c r="F141" s="226" t="s">
        <v>156</v>
      </c>
      <c r="G141" s="223"/>
      <c r="H141" s="227">
        <v>112.59399999999999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125</v>
      </c>
      <c r="AU141" s="233" t="s">
        <v>80</v>
      </c>
      <c r="AV141" s="13" t="s">
        <v>80</v>
      </c>
      <c r="AW141" s="13" t="s">
        <v>30</v>
      </c>
      <c r="AX141" s="13" t="s">
        <v>78</v>
      </c>
      <c r="AY141" s="233" t="s">
        <v>116</v>
      </c>
    </row>
    <row r="142" s="2" customFormat="1" ht="37.8" customHeight="1">
      <c r="A142" s="36"/>
      <c r="B142" s="37"/>
      <c r="C142" s="209" t="s">
        <v>157</v>
      </c>
      <c r="D142" s="209" t="s">
        <v>118</v>
      </c>
      <c r="E142" s="210" t="s">
        <v>158</v>
      </c>
      <c r="F142" s="211" t="s">
        <v>159</v>
      </c>
      <c r="G142" s="212" t="s">
        <v>139</v>
      </c>
      <c r="H142" s="213">
        <v>176.035</v>
      </c>
      <c r="I142" s="214"/>
      <c r="J142" s="215">
        <f>ROUND(I142*H142,2)</f>
        <v>0</v>
      </c>
      <c r="K142" s="211" t="s">
        <v>122</v>
      </c>
      <c r="L142" s="42"/>
      <c r="M142" s="216" t="s">
        <v>1</v>
      </c>
      <c r="N142" s="217" t="s">
        <v>38</v>
      </c>
      <c r="O142" s="89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0" t="s">
        <v>123</v>
      </c>
      <c r="AT142" s="220" t="s">
        <v>118</v>
      </c>
      <c r="AU142" s="220" t="s">
        <v>80</v>
      </c>
      <c r="AY142" s="15" t="s">
        <v>116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5" t="s">
        <v>78</v>
      </c>
      <c r="BK142" s="221">
        <f>ROUND(I142*H142,2)</f>
        <v>0</v>
      </c>
      <c r="BL142" s="15" t="s">
        <v>123</v>
      </c>
      <c r="BM142" s="220" t="s">
        <v>160</v>
      </c>
    </row>
    <row r="143" s="13" customFormat="1">
      <c r="A143" s="13"/>
      <c r="B143" s="222"/>
      <c r="C143" s="223"/>
      <c r="D143" s="224" t="s">
        <v>125</v>
      </c>
      <c r="E143" s="225" t="s">
        <v>1</v>
      </c>
      <c r="F143" s="226" t="s">
        <v>161</v>
      </c>
      <c r="G143" s="223"/>
      <c r="H143" s="227">
        <v>176.035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125</v>
      </c>
      <c r="AU143" s="233" t="s">
        <v>80</v>
      </c>
      <c r="AV143" s="13" t="s">
        <v>80</v>
      </c>
      <c r="AW143" s="13" t="s">
        <v>30</v>
      </c>
      <c r="AX143" s="13" t="s">
        <v>78</v>
      </c>
      <c r="AY143" s="233" t="s">
        <v>116</v>
      </c>
    </row>
    <row r="144" s="2" customFormat="1" ht="24.15" customHeight="1">
      <c r="A144" s="36"/>
      <c r="B144" s="37"/>
      <c r="C144" s="209" t="s">
        <v>162</v>
      </c>
      <c r="D144" s="209" t="s">
        <v>118</v>
      </c>
      <c r="E144" s="210" t="s">
        <v>163</v>
      </c>
      <c r="F144" s="211" t="s">
        <v>164</v>
      </c>
      <c r="G144" s="212" t="s">
        <v>139</v>
      </c>
      <c r="H144" s="213">
        <v>56.296999999999997</v>
      </c>
      <c r="I144" s="214"/>
      <c r="J144" s="215">
        <f>ROUND(I144*H144,2)</f>
        <v>0</v>
      </c>
      <c r="K144" s="211" t="s">
        <v>122</v>
      </c>
      <c r="L144" s="42"/>
      <c r="M144" s="216" t="s">
        <v>1</v>
      </c>
      <c r="N144" s="217" t="s">
        <v>38</v>
      </c>
      <c r="O144" s="89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0" t="s">
        <v>123</v>
      </c>
      <c r="AT144" s="220" t="s">
        <v>118</v>
      </c>
      <c r="AU144" s="220" t="s">
        <v>80</v>
      </c>
      <c r="AY144" s="15" t="s">
        <v>116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5" t="s">
        <v>78</v>
      </c>
      <c r="BK144" s="221">
        <f>ROUND(I144*H144,2)</f>
        <v>0</v>
      </c>
      <c r="BL144" s="15" t="s">
        <v>123</v>
      </c>
      <c r="BM144" s="220" t="s">
        <v>165</v>
      </c>
    </row>
    <row r="145" s="2" customFormat="1" ht="33" customHeight="1">
      <c r="A145" s="36"/>
      <c r="B145" s="37"/>
      <c r="C145" s="209" t="s">
        <v>166</v>
      </c>
      <c r="D145" s="209" t="s">
        <v>118</v>
      </c>
      <c r="E145" s="210" t="s">
        <v>167</v>
      </c>
      <c r="F145" s="211" t="s">
        <v>168</v>
      </c>
      <c r="G145" s="212" t="s">
        <v>169</v>
      </c>
      <c r="H145" s="213">
        <v>308.06099999999998</v>
      </c>
      <c r="I145" s="214"/>
      <c r="J145" s="215">
        <f>ROUND(I145*H145,2)</f>
        <v>0</v>
      </c>
      <c r="K145" s="211" t="s">
        <v>122</v>
      </c>
      <c r="L145" s="42"/>
      <c r="M145" s="216" t="s">
        <v>1</v>
      </c>
      <c r="N145" s="217" t="s">
        <v>38</v>
      </c>
      <c r="O145" s="89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0" t="s">
        <v>123</v>
      </c>
      <c r="AT145" s="220" t="s">
        <v>118</v>
      </c>
      <c r="AU145" s="220" t="s">
        <v>80</v>
      </c>
      <c r="AY145" s="15" t="s">
        <v>116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5" t="s">
        <v>78</v>
      </c>
      <c r="BK145" s="221">
        <f>ROUND(I145*H145,2)</f>
        <v>0</v>
      </c>
      <c r="BL145" s="15" t="s">
        <v>123</v>
      </c>
      <c r="BM145" s="220" t="s">
        <v>170</v>
      </c>
    </row>
    <row r="146" s="13" customFormat="1">
      <c r="A146" s="13"/>
      <c r="B146" s="222"/>
      <c r="C146" s="223"/>
      <c r="D146" s="224" t="s">
        <v>125</v>
      </c>
      <c r="E146" s="225" t="s">
        <v>1</v>
      </c>
      <c r="F146" s="226" t="s">
        <v>171</v>
      </c>
      <c r="G146" s="223"/>
      <c r="H146" s="227">
        <v>308.06099999999998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125</v>
      </c>
      <c r="AU146" s="233" t="s">
        <v>80</v>
      </c>
      <c r="AV146" s="13" t="s">
        <v>80</v>
      </c>
      <c r="AW146" s="13" t="s">
        <v>30</v>
      </c>
      <c r="AX146" s="13" t="s">
        <v>78</v>
      </c>
      <c r="AY146" s="233" t="s">
        <v>116</v>
      </c>
    </row>
    <row r="147" s="2" customFormat="1" ht="16.5" customHeight="1">
      <c r="A147" s="36"/>
      <c r="B147" s="37"/>
      <c r="C147" s="209" t="s">
        <v>172</v>
      </c>
      <c r="D147" s="209" t="s">
        <v>118</v>
      </c>
      <c r="E147" s="210" t="s">
        <v>173</v>
      </c>
      <c r="F147" s="211" t="s">
        <v>174</v>
      </c>
      <c r="G147" s="212" t="s">
        <v>139</v>
      </c>
      <c r="H147" s="213">
        <v>176.035</v>
      </c>
      <c r="I147" s="214"/>
      <c r="J147" s="215">
        <f>ROUND(I147*H147,2)</f>
        <v>0</v>
      </c>
      <c r="K147" s="211" t="s">
        <v>122</v>
      </c>
      <c r="L147" s="42"/>
      <c r="M147" s="216" t="s">
        <v>1</v>
      </c>
      <c r="N147" s="217" t="s">
        <v>38</v>
      </c>
      <c r="O147" s="89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0" t="s">
        <v>123</v>
      </c>
      <c r="AT147" s="220" t="s">
        <v>118</v>
      </c>
      <c r="AU147" s="220" t="s">
        <v>80</v>
      </c>
      <c r="AY147" s="15" t="s">
        <v>116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5" t="s">
        <v>78</v>
      </c>
      <c r="BK147" s="221">
        <f>ROUND(I147*H147,2)</f>
        <v>0</v>
      </c>
      <c r="BL147" s="15" t="s">
        <v>123</v>
      </c>
      <c r="BM147" s="220" t="s">
        <v>175</v>
      </c>
    </row>
    <row r="148" s="13" customFormat="1">
      <c r="A148" s="13"/>
      <c r="B148" s="222"/>
      <c r="C148" s="223"/>
      <c r="D148" s="224" t="s">
        <v>125</v>
      </c>
      <c r="E148" s="225" t="s">
        <v>1</v>
      </c>
      <c r="F148" s="226" t="s">
        <v>176</v>
      </c>
      <c r="G148" s="223"/>
      <c r="H148" s="227">
        <v>176.035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125</v>
      </c>
      <c r="AU148" s="233" t="s">
        <v>80</v>
      </c>
      <c r="AV148" s="13" t="s">
        <v>80</v>
      </c>
      <c r="AW148" s="13" t="s">
        <v>30</v>
      </c>
      <c r="AX148" s="13" t="s">
        <v>78</v>
      </c>
      <c r="AY148" s="233" t="s">
        <v>116</v>
      </c>
    </row>
    <row r="149" s="2" customFormat="1" ht="24.15" customHeight="1">
      <c r="A149" s="36"/>
      <c r="B149" s="37"/>
      <c r="C149" s="209" t="s">
        <v>8</v>
      </c>
      <c r="D149" s="209" t="s">
        <v>118</v>
      </c>
      <c r="E149" s="210" t="s">
        <v>177</v>
      </c>
      <c r="F149" s="211" t="s">
        <v>178</v>
      </c>
      <c r="G149" s="212" t="s">
        <v>139</v>
      </c>
      <c r="H149" s="213">
        <v>345.89999999999998</v>
      </c>
      <c r="I149" s="214"/>
      <c r="J149" s="215">
        <f>ROUND(I149*H149,2)</f>
        <v>0</v>
      </c>
      <c r="K149" s="211" t="s">
        <v>122</v>
      </c>
      <c r="L149" s="42"/>
      <c r="M149" s="216" t="s">
        <v>1</v>
      </c>
      <c r="N149" s="217" t="s">
        <v>38</v>
      </c>
      <c r="O149" s="89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0" t="s">
        <v>123</v>
      </c>
      <c r="AT149" s="220" t="s">
        <v>118</v>
      </c>
      <c r="AU149" s="220" t="s">
        <v>80</v>
      </c>
      <c r="AY149" s="15" t="s">
        <v>116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5" t="s">
        <v>78</v>
      </c>
      <c r="BK149" s="221">
        <f>ROUND(I149*H149,2)</f>
        <v>0</v>
      </c>
      <c r="BL149" s="15" t="s">
        <v>123</v>
      </c>
      <c r="BM149" s="220" t="s">
        <v>179</v>
      </c>
    </row>
    <row r="150" s="13" customFormat="1">
      <c r="A150" s="13"/>
      <c r="B150" s="222"/>
      <c r="C150" s="223"/>
      <c r="D150" s="224" t="s">
        <v>125</v>
      </c>
      <c r="E150" s="225" t="s">
        <v>1</v>
      </c>
      <c r="F150" s="226" t="s">
        <v>180</v>
      </c>
      <c r="G150" s="223"/>
      <c r="H150" s="227">
        <v>345.89999999999998</v>
      </c>
      <c r="I150" s="228"/>
      <c r="J150" s="223"/>
      <c r="K150" s="223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125</v>
      </c>
      <c r="AU150" s="233" t="s">
        <v>80</v>
      </c>
      <c r="AV150" s="13" t="s">
        <v>80</v>
      </c>
      <c r="AW150" s="13" t="s">
        <v>30</v>
      </c>
      <c r="AX150" s="13" t="s">
        <v>78</v>
      </c>
      <c r="AY150" s="233" t="s">
        <v>116</v>
      </c>
    </row>
    <row r="151" s="2" customFormat="1" ht="24.15" customHeight="1">
      <c r="A151" s="36"/>
      <c r="B151" s="37"/>
      <c r="C151" s="209" t="s">
        <v>181</v>
      </c>
      <c r="D151" s="209" t="s">
        <v>118</v>
      </c>
      <c r="E151" s="210" t="s">
        <v>182</v>
      </c>
      <c r="F151" s="211" t="s">
        <v>183</v>
      </c>
      <c r="G151" s="212" t="s">
        <v>121</v>
      </c>
      <c r="H151" s="213">
        <v>89.599999999999994</v>
      </c>
      <c r="I151" s="214"/>
      <c r="J151" s="215">
        <f>ROUND(I151*H151,2)</f>
        <v>0</v>
      </c>
      <c r="K151" s="211" t="s">
        <v>122</v>
      </c>
      <c r="L151" s="42"/>
      <c r="M151" s="216" t="s">
        <v>1</v>
      </c>
      <c r="N151" s="217" t="s">
        <v>38</v>
      </c>
      <c r="O151" s="89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0" t="s">
        <v>123</v>
      </c>
      <c r="AT151" s="220" t="s">
        <v>118</v>
      </c>
      <c r="AU151" s="220" t="s">
        <v>80</v>
      </c>
      <c r="AY151" s="15" t="s">
        <v>116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5" t="s">
        <v>78</v>
      </c>
      <c r="BK151" s="221">
        <f>ROUND(I151*H151,2)</f>
        <v>0</v>
      </c>
      <c r="BL151" s="15" t="s">
        <v>123</v>
      </c>
      <c r="BM151" s="220" t="s">
        <v>184</v>
      </c>
    </row>
    <row r="152" s="2" customFormat="1" ht="16.5" customHeight="1">
      <c r="A152" s="36"/>
      <c r="B152" s="37"/>
      <c r="C152" s="238" t="s">
        <v>185</v>
      </c>
      <c r="D152" s="238" t="s">
        <v>186</v>
      </c>
      <c r="E152" s="239" t="s">
        <v>187</v>
      </c>
      <c r="F152" s="240" t="s">
        <v>188</v>
      </c>
      <c r="G152" s="241" t="s">
        <v>189</v>
      </c>
      <c r="H152" s="242">
        <v>1.792</v>
      </c>
      <c r="I152" s="243"/>
      <c r="J152" s="244">
        <f>ROUND(I152*H152,2)</f>
        <v>0</v>
      </c>
      <c r="K152" s="240" t="s">
        <v>122</v>
      </c>
      <c r="L152" s="245"/>
      <c r="M152" s="246" t="s">
        <v>1</v>
      </c>
      <c r="N152" s="247" t="s">
        <v>38</v>
      </c>
      <c r="O152" s="89"/>
      <c r="P152" s="218">
        <f>O152*H152</f>
        <v>0</v>
      </c>
      <c r="Q152" s="218">
        <v>0.001</v>
      </c>
      <c r="R152" s="218">
        <f>Q152*H152</f>
        <v>0.001792</v>
      </c>
      <c r="S152" s="218">
        <v>0</v>
      </c>
      <c r="T152" s="21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0" t="s">
        <v>157</v>
      </c>
      <c r="AT152" s="220" t="s">
        <v>186</v>
      </c>
      <c r="AU152" s="220" t="s">
        <v>80</v>
      </c>
      <c r="AY152" s="15" t="s">
        <v>116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5" t="s">
        <v>78</v>
      </c>
      <c r="BK152" s="221">
        <f>ROUND(I152*H152,2)</f>
        <v>0</v>
      </c>
      <c r="BL152" s="15" t="s">
        <v>123</v>
      </c>
      <c r="BM152" s="220" t="s">
        <v>190</v>
      </c>
    </row>
    <row r="153" s="13" customFormat="1">
      <c r="A153" s="13"/>
      <c r="B153" s="222"/>
      <c r="C153" s="223"/>
      <c r="D153" s="224" t="s">
        <v>125</v>
      </c>
      <c r="E153" s="223"/>
      <c r="F153" s="226" t="s">
        <v>191</v>
      </c>
      <c r="G153" s="223"/>
      <c r="H153" s="227">
        <v>1.792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125</v>
      </c>
      <c r="AU153" s="233" t="s">
        <v>80</v>
      </c>
      <c r="AV153" s="13" t="s">
        <v>80</v>
      </c>
      <c r="AW153" s="13" t="s">
        <v>4</v>
      </c>
      <c r="AX153" s="13" t="s">
        <v>78</v>
      </c>
      <c r="AY153" s="233" t="s">
        <v>116</v>
      </c>
    </row>
    <row r="154" s="2" customFormat="1" ht="16.5" customHeight="1">
      <c r="A154" s="36"/>
      <c r="B154" s="37"/>
      <c r="C154" s="238" t="s">
        <v>192</v>
      </c>
      <c r="D154" s="238" t="s">
        <v>186</v>
      </c>
      <c r="E154" s="239" t="s">
        <v>193</v>
      </c>
      <c r="F154" s="240" t="s">
        <v>194</v>
      </c>
      <c r="G154" s="241" t="s">
        <v>189</v>
      </c>
      <c r="H154" s="242">
        <v>17.920000000000002</v>
      </c>
      <c r="I154" s="243"/>
      <c r="J154" s="244">
        <f>ROUND(I154*H154,2)</f>
        <v>0</v>
      </c>
      <c r="K154" s="240" t="s">
        <v>1</v>
      </c>
      <c r="L154" s="245"/>
      <c r="M154" s="246" t="s">
        <v>1</v>
      </c>
      <c r="N154" s="247" t="s">
        <v>38</v>
      </c>
      <c r="O154" s="89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0" t="s">
        <v>157</v>
      </c>
      <c r="AT154" s="220" t="s">
        <v>186</v>
      </c>
      <c r="AU154" s="220" t="s">
        <v>80</v>
      </c>
      <c r="AY154" s="15" t="s">
        <v>116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5" t="s">
        <v>78</v>
      </c>
      <c r="BK154" s="221">
        <f>ROUND(I154*H154,2)</f>
        <v>0</v>
      </c>
      <c r="BL154" s="15" t="s">
        <v>123</v>
      </c>
      <c r="BM154" s="220" t="s">
        <v>195</v>
      </c>
    </row>
    <row r="155" s="13" customFormat="1">
      <c r="A155" s="13"/>
      <c r="B155" s="222"/>
      <c r="C155" s="223"/>
      <c r="D155" s="224" t="s">
        <v>125</v>
      </c>
      <c r="E155" s="225" t="s">
        <v>1</v>
      </c>
      <c r="F155" s="226" t="s">
        <v>196</v>
      </c>
      <c r="G155" s="223"/>
      <c r="H155" s="227">
        <v>17.920000000000002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125</v>
      </c>
      <c r="AU155" s="233" t="s">
        <v>80</v>
      </c>
      <c r="AV155" s="13" t="s">
        <v>80</v>
      </c>
      <c r="AW155" s="13" t="s">
        <v>30</v>
      </c>
      <c r="AX155" s="13" t="s">
        <v>78</v>
      </c>
      <c r="AY155" s="233" t="s">
        <v>116</v>
      </c>
    </row>
    <row r="156" s="2" customFormat="1" ht="24.15" customHeight="1">
      <c r="A156" s="36"/>
      <c r="B156" s="37"/>
      <c r="C156" s="209" t="s">
        <v>149</v>
      </c>
      <c r="D156" s="209" t="s">
        <v>118</v>
      </c>
      <c r="E156" s="210" t="s">
        <v>197</v>
      </c>
      <c r="F156" s="211" t="s">
        <v>198</v>
      </c>
      <c r="G156" s="212" t="s">
        <v>121</v>
      </c>
      <c r="H156" s="213">
        <v>2306.0030000000002</v>
      </c>
      <c r="I156" s="214"/>
      <c r="J156" s="215">
        <f>ROUND(I156*H156,2)</f>
        <v>0</v>
      </c>
      <c r="K156" s="211" t="s">
        <v>122</v>
      </c>
      <c r="L156" s="42"/>
      <c r="M156" s="216" t="s">
        <v>1</v>
      </c>
      <c r="N156" s="217" t="s">
        <v>38</v>
      </c>
      <c r="O156" s="89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0" t="s">
        <v>123</v>
      </c>
      <c r="AT156" s="220" t="s">
        <v>118</v>
      </c>
      <c r="AU156" s="220" t="s">
        <v>80</v>
      </c>
      <c r="AY156" s="15" t="s">
        <v>116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15" t="s">
        <v>78</v>
      </c>
      <c r="BK156" s="221">
        <f>ROUND(I156*H156,2)</f>
        <v>0</v>
      </c>
      <c r="BL156" s="15" t="s">
        <v>123</v>
      </c>
      <c r="BM156" s="220" t="s">
        <v>199</v>
      </c>
    </row>
    <row r="157" s="2" customFormat="1" ht="24.15" customHeight="1">
      <c r="A157" s="36"/>
      <c r="B157" s="37"/>
      <c r="C157" s="209" t="s">
        <v>200</v>
      </c>
      <c r="D157" s="209" t="s">
        <v>118</v>
      </c>
      <c r="E157" s="210" t="s">
        <v>201</v>
      </c>
      <c r="F157" s="211" t="s">
        <v>202</v>
      </c>
      <c r="G157" s="212" t="s">
        <v>121</v>
      </c>
      <c r="H157" s="213">
        <v>89.599999999999994</v>
      </c>
      <c r="I157" s="214"/>
      <c r="J157" s="215">
        <f>ROUND(I157*H157,2)</f>
        <v>0</v>
      </c>
      <c r="K157" s="211" t="s">
        <v>122</v>
      </c>
      <c r="L157" s="42"/>
      <c r="M157" s="216" t="s">
        <v>1</v>
      </c>
      <c r="N157" s="217" t="s">
        <v>38</v>
      </c>
      <c r="O157" s="89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0" t="s">
        <v>123</v>
      </c>
      <c r="AT157" s="220" t="s">
        <v>118</v>
      </c>
      <c r="AU157" s="220" t="s">
        <v>80</v>
      </c>
      <c r="AY157" s="15" t="s">
        <v>116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5" t="s">
        <v>78</v>
      </c>
      <c r="BK157" s="221">
        <f>ROUND(I157*H157,2)</f>
        <v>0</v>
      </c>
      <c r="BL157" s="15" t="s">
        <v>123</v>
      </c>
      <c r="BM157" s="220" t="s">
        <v>203</v>
      </c>
    </row>
    <row r="158" s="13" customFormat="1">
      <c r="A158" s="13"/>
      <c r="B158" s="222"/>
      <c r="C158" s="223"/>
      <c r="D158" s="224" t="s">
        <v>125</v>
      </c>
      <c r="E158" s="225" t="s">
        <v>1</v>
      </c>
      <c r="F158" s="226" t="s">
        <v>204</v>
      </c>
      <c r="G158" s="223"/>
      <c r="H158" s="227">
        <v>89.599999999999994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125</v>
      </c>
      <c r="AU158" s="233" t="s">
        <v>80</v>
      </c>
      <c r="AV158" s="13" t="s">
        <v>80</v>
      </c>
      <c r="AW158" s="13" t="s">
        <v>30</v>
      </c>
      <c r="AX158" s="13" t="s">
        <v>78</v>
      </c>
      <c r="AY158" s="233" t="s">
        <v>116</v>
      </c>
    </row>
    <row r="159" s="12" customFormat="1" ht="22.8" customHeight="1">
      <c r="A159" s="12"/>
      <c r="B159" s="193"/>
      <c r="C159" s="194"/>
      <c r="D159" s="195" t="s">
        <v>72</v>
      </c>
      <c r="E159" s="207" t="s">
        <v>123</v>
      </c>
      <c r="F159" s="207" t="s">
        <v>205</v>
      </c>
      <c r="G159" s="194"/>
      <c r="H159" s="194"/>
      <c r="I159" s="197"/>
      <c r="J159" s="208">
        <f>BK159</f>
        <v>0</v>
      </c>
      <c r="K159" s="194"/>
      <c r="L159" s="199"/>
      <c r="M159" s="200"/>
      <c r="N159" s="201"/>
      <c r="O159" s="201"/>
      <c r="P159" s="202">
        <f>SUM(P160:P161)</f>
        <v>0</v>
      </c>
      <c r="Q159" s="201"/>
      <c r="R159" s="202">
        <f>SUM(R160:R161)</f>
        <v>4.0822912000000002</v>
      </c>
      <c r="S159" s="201"/>
      <c r="T159" s="203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4" t="s">
        <v>78</v>
      </c>
      <c r="AT159" s="205" t="s">
        <v>72</v>
      </c>
      <c r="AU159" s="205" t="s">
        <v>78</v>
      </c>
      <c r="AY159" s="204" t="s">
        <v>116</v>
      </c>
      <c r="BK159" s="206">
        <f>SUM(BK160:BK161)</f>
        <v>0</v>
      </c>
    </row>
    <row r="160" s="2" customFormat="1" ht="24.15" customHeight="1">
      <c r="A160" s="36"/>
      <c r="B160" s="37"/>
      <c r="C160" s="209" t="s">
        <v>206</v>
      </c>
      <c r="D160" s="209" t="s">
        <v>118</v>
      </c>
      <c r="E160" s="210" t="s">
        <v>207</v>
      </c>
      <c r="F160" s="211" t="s">
        <v>208</v>
      </c>
      <c r="G160" s="212" t="s">
        <v>121</v>
      </c>
      <c r="H160" s="213">
        <v>16.640000000000001</v>
      </c>
      <c r="I160" s="214"/>
      <c r="J160" s="215">
        <f>ROUND(I160*H160,2)</f>
        <v>0</v>
      </c>
      <c r="K160" s="211" t="s">
        <v>122</v>
      </c>
      <c r="L160" s="42"/>
      <c r="M160" s="216" t="s">
        <v>1</v>
      </c>
      <c r="N160" s="217" t="s">
        <v>38</v>
      </c>
      <c r="O160" s="89"/>
      <c r="P160" s="218">
        <f>O160*H160</f>
        <v>0</v>
      </c>
      <c r="Q160" s="218">
        <v>0.24532999999999999</v>
      </c>
      <c r="R160" s="218">
        <f>Q160*H160</f>
        <v>4.0822912000000002</v>
      </c>
      <c r="S160" s="218">
        <v>0</v>
      </c>
      <c r="T160" s="21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0" t="s">
        <v>123</v>
      </c>
      <c r="AT160" s="220" t="s">
        <v>118</v>
      </c>
      <c r="AU160" s="220" t="s">
        <v>80</v>
      </c>
      <c r="AY160" s="15" t="s">
        <v>116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5" t="s">
        <v>78</v>
      </c>
      <c r="BK160" s="221">
        <f>ROUND(I160*H160,2)</f>
        <v>0</v>
      </c>
      <c r="BL160" s="15" t="s">
        <v>123</v>
      </c>
      <c r="BM160" s="220" t="s">
        <v>209</v>
      </c>
    </row>
    <row r="161" s="13" customFormat="1">
      <c r="A161" s="13"/>
      <c r="B161" s="222"/>
      <c r="C161" s="223"/>
      <c r="D161" s="224" t="s">
        <v>125</v>
      </c>
      <c r="E161" s="225" t="s">
        <v>1</v>
      </c>
      <c r="F161" s="226" t="s">
        <v>210</v>
      </c>
      <c r="G161" s="223"/>
      <c r="H161" s="227">
        <v>16.640000000000001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125</v>
      </c>
      <c r="AU161" s="233" t="s">
        <v>80</v>
      </c>
      <c r="AV161" s="13" t="s">
        <v>80</v>
      </c>
      <c r="AW161" s="13" t="s">
        <v>30</v>
      </c>
      <c r="AX161" s="13" t="s">
        <v>78</v>
      </c>
      <c r="AY161" s="233" t="s">
        <v>116</v>
      </c>
    </row>
    <row r="162" s="12" customFormat="1" ht="22.8" customHeight="1">
      <c r="A162" s="12"/>
      <c r="B162" s="193"/>
      <c r="C162" s="194"/>
      <c r="D162" s="195" t="s">
        <v>72</v>
      </c>
      <c r="E162" s="207" t="s">
        <v>141</v>
      </c>
      <c r="F162" s="207" t="s">
        <v>211</v>
      </c>
      <c r="G162" s="194"/>
      <c r="H162" s="194"/>
      <c r="I162" s="197"/>
      <c r="J162" s="208">
        <f>BK162</f>
        <v>0</v>
      </c>
      <c r="K162" s="194"/>
      <c r="L162" s="199"/>
      <c r="M162" s="200"/>
      <c r="N162" s="201"/>
      <c r="O162" s="201"/>
      <c r="P162" s="202">
        <f>SUM(P163:P191)</f>
        <v>0</v>
      </c>
      <c r="Q162" s="201"/>
      <c r="R162" s="202">
        <f>SUM(R163:R191)</f>
        <v>1865.8917449400001</v>
      </c>
      <c r="S162" s="201"/>
      <c r="T162" s="203">
        <f>SUM(T163:T191)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4" t="s">
        <v>78</v>
      </c>
      <c r="AT162" s="205" t="s">
        <v>72</v>
      </c>
      <c r="AU162" s="205" t="s">
        <v>78</v>
      </c>
      <c r="AY162" s="204" t="s">
        <v>116</v>
      </c>
      <c r="BK162" s="206">
        <f>SUM(BK163:BK191)</f>
        <v>0</v>
      </c>
    </row>
    <row r="163" s="2" customFormat="1" ht="21.75" customHeight="1">
      <c r="A163" s="36"/>
      <c r="B163" s="37"/>
      <c r="C163" s="209" t="s">
        <v>212</v>
      </c>
      <c r="D163" s="209" t="s">
        <v>118</v>
      </c>
      <c r="E163" s="210" t="s">
        <v>213</v>
      </c>
      <c r="F163" s="211" t="s">
        <v>214</v>
      </c>
      <c r="G163" s="212" t="s">
        <v>121</v>
      </c>
      <c r="H163" s="213">
        <v>1.9970000000000001</v>
      </c>
      <c r="I163" s="214"/>
      <c r="J163" s="215">
        <f>ROUND(I163*H163,2)</f>
        <v>0</v>
      </c>
      <c r="K163" s="211" t="s">
        <v>122</v>
      </c>
      <c r="L163" s="42"/>
      <c r="M163" s="216" t="s">
        <v>1</v>
      </c>
      <c r="N163" s="217" t="s">
        <v>38</v>
      </c>
      <c r="O163" s="89"/>
      <c r="P163" s="218">
        <f>O163*H163</f>
        <v>0</v>
      </c>
      <c r="Q163" s="218">
        <v>0.23000000000000001</v>
      </c>
      <c r="R163" s="218">
        <f>Q163*H163</f>
        <v>0.45931000000000005</v>
      </c>
      <c r="S163" s="218">
        <v>0</v>
      </c>
      <c r="T163" s="21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0" t="s">
        <v>123</v>
      </c>
      <c r="AT163" s="220" t="s">
        <v>118</v>
      </c>
      <c r="AU163" s="220" t="s">
        <v>80</v>
      </c>
      <c r="AY163" s="15" t="s">
        <v>116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5" t="s">
        <v>78</v>
      </c>
      <c r="BK163" s="221">
        <f>ROUND(I163*H163,2)</f>
        <v>0</v>
      </c>
      <c r="BL163" s="15" t="s">
        <v>123</v>
      </c>
      <c r="BM163" s="220" t="s">
        <v>215</v>
      </c>
    </row>
    <row r="164" s="2" customFormat="1">
      <c r="A164" s="36"/>
      <c r="B164" s="37"/>
      <c r="C164" s="38"/>
      <c r="D164" s="224" t="s">
        <v>134</v>
      </c>
      <c r="E164" s="38"/>
      <c r="F164" s="234" t="s">
        <v>216</v>
      </c>
      <c r="G164" s="38"/>
      <c r="H164" s="38"/>
      <c r="I164" s="235"/>
      <c r="J164" s="38"/>
      <c r="K164" s="38"/>
      <c r="L164" s="42"/>
      <c r="M164" s="236"/>
      <c r="N164" s="237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134</v>
      </c>
      <c r="AU164" s="15" t="s">
        <v>80</v>
      </c>
    </row>
    <row r="165" s="13" customFormat="1">
      <c r="A165" s="13"/>
      <c r="B165" s="222"/>
      <c r="C165" s="223"/>
      <c r="D165" s="224" t="s">
        <v>125</v>
      </c>
      <c r="E165" s="225" t="s">
        <v>1</v>
      </c>
      <c r="F165" s="226" t="s">
        <v>217</v>
      </c>
      <c r="G165" s="223"/>
      <c r="H165" s="227">
        <v>1.9970000000000001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125</v>
      </c>
      <c r="AU165" s="233" t="s">
        <v>80</v>
      </c>
      <c r="AV165" s="13" t="s">
        <v>80</v>
      </c>
      <c r="AW165" s="13" t="s">
        <v>30</v>
      </c>
      <c r="AX165" s="13" t="s">
        <v>78</v>
      </c>
      <c r="AY165" s="233" t="s">
        <v>116</v>
      </c>
    </row>
    <row r="166" s="2" customFormat="1" ht="24.15" customHeight="1">
      <c r="A166" s="36"/>
      <c r="B166" s="37"/>
      <c r="C166" s="209" t="s">
        <v>218</v>
      </c>
      <c r="D166" s="209" t="s">
        <v>118</v>
      </c>
      <c r="E166" s="210" t="s">
        <v>219</v>
      </c>
      <c r="F166" s="211" t="s">
        <v>220</v>
      </c>
      <c r="G166" s="212" t="s">
        <v>121</v>
      </c>
      <c r="H166" s="213">
        <v>44.799999999999997</v>
      </c>
      <c r="I166" s="214"/>
      <c r="J166" s="215">
        <f>ROUND(I166*H166,2)</f>
        <v>0</v>
      </c>
      <c r="K166" s="211" t="s">
        <v>122</v>
      </c>
      <c r="L166" s="42"/>
      <c r="M166" s="216" t="s">
        <v>1</v>
      </c>
      <c r="N166" s="217" t="s">
        <v>38</v>
      </c>
      <c r="O166" s="89"/>
      <c r="P166" s="218">
        <f>O166*H166</f>
        <v>0</v>
      </c>
      <c r="Q166" s="218">
        <v>0.19700000000000001</v>
      </c>
      <c r="R166" s="218">
        <f>Q166*H166</f>
        <v>8.8255999999999997</v>
      </c>
      <c r="S166" s="218">
        <v>0</v>
      </c>
      <c r="T166" s="21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0" t="s">
        <v>123</v>
      </c>
      <c r="AT166" s="220" t="s">
        <v>118</v>
      </c>
      <c r="AU166" s="220" t="s">
        <v>80</v>
      </c>
      <c r="AY166" s="15" t="s">
        <v>116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5" t="s">
        <v>78</v>
      </c>
      <c r="BK166" s="221">
        <f>ROUND(I166*H166,2)</f>
        <v>0</v>
      </c>
      <c r="BL166" s="15" t="s">
        <v>123</v>
      </c>
      <c r="BM166" s="220" t="s">
        <v>221</v>
      </c>
    </row>
    <row r="167" s="2" customFormat="1">
      <c r="A167" s="36"/>
      <c r="B167" s="37"/>
      <c r="C167" s="38"/>
      <c r="D167" s="224" t="s">
        <v>134</v>
      </c>
      <c r="E167" s="38"/>
      <c r="F167" s="234" t="s">
        <v>222</v>
      </c>
      <c r="G167" s="38"/>
      <c r="H167" s="38"/>
      <c r="I167" s="235"/>
      <c r="J167" s="38"/>
      <c r="K167" s="38"/>
      <c r="L167" s="42"/>
      <c r="M167" s="236"/>
      <c r="N167" s="237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134</v>
      </c>
      <c r="AU167" s="15" t="s">
        <v>80</v>
      </c>
    </row>
    <row r="168" s="13" customFormat="1">
      <c r="A168" s="13"/>
      <c r="B168" s="222"/>
      <c r="C168" s="223"/>
      <c r="D168" s="224" t="s">
        <v>125</v>
      </c>
      <c r="E168" s="225" t="s">
        <v>1</v>
      </c>
      <c r="F168" s="226" t="s">
        <v>223</v>
      </c>
      <c r="G168" s="223"/>
      <c r="H168" s="227">
        <v>44.799999999999997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125</v>
      </c>
      <c r="AU168" s="233" t="s">
        <v>80</v>
      </c>
      <c r="AV168" s="13" t="s">
        <v>80</v>
      </c>
      <c r="AW168" s="13" t="s">
        <v>30</v>
      </c>
      <c r="AX168" s="13" t="s">
        <v>78</v>
      </c>
      <c r="AY168" s="233" t="s">
        <v>116</v>
      </c>
    </row>
    <row r="169" s="2" customFormat="1" ht="24.15" customHeight="1">
      <c r="A169" s="36"/>
      <c r="B169" s="37"/>
      <c r="C169" s="209" t="s">
        <v>7</v>
      </c>
      <c r="D169" s="209" t="s">
        <v>118</v>
      </c>
      <c r="E169" s="210" t="s">
        <v>224</v>
      </c>
      <c r="F169" s="211" t="s">
        <v>225</v>
      </c>
      <c r="G169" s="212" t="s">
        <v>121</v>
      </c>
      <c r="H169" s="213">
        <v>1975.6379999999999</v>
      </c>
      <c r="I169" s="214"/>
      <c r="J169" s="215">
        <f>ROUND(I169*H169,2)</f>
        <v>0</v>
      </c>
      <c r="K169" s="211" t="s">
        <v>122</v>
      </c>
      <c r="L169" s="42"/>
      <c r="M169" s="216" t="s">
        <v>1</v>
      </c>
      <c r="N169" s="217" t="s">
        <v>38</v>
      </c>
      <c r="O169" s="89"/>
      <c r="P169" s="218">
        <f>O169*H169</f>
        <v>0</v>
      </c>
      <c r="Q169" s="218">
        <v>0.23000000000000001</v>
      </c>
      <c r="R169" s="218">
        <f>Q169*H169</f>
        <v>454.39674000000002</v>
      </c>
      <c r="S169" s="218">
        <v>0</v>
      </c>
      <c r="T169" s="219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0" t="s">
        <v>123</v>
      </c>
      <c r="AT169" s="220" t="s">
        <v>118</v>
      </c>
      <c r="AU169" s="220" t="s">
        <v>80</v>
      </c>
      <c r="AY169" s="15" t="s">
        <v>116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5" t="s">
        <v>78</v>
      </c>
      <c r="BK169" s="221">
        <f>ROUND(I169*H169,2)</f>
        <v>0</v>
      </c>
      <c r="BL169" s="15" t="s">
        <v>123</v>
      </c>
      <c r="BM169" s="220" t="s">
        <v>226</v>
      </c>
    </row>
    <row r="170" s="13" customFormat="1">
      <c r="A170" s="13"/>
      <c r="B170" s="222"/>
      <c r="C170" s="223"/>
      <c r="D170" s="224" t="s">
        <v>125</v>
      </c>
      <c r="E170" s="225" t="s">
        <v>1</v>
      </c>
      <c r="F170" s="226" t="s">
        <v>227</v>
      </c>
      <c r="G170" s="223"/>
      <c r="H170" s="227">
        <v>1975.6379999999999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125</v>
      </c>
      <c r="AU170" s="233" t="s">
        <v>80</v>
      </c>
      <c r="AV170" s="13" t="s">
        <v>80</v>
      </c>
      <c r="AW170" s="13" t="s">
        <v>30</v>
      </c>
      <c r="AX170" s="13" t="s">
        <v>78</v>
      </c>
      <c r="AY170" s="233" t="s">
        <v>116</v>
      </c>
    </row>
    <row r="171" s="2" customFormat="1" ht="24.15" customHeight="1">
      <c r="A171" s="36"/>
      <c r="B171" s="37"/>
      <c r="C171" s="209" t="s">
        <v>228</v>
      </c>
      <c r="D171" s="209" t="s">
        <v>118</v>
      </c>
      <c r="E171" s="210" t="s">
        <v>229</v>
      </c>
      <c r="F171" s="211" t="s">
        <v>230</v>
      </c>
      <c r="G171" s="212" t="s">
        <v>121</v>
      </c>
      <c r="H171" s="213">
        <v>2245.846</v>
      </c>
      <c r="I171" s="214"/>
      <c r="J171" s="215">
        <f>ROUND(I171*H171,2)</f>
        <v>0</v>
      </c>
      <c r="K171" s="211" t="s">
        <v>122</v>
      </c>
      <c r="L171" s="42"/>
      <c r="M171" s="216" t="s">
        <v>1</v>
      </c>
      <c r="N171" s="217" t="s">
        <v>38</v>
      </c>
      <c r="O171" s="89"/>
      <c r="P171" s="218">
        <f>O171*H171</f>
        <v>0</v>
      </c>
      <c r="Q171" s="218">
        <v>0.34499999999999997</v>
      </c>
      <c r="R171" s="218">
        <f>Q171*H171</f>
        <v>774.81686999999999</v>
      </c>
      <c r="S171" s="218">
        <v>0</v>
      </c>
      <c r="T171" s="21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0" t="s">
        <v>123</v>
      </c>
      <c r="AT171" s="220" t="s">
        <v>118</v>
      </c>
      <c r="AU171" s="220" t="s">
        <v>80</v>
      </c>
      <c r="AY171" s="15" t="s">
        <v>116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5" t="s">
        <v>78</v>
      </c>
      <c r="BK171" s="221">
        <f>ROUND(I171*H171,2)</f>
        <v>0</v>
      </c>
      <c r="BL171" s="15" t="s">
        <v>123</v>
      </c>
      <c r="BM171" s="220" t="s">
        <v>231</v>
      </c>
    </row>
    <row r="172" s="13" customFormat="1">
      <c r="A172" s="13"/>
      <c r="B172" s="222"/>
      <c r="C172" s="223"/>
      <c r="D172" s="224" t="s">
        <v>125</v>
      </c>
      <c r="E172" s="225" t="s">
        <v>1</v>
      </c>
      <c r="F172" s="226" t="s">
        <v>232</v>
      </c>
      <c r="G172" s="223"/>
      <c r="H172" s="227">
        <v>2245.846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125</v>
      </c>
      <c r="AU172" s="233" t="s">
        <v>80</v>
      </c>
      <c r="AV172" s="13" t="s">
        <v>80</v>
      </c>
      <c r="AW172" s="13" t="s">
        <v>30</v>
      </c>
      <c r="AX172" s="13" t="s">
        <v>78</v>
      </c>
      <c r="AY172" s="233" t="s">
        <v>116</v>
      </c>
    </row>
    <row r="173" s="2" customFormat="1" ht="37.8" customHeight="1">
      <c r="A173" s="36"/>
      <c r="B173" s="37"/>
      <c r="C173" s="209" t="s">
        <v>233</v>
      </c>
      <c r="D173" s="209" t="s">
        <v>118</v>
      </c>
      <c r="E173" s="210" t="s">
        <v>234</v>
      </c>
      <c r="F173" s="211" t="s">
        <v>235</v>
      </c>
      <c r="G173" s="212" t="s">
        <v>121</v>
      </c>
      <c r="H173" s="213">
        <v>22.100000000000001</v>
      </c>
      <c r="I173" s="214"/>
      <c r="J173" s="215">
        <f>ROUND(I173*H173,2)</f>
        <v>0</v>
      </c>
      <c r="K173" s="211" t="s">
        <v>122</v>
      </c>
      <c r="L173" s="42"/>
      <c r="M173" s="216" t="s">
        <v>1</v>
      </c>
      <c r="N173" s="217" t="s">
        <v>38</v>
      </c>
      <c r="O173" s="89"/>
      <c r="P173" s="218">
        <f>O173*H173</f>
        <v>0</v>
      </c>
      <c r="Q173" s="218">
        <v>0.26375999999999999</v>
      </c>
      <c r="R173" s="218">
        <f>Q173*H173</f>
        <v>5.8290959999999998</v>
      </c>
      <c r="S173" s="218">
        <v>0</v>
      </c>
      <c r="T173" s="21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0" t="s">
        <v>123</v>
      </c>
      <c r="AT173" s="220" t="s">
        <v>118</v>
      </c>
      <c r="AU173" s="220" t="s">
        <v>80</v>
      </c>
      <c r="AY173" s="15" t="s">
        <v>116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15" t="s">
        <v>78</v>
      </c>
      <c r="BK173" s="221">
        <f>ROUND(I173*H173,2)</f>
        <v>0</v>
      </c>
      <c r="BL173" s="15" t="s">
        <v>123</v>
      </c>
      <c r="BM173" s="220" t="s">
        <v>236</v>
      </c>
    </row>
    <row r="174" s="13" customFormat="1">
      <c r="A174" s="13"/>
      <c r="B174" s="222"/>
      <c r="C174" s="223"/>
      <c r="D174" s="224" t="s">
        <v>125</v>
      </c>
      <c r="E174" s="225" t="s">
        <v>1</v>
      </c>
      <c r="F174" s="226" t="s">
        <v>126</v>
      </c>
      <c r="G174" s="223"/>
      <c r="H174" s="227">
        <v>22.100000000000001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125</v>
      </c>
      <c r="AU174" s="233" t="s">
        <v>80</v>
      </c>
      <c r="AV174" s="13" t="s">
        <v>80</v>
      </c>
      <c r="AW174" s="13" t="s">
        <v>30</v>
      </c>
      <c r="AX174" s="13" t="s">
        <v>78</v>
      </c>
      <c r="AY174" s="233" t="s">
        <v>116</v>
      </c>
    </row>
    <row r="175" s="2" customFormat="1" ht="16.5" customHeight="1">
      <c r="A175" s="36"/>
      <c r="B175" s="37"/>
      <c r="C175" s="209" t="s">
        <v>237</v>
      </c>
      <c r="D175" s="209" t="s">
        <v>118</v>
      </c>
      <c r="E175" s="210" t="s">
        <v>238</v>
      </c>
      <c r="F175" s="211" t="s">
        <v>239</v>
      </c>
      <c r="G175" s="212" t="s">
        <v>121</v>
      </c>
      <c r="H175" s="213">
        <v>30.364999999999998</v>
      </c>
      <c r="I175" s="214"/>
      <c r="J175" s="215">
        <f>ROUND(I175*H175,2)</f>
        <v>0</v>
      </c>
      <c r="K175" s="211" t="s">
        <v>122</v>
      </c>
      <c r="L175" s="42"/>
      <c r="M175" s="216" t="s">
        <v>1</v>
      </c>
      <c r="N175" s="217" t="s">
        <v>38</v>
      </c>
      <c r="O175" s="89"/>
      <c r="P175" s="218">
        <f>O175*H175</f>
        <v>0</v>
      </c>
      <c r="Q175" s="218">
        <v>0.23000000000000001</v>
      </c>
      <c r="R175" s="218">
        <f>Q175*H175</f>
        <v>6.9839500000000001</v>
      </c>
      <c r="S175" s="218">
        <v>0</v>
      </c>
      <c r="T175" s="219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0" t="s">
        <v>123</v>
      </c>
      <c r="AT175" s="220" t="s">
        <v>118</v>
      </c>
      <c r="AU175" s="220" t="s">
        <v>80</v>
      </c>
      <c r="AY175" s="15" t="s">
        <v>116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5" t="s">
        <v>78</v>
      </c>
      <c r="BK175" s="221">
        <f>ROUND(I175*H175,2)</f>
        <v>0</v>
      </c>
      <c r="BL175" s="15" t="s">
        <v>123</v>
      </c>
      <c r="BM175" s="220" t="s">
        <v>240</v>
      </c>
    </row>
    <row r="176" s="13" customFormat="1">
      <c r="A176" s="13"/>
      <c r="B176" s="222"/>
      <c r="C176" s="223"/>
      <c r="D176" s="224" t="s">
        <v>125</v>
      </c>
      <c r="E176" s="225" t="s">
        <v>1</v>
      </c>
      <c r="F176" s="226" t="s">
        <v>241</v>
      </c>
      <c r="G176" s="223"/>
      <c r="H176" s="227">
        <v>30.364999999999998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125</v>
      </c>
      <c r="AU176" s="233" t="s">
        <v>80</v>
      </c>
      <c r="AV176" s="13" t="s">
        <v>80</v>
      </c>
      <c r="AW176" s="13" t="s">
        <v>30</v>
      </c>
      <c r="AX176" s="13" t="s">
        <v>78</v>
      </c>
      <c r="AY176" s="233" t="s">
        <v>116</v>
      </c>
    </row>
    <row r="177" s="2" customFormat="1" ht="33" customHeight="1">
      <c r="A177" s="36"/>
      <c r="B177" s="37"/>
      <c r="C177" s="209" t="s">
        <v>242</v>
      </c>
      <c r="D177" s="209" t="s">
        <v>118</v>
      </c>
      <c r="E177" s="210" t="s">
        <v>243</v>
      </c>
      <c r="F177" s="211" t="s">
        <v>244</v>
      </c>
      <c r="G177" s="212" t="s">
        <v>121</v>
      </c>
      <c r="H177" s="213">
        <v>22.100000000000001</v>
      </c>
      <c r="I177" s="214"/>
      <c r="J177" s="215">
        <f>ROUND(I177*H177,2)</f>
        <v>0</v>
      </c>
      <c r="K177" s="211" t="s">
        <v>122</v>
      </c>
      <c r="L177" s="42"/>
      <c r="M177" s="216" t="s">
        <v>1</v>
      </c>
      <c r="N177" s="217" t="s">
        <v>38</v>
      </c>
      <c r="O177" s="89"/>
      <c r="P177" s="218">
        <f>O177*H177</f>
        <v>0</v>
      </c>
      <c r="Q177" s="218">
        <v>0.20745</v>
      </c>
      <c r="R177" s="218">
        <f>Q177*H177</f>
        <v>4.5846450000000001</v>
      </c>
      <c r="S177" s="218">
        <v>0</v>
      </c>
      <c r="T177" s="219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0" t="s">
        <v>123</v>
      </c>
      <c r="AT177" s="220" t="s">
        <v>118</v>
      </c>
      <c r="AU177" s="220" t="s">
        <v>80</v>
      </c>
      <c r="AY177" s="15" t="s">
        <v>116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15" t="s">
        <v>78</v>
      </c>
      <c r="BK177" s="221">
        <f>ROUND(I177*H177,2)</f>
        <v>0</v>
      </c>
      <c r="BL177" s="15" t="s">
        <v>123</v>
      </c>
      <c r="BM177" s="220" t="s">
        <v>245</v>
      </c>
    </row>
    <row r="178" s="13" customFormat="1">
      <c r="A178" s="13"/>
      <c r="B178" s="222"/>
      <c r="C178" s="223"/>
      <c r="D178" s="224" t="s">
        <v>125</v>
      </c>
      <c r="E178" s="225" t="s">
        <v>1</v>
      </c>
      <c r="F178" s="226" t="s">
        <v>126</v>
      </c>
      <c r="G178" s="223"/>
      <c r="H178" s="227">
        <v>22.100000000000001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125</v>
      </c>
      <c r="AU178" s="233" t="s">
        <v>80</v>
      </c>
      <c r="AV178" s="13" t="s">
        <v>80</v>
      </c>
      <c r="AW178" s="13" t="s">
        <v>30</v>
      </c>
      <c r="AX178" s="13" t="s">
        <v>78</v>
      </c>
      <c r="AY178" s="233" t="s">
        <v>116</v>
      </c>
    </row>
    <row r="179" s="2" customFormat="1" ht="24.15" customHeight="1">
      <c r="A179" s="36"/>
      <c r="B179" s="37"/>
      <c r="C179" s="209" t="s">
        <v>246</v>
      </c>
      <c r="D179" s="209" t="s">
        <v>118</v>
      </c>
      <c r="E179" s="210" t="s">
        <v>247</v>
      </c>
      <c r="F179" s="211" t="s">
        <v>248</v>
      </c>
      <c r="G179" s="212" t="s">
        <v>121</v>
      </c>
      <c r="H179" s="213">
        <v>2276.5529999999999</v>
      </c>
      <c r="I179" s="214"/>
      <c r="J179" s="215">
        <f>ROUND(I179*H179,2)</f>
        <v>0</v>
      </c>
      <c r="K179" s="211" t="s">
        <v>122</v>
      </c>
      <c r="L179" s="42"/>
      <c r="M179" s="216" t="s">
        <v>1</v>
      </c>
      <c r="N179" s="217" t="s">
        <v>38</v>
      </c>
      <c r="O179" s="89"/>
      <c r="P179" s="218">
        <f>O179*H179</f>
        <v>0</v>
      </c>
      <c r="Q179" s="218">
        <v>0.00071000000000000002</v>
      </c>
      <c r="R179" s="218">
        <f>Q179*H179</f>
        <v>1.61635263</v>
      </c>
      <c r="S179" s="218">
        <v>0</v>
      </c>
      <c r="T179" s="21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0" t="s">
        <v>123</v>
      </c>
      <c r="AT179" s="220" t="s">
        <v>118</v>
      </c>
      <c r="AU179" s="220" t="s">
        <v>80</v>
      </c>
      <c r="AY179" s="15" t="s">
        <v>116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5" t="s">
        <v>78</v>
      </c>
      <c r="BK179" s="221">
        <f>ROUND(I179*H179,2)</f>
        <v>0</v>
      </c>
      <c r="BL179" s="15" t="s">
        <v>123</v>
      </c>
      <c r="BM179" s="220" t="s">
        <v>249</v>
      </c>
    </row>
    <row r="180" s="13" customFormat="1">
      <c r="A180" s="13"/>
      <c r="B180" s="222"/>
      <c r="C180" s="223"/>
      <c r="D180" s="224" t="s">
        <v>125</v>
      </c>
      <c r="E180" s="225" t="s">
        <v>1</v>
      </c>
      <c r="F180" s="226" t="s">
        <v>250</v>
      </c>
      <c r="G180" s="223"/>
      <c r="H180" s="227">
        <v>2276.5529999999999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125</v>
      </c>
      <c r="AU180" s="233" t="s">
        <v>80</v>
      </c>
      <c r="AV180" s="13" t="s">
        <v>80</v>
      </c>
      <c r="AW180" s="13" t="s">
        <v>30</v>
      </c>
      <c r="AX180" s="13" t="s">
        <v>78</v>
      </c>
      <c r="AY180" s="233" t="s">
        <v>116</v>
      </c>
    </row>
    <row r="181" s="2" customFormat="1" ht="16.5" customHeight="1">
      <c r="A181" s="36"/>
      <c r="B181" s="37"/>
      <c r="C181" s="209" t="s">
        <v>251</v>
      </c>
      <c r="D181" s="209" t="s">
        <v>118</v>
      </c>
      <c r="E181" s="210" t="s">
        <v>252</v>
      </c>
      <c r="F181" s="211" t="s">
        <v>253</v>
      </c>
      <c r="G181" s="212" t="s">
        <v>121</v>
      </c>
      <c r="H181" s="213">
        <v>285</v>
      </c>
      <c r="I181" s="214"/>
      <c r="J181" s="215">
        <f>ROUND(I181*H181,2)</f>
        <v>0</v>
      </c>
      <c r="K181" s="211" t="s">
        <v>122</v>
      </c>
      <c r="L181" s="42"/>
      <c r="M181" s="216" t="s">
        <v>1</v>
      </c>
      <c r="N181" s="217" t="s">
        <v>38</v>
      </c>
      <c r="O181" s="89"/>
      <c r="P181" s="218">
        <f>O181*H181</f>
        <v>0</v>
      </c>
      <c r="Q181" s="218">
        <v>0.215</v>
      </c>
      <c r="R181" s="218">
        <f>Q181*H181</f>
        <v>61.274999999999999</v>
      </c>
      <c r="S181" s="218">
        <v>0</v>
      </c>
      <c r="T181" s="21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0" t="s">
        <v>123</v>
      </c>
      <c r="AT181" s="220" t="s">
        <v>118</v>
      </c>
      <c r="AU181" s="220" t="s">
        <v>80</v>
      </c>
      <c r="AY181" s="15" t="s">
        <v>116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5" t="s">
        <v>78</v>
      </c>
      <c r="BK181" s="221">
        <f>ROUND(I181*H181,2)</f>
        <v>0</v>
      </c>
      <c r="BL181" s="15" t="s">
        <v>123</v>
      </c>
      <c r="BM181" s="220" t="s">
        <v>254</v>
      </c>
    </row>
    <row r="182" s="2" customFormat="1">
      <c r="A182" s="36"/>
      <c r="B182" s="37"/>
      <c r="C182" s="38"/>
      <c r="D182" s="224" t="s">
        <v>134</v>
      </c>
      <c r="E182" s="38"/>
      <c r="F182" s="234" t="s">
        <v>255</v>
      </c>
      <c r="G182" s="38"/>
      <c r="H182" s="38"/>
      <c r="I182" s="235"/>
      <c r="J182" s="38"/>
      <c r="K182" s="38"/>
      <c r="L182" s="42"/>
      <c r="M182" s="236"/>
      <c r="N182" s="237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134</v>
      </c>
      <c r="AU182" s="15" t="s">
        <v>80</v>
      </c>
    </row>
    <row r="183" s="13" customFormat="1">
      <c r="A183" s="13"/>
      <c r="B183" s="222"/>
      <c r="C183" s="223"/>
      <c r="D183" s="224" t="s">
        <v>125</v>
      </c>
      <c r="E183" s="225" t="s">
        <v>1</v>
      </c>
      <c r="F183" s="226" t="s">
        <v>256</v>
      </c>
      <c r="G183" s="223"/>
      <c r="H183" s="227">
        <v>285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125</v>
      </c>
      <c r="AU183" s="233" t="s">
        <v>80</v>
      </c>
      <c r="AV183" s="13" t="s">
        <v>80</v>
      </c>
      <c r="AW183" s="13" t="s">
        <v>30</v>
      </c>
      <c r="AX183" s="13" t="s">
        <v>78</v>
      </c>
      <c r="AY183" s="233" t="s">
        <v>116</v>
      </c>
    </row>
    <row r="184" s="2" customFormat="1" ht="33" customHeight="1">
      <c r="A184" s="36"/>
      <c r="B184" s="37"/>
      <c r="C184" s="209" t="s">
        <v>257</v>
      </c>
      <c r="D184" s="209" t="s">
        <v>118</v>
      </c>
      <c r="E184" s="210" t="s">
        <v>258</v>
      </c>
      <c r="F184" s="211" t="s">
        <v>259</v>
      </c>
      <c r="G184" s="212" t="s">
        <v>121</v>
      </c>
      <c r="H184" s="213">
        <v>2045.3240000000001</v>
      </c>
      <c r="I184" s="214"/>
      <c r="J184" s="215">
        <f>ROUND(I184*H184,2)</f>
        <v>0</v>
      </c>
      <c r="K184" s="211" t="s">
        <v>122</v>
      </c>
      <c r="L184" s="42"/>
      <c r="M184" s="216" t="s">
        <v>1</v>
      </c>
      <c r="N184" s="217" t="s">
        <v>38</v>
      </c>
      <c r="O184" s="89"/>
      <c r="P184" s="218">
        <f>O184*H184</f>
        <v>0</v>
      </c>
      <c r="Q184" s="218">
        <v>0.10373</v>
      </c>
      <c r="R184" s="218">
        <f>Q184*H184</f>
        <v>212.16145852000003</v>
      </c>
      <c r="S184" s="218">
        <v>0</v>
      </c>
      <c r="T184" s="219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0" t="s">
        <v>123</v>
      </c>
      <c r="AT184" s="220" t="s">
        <v>118</v>
      </c>
      <c r="AU184" s="220" t="s">
        <v>80</v>
      </c>
      <c r="AY184" s="15" t="s">
        <v>116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5" t="s">
        <v>78</v>
      </c>
      <c r="BK184" s="221">
        <f>ROUND(I184*H184,2)</f>
        <v>0</v>
      </c>
      <c r="BL184" s="15" t="s">
        <v>123</v>
      </c>
      <c r="BM184" s="220" t="s">
        <v>260</v>
      </c>
    </row>
    <row r="185" s="13" customFormat="1">
      <c r="A185" s="13"/>
      <c r="B185" s="222"/>
      <c r="C185" s="223"/>
      <c r="D185" s="224" t="s">
        <v>125</v>
      </c>
      <c r="E185" s="225" t="s">
        <v>1</v>
      </c>
      <c r="F185" s="226" t="s">
        <v>261</v>
      </c>
      <c r="G185" s="223"/>
      <c r="H185" s="227">
        <v>2045.3240000000001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125</v>
      </c>
      <c r="AU185" s="233" t="s">
        <v>80</v>
      </c>
      <c r="AV185" s="13" t="s">
        <v>80</v>
      </c>
      <c r="AW185" s="13" t="s">
        <v>30</v>
      </c>
      <c r="AX185" s="13" t="s">
        <v>78</v>
      </c>
      <c r="AY185" s="233" t="s">
        <v>116</v>
      </c>
    </row>
    <row r="186" s="2" customFormat="1" ht="24.15" customHeight="1">
      <c r="A186" s="36"/>
      <c r="B186" s="37"/>
      <c r="C186" s="209" t="s">
        <v>262</v>
      </c>
      <c r="D186" s="209" t="s">
        <v>118</v>
      </c>
      <c r="E186" s="210" t="s">
        <v>263</v>
      </c>
      <c r="F186" s="211" t="s">
        <v>264</v>
      </c>
      <c r="G186" s="212" t="s">
        <v>121</v>
      </c>
      <c r="H186" s="213">
        <v>2145.585</v>
      </c>
      <c r="I186" s="214"/>
      <c r="J186" s="215">
        <f>ROUND(I186*H186,2)</f>
        <v>0</v>
      </c>
      <c r="K186" s="211" t="s">
        <v>122</v>
      </c>
      <c r="L186" s="42"/>
      <c r="M186" s="216" t="s">
        <v>1</v>
      </c>
      <c r="N186" s="217" t="s">
        <v>38</v>
      </c>
      <c r="O186" s="89"/>
      <c r="P186" s="218">
        <f>O186*H186</f>
        <v>0</v>
      </c>
      <c r="Q186" s="218">
        <v>0.15559000000000001</v>
      </c>
      <c r="R186" s="218">
        <f>Q186*H186</f>
        <v>333.83157015</v>
      </c>
      <c r="S186" s="218">
        <v>0</v>
      </c>
      <c r="T186" s="219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0" t="s">
        <v>123</v>
      </c>
      <c r="AT186" s="220" t="s">
        <v>118</v>
      </c>
      <c r="AU186" s="220" t="s">
        <v>80</v>
      </c>
      <c r="AY186" s="15" t="s">
        <v>116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5" t="s">
        <v>78</v>
      </c>
      <c r="BK186" s="221">
        <f>ROUND(I186*H186,2)</f>
        <v>0</v>
      </c>
      <c r="BL186" s="15" t="s">
        <v>123</v>
      </c>
      <c r="BM186" s="220" t="s">
        <v>265</v>
      </c>
    </row>
    <row r="187" s="13" customFormat="1">
      <c r="A187" s="13"/>
      <c r="B187" s="222"/>
      <c r="C187" s="223"/>
      <c r="D187" s="224" t="s">
        <v>125</v>
      </c>
      <c r="E187" s="225" t="s">
        <v>1</v>
      </c>
      <c r="F187" s="226" t="s">
        <v>266</v>
      </c>
      <c r="G187" s="223"/>
      <c r="H187" s="227">
        <v>2145.585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125</v>
      </c>
      <c r="AU187" s="233" t="s">
        <v>80</v>
      </c>
      <c r="AV187" s="13" t="s">
        <v>80</v>
      </c>
      <c r="AW187" s="13" t="s">
        <v>30</v>
      </c>
      <c r="AX187" s="13" t="s">
        <v>78</v>
      </c>
      <c r="AY187" s="233" t="s">
        <v>116</v>
      </c>
    </row>
    <row r="188" s="2" customFormat="1" ht="24.15" customHeight="1">
      <c r="A188" s="36"/>
      <c r="B188" s="37"/>
      <c r="C188" s="209" t="s">
        <v>267</v>
      </c>
      <c r="D188" s="209" t="s">
        <v>118</v>
      </c>
      <c r="E188" s="210" t="s">
        <v>268</v>
      </c>
      <c r="F188" s="211" t="s">
        <v>269</v>
      </c>
      <c r="G188" s="212" t="s">
        <v>121</v>
      </c>
      <c r="H188" s="213">
        <v>1.6639999999999999</v>
      </c>
      <c r="I188" s="214"/>
      <c r="J188" s="215">
        <f>ROUND(I188*H188,2)</f>
        <v>0</v>
      </c>
      <c r="K188" s="211" t="s">
        <v>122</v>
      </c>
      <c r="L188" s="42"/>
      <c r="M188" s="216" t="s">
        <v>1</v>
      </c>
      <c r="N188" s="217" t="s">
        <v>38</v>
      </c>
      <c r="O188" s="89"/>
      <c r="P188" s="218">
        <f>O188*H188</f>
        <v>0</v>
      </c>
      <c r="Q188" s="218">
        <v>0.61404000000000003</v>
      </c>
      <c r="R188" s="218">
        <f>Q188*H188</f>
        <v>1.02176256</v>
      </c>
      <c r="S188" s="218">
        <v>0</v>
      </c>
      <c r="T188" s="219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0" t="s">
        <v>123</v>
      </c>
      <c r="AT188" s="220" t="s">
        <v>118</v>
      </c>
      <c r="AU188" s="220" t="s">
        <v>80</v>
      </c>
      <c r="AY188" s="15" t="s">
        <v>116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5" t="s">
        <v>78</v>
      </c>
      <c r="BK188" s="221">
        <f>ROUND(I188*H188,2)</f>
        <v>0</v>
      </c>
      <c r="BL188" s="15" t="s">
        <v>123</v>
      </c>
      <c r="BM188" s="220" t="s">
        <v>270</v>
      </c>
    </row>
    <row r="189" s="13" customFormat="1">
      <c r="A189" s="13"/>
      <c r="B189" s="222"/>
      <c r="C189" s="223"/>
      <c r="D189" s="224" t="s">
        <v>125</v>
      </c>
      <c r="E189" s="225" t="s">
        <v>1</v>
      </c>
      <c r="F189" s="226" t="s">
        <v>271</v>
      </c>
      <c r="G189" s="223"/>
      <c r="H189" s="227">
        <v>1.6639999999999999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125</v>
      </c>
      <c r="AU189" s="233" t="s">
        <v>80</v>
      </c>
      <c r="AV189" s="13" t="s">
        <v>80</v>
      </c>
      <c r="AW189" s="13" t="s">
        <v>30</v>
      </c>
      <c r="AX189" s="13" t="s">
        <v>78</v>
      </c>
      <c r="AY189" s="233" t="s">
        <v>116</v>
      </c>
    </row>
    <row r="190" s="2" customFormat="1" ht="24.15" customHeight="1">
      <c r="A190" s="36"/>
      <c r="B190" s="37"/>
      <c r="C190" s="209" t="s">
        <v>272</v>
      </c>
      <c r="D190" s="209" t="s">
        <v>118</v>
      </c>
      <c r="E190" s="210" t="s">
        <v>273</v>
      </c>
      <c r="F190" s="211" t="s">
        <v>274</v>
      </c>
      <c r="G190" s="212" t="s">
        <v>121</v>
      </c>
      <c r="H190" s="213">
        <v>1.6639999999999999</v>
      </c>
      <c r="I190" s="214"/>
      <c r="J190" s="215">
        <f>ROUND(I190*H190,2)</f>
        <v>0</v>
      </c>
      <c r="K190" s="211" t="s">
        <v>122</v>
      </c>
      <c r="L190" s="42"/>
      <c r="M190" s="216" t="s">
        <v>1</v>
      </c>
      <c r="N190" s="217" t="s">
        <v>38</v>
      </c>
      <c r="O190" s="89"/>
      <c r="P190" s="218">
        <f>O190*H190</f>
        <v>0</v>
      </c>
      <c r="Q190" s="218">
        <v>0.053719999999999997</v>
      </c>
      <c r="R190" s="218">
        <f>Q190*H190</f>
        <v>0.089390079999999997</v>
      </c>
      <c r="S190" s="218">
        <v>0</v>
      </c>
      <c r="T190" s="219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0" t="s">
        <v>123</v>
      </c>
      <c r="AT190" s="220" t="s">
        <v>118</v>
      </c>
      <c r="AU190" s="220" t="s">
        <v>80</v>
      </c>
      <c r="AY190" s="15" t="s">
        <v>116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5" t="s">
        <v>78</v>
      </c>
      <c r="BK190" s="221">
        <f>ROUND(I190*H190,2)</f>
        <v>0</v>
      </c>
      <c r="BL190" s="15" t="s">
        <v>123</v>
      </c>
      <c r="BM190" s="220" t="s">
        <v>275</v>
      </c>
    </row>
    <row r="191" s="13" customFormat="1">
      <c r="A191" s="13"/>
      <c r="B191" s="222"/>
      <c r="C191" s="223"/>
      <c r="D191" s="224" t="s">
        <v>125</v>
      </c>
      <c r="E191" s="225" t="s">
        <v>1</v>
      </c>
      <c r="F191" s="226" t="s">
        <v>271</v>
      </c>
      <c r="G191" s="223"/>
      <c r="H191" s="227">
        <v>1.6639999999999999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125</v>
      </c>
      <c r="AU191" s="233" t="s">
        <v>80</v>
      </c>
      <c r="AV191" s="13" t="s">
        <v>80</v>
      </c>
      <c r="AW191" s="13" t="s">
        <v>30</v>
      </c>
      <c r="AX191" s="13" t="s">
        <v>78</v>
      </c>
      <c r="AY191" s="233" t="s">
        <v>116</v>
      </c>
    </row>
    <row r="192" s="12" customFormat="1" ht="22.8" customHeight="1">
      <c r="A192" s="12"/>
      <c r="B192" s="193"/>
      <c r="C192" s="194"/>
      <c r="D192" s="195" t="s">
        <v>72</v>
      </c>
      <c r="E192" s="207" t="s">
        <v>157</v>
      </c>
      <c r="F192" s="207" t="s">
        <v>276</v>
      </c>
      <c r="G192" s="194"/>
      <c r="H192" s="194"/>
      <c r="I192" s="197"/>
      <c r="J192" s="208">
        <f>BK192</f>
        <v>0</v>
      </c>
      <c r="K192" s="194"/>
      <c r="L192" s="199"/>
      <c r="M192" s="200"/>
      <c r="N192" s="201"/>
      <c r="O192" s="201"/>
      <c r="P192" s="202">
        <f>SUM(P193:P213)</f>
        <v>0</v>
      </c>
      <c r="Q192" s="201"/>
      <c r="R192" s="202">
        <f>SUM(R193:R213)</f>
        <v>3.6109980000000004</v>
      </c>
      <c r="S192" s="201"/>
      <c r="T192" s="203">
        <f>SUM(T193:T213)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4" t="s">
        <v>78</v>
      </c>
      <c r="AT192" s="205" t="s">
        <v>72</v>
      </c>
      <c r="AU192" s="205" t="s">
        <v>78</v>
      </c>
      <c r="AY192" s="204" t="s">
        <v>116</v>
      </c>
      <c r="BK192" s="206">
        <f>SUM(BK193:BK213)</f>
        <v>0</v>
      </c>
    </row>
    <row r="193" s="2" customFormat="1" ht="24.15" customHeight="1">
      <c r="A193" s="36"/>
      <c r="B193" s="37"/>
      <c r="C193" s="209" t="s">
        <v>277</v>
      </c>
      <c r="D193" s="209" t="s">
        <v>118</v>
      </c>
      <c r="E193" s="210" t="s">
        <v>278</v>
      </c>
      <c r="F193" s="211" t="s">
        <v>279</v>
      </c>
      <c r="G193" s="212" t="s">
        <v>280</v>
      </c>
      <c r="H193" s="213">
        <v>2</v>
      </c>
      <c r="I193" s="214"/>
      <c r="J193" s="215">
        <f>ROUND(I193*H193,2)</f>
        <v>0</v>
      </c>
      <c r="K193" s="211" t="s">
        <v>122</v>
      </c>
      <c r="L193" s="42"/>
      <c r="M193" s="216" t="s">
        <v>1</v>
      </c>
      <c r="N193" s="217" t="s">
        <v>38</v>
      </c>
      <c r="O193" s="89"/>
      <c r="P193" s="218">
        <f>O193*H193</f>
        <v>0</v>
      </c>
      <c r="Q193" s="218">
        <v>1.0000000000000001E-05</v>
      </c>
      <c r="R193" s="218">
        <f>Q193*H193</f>
        <v>2.0000000000000002E-05</v>
      </c>
      <c r="S193" s="218">
        <v>0</v>
      </c>
      <c r="T193" s="219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0" t="s">
        <v>123</v>
      </c>
      <c r="AT193" s="220" t="s">
        <v>118</v>
      </c>
      <c r="AU193" s="220" t="s">
        <v>80</v>
      </c>
      <c r="AY193" s="15" t="s">
        <v>116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5" t="s">
        <v>78</v>
      </c>
      <c r="BK193" s="221">
        <f>ROUND(I193*H193,2)</f>
        <v>0</v>
      </c>
      <c r="BL193" s="15" t="s">
        <v>123</v>
      </c>
      <c r="BM193" s="220" t="s">
        <v>281</v>
      </c>
    </row>
    <row r="194" s="2" customFormat="1">
      <c r="A194" s="36"/>
      <c r="B194" s="37"/>
      <c r="C194" s="38"/>
      <c r="D194" s="224" t="s">
        <v>134</v>
      </c>
      <c r="E194" s="38"/>
      <c r="F194" s="234" t="s">
        <v>282</v>
      </c>
      <c r="G194" s="38"/>
      <c r="H194" s="38"/>
      <c r="I194" s="235"/>
      <c r="J194" s="38"/>
      <c r="K194" s="38"/>
      <c r="L194" s="42"/>
      <c r="M194" s="236"/>
      <c r="N194" s="237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134</v>
      </c>
      <c r="AU194" s="15" t="s">
        <v>80</v>
      </c>
    </row>
    <row r="195" s="2" customFormat="1" ht="24.15" customHeight="1">
      <c r="A195" s="36"/>
      <c r="B195" s="37"/>
      <c r="C195" s="238" t="s">
        <v>283</v>
      </c>
      <c r="D195" s="238" t="s">
        <v>186</v>
      </c>
      <c r="E195" s="239" t="s">
        <v>284</v>
      </c>
      <c r="F195" s="240" t="s">
        <v>285</v>
      </c>
      <c r="G195" s="241" t="s">
        <v>286</v>
      </c>
      <c r="H195" s="242">
        <v>2</v>
      </c>
      <c r="I195" s="243"/>
      <c r="J195" s="244">
        <f>ROUND(I195*H195,2)</f>
        <v>0</v>
      </c>
      <c r="K195" s="240" t="s">
        <v>1</v>
      </c>
      <c r="L195" s="245"/>
      <c r="M195" s="246" t="s">
        <v>1</v>
      </c>
      <c r="N195" s="247" t="s">
        <v>38</v>
      </c>
      <c r="O195" s="89"/>
      <c r="P195" s="218">
        <f>O195*H195</f>
        <v>0</v>
      </c>
      <c r="Q195" s="218">
        <v>0.0051000000000000004</v>
      </c>
      <c r="R195" s="218">
        <f>Q195*H195</f>
        <v>0.010200000000000001</v>
      </c>
      <c r="S195" s="218">
        <v>0</v>
      </c>
      <c r="T195" s="219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0" t="s">
        <v>157</v>
      </c>
      <c r="AT195" s="220" t="s">
        <v>186</v>
      </c>
      <c r="AU195" s="220" t="s">
        <v>80</v>
      </c>
      <c r="AY195" s="15" t="s">
        <v>116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5" t="s">
        <v>78</v>
      </c>
      <c r="BK195" s="221">
        <f>ROUND(I195*H195,2)</f>
        <v>0</v>
      </c>
      <c r="BL195" s="15" t="s">
        <v>123</v>
      </c>
      <c r="BM195" s="220" t="s">
        <v>287</v>
      </c>
    </row>
    <row r="196" s="2" customFormat="1" ht="24.15" customHeight="1">
      <c r="A196" s="36"/>
      <c r="B196" s="37"/>
      <c r="C196" s="209" t="s">
        <v>288</v>
      </c>
      <c r="D196" s="209" t="s">
        <v>118</v>
      </c>
      <c r="E196" s="210" t="s">
        <v>289</v>
      </c>
      <c r="F196" s="211" t="s">
        <v>290</v>
      </c>
      <c r="G196" s="212" t="s">
        <v>280</v>
      </c>
      <c r="H196" s="213">
        <v>4.2000000000000002</v>
      </c>
      <c r="I196" s="214"/>
      <c r="J196" s="215">
        <f>ROUND(I196*H196,2)</f>
        <v>0</v>
      </c>
      <c r="K196" s="211" t="s">
        <v>122</v>
      </c>
      <c r="L196" s="42"/>
      <c r="M196" s="216" t="s">
        <v>1</v>
      </c>
      <c r="N196" s="217" t="s">
        <v>38</v>
      </c>
      <c r="O196" s="89"/>
      <c r="P196" s="218">
        <f>O196*H196</f>
        <v>0</v>
      </c>
      <c r="Q196" s="218">
        <v>2.0000000000000002E-05</v>
      </c>
      <c r="R196" s="218">
        <f>Q196*H196</f>
        <v>8.4000000000000009E-05</v>
      </c>
      <c r="S196" s="218">
        <v>0</v>
      </c>
      <c r="T196" s="219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0" t="s">
        <v>123</v>
      </c>
      <c r="AT196" s="220" t="s">
        <v>118</v>
      </c>
      <c r="AU196" s="220" t="s">
        <v>80</v>
      </c>
      <c r="AY196" s="15" t="s">
        <v>116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5" t="s">
        <v>78</v>
      </c>
      <c r="BK196" s="221">
        <f>ROUND(I196*H196,2)</f>
        <v>0</v>
      </c>
      <c r="BL196" s="15" t="s">
        <v>123</v>
      </c>
      <c r="BM196" s="220" t="s">
        <v>291</v>
      </c>
    </row>
    <row r="197" s="2" customFormat="1" ht="24.15" customHeight="1">
      <c r="A197" s="36"/>
      <c r="B197" s="37"/>
      <c r="C197" s="238" t="s">
        <v>292</v>
      </c>
      <c r="D197" s="238" t="s">
        <v>186</v>
      </c>
      <c r="E197" s="239" t="s">
        <v>293</v>
      </c>
      <c r="F197" s="240" t="s">
        <v>294</v>
      </c>
      <c r="G197" s="241" t="s">
        <v>280</v>
      </c>
      <c r="H197" s="242">
        <v>4.2629999999999999</v>
      </c>
      <c r="I197" s="243"/>
      <c r="J197" s="244">
        <f>ROUND(I197*H197,2)</f>
        <v>0</v>
      </c>
      <c r="K197" s="240" t="s">
        <v>122</v>
      </c>
      <c r="L197" s="245"/>
      <c r="M197" s="246" t="s">
        <v>1</v>
      </c>
      <c r="N197" s="247" t="s">
        <v>38</v>
      </c>
      <c r="O197" s="89"/>
      <c r="P197" s="218">
        <f>O197*H197</f>
        <v>0</v>
      </c>
      <c r="Q197" s="218">
        <v>0.0080000000000000002</v>
      </c>
      <c r="R197" s="218">
        <f>Q197*H197</f>
        <v>0.034104000000000002</v>
      </c>
      <c r="S197" s="218">
        <v>0</v>
      </c>
      <c r="T197" s="219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0" t="s">
        <v>157</v>
      </c>
      <c r="AT197" s="220" t="s">
        <v>186</v>
      </c>
      <c r="AU197" s="220" t="s">
        <v>80</v>
      </c>
      <c r="AY197" s="15" t="s">
        <v>116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5" t="s">
        <v>78</v>
      </c>
      <c r="BK197" s="221">
        <f>ROUND(I197*H197,2)</f>
        <v>0</v>
      </c>
      <c r="BL197" s="15" t="s">
        <v>123</v>
      </c>
      <c r="BM197" s="220" t="s">
        <v>295</v>
      </c>
    </row>
    <row r="198" s="13" customFormat="1">
      <c r="A198" s="13"/>
      <c r="B198" s="222"/>
      <c r="C198" s="223"/>
      <c r="D198" s="224" t="s">
        <v>125</v>
      </c>
      <c r="E198" s="223"/>
      <c r="F198" s="226" t="s">
        <v>296</v>
      </c>
      <c r="G198" s="223"/>
      <c r="H198" s="227">
        <v>4.2629999999999999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125</v>
      </c>
      <c r="AU198" s="233" t="s">
        <v>80</v>
      </c>
      <c r="AV198" s="13" t="s">
        <v>80</v>
      </c>
      <c r="AW198" s="13" t="s">
        <v>4</v>
      </c>
      <c r="AX198" s="13" t="s">
        <v>78</v>
      </c>
      <c r="AY198" s="233" t="s">
        <v>116</v>
      </c>
    </row>
    <row r="199" s="2" customFormat="1" ht="24.15" customHeight="1">
      <c r="A199" s="36"/>
      <c r="B199" s="37"/>
      <c r="C199" s="209" t="s">
        <v>297</v>
      </c>
      <c r="D199" s="209" t="s">
        <v>118</v>
      </c>
      <c r="E199" s="210" t="s">
        <v>298</v>
      </c>
      <c r="F199" s="211" t="s">
        <v>299</v>
      </c>
      <c r="G199" s="212" t="s">
        <v>286</v>
      </c>
      <c r="H199" s="213">
        <v>1</v>
      </c>
      <c r="I199" s="214"/>
      <c r="J199" s="215">
        <f>ROUND(I199*H199,2)</f>
        <v>0</v>
      </c>
      <c r="K199" s="211" t="s">
        <v>122</v>
      </c>
      <c r="L199" s="42"/>
      <c r="M199" s="216" t="s">
        <v>1</v>
      </c>
      <c r="N199" s="217" t="s">
        <v>38</v>
      </c>
      <c r="O199" s="89"/>
      <c r="P199" s="218">
        <f>O199*H199</f>
        <v>0</v>
      </c>
      <c r="Q199" s="218">
        <v>2.8551700000000002</v>
      </c>
      <c r="R199" s="218">
        <f>Q199*H199</f>
        <v>2.8551700000000002</v>
      </c>
      <c r="S199" s="218">
        <v>0</v>
      </c>
      <c r="T199" s="219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0" t="s">
        <v>123</v>
      </c>
      <c r="AT199" s="220" t="s">
        <v>118</v>
      </c>
      <c r="AU199" s="220" t="s">
        <v>80</v>
      </c>
      <c r="AY199" s="15" t="s">
        <v>116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5" t="s">
        <v>78</v>
      </c>
      <c r="BK199" s="221">
        <f>ROUND(I199*H199,2)</f>
        <v>0</v>
      </c>
      <c r="BL199" s="15" t="s">
        <v>123</v>
      </c>
      <c r="BM199" s="220" t="s">
        <v>300</v>
      </c>
    </row>
    <row r="200" s="2" customFormat="1" ht="16.5" customHeight="1">
      <c r="A200" s="36"/>
      <c r="B200" s="37"/>
      <c r="C200" s="238" t="s">
        <v>301</v>
      </c>
      <c r="D200" s="238" t="s">
        <v>186</v>
      </c>
      <c r="E200" s="239" t="s">
        <v>302</v>
      </c>
      <c r="F200" s="240" t="s">
        <v>303</v>
      </c>
      <c r="G200" s="241" t="s">
        <v>304</v>
      </c>
      <c r="H200" s="242">
        <v>1</v>
      </c>
      <c r="I200" s="243"/>
      <c r="J200" s="244">
        <f>ROUND(I200*H200,2)</f>
        <v>0</v>
      </c>
      <c r="K200" s="240" t="s">
        <v>122</v>
      </c>
      <c r="L200" s="245"/>
      <c r="M200" s="246" t="s">
        <v>1</v>
      </c>
      <c r="N200" s="247" t="s">
        <v>38</v>
      </c>
      <c r="O200" s="89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0" t="s">
        <v>157</v>
      </c>
      <c r="AT200" s="220" t="s">
        <v>186</v>
      </c>
      <c r="AU200" s="220" t="s">
        <v>80</v>
      </c>
      <c r="AY200" s="15" t="s">
        <v>116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15" t="s">
        <v>78</v>
      </c>
      <c r="BK200" s="221">
        <f>ROUND(I200*H200,2)</f>
        <v>0</v>
      </c>
      <c r="BL200" s="15" t="s">
        <v>123</v>
      </c>
      <c r="BM200" s="220" t="s">
        <v>305</v>
      </c>
    </row>
    <row r="201" s="2" customFormat="1" ht="16.5" customHeight="1">
      <c r="A201" s="36"/>
      <c r="B201" s="37"/>
      <c r="C201" s="238" t="s">
        <v>306</v>
      </c>
      <c r="D201" s="238" t="s">
        <v>186</v>
      </c>
      <c r="E201" s="239" t="s">
        <v>307</v>
      </c>
      <c r="F201" s="240" t="s">
        <v>308</v>
      </c>
      <c r="G201" s="241" t="s">
        <v>304</v>
      </c>
      <c r="H201" s="242">
        <v>1</v>
      </c>
      <c r="I201" s="243"/>
      <c r="J201" s="244">
        <f>ROUND(I201*H201,2)</f>
        <v>0</v>
      </c>
      <c r="K201" s="240" t="s">
        <v>122</v>
      </c>
      <c r="L201" s="245"/>
      <c r="M201" s="246" t="s">
        <v>1</v>
      </c>
      <c r="N201" s="247" t="s">
        <v>38</v>
      </c>
      <c r="O201" s="89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0" t="s">
        <v>157</v>
      </c>
      <c r="AT201" s="220" t="s">
        <v>186</v>
      </c>
      <c r="AU201" s="220" t="s">
        <v>80</v>
      </c>
      <c r="AY201" s="15" t="s">
        <v>116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5" t="s">
        <v>78</v>
      </c>
      <c r="BK201" s="221">
        <f>ROUND(I201*H201,2)</f>
        <v>0</v>
      </c>
      <c r="BL201" s="15" t="s">
        <v>123</v>
      </c>
      <c r="BM201" s="220" t="s">
        <v>309</v>
      </c>
    </row>
    <row r="202" s="2" customFormat="1" ht="16.5" customHeight="1">
      <c r="A202" s="36"/>
      <c r="B202" s="37"/>
      <c r="C202" s="238" t="s">
        <v>310</v>
      </c>
      <c r="D202" s="238" t="s">
        <v>186</v>
      </c>
      <c r="E202" s="239" t="s">
        <v>311</v>
      </c>
      <c r="F202" s="240" t="s">
        <v>312</v>
      </c>
      <c r="G202" s="241" t="s">
        <v>304</v>
      </c>
      <c r="H202" s="242">
        <v>1</v>
      </c>
      <c r="I202" s="243"/>
      <c r="J202" s="244">
        <f>ROUND(I202*H202,2)</f>
        <v>0</v>
      </c>
      <c r="K202" s="240" t="s">
        <v>122</v>
      </c>
      <c r="L202" s="245"/>
      <c r="M202" s="246" t="s">
        <v>1</v>
      </c>
      <c r="N202" s="247" t="s">
        <v>38</v>
      </c>
      <c r="O202" s="89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0" t="s">
        <v>157</v>
      </c>
      <c r="AT202" s="220" t="s">
        <v>186</v>
      </c>
      <c r="AU202" s="220" t="s">
        <v>80</v>
      </c>
      <c r="AY202" s="15" t="s">
        <v>116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5" t="s">
        <v>78</v>
      </c>
      <c r="BK202" s="221">
        <f>ROUND(I202*H202,2)</f>
        <v>0</v>
      </c>
      <c r="BL202" s="15" t="s">
        <v>123</v>
      </c>
      <c r="BM202" s="220" t="s">
        <v>313</v>
      </c>
    </row>
    <row r="203" s="2" customFormat="1" ht="24.15" customHeight="1">
      <c r="A203" s="36"/>
      <c r="B203" s="37"/>
      <c r="C203" s="209" t="s">
        <v>314</v>
      </c>
      <c r="D203" s="209" t="s">
        <v>118</v>
      </c>
      <c r="E203" s="210" t="s">
        <v>315</v>
      </c>
      <c r="F203" s="211" t="s">
        <v>316</v>
      </c>
      <c r="G203" s="212" t="s">
        <v>286</v>
      </c>
      <c r="H203" s="213">
        <v>1</v>
      </c>
      <c r="I203" s="214"/>
      <c r="J203" s="215">
        <f>ROUND(I203*H203,2)</f>
        <v>0</v>
      </c>
      <c r="K203" s="211" t="s">
        <v>122</v>
      </c>
      <c r="L203" s="42"/>
      <c r="M203" s="216" t="s">
        <v>1</v>
      </c>
      <c r="N203" s="217" t="s">
        <v>38</v>
      </c>
      <c r="O203" s="89"/>
      <c r="P203" s="218">
        <f>O203*H203</f>
        <v>0</v>
      </c>
      <c r="Q203" s="218">
        <v>0.14494000000000001</v>
      </c>
      <c r="R203" s="218">
        <f>Q203*H203</f>
        <v>0.14494000000000001</v>
      </c>
      <c r="S203" s="218">
        <v>0</v>
      </c>
      <c r="T203" s="219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0" t="s">
        <v>123</v>
      </c>
      <c r="AT203" s="220" t="s">
        <v>118</v>
      </c>
      <c r="AU203" s="220" t="s">
        <v>80</v>
      </c>
      <c r="AY203" s="15" t="s">
        <v>116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5" t="s">
        <v>78</v>
      </c>
      <c r="BK203" s="221">
        <f>ROUND(I203*H203,2)</f>
        <v>0</v>
      </c>
      <c r="BL203" s="15" t="s">
        <v>123</v>
      </c>
      <c r="BM203" s="220" t="s">
        <v>317</v>
      </c>
    </row>
    <row r="204" s="2" customFormat="1">
      <c r="A204" s="36"/>
      <c r="B204" s="37"/>
      <c r="C204" s="38"/>
      <c r="D204" s="224" t="s">
        <v>134</v>
      </c>
      <c r="E204" s="38"/>
      <c r="F204" s="234" t="s">
        <v>318</v>
      </c>
      <c r="G204" s="38"/>
      <c r="H204" s="38"/>
      <c r="I204" s="235"/>
      <c r="J204" s="38"/>
      <c r="K204" s="38"/>
      <c r="L204" s="42"/>
      <c r="M204" s="236"/>
      <c r="N204" s="237"/>
      <c r="O204" s="89"/>
      <c r="P204" s="89"/>
      <c r="Q204" s="89"/>
      <c r="R204" s="89"/>
      <c r="S204" s="89"/>
      <c r="T204" s="90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134</v>
      </c>
      <c r="AU204" s="15" t="s">
        <v>80</v>
      </c>
    </row>
    <row r="205" s="2" customFormat="1" ht="24.15" customHeight="1">
      <c r="A205" s="36"/>
      <c r="B205" s="37"/>
      <c r="C205" s="238" t="s">
        <v>319</v>
      </c>
      <c r="D205" s="238" t="s">
        <v>186</v>
      </c>
      <c r="E205" s="239" t="s">
        <v>320</v>
      </c>
      <c r="F205" s="240" t="s">
        <v>321</v>
      </c>
      <c r="G205" s="241" t="s">
        <v>286</v>
      </c>
      <c r="H205" s="242">
        <v>1</v>
      </c>
      <c r="I205" s="243"/>
      <c r="J205" s="244">
        <f>ROUND(I205*H205,2)</f>
        <v>0</v>
      </c>
      <c r="K205" s="240" t="s">
        <v>122</v>
      </c>
      <c r="L205" s="245"/>
      <c r="M205" s="246" t="s">
        <v>1</v>
      </c>
      <c r="N205" s="247" t="s">
        <v>38</v>
      </c>
      <c r="O205" s="89"/>
      <c r="P205" s="218">
        <f>O205*H205</f>
        <v>0</v>
      </c>
      <c r="Q205" s="218">
        <v>0.071999999999999995</v>
      </c>
      <c r="R205" s="218">
        <f>Q205*H205</f>
        <v>0.071999999999999995</v>
      </c>
      <c r="S205" s="218">
        <v>0</v>
      </c>
      <c r="T205" s="219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0" t="s">
        <v>157</v>
      </c>
      <c r="AT205" s="220" t="s">
        <v>186</v>
      </c>
      <c r="AU205" s="220" t="s">
        <v>80</v>
      </c>
      <c r="AY205" s="15" t="s">
        <v>116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5" t="s">
        <v>78</v>
      </c>
      <c r="BK205" s="221">
        <f>ROUND(I205*H205,2)</f>
        <v>0</v>
      </c>
      <c r="BL205" s="15" t="s">
        <v>123</v>
      </c>
      <c r="BM205" s="220" t="s">
        <v>322</v>
      </c>
    </row>
    <row r="206" s="2" customFormat="1" ht="21.75" customHeight="1">
      <c r="A206" s="36"/>
      <c r="B206" s="37"/>
      <c r="C206" s="238" t="s">
        <v>323</v>
      </c>
      <c r="D206" s="238" t="s">
        <v>186</v>
      </c>
      <c r="E206" s="239" t="s">
        <v>324</v>
      </c>
      <c r="F206" s="240" t="s">
        <v>325</v>
      </c>
      <c r="G206" s="241" t="s">
        <v>286</v>
      </c>
      <c r="H206" s="242">
        <v>1</v>
      </c>
      <c r="I206" s="243"/>
      <c r="J206" s="244">
        <f>ROUND(I206*H206,2)</f>
        <v>0</v>
      </c>
      <c r="K206" s="240" t="s">
        <v>122</v>
      </c>
      <c r="L206" s="245"/>
      <c r="M206" s="246" t="s">
        <v>1</v>
      </c>
      <c r="N206" s="247" t="s">
        <v>38</v>
      </c>
      <c r="O206" s="89"/>
      <c r="P206" s="218">
        <f>O206*H206</f>
        <v>0</v>
      </c>
      <c r="Q206" s="218">
        <v>0.111</v>
      </c>
      <c r="R206" s="218">
        <f>Q206*H206</f>
        <v>0.111</v>
      </c>
      <c r="S206" s="218">
        <v>0</v>
      </c>
      <c r="T206" s="219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0" t="s">
        <v>157</v>
      </c>
      <c r="AT206" s="220" t="s">
        <v>186</v>
      </c>
      <c r="AU206" s="220" t="s">
        <v>80</v>
      </c>
      <c r="AY206" s="15" t="s">
        <v>116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5" t="s">
        <v>78</v>
      </c>
      <c r="BK206" s="221">
        <f>ROUND(I206*H206,2)</f>
        <v>0</v>
      </c>
      <c r="BL206" s="15" t="s">
        <v>123</v>
      </c>
      <c r="BM206" s="220" t="s">
        <v>326</v>
      </c>
    </row>
    <row r="207" s="2" customFormat="1" ht="24.15" customHeight="1">
      <c r="A207" s="36"/>
      <c r="B207" s="37"/>
      <c r="C207" s="238" t="s">
        <v>327</v>
      </c>
      <c r="D207" s="238" t="s">
        <v>186</v>
      </c>
      <c r="E207" s="239" t="s">
        <v>328</v>
      </c>
      <c r="F207" s="240" t="s">
        <v>329</v>
      </c>
      <c r="G207" s="241" t="s">
        <v>286</v>
      </c>
      <c r="H207" s="242">
        <v>1</v>
      </c>
      <c r="I207" s="243"/>
      <c r="J207" s="244">
        <f>ROUND(I207*H207,2)</f>
        <v>0</v>
      </c>
      <c r="K207" s="240" t="s">
        <v>122</v>
      </c>
      <c r="L207" s="245"/>
      <c r="M207" s="246" t="s">
        <v>1</v>
      </c>
      <c r="N207" s="247" t="s">
        <v>38</v>
      </c>
      <c r="O207" s="89"/>
      <c r="P207" s="218">
        <f>O207*H207</f>
        <v>0</v>
      </c>
      <c r="Q207" s="218">
        <v>0.111</v>
      </c>
      <c r="R207" s="218">
        <f>Q207*H207</f>
        <v>0.111</v>
      </c>
      <c r="S207" s="218">
        <v>0</v>
      </c>
      <c r="T207" s="219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0" t="s">
        <v>157</v>
      </c>
      <c r="AT207" s="220" t="s">
        <v>186</v>
      </c>
      <c r="AU207" s="220" t="s">
        <v>80</v>
      </c>
      <c r="AY207" s="15" t="s">
        <v>116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5" t="s">
        <v>78</v>
      </c>
      <c r="BK207" s="221">
        <f>ROUND(I207*H207,2)</f>
        <v>0</v>
      </c>
      <c r="BL207" s="15" t="s">
        <v>123</v>
      </c>
      <c r="BM207" s="220" t="s">
        <v>330</v>
      </c>
    </row>
    <row r="208" s="2" customFormat="1" ht="24.15" customHeight="1">
      <c r="A208" s="36"/>
      <c r="B208" s="37"/>
      <c r="C208" s="238" t="s">
        <v>331</v>
      </c>
      <c r="D208" s="238" t="s">
        <v>186</v>
      </c>
      <c r="E208" s="239" t="s">
        <v>332</v>
      </c>
      <c r="F208" s="240" t="s">
        <v>333</v>
      </c>
      <c r="G208" s="241" t="s">
        <v>286</v>
      </c>
      <c r="H208" s="242">
        <v>1</v>
      </c>
      <c r="I208" s="243"/>
      <c r="J208" s="244">
        <f>ROUND(I208*H208,2)</f>
        <v>0</v>
      </c>
      <c r="K208" s="240" t="s">
        <v>122</v>
      </c>
      <c r="L208" s="245"/>
      <c r="M208" s="246" t="s">
        <v>1</v>
      </c>
      <c r="N208" s="247" t="s">
        <v>38</v>
      </c>
      <c r="O208" s="89"/>
      <c r="P208" s="218">
        <f>O208*H208</f>
        <v>0</v>
      </c>
      <c r="Q208" s="218">
        <v>0.057000000000000002</v>
      </c>
      <c r="R208" s="218">
        <f>Q208*H208</f>
        <v>0.057000000000000002</v>
      </c>
      <c r="S208" s="218">
        <v>0</v>
      </c>
      <c r="T208" s="219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0" t="s">
        <v>157</v>
      </c>
      <c r="AT208" s="220" t="s">
        <v>186</v>
      </c>
      <c r="AU208" s="220" t="s">
        <v>80</v>
      </c>
      <c r="AY208" s="15" t="s">
        <v>116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5" t="s">
        <v>78</v>
      </c>
      <c r="BK208" s="221">
        <f>ROUND(I208*H208,2)</f>
        <v>0</v>
      </c>
      <c r="BL208" s="15" t="s">
        <v>123</v>
      </c>
      <c r="BM208" s="220" t="s">
        <v>334</v>
      </c>
    </row>
    <row r="209" s="2" customFormat="1" ht="24.15" customHeight="1">
      <c r="A209" s="36"/>
      <c r="B209" s="37"/>
      <c r="C209" s="238" t="s">
        <v>335</v>
      </c>
      <c r="D209" s="238" t="s">
        <v>186</v>
      </c>
      <c r="E209" s="239" t="s">
        <v>336</v>
      </c>
      <c r="F209" s="240" t="s">
        <v>337</v>
      </c>
      <c r="G209" s="241" t="s">
        <v>286</v>
      </c>
      <c r="H209" s="242">
        <v>1</v>
      </c>
      <c r="I209" s="243"/>
      <c r="J209" s="244">
        <f>ROUND(I209*H209,2)</f>
        <v>0</v>
      </c>
      <c r="K209" s="240" t="s">
        <v>122</v>
      </c>
      <c r="L209" s="245"/>
      <c r="M209" s="246" t="s">
        <v>1</v>
      </c>
      <c r="N209" s="247" t="s">
        <v>38</v>
      </c>
      <c r="O209" s="89"/>
      <c r="P209" s="218">
        <f>O209*H209</f>
        <v>0</v>
      </c>
      <c r="Q209" s="218">
        <v>0.111</v>
      </c>
      <c r="R209" s="218">
        <f>Q209*H209</f>
        <v>0.111</v>
      </c>
      <c r="S209" s="218">
        <v>0</v>
      </c>
      <c r="T209" s="219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0" t="s">
        <v>157</v>
      </c>
      <c r="AT209" s="220" t="s">
        <v>186</v>
      </c>
      <c r="AU209" s="220" t="s">
        <v>80</v>
      </c>
      <c r="AY209" s="15" t="s">
        <v>116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15" t="s">
        <v>78</v>
      </c>
      <c r="BK209" s="221">
        <f>ROUND(I209*H209,2)</f>
        <v>0</v>
      </c>
      <c r="BL209" s="15" t="s">
        <v>123</v>
      </c>
      <c r="BM209" s="220" t="s">
        <v>338</v>
      </c>
    </row>
    <row r="210" s="2" customFormat="1" ht="16.5" customHeight="1">
      <c r="A210" s="36"/>
      <c r="B210" s="37"/>
      <c r="C210" s="209" t="s">
        <v>339</v>
      </c>
      <c r="D210" s="209" t="s">
        <v>118</v>
      </c>
      <c r="E210" s="210" t="s">
        <v>340</v>
      </c>
      <c r="F210" s="211" t="s">
        <v>341</v>
      </c>
      <c r="G210" s="212" t="s">
        <v>286</v>
      </c>
      <c r="H210" s="213">
        <v>1</v>
      </c>
      <c r="I210" s="214"/>
      <c r="J210" s="215">
        <f>ROUND(I210*H210,2)</f>
        <v>0</v>
      </c>
      <c r="K210" s="211" t="s">
        <v>122</v>
      </c>
      <c r="L210" s="42"/>
      <c r="M210" s="216" t="s">
        <v>1</v>
      </c>
      <c r="N210" s="217" t="s">
        <v>38</v>
      </c>
      <c r="O210" s="89"/>
      <c r="P210" s="218">
        <f>O210*H210</f>
        <v>0</v>
      </c>
      <c r="Q210" s="218">
        <v>0.0046800000000000001</v>
      </c>
      <c r="R210" s="218">
        <f>Q210*H210</f>
        <v>0.0046800000000000001</v>
      </c>
      <c r="S210" s="218">
        <v>0</v>
      </c>
      <c r="T210" s="21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0" t="s">
        <v>123</v>
      </c>
      <c r="AT210" s="220" t="s">
        <v>118</v>
      </c>
      <c r="AU210" s="220" t="s">
        <v>80</v>
      </c>
      <c r="AY210" s="15" t="s">
        <v>116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15" t="s">
        <v>78</v>
      </c>
      <c r="BK210" s="221">
        <f>ROUND(I210*H210,2)</f>
        <v>0</v>
      </c>
      <c r="BL210" s="15" t="s">
        <v>123</v>
      </c>
      <c r="BM210" s="220" t="s">
        <v>342</v>
      </c>
    </row>
    <row r="211" s="2" customFormat="1">
      <c r="A211" s="36"/>
      <c r="B211" s="37"/>
      <c r="C211" s="38"/>
      <c r="D211" s="224" t="s">
        <v>134</v>
      </c>
      <c r="E211" s="38"/>
      <c r="F211" s="234" t="s">
        <v>318</v>
      </c>
      <c r="G211" s="38"/>
      <c r="H211" s="38"/>
      <c r="I211" s="235"/>
      <c r="J211" s="38"/>
      <c r="K211" s="38"/>
      <c r="L211" s="42"/>
      <c r="M211" s="236"/>
      <c r="N211" s="237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134</v>
      </c>
      <c r="AU211" s="15" t="s">
        <v>80</v>
      </c>
    </row>
    <row r="212" s="2" customFormat="1" ht="24.15" customHeight="1">
      <c r="A212" s="36"/>
      <c r="B212" s="37"/>
      <c r="C212" s="238" t="s">
        <v>343</v>
      </c>
      <c r="D212" s="238" t="s">
        <v>186</v>
      </c>
      <c r="E212" s="239" t="s">
        <v>344</v>
      </c>
      <c r="F212" s="240" t="s">
        <v>345</v>
      </c>
      <c r="G212" s="241" t="s">
        <v>286</v>
      </c>
      <c r="H212" s="242">
        <v>1</v>
      </c>
      <c r="I212" s="243"/>
      <c r="J212" s="244">
        <f>ROUND(I212*H212,2)</f>
        <v>0</v>
      </c>
      <c r="K212" s="240" t="s">
        <v>122</v>
      </c>
      <c r="L212" s="245"/>
      <c r="M212" s="246" t="s">
        <v>1</v>
      </c>
      <c r="N212" s="247" t="s">
        <v>38</v>
      </c>
      <c r="O212" s="89"/>
      <c r="P212" s="218">
        <f>O212*H212</f>
        <v>0</v>
      </c>
      <c r="Q212" s="218">
        <v>0.095799999999999996</v>
      </c>
      <c r="R212" s="218">
        <f>Q212*H212</f>
        <v>0.095799999999999996</v>
      </c>
      <c r="S212" s="218">
        <v>0</v>
      </c>
      <c r="T212" s="219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0" t="s">
        <v>157</v>
      </c>
      <c r="AT212" s="220" t="s">
        <v>186</v>
      </c>
      <c r="AU212" s="220" t="s">
        <v>80</v>
      </c>
      <c r="AY212" s="15" t="s">
        <v>116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5" t="s">
        <v>78</v>
      </c>
      <c r="BK212" s="221">
        <f>ROUND(I212*H212,2)</f>
        <v>0</v>
      </c>
      <c r="BL212" s="15" t="s">
        <v>123</v>
      </c>
      <c r="BM212" s="220" t="s">
        <v>346</v>
      </c>
    </row>
    <row r="213" s="2" customFormat="1" ht="21.75" customHeight="1">
      <c r="A213" s="36"/>
      <c r="B213" s="37"/>
      <c r="C213" s="238" t="s">
        <v>347</v>
      </c>
      <c r="D213" s="238" t="s">
        <v>186</v>
      </c>
      <c r="E213" s="239" t="s">
        <v>348</v>
      </c>
      <c r="F213" s="240" t="s">
        <v>349</v>
      </c>
      <c r="G213" s="241" t="s">
        <v>286</v>
      </c>
      <c r="H213" s="242">
        <v>1</v>
      </c>
      <c r="I213" s="243"/>
      <c r="J213" s="244">
        <f>ROUND(I213*H213,2)</f>
        <v>0</v>
      </c>
      <c r="K213" s="240" t="s">
        <v>1</v>
      </c>
      <c r="L213" s="245"/>
      <c r="M213" s="246" t="s">
        <v>1</v>
      </c>
      <c r="N213" s="247" t="s">
        <v>38</v>
      </c>
      <c r="O213" s="89"/>
      <c r="P213" s="218">
        <f>O213*H213</f>
        <v>0</v>
      </c>
      <c r="Q213" s="218">
        <v>0.0040000000000000001</v>
      </c>
      <c r="R213" s="218">
        <f>Q213*H213</f>
        <v>0.0040000000000000001</v>
      </c>
      <c r="S213" s="218">
        <v>0</v>
      </c>
      <c r="T213" s="21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0" t="s">
        <v>157</v>
      </c>
      <c r="AT213" s="220" t="s">
        <v>186</v>
      </c>
      <c r="AU213" s="220" t="s">
        <v>80</v>
      </c>
      <c r="AY213" s="15" t="s">
        <v>116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5" t="s">
        <v>78</v>
      </c>
      <c r="BK213" s="221">
        <f>ROUND(I213*H213,2)</f>
        <v>0</v>
      </c>
      <c r="BL213" s="15" t="s">
        <v>123</v>
      </c>
      <c r="BM213" s="220" t="s">
        <v>350</v>
      </c>
    </row>
    <row r="214" s="12" customFormat="1" ht="22.8" customHeight="1">
      <c r="A214" s="12"/>
      <c r="B214" s="193"/>
      <c r="C214" s="194"/>
      <c r="D214" s="195" t="s">
        <v>72</v>
      </c>
      <c r="E214" s="207" t="s">
        <v>351</v>
      </c>
      <c r="F214" s="207" t="s">
        <v>352</v>
      </c>
      <c r="G214" s="194"/>
      <c r="H214" s="194"/>
      <c r="I214" s="197"/>
      <c r="J214" s="208">
        <f>BK214</f>
        <v>0</v>
      </c>
      <c r="K214" s="194"/>
      <c r="L214" s="199"/>
      <c r="M214" s="200"/>
      <c r="N214" s="201"/>
      <c r="O214" s="201"/>
      <c r="P214" s="202">
        <f>P215</f>
        <v>0</v>
      </c>
      <c r="Q214" s="201"/>
      <c r="R214" s="202">
        <f>R215</f>
        <v>0</v>
      </c>
      <c r="S214" s="201"/>
      <c r="T214" s="203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4" t="s">
        <v>78</v>
      </c>
      <c r="AT214" s="205" t="s">
        <v>72</v>
      </c>
      <c r="AU214" s="205" t="s">
        <v>78</v>
      </c>
      <c r="AY214" s="204" t="s">
        <v>116</v>
      </c>
      <c r="BK214" s="206">
        <f>BK215</f>
        <v>0</v>
      </c>
    </row>
    <row r="215" s="2" customFormat="1" ht="24.15" customHeight="1">
      <c r="A215" s="36"/>
      <c r="B215" s="37"/>
      <c r="C215" s="209" t="s">
        <v>353</v>
      </c>
      <c r="D215" s="209" t="s">
        <v>118</v>
      </c>
      <c r="E215" s="210" t="s">
        <v>354</v>
      </c>
      <c r="F215" s="211" t="s">
        <v>355</v>
      </c>
      <c r="G215" s="212" t="s">
        <v>304</v>
      </c>
      <c r="H215" s="213">
        <v>2</v>
      </c>
      <c r="I215" s="214"/>
      <c r="J215" s="215">
        <f>ROUND(I215*H215,2)</f>
        <v>0</v>
      </c>
      <c r="K215" s="211" t="s">
        <v>122</v>
      </c>
      <c r="L215" s="42"/>
      <c r="M215" s="216" t="s">
        <v>1</v>
      </c>
      <c r="N215" s="217" t="s">
        <v>38</v>
      </c>
      <c r="O215" s="89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0" t="s">
        <v>123</v>
      </c>
      <c r="AT215" s="220" t="s">
        <v>118</v>
      </c>
      <c r="AU215" s="220" t="s">
        <v>80</v>
      </c>
      <c r="AY215" s="15" t="s">
        <v>116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5" t="s">
        <v>78</v>
      </c>
      <c r="BK215" s="221">
        <f>ROUND(I215*H215,2)</f>
        <v>0</v>
      </c>
      <c r="BL215" s="15" t="s">
        <v>123</v>
      </c>
      <c r="BM215" s="220" t="s">
        <v>356</v>
      </c>
    </row>
    <row r="216" s="12" customFormat="1" ht="22.8" customHeight="1">
      <c r="A216" s="12"/>
      <c r="B216" s="193"/>
      <c r="C216" s="194"/>
      <c r="D216" s="195" t="s">
        <v>72</v>
      </c>
      <c r="E216" s="207" t="s">
        <v>162</v>
      </c>
      <c r="F216" s="207" t="s">
        <v>357</v>
      </c>
      <c r="G216" s="194"/>
      <c r="H216" s="194"/>
      <c r="I216" s="197"/>
      <c r="J216" s="208">
        <f>BK216</f>
        <v>0</v>
      </c>
      <c r="K216" s="194"/>
      <c r="L216" s="199"/>
      <c r="M216" s="200"/>
      <c r="N216" s="201"/>
      <c r="O216" s="201"/>
      <c r="P216" s="202">
        <f>SUM(P217:P233)</f>
        <v>0</v>
      </c>
      <c r="Q216" s="201"/>
      <c r="R216" s="202">
        <f>SUM(R217:R233)</f>
        <v>37.598013199999997</v>
      </c>
      <c r="S216" s="201"/>
      <c r="T216" s="203">
        <f>SUM(T217:T233)</f>
        <v>0.068699999999999997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4" t="s">
        <v>78</v>
      </c>
      <c r="AT216" s="205" t="s">
        <v>72</v>
      </c>
      <c r="AU216" s="205" t="s">
        <v>78</v>
      </c>
      <c r="AY216" s="204" t="s">
        <v>116</v>
      </c>
      <c r="BK216" s="206">
        <f>SUM(BK217:BK233)</f>
        <v>0</v>
      </c>
    </row>
    <row r="217" s="2" customFormat="1" ht="33" customHeight="1">
      <c r="A217" s="36"/>
      <c r="B217" s="37"/>
      <c r="C217" s="209" t="s">
        <v>358</v>
      </c>
      <c r="D217" s="209" t="s">
        <v>118</v>
      </c>
      <c r="E217" s="210" t="s">
        <v>359</v>
      </c>
      <c r="F217" s="211" t="s">
        <v>360</v>
      </c>
      <c r="G217" s="212" t="s">
        <v>280</v>
      </c>
      <c r="H217" s="213">
        <v>153.40000000000001</v>
      </c>
      <c r="I217" s="214"/>
      <c r="J217" s="215">
        <f>ROUND(I217*H217,2)</f>
        <v>0</v>
      </c>
      <c r="K217" s="211" t="s">
        <v>122</v>
      </c>
      <c r="L217" s="42"/>
      <c r="M217" s="216" t="s">
        <v>1</v>
      </c>
      <c r="N217" s="217" t="s">
        <v>38</v>
      </c>
      <c r="O217" s="89"/>
      <c r="P217" s="218">
        <f>O217*H217</f>
        <v>0</v>
      </c>
      <c r="Q217" s="218">
        <v>0.15540000000000001</v>
      </c>
      <c r="R217" s="218">
        <f>Q217*H217</f>
        <v>23.838360000000002</v>
      </c>
      <c r="S217" s="218">
        <v>0</v>
      </c>
      <c r="T217" s="219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0" t="s">
        <v>123</v>
      </c>
      <c r="AT217" s="220" t="s">
        <v>118</v>
      </c>
      <c r="AU217" s="220" t="s">
        <v>80</v>
      </c>
      <c r="AY217" s="15" t="s">
        <v>116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15" t="s">
        <v>78</v>
      </c>
      <c r="BK217" s="221">
        <f>ROUND(I217*H217,2)</f>
        <v>0</v>
      </c>
      <c r="BL217" s="15" t="s">
        <v>123</v>
      </c>
      <c r="BM217" s="220" t="s">
        <v>361</v>
      </c>
    </row>
    <row r="218" s="13" customFormat="1">
      <c r="A218" s="13"/>
      <c r="B218" s="222"/>
      <c r="C218" s="223"/>
      <c r="D218" s="224" t="s">
        <v>125</v>
      </c>
      <c r="E218" s="225" t="s">
        <v>1</v>
      </c>
      <c r="F218" s="226" t="s">
        <v>362</v>
      </c>
      <c r="G218" s="223"/>
      <c r="H218" s="227">
        <v>153.40000000000001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125</v>
      </c>
      <c r="AU218" s="233" t="s">
        <v>80</v>
      </c>
      <c r="AV218" s="13" t="s">
        <v>80</v>
      </c>
      <c r="AW218" s="13" t="s">
        <v>30</v>
      </c>
      <c r="AX218" s="13" t="s">
        <v>78</v>
      </c>
      <c r="AY218" s="233" t="s">
        <v>116</v>
      </c>
    </row>
    <row r="219" s="2" customFormat="1" ht="16.5" customHeight="1">
      <c r="A219" s="36"/>
      <c r="B219" s="37"/>
      <c r="C219" s="238" t="s">
        <v>363</v>
      </c>
      <c r="D219" s="238" t="s">
        <v>186</v>
      </c>
      <c r="E219" s="239" t="s">
        <v>364</v>
      </c>
      <c r="F219" s="240" t="s">
        <v>365</v>
      </c>
      <c r="G219" s="241" t="s">
        <v>280</v>
      </c>
      <c r="H219" s="242">
        <v>45.064</v>
      </c>
      <c r="I219" s="243"/>
      <c r="J219" s="244">
        <f>ROUND(I219*H219,2)</f>
        <v>0</v>
      </c>
      <c r="K219" s="240" t="s">
        <v>122</v>
      </c>
      <c r="L219" s="245"/>
      <c r="M219" s="246" t="s">
        <v>1</v>
      </c>
      <c r="N219" s="247" t="s">
        <v>38</v>
      </c>
      <c r="O219" s="89"/>
      <c r="P219" s="218">
        <f>O219*H219</f>
        <v>0</v>
      </c>
      <c r="Q219" s="218">
        <v>0.055</v>
      </c>
      <c r="R219" s="218">
        <f>Q219*H219</f>
        <v>2.4785200000000001</v>
      </c>
      <c r="S219" s="218">
        <v>0</v>
      </c>
      <c r="T219" s="219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0" t="s">
        <v>157</v>
      </c>
      <c r="AT219" s="220" t="s">
        <v>186</v>
      </c>
      <c r="AU219" s="220" t="s">
        <v>80</v>
      </c>
      <c r="AY219" s="15" t="s">
        <v>116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5" t="s">
        <v>78</v>
      </c>
      <c r="BK219" s="221">
        <f>ROUND(I219*H219,2)</f>
        <v>0</v>
      </c>
      <c r="BL219" s="15" t="s">
        <v>123</v>
      </c>
      <c r="BM219" s="220" t="s">
        <v>366</v>
      </c>
    </row>
    <row r="220" s="13" customFormat="1">
      <c r="A220" s="13"/>
      <c r="B220" s="222"/>
      <c r="C220" s="223"/>
      <c r="D220" s="224" t="s">
        <v>125</v>
      </c>
      <c r="E220" s="225" t="s">
        <v>1</v>
      </c>
      <c r="F220" s="226" t="s">
        <v>367</v>
      </c>
      <c r="G220" s="223"/>
      <c r="H220" s="227">
        <v>45.064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125</v>
      </c>
      <c r="AU220" s="233" t="s">
        <v>80</v>
      </c>
      <c r="AV220" s="13" t="s">
        <v>80</v>
      </c>
      <c r="AW220" s="13" t="s">
        <v>30</v>
      </c>
      <c r="AX220" s="13" t="s">
        <v>78</v>
      </c>
      <c r="AY220" s="233" t="s">
        <v>116</v>
      </c>
    </row>
    <row r="221" s="2" customFormat="1" ht="24.15" customHeight="1">
      <c r="A221" s="36"/>
      <c r="B221" s="37"/>
      <c r="C221" s="238" t="s">
        <v>368</v>
      </c>
      <c r="D221" s="238" t="s">
        <v>186</v>
      </c>
      <c r="E221" s="239" t="s">
        <v>369</v>
      </c>
      <c r="F221" s="240" t="s">
        <v>370</v>
      </c>
      <c r="G221" s="241" t="s">
        <v>280</v>
      </c>
      <c r="H221" s="242">
        <v>3.0600000000000001</v>
      </c>
      <c r="I221" s="243"/>
      <c r="J221" s="244">
        <f>ROUND(I221*H221,2)</f>
        <v>0</v>
      </c>
      <c r="K221" s="240" t="s">
        <v>122</v>
      </c>
      <c r="L221" s="245"/>
      <c r="M221" s="246" t="s">
        <v>1</v>
      </c>
      <c r="N221" s="247" t="s">
        <v>38</v>
      </c>
      <c r="O221" s="89"/>
      <c r="P221" s="218">
        <f>O221*H221</f>
        <v>0</v>
      </c>
      <c r="Q221" s="218">
        <v>0.065670000000000006</v>
      </c>
      <c r="R221" s="218">
        <f>Q221*H221</f>
        <v>0.20095020000000002</v>
      </c>
      <c r="S221" s="218">
        <v>0</v>
      </c>
      <c r="T221" s="219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0" t="s">
        <v>157</v>
      </c>
      <c r="AT221" s="220" t="s">
        <v>186</v>
      </c>
      <c r="AU221" s="220" t="s">
        <v>80</v>
      </c>
      <c r="AY221" s="15" t="s">
        <v>116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5" t="s">
        <v>78</v>
      </c>
      <c r="BK221" s="221">
        <f>ROUND(I221*H221,2)</f>
        <v>0</v>
      </c>
      <c r="BL221" s="15" t="s">
        <v>123</v>
      </c>
      <c r="BM221" s="220" t="s">
        <v>371</v>
      </c>
    </row>
    <row r="222" s="13" customFormat="1">
      <c r="A222" s="13"/>
      <c r="B222" s="222"/>
      <c r="C222" s="223"/>
      <c r="D222" s="224" t="s">
        <v>125</v>
      </c>
      <c r="E222" s="225" t="s">
        <v>1</v>
      </c>
      <c r="F222" s="226" t="s">
        <v>372</v>
      </c>
      <c r="G222" s="223"/>
      <c r="H222" s="227">
        <v>3.0600000000000001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125</v>
      </c>
      <c r="AU222" s="233" t="s">
        <v>80</v>
      </c>
      <c r="AV222" s="13" t="s">
        <v>80</v>
      </c>
      <c r="AW222" s="13" t="s">
        <v>30</v>
      </c>
      <c r="AX222" s="13" t="s">
        <v>78</v>
      </c>
      <c r="AY222" s="233" t="s">
        <v>116</v>
      </c>
    </row>
    <row r="223" s="2" customFormat="1" ht="16.5" customHeight="1">
      <c r="A223" s="36"/>
      <c r="B223" s="37"/>
      <c r="C223" s="238" t="s">
        <v>373</v>
      </c>
      <c r="D223" s="238" t="s">
        <v>186</v>
      </c>
      <c r="E223" s="239" t="s">
        <v>374</v>
      </c>
      <c r="F223" s="240" t="s">
        <v>375</v>
      </c>
      <c r="G223" s="241" t="s">
        <v>280</v>
      </c>
      <c r="H223" s="242">
        <v>108.34399999999999</v>
      </c>
      <c r="I223" s="243"/>
      <c r="J223" s="244">
        <f>ROUND(I223*H223,2)</f>
        <v>0</v>
      </c>
      <c r="K223" s="240" t="s">
        <v>122</v>
      </c>
      <c r="L223" s="245"/>
      <c r="M223" s="246" t="s">
        <v>1</v>
      </c>
      <c r="N223" s="247" t="s">
        <v>38</v>
      </c>
      <c r="O223" s="89"/>
      <c r="P223" s="218">
        <f>O223*H223</f>
        <v>0</v>
      </c>
      <c r="Q223" s="218">
        <v>0.10199999999999999</v>
      </c>
      <c r="R223" s="218">
        <f>Q223*H223</f>
        <v>11.051087999999998</v>
      </c>
      <c r="S223" s="218">
        <v>0</v>
      </c>
      <c r="T223" s="219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0" t="s">
        <v>157</v>
      </c>
      <c r="AT223" s="220" t="s">
        <v>186</v>
      </c>
      <c r="AU223" s="220" t="s">
        <v>80</v>
      </c>
      <c r="AY223" s="15" t="s">
        <v>116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15" t="s">
        <v>78</v>
      </c>
      <c r="BK223" s="221">
        <f>ROUND(I223*H223,2)</f>
        <v>0</v>
      </c>
      <c r="BL223" s="15" t="s">
        <v>123</v>
      </c>
      <c r="BM223" s="220" t="s">
        <v>376</v>
      </c>
    </row>
    <row r="224" s="13" customFormat="1">
      <c r="A224" s="13"/>
      <c r="B224" s="222"/>
      <c r="C224" s="223"/>
      <c r="D224" s="224" t="s">
        <v>125</v>
      </c>
      <c r="E224" s="225" t="s">
        <v>1</v>
      </c>
      <c r="F224" s="226" t="s">
        <v>377</v>
      </c>
      <c r="G224" s="223"/>
      <c r="H224" s="227">
        <v>108.34399999999999</v>
      </c>
      <c r="I224" s="228"/>
      <c r="J224" s="223"/>
      <c r="K224" s="223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125</v>
      </c>
      <c r="AU224" s="233" t="s">
        <v>80</v>
      </c>
      <c r="AV224" s="13" t="s">
        <v>80</v>
      </c>
      <c r="AW224" s="13" t="s">
        <v>30</v>
      </c>
      <c r="AX224" s="13" t="s">
        <v>78</v>
      </c>
      <c r="AY224" s="233" t="s">
        <v>116</v>
      </c>
    </row>
    <row r="225" s="2" customFormat="1" ht="33" customHeight="1">
      <c r="A225" s="36"/>
      <c r="B225" s="37"/>
      <c r="C225" s="209" t="s">
        <v>378</v>
      </c>
      <c r="D225" s="209" t="s">
        <v>118</v>
      </c>
      <c r="E225" s="210" t="s">
        <v>379</v>
      </c>
      <c r="F225" s="211" t="s">
        <v>380</v>
      </c>
      <c r="G225" s="212" t="s">
        <v>280</v>
      </c>
      <c r="H225" s="213">
        <v>44.200000000000003</v>
      </c>
      <c r="I225" s="214"/>
      <c r="J225" s="215">
        <f>ROUND(I225*H225,2)</f>
        <v>0</v>
      </c>
      <c r="K225" s="211" t="s">
        <v>122</v>
      </c>
      <c r="L225" s="42"/>
      <c r="M225" s="216" t="s">
        <v>1</v>
      </c>
      <c r="N225" s="217" t="s">
        <v>38</v>
      </c>
      <c r="O225" s="89"/>
      <c r="P225" s="218">
        <f>O225*H225</f>
        <v>0</v>
      </c>
      <c r="Q225" s="218">
        <v>0.00060999999999999997</v>
      </c>
      <c r="R225" s="218">
        <f>Q225*H225</f>
        <v>0.026962</v>
      </c>
      <c r="S225" s="218">
        <v>0</v>
      </c>
      <c r="T225" s="21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0" t="s">
        <v>123</v>
      </c>
      <c r="AT225" s="220" t="s">
        <v>118</v>
      </c>
      <c r="AU225" s="220" t="s">
        <v>80</v>
      </c>
      <c r="AY225" s="15" t="s">
        <v>116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15" t="s">
        <v>78</v>
      </c>
      <c r="BK225" s="221">
        <f>ROUND(I225*H225,2)</f>
        <v>0</v>
      </c>
      <c r="BL225" s="15" t="s">
        <v>123</v>
      </c>
      <c r="BM225" s="220" t="s">
        <v>381</v>
      </c>
    </row>
    <row r="226" s="2" customFormat="1" ht="24.15" customHeight="1">
      <c r="A226" s="36"/>
      <c r="B226" s="37"/>
      <c r="C226" s="209" t="s">
        <v>382</v>
      </c>
      <c r="D226" s="209" t="s">
        <v>118</v>
      </c>
      <c r="E226" s="210" t="s">
        <v>383</v>
      </c>
      <c r="F226" s="211" t="s">
        <v>384</v>
      </c>
      <c r="G226" s="212" t="s">
        <v>280</v>
      </c>
      <c r="H226" s="213">
        <v>44.200000000000003</v>
      </c>
      <c r="I226" s="214"/>
      <c r="J226" s="215">
        <f>ROUND(I226*H226,2)</f>
        <v>0</v>
      </c>
      <c r="K226" s="211" t="s">
        <v>122</v>
      </c>
      <c r="L226" s="42"/>
      <c r="M226" s="216" t="s">
        <v>1</v>
      </c>
      <c r="N226" s="217" t="s">
        <v>38</v>
      </c>
      <c r="O226" s="89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0" t="s">
        <v>123</v>
      </c>
      <c r="AT226" s="220" t="s">
        <v>118</v>
      </c>
      <c r="AU226" s="220" t="s">
        <v>80</v>
      </c>
      <c r="AY226" s="15" t="s">
        <v>116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15" t="s">
        <v>78</v>
      </c>
      <c r="BK226" s="221">
        <f>ROUND(I226*H226,2)</f>
        <v>0</v>
      </c>
      <c r="BL226" s="15" t="s">
        <v>123</v>
      </c>
      <c r="BM226" s="220" t="s">
        <v>385</v>
      </c>
    </row>
    <row r="227" s="13" customFormat="1">
      <c r="A227" s="13"/>
      <c r="B227" s="222"/>
      <c r="C227" s="223"/>
      <c r="D227" s="224" t="s">
        <v>125</v>
      </c>
      <c r="E227" s="225" t="s">
        <v>1</v>
      </c>
      <c r="F227" s="226" t="s">
        <v>386</v>
      </c>
      <c r="G227" s="223"/>
      <c r="H227" s="227">
        <v>44.200000000000003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125</v>
      </c>
      <c r="AU227" s="233" t="s">
        <v>80</v>
      </c>
      <c r="AV227" s="13" t="s">
        <v>80</v>
      </c>
      <c r="AW227" s="13" t="s">
        <v>30</v>
      </c>
      <c r="AX227" s="13" t="s">
        <v>78</v>
      </c>
      <c r="AY227" s="233" t="s">
        <v>116</v>
      </c>
    </row>
    <row r="228" s="2" customFormat="1" ht="24.15" customHeight="1">
      <c r="A228" s="36"/>
      <c r="B228" s="37"/>
      <c r="C228" s="209" t="s">
        <v>387</v>
      </c>
      <c r="D228" s="209" t="s">
        <v>118</v>
      </c>
      <c r="E228" s="210" t="s">
        <v>388</v>
      </c>
      <c r="F228" s="211" t="s">
        <v>389</v>
      </c>
      <c r="G228" s="212" t="s">
        <v>280</v>
      </c>
      <c r="H228" s="213">
        <v>0.29999999999999999</v>
      </c>
      <c r="I228" s="214"/>
      <c r="J228" s="215">
        <f>ROUND(I228*H228,2)</f>
        <v>0</v>
      </c>
      <c r="K228" s="211" t="s">
        <v>122</v>
      </c>
      <c r="L228" s="42"/>
      <c r="M228" s="216" t="s">
        <v>1</v>
      </c>
      <c r="N228" s="217" t="s">
        <v>38</v>
      </c>
      <c r="O228" s="89"/>
      <c r="P228" s="218">
        <f>O228*H228</f>
        <v>0</v>
      </c>
      <c r="Q228" s="218">
        <v>0.00316</v>
      </c>
      <c r="R228" s="218">
        <f>Q228*H228</f>
        <v>0.00094799999999999995</v>
      </c>
      <c r="S228" s="218">
        <v>0.069000000000000006</v>
      </c>
      <c r="T228" s="219">
        <f>S228*H228</f>
        <v>0.0207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0" t="s">
        <v>123</v>
      </c>
      <c r="AT228" s="220" t="s">
        <v>118</v>
      </c>
      <c r="AU228" s="220" t="s">
        <v>80</v>
      </c>
      <c r="AY228" s="15" t="s">
        <v>116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5" t="s">
        <v>78</v>
      </c>
      <c r="BK228" s="221">
        <f>ROUND(I228*H228,2)</f>
        <v>0</v>
      </c>
      <c r="BL228" s="15" t="s">
        <v>123</v>
      </c>
      <c r="BM228" s="220" t="s">
        <v>390</v>
      </c>
    </row>
    <row r="229" s="2" customFormat="1">
      <c r="A229" s="36"/>
      <c r="B229" s="37"/>
      <c r="C229" s="38"/>
      <c r="D229" s="224" t="s">
        <v>134</v>
      </c>
      <c r="E229" s="38"/>
      <c r="F229" s="234" t="s">
        <v>391</v>
      </c>
      <c r="G229" s="38"/>
      <c r="H229" s="38"/>
      <c r="I229" s="235"/>
      <c r="J229" s="38"/>
      <c r="K229" s="38"/>
      <c r="L229" s="42"/>
      <c r="M229" s="236"/>
      <c r="N229" s="237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134</v>
      </c>
      <c r="AU229" s="15" t="s">
        <v>80</v>
      </c>
    </row>
    <row r="230" s="2" customFormat="1" ht="24.15" customHeight="1">
      <c r="A230" s="36"/>
      <c r="B230" s="37"/>
      <c r="C230" s="209" t="s">
        <v>392</v>
      </c>
      <c r="D230" s="209" t="s">
        <v>118</v>
      </c>
      <c r="E230" s="210" t="s">
        <v>393</v>
      </c>
      <c r="F230" s="211" t="s">
        <v>394</v>
      </c>
      <c r="G230" s="212" t="s">
        <v>280</v>
      </c>
      <c r="H230" s="213">
        <v>0.29999999999999999</v>
      </c>
      <c r="I230" s="214"/>
      <c r="J230" s="215">
        <f>ROUND(I230*H230,2)</f>
        <v>0</v>
      </c>
      <c r="K230" s="211" t="s">
        <v>122</v>
      </c>
      <c r="L230" s="42"/>
      <c r="M230" s="216" t="s">
        <v>1</v>
      </c>
      <c r="N230" s="217" t="s">
        <v>38</v>
      </c>
      <c r="O230" s="89"/>
      <c r="P230" s="218">
        <f>O230*H230</f>
        <v>0</v>
      </c>
      <c r="Q230" s="218">
        <v>0.0039500000000000004</v>
      </c>
      <c r="R230" s="218">
        <f>Q230*H230</f>
        <v>0.0011850000000000001</v>
      </c>
      <c r="S230" s="218">
        <v>0.16</v>
      </c>
      <c r="T230" s="219">
        <f>S230*H230</f>
        <v>0.048000000000000001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0" t="s">
        <v>123</v>
      </c>
      <c r="AT230" s="220" t="s">
        <v>118</v>
      </c>
      <c r="AU230" s="220" t="s">
        <v>80</v>
      </c>
      <c r="AY230" s="15" t="s">
        <v>116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15" t="s">
        <v>78</v>
      </c>
      <c r="BK230" s="221">
        <f>ROUND(I230*H230,2)</f>
        <v>0</v>
      </c>
      <c r="BL230" s="15" t="s">
        <v>123</v>
      </c>
      <c r="BM230" s="220" t="s">
        <v>395</v>
      </c>
    </row>
    <row r="231" s="2" customFormat="1">
      <c r="A231" s="36"/>
      <c r="B231" s="37"/>
      <c r="C231" s="38"/>
      <c r="D231" s="224" t="s">
        <v>134</v>
      </c>
      <c r="E231" s="38"/>
      <c r="F231" s="234" t="s">
        <v>396</v>
      </c>
      <c r="G231" s="38"/>
      <c r="H231" s="38"/>
      <c r="I231" s="235"/>
      <c r="J231" s="38"/>
      <c r="K231" s="38"/>
      <c r="L231" s="42"/>
      <c r="M231" s="236"/>
      <c r="N231" s="237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134</v>
      </c>
      <c r="AU231" s="15" t="s">
        <v>80</v>
      </c>
    </row>
    <row r="232" s="2" customFormat="1" ht="24.15" customHeight="1">
      <c r="A232" s="36"/>
      <c r="B232" s="37"/>
      <c r="C232" s="209" t="s">
        <v>397</v>
      </c>
      <c r="D232" s="209" t="s">
        <v>118</v>
      </c>
      <c r="E232" s="210" t="s">
        <v>398</v>
      </c>
      <c r="F232" s="211" t="s">
        <v>399</v>
      </c>
      <c r="G232" s="212" t="s">
        <v>121</v>
      </c>
      <c r="H232" s="213">
        <v>130.96799999999999</v>
      </c>
      <c r="I232" s="214"/>
      <c r="J232" s="215">
        <f>ROUND(I232*H232,2)</f>
        <v>0</v>
      </c>
      <c r="K232" s="211" t="s">
        <v>122</v>
      </c>
      <c r="L232" s="42"/>
      <c r="M232" s="216" t="s">
        <v>1</v>
      </c>
      <c r="N232" s="217" t="s">
        <v>38</v>
      </c>
      <c r="O232" s="89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0" t="s">
        <v>123</v>
      </c>
      <c r="AT232" s="220" t="s">
        <v>118</v>
      </c>
      <c r="AU232" s="220" t="s">
        <v>80</v>
      </c>
      <c r="AY232" s="15" t="s">
        <v>116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5" t="s">
        <v>78</v>
      </c>
      <c r="BK232" s="221">
        <f>ROUND(I232*H232,2)</f>
        <v>0</v>
      </c>
      <c r="BL232" s="15" t="s">
        <v>123</v>
      </c>
      <c r="BM232" s="220" t="s">
        <v>400</v>
      </c>
    </row>
    <row r="233" s="13" customFormat="1">
      <c r="A233" s="13"/>
      <c r="B233" s="222"/>
      <c r="C233" s="223"/>
      <c r="D233" s="224" t="s">
        <v>125</v>
      </c>
      <c r="E233" s="225" t="s">
        <v>1</v>
      </c>
      <c r="F233" s="226" t="s">
        <v>136</v>
      </c>
      <c r="G233" s="223"/>
      <c r="H233" s="227">
        <v>130.96799999999999</v>
      </c>
      <c r="I233" s="228"/>
      <c r="J233" s="223"/>
      <c r="K233" s="223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125</v>
      </c>
      <c r="AU233" s="233" t="s">
        <v>80</v>
      </c>
      <c r="AV233" s="13" t="s">
        <v>80</v>
      </c>
      <c r="AW233" s="13" t="s">
        <v>30</v>
      </c>
      <c r="AX233" s="13" t="s">
        <v>78</v>
      </c>
      <c r="AY233" s="233" t="s">
        <v>116</v>
      </c>
    </row>
    <row r="234" s="12" customFormat="1" ht="22.8" customHeight="1">
      <c r="A234" s="12"/>
      <c r="B234" s="193"/>
      <c r="C234" s="194"/>
      <c r="D234" s="195" t="s">
        <v>72</v>
      </c>
      <c r="E234" s="207" t="s">
        <v>401</v>
      </c>
      <c r="F234" s="207" t="s">
        <v>402</v>
      </c>
      <c r="G234" s="194"/>
      <c r="H234" s="194"/>
      <c r="I234" s="197"/>
      <c r="J234" s="208">
        <f>BK234</f>
        <v>0</v>
      </c>
      <c r="K234" s="194"/>
      <c r="L234" s="199"/>
      <c r="M234" s="200"/>
      <c r="N234" s="201"/>
      <c r="O234" s="201"/>
      <c r="P234" s="202">
        <f>P235</f>
        <v>0</v>
      </c>
      <c r="Q234" s="201"/>
      <c r="R234" s="202">
        <f>R235</f>
        <v>0</v>
      </c>
      <c r="S234" s="201"/>
      <c r="T234" s="203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4" t="s">
        <v>78</v>
      </c>
      <c r="AT234" s="205" t="s">
        <v>72</v>
      </c>
      <c r="AU234" s="205" t="s">
        <v>78</v>
      </c>
      <c r="AY234" s="204" t="s">
        <v>116</v>
      </c>
      <c r="BK234" s="206">
        <f>BK235</f>
        <v>0</v>
      </c>
    </row>
    <row r="235" s="2" customFormat="1" ht="33" customHeight="1">
      <c r="A235" s="36"/>
      <c r="B235" s="37"/>
      <c r="C235" s="209" t="s">
        <v>403</v>
      </c>
      <c r="D235" s="209" t="s">
        <v>118</v>
      </c>
      <c r="E235" s="210" t="s">
        <v>404</v>
      </c>
      <c r="F235" s="211" t="s">
        <v>405</v>
      </c>
      <c r="G235" s="212" t="s">
        <v>169</v>
      </c>
      <c r="H235" s="213">
        <v>1911.185</v>
      </c>
      <c r="I235" s="214"/>
      <c r="J235" s="215">
        <f>ROUND(I235*H235,2)</f>
        <v>0</v>
      </c>
      <c r="K235" s="211" t="s">
        <v>122</v>
      </c>
      <c r="L235" s="42"/>
      <c r="M235" s="216" t="s">
        <v>1</v>
      </c>
      <c r="N235" s="217" t="s">
        <v>38</v>
      </c>
      <c r="O235" s="89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0" t="s">
        <v>123</v>
      </c>
      <c r="AT235" s="220" t="s">
        <v>118</v>
      </c>
      <c r="AU235" s="220" t="s">
        <v>80</v>
      </c>
      <c r="AY235" s="15" t="s">
        <v>116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5" t="s">
        <v>78</v>
      </c>
      <c r="BK235" s="221">
        <f>ROUND(I235*H235,2)</f>
        <v>0</v>
      </c>
      <c r="BL235" s="15" t="s">
        <v>123</v>
      </c>
      <c r="BM235" s="220" t="s">
        <v>406</v>
      </c>
    </row>
    <row r="236" s="12" customFormat="1" ht="25.92" customHeight="1">
      <c r="A236" s="12"/>
      <c r="B236" s="193"/>
      <c r="C236" s="194"/>
      <c r="D236" s="195" t="s">
        <v>72</v>
      </c>
      <c r="E236" s="196" t="s">
        <v>407</v>
      </c>
      <c r="F236" s="196" t="s">
        <v>408</v>
      </c>
      <c r="G236" s="194"/>
      <c r="H236" s="194"/>
      <c r="I236" s="197"/>
      <c r="J236" s="198">
        <f>BK236</f>
        <v>0</v>
      </c>
      <c r="K236" s="194"/>
      <c r="L236" s="199"/>
      <c r="M236" s="200"/>
      <c r="N236" s="201"/>
      <c r="O236" s="201"/>
      <c r="P236" s="202">
        <f>P237</f>
        <v>0</v>
      </c>
      <c r="Q236" s="201"/>
      <c r="R236" s="202">
        <f>R237</f>
        <v>0.4965</v>
      </c>
      <c r="S236" s="201"/>
      <c r="T236" s="20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4" t="s">
        <v>80</v>
      </c>
      <c r="AT236" s="205" t="s">
        <v>72</v>
      </c>
      <c r="AU236" s="205" t="s">
        <v>73</v>
      </c>
      <c r="AY236" s="204" t="s">
        <v>116</v>
      </c>
      <c r="BK236" s="206">
        <f>BK237</f>
        <v>0</v>
      </c>
    </row>
    <row r="237" s="12" customFormat="1" ht="22.8" customHeight="1">
      <c r="A237" s="12"/>
      <c r="B237" s="193"/>
      <c r="C237" s="194"/>
      <c r="D237" s="195" t="s">
        <v>72</v>
      </c>
      <c r="E237" s="207" t="s">
        <v>409</v>
      </c>
      <c r="F237" s="207" t="s">
        <v>410</v>
      </c>
      <c r="G237" s="194"/>
      <c r="H237" s="194"/>
      <c r="I237" s="197"/>
      <c r="J237" s="208">
        <f>BK237</f>
        <v>0</v>
      </c>
      <c r="K237" s="194"/>
      <c r="L237" s="199"/>
      <c r="M237" s="200"/>
      <c r="N237" s="201"/>
      <c r="O237" s="201"/>
      <c r="P237" s="202">
        <f>SUM(P238:P240)</f>
        <v>0</v>
      </c>
      <c r="Q237" s="201"/>
      <c r="R237" s="202">
        <f>SUM(R238:R240)</f>
        <v>0.4965</v>
      </c>
      <c r="S237" s="201"/>
      <c r="T237" s="203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4" t="s">
        <v>80</v>
      </c>
      <c r="AT237" s="205" t="s">
        <v>72</v>
      </c>
      <c r="AU237" s="205" t="s">
        <v>78</v>
      </c>
      <c r="AY237" s="204" t="s">
        <v>116</v>
      </c>
      <c r="BK237" s="206">
        <f>SUM(BK238:BK240)</f>
        <v>0</v>
      </c>
    </row>
    <row r="238" s="2" customFormat="1" ht="24.15" customHeight="1">
      <c r="A238" s="36"/>
      <c r="B238" s="37"/>
      <c r="C238" s="209" t="s">
        <v>411</v>
      </c>
      <c r="D238" s="209" t="s">
        <v>118</v>
      </c>
      <c r="E238" s="210" t="s">
        <v>412</v>
      </c>
      <c r="F238" s="211" t="s">
        <v>413</v>
      </c>
      <c r="G238" s="212" t="s">
        <v>280</v>
      </c>
      <c r="H238" s="213">
        <v>75</v>
      </c>
      <c r="I238" s="214"/>
      <c r="J238" s="215">
        <f>ROUND(I238*H238,2)</f>
        <v>0</v>
      </c>
      <c r="K238" s="211" t="s">
        <v>122</v>
      </c>
      <c r="L238" s="42"/>
      <c r="M238" s="216" t="s">
        <v>1</v>
      </c>
      <c r="N238" s="217" t="s">
        <v>38</v>
      </c>
      <c r="O238" s="89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0" t="s">
        <v>149</v>
      </c>
      <c r="AT238" s="220" t="s">
        <v>118</v>
      </c>
      <c r="AU238" s="220" t="s">
        <v>80</v>
      </c>
      <c r="AY238" s="15" t="s">
        <v>116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5" t="s">
        <v>78</v>
      </c>
      <c r="BK238" s="221">
        <f>ROUND(I238*H238,2)</f>
        <v>0</v>
      </c>
      <c r="BL238" s="15" t="s">
        <v>149</v>
      </c>
      <c r="BM238" s="220" t="s">
        <v>414</v>
      </c>
    </row>
    <row r="239" s="2" customFormat="1" ht="16.5" customHeight="1">
      <c r="A239" s="36"/>
      <c r="B239" s="37"/>
      <c r="C239" s="238" t="s">
        <v>415</v>
      </c>
      <c r="D239" s="238" t="s">
        <v>186</v>
      </c>
      <c r="E239" s="239" t="s">
        <v>416</v>
      </c>
      <c r="F239" s="240" t="s">
        <v>417</v>
      </c>
      <c r="G239" s="241" t="s">
        <v>280</v>
      </c>
      <c r="H239" s="242">
        <v>75</v>
      </c>
      <c r="I239" s="243"/>
      <c r="J239" s="244">
        <f>ROUND(I239*H239,2)</f>
        <v>0</v>
      </c>
      <c r="K239" s="240" t="s">
        <v>1</v>
      </c>
      <c r="L239" s="245"/>
      <c r="M239" s="246" t="s">
        <v>1</v>
      </c>
      <c r="N239" s="247" t="s">
        <v>38</v>
      </c>
      <c r="O239" s="89"/>
      <c r="P239" s="218">
        <f>O239*H239</f>
        <v>0</v>
      </c>
      <c r="Q239" s="218">
        <v>0.00662</v>
      </c>
      <c r="R239" s="218">
        <f>Q239*H239</f>
        <v>0.4965</v>
      </c>
      <c r="S239" s="218">
        <v>0</v>
      </c>
      <c r="T239" s="219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0" t="s">
        <v>277</v>
      </c>
      <c r="AT239" s="220" t="s">
        <v>186</v>
      </c>
      <c r="AU239" s="220" t="s">
        <v>80</v>
      </c>
      <c r="AY239" s="15" t="s">
        <v>116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5" t="s">
        <v>78</v>
      </c>
      <c r="BK239" s="221">
        <f>ROUND(I239*H239,2)</f>
        <v>0</v>
      </c>
      <c r="BL239" s="15" t="s">
        <v>149</v>
      </c>
      <c r="BM239" s="220" t="s">
        <v>418</v>
      </c>
    </row>
    <row r="240" s="2" customFormat="1">
      <c r="A240" s="36"/>
      <c r="B240" s="37"/>
      <c r="C240" s="38"/>
      <c r="D240" s="224" t="s">
        <v>134</v>
      </c>
      <c r="E240" s="38"/>
      <c r="F240" s="234" t="s">
        <v>419</v>
      </c>
      <c r="G240" s="38"/>
      <c r="H240" s="38"/>
      <c r="I240" s="235"/>
      <c r="J240" s="38"/>
      <c r="K240" s="38"/>
      <c r="L240" s="42"/>
      <c r="M240" s="236"/>
      <c r="N240" s="237"/>
      <c r="O240" s="89"/>
      <c r="P240" s="89"/>
      <c r="Q240" s="89"/>
      <c r="R240" s="89"/>
      <c r="S240" s="89"/>
      <c r="T240" s="90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134</v>
      </c>
      <c r="AU240" s="15" t="s">
        <v>80</v>
      </c>
    </row>
    <row r="241" s="12" customFormat="1" ht="25.92" customHeight="1">
      <c r="A241" s="12"/>
      <c r="B241" s="193"/>
      <c r="C241" s="194"/>
      <c r="D241" s="195" t="s">
        <v>72</v>
      </c>
      <c r="E241" s="196" t="s">
        <v>420</v>
      </c>
      <c r="F241" s="196" t="s">
        <v>421</v>
      </c>
      <c r="G241" s="194"/>
      <c r="H241" s="194"/>
      <c r="I241" s="197"/>
      <c r="J241" s="198">
        <f>BK241</f>
        <v>0</v>
      </c>
      <c r="K241" s="194"/>
      <c r="L241" s="199"/>
      <c r="M241" s="200"/>
      <c r="N241" s="201"/>
      <c r="O241" s="201"/>
      <c r="P241" s="202">
        <f>P242+P246+P248</f>
        <v>0</v>
      </c>
      <c r="Q241" s="201"/>
      <c r="R241" s="202">
        <f>R242+R246+R248</f>
        <v>0</v>
      </c>
      <c r="S241" s="201"/>
      <c r="T241" s="203">
        <f>T242+T246+T248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4" t="s">
        <v>141</v>
      </c>
      <c r="AT241" s="205" t="s">
        <v>72</v>
      </c>
      <c r="AU241" s="205" t="s">
        <v>73</v>
      </c>
      <c r="AY241" s="204" t="s">
        <v>116</v>
      </c>
      <c r="BK241" s="206">
        <f>BK242+BK246+BK248</f>
        <v>0</v>
      </c>
    </row>
    <row r="242" s="12" customFormat="1" ht="22.8" customHeight="1">
      <c r="A242" s="12"/>
      <c r="B242" s="193"/>
      <c r="C242" s="194"/>
      <c r="D242" s="195" t="s">
        <v>72</v>
      </c>
      <c r="E242" s="207" t="s">
        <v>422</v>
      </c>
      <c r="F242" s="207" t="s">
        <v>423</v>
      </c>
      <c r="G242" s="194"/>
      <c r="H242" s="194"/>
      <c r="I242" s="197"/>
      <c r="J242" s="208">
        <f>BK242</f>
        <v>0</v>
      </c>
      <c r="K242" s="194"/>
      <c r="L242" s="199"/>
      <c r="M242" s="200"/>
      <c r="N242" s="201"/>
      <c r="O242" s="201"/>
      <c r="P242" s="202">
        <f>SUM(P243:P245)</f>
        <v>0</v>
      </c>
      <c r="Q242" s="201"/>
      <c r="R242" s="202">
        <f>SUM(R243:R245)</f>
        <v>0</v>
      </c>
      <c r="S242" s="201"/>
      <c r="T242" s="203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4" t="s">
        <v>141</v>
      </c>
      <c r="AT242" s="205" t="s">
        <v>72</v>
      </c>
      <c r="AU242" s="205" t="s">
        <v>78</v>
      </c>
      <c r="AY242" s="204" t="s">
        <v>116</v>
      </c>
      <c r="BK242" s="206">
        <f>SUM(BK243:BK245)</f>
        <v>0</v>
      </c>
    </row>
    <row r="243" s="2" customFormat="1" ht="16.5" customHeight="1">
      <c r="A243" s="36"/>
      <c r="B243" s="37"/>
      <c r="C243" s="209" t="s">
        <v>424</v>
      </c>
      <c r="D243" s="209" t="s">
        <v>118</v>
      </c>
      <c r="E243" s="210" t="s">
        <v>425</v>
      </c>
      <c r="F243" s="211" t="s">
        <v>426</v>
      </c>
      <c r="G243" s="212" t="s">
        <v>427</v>
      </c>
      <c r="H243" s="213">
        <v>1</v>
      </c>
      <c r="I243" s="214"/>
      <c r="J243" s="215">
        <f>ROUND(I243*H243,2)</f>
        <v>0</v>
      </c>
      <c r="K243" s="211" t="s">
        <v>122</v>
      </c>
      <c r="L243" s="42"/>
      <c r="M243" s="216" t="s">
        <v>1</v>
      </c>
      <c r="N243" s="217" t="s">
        <v>38</v>
      </c>
      <c r="O243" s="89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0" t="s">
        <v>428</v>
      </c>
      <c r="AT243" s="220" t="s">
        <v>118</v>
      </c>
      <c r="AU243" s="220" t="s">
        <v>80</v>
      </c>
      <c r="AY243" s="15" t="s">
        <v>116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5" t="s">
        <v>78</v>
      </c>
      <c r="BK243" s="221">
        <f>ROUND(I243*H243,2)</f>
        <v>0</v>
      </c>
      <c r="BL243" s="15" t="s">
        <v>428</v>
      </c>
      <c r="BM243" s="220" t="s">
        <v>429</v>
      </c>
    </row>
    <row r="244" s="2" customFormat="1" ht="16.5" customHeight="1">
      <c r="A244" s="36"/>
      <c r="B244" s="37"/>
      <c r="C244" s="209" t="s">
        <v>430</v>
      </c>
      <c r="D244" s="209" t="s">
        <v>118</v>
      </c>
      <c r="E244" s="210" t="s">
        <v>431</v>
      </c>
      <c r="F244" s="211" t="s">
        <v>432</v>
      </c>
      <c r="G244" s="212" t="s">
        <v>427</v>
      </c>
      <c r="H244" s="213">
        <v>1</v>
      </c>
      <c r="I244" s="214"/>
      <c r="J244" s="215">
        <f>ROUND(I244*H244,2)</f>
        <v>0</v>
      </c>
      <c r="K244" s="211" t="s">
        <v>122</v>
      </c>
      <c r="L244" s="42"/>
      <c r="M244" s="216" t="s">
        <v>1</v>
      </c>
      <c r="N244" s="217" t="s">
        <v>38</v>
      </c>
      <c r="O244" s="89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0" t="s">
        <v>428</v>
      </c>
      <c r="AT244" s="220" t="s">
        <v>118</v>
      </c>
      <c r="AU244" s="220" t="s">
        <v>80</v>
      </c>
      <c r="AY244" s="15" t="s">
        <v>116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5" t="s">
        <v>78</v>
      </c>
      <c r="BK244" s="221">
        <f>ROUND(I244*H244,2)</f>
        <v>0</v>
      </c>
      <c r="BL244" s="15" t="s">
        <v>428</v>
      </c>
      <c r="BM244" s="220" t="s">
        <v>433</v>
      </c>
    </row>
    <row r="245" s="2" customFormat="1" ht="16.5" customHeight="1">
      <c r="A245" s="36"/>
      <c r="B245" s="37"/>
      <c r="C245" s="209" t="s">
        <v>434</v>
      </c>
      <c r="D245" s="209" t="s">
        <v>118</v>
      </c>
      <c r="E245" s="210" t="s">
        <v>435</v>
      </c>
      <c r="F245" s="211" t="s">
        <v>436</v>
      </c>
      <c r="G245" s="212" t="s">
        <v>427</v>
      </c>
      <c r="H245" s="213">
        <v>1</v>
      </c>
      <c r="I245" s="214"/>
      <c r="J245" s="215">
        <f>ROUND(I245*H245,2)</f>
        <v>0</v>
      </c>
      <c r="K245" s="211" t="s">
        <v>122</v>
      </c>
      <c r="L245" s="42"/>
      <c r="M245" s="216" t="s">
        <v>1</v>
      </c>
      <c r="N245" s="217" t="s">
        <v>38</v>
      </c>
      <c r="O245" s="89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0" t="s">
        <v>428</v>
      </c>
      <c r="AT245" s="220" t="s">
        <v>118</v>
      </c>
      <c r="AU245" s="220" t="s">
        <v>80</v>
      </c>
      <c r="AY245" s="15" t="s">
        <v>116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15" t="s">
        <v>78</v>
      </c>
      <c r="BK245" s="221">
        <f>ROUND(I245*H245,2)</f>
        <v>0</v>
      </c>
      <c r="BL245" s="15" t="s">
        <v>428</v>
      </c>
      <c r="BM245" s="220" t="s">
        <v>437</v>
      </c>
    </row>
    <row r="246" s="12" customFormat="1" ht="22.8" customHeight="1">
      <c r="A246" s="12"/>
      <c r="B246" s="193"/>
      <c r="C246" s="194"/>
      <c r="D246" s="195" t="s">
        <v>72</v>
      </c>
      <c r="E246" s="207" t="s">
        <v>438</v>
      </c>
      <c r="F246" s="207" t="s">
        <v>439</v>
      </c>
      <c r="G246" s="194"/>
      <c r="H246" s="194"/>
      <c r="I246" s="197"/>
      <c r="J246" s="208">
        <f>BK246</f>
        <v>0</v>
      </c>
      <c r="K246" s="194"/>
      <c r="L246" s="199"/>
      <c r="M246" s="200"/>
      <c r="N246" s="201"/>
      <c r="O246" s="201"/>
      <c r="P246" s="202">
        <f>P247</f>
        <v>0</v>
      </c>
      <c r="Q246" s="201"/>
      <c r="R246" s="202">
        <f>R247</f>
        <v>0</v>
      </c>
      <c r="S246" s="201"/>
      <c r="T246" s="203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4" t="s">
        <v>141</v>
      </c>
      <c r="AT246" s="205" t="s">
        <v>72</v>
      </c>
      <c r="AU246" s="205" t="s">
        <v>78</v>
      </c>
      <c r="AY246" s="204" t="s">
        <v>116</v>
      </c>
      <c r="BK246" s="206">
        <f>BK247</f>
        <v>0</v>
      </c>
    </row>
    <row r="247" s="2" customFormat="1" ht="16.5" customHeight="1">
      <c r="A247" s="36"/>
      <c r="B247" s="37"/>
      <c r="C247" s="209" t="s">
        <v>440</v>
      </c>
      <c r="D247" s="209" t="s">
        <v>118</v>
      </c>
      <c r="E247" s="210" t="s">
        <v>441</v>
      </c>
      <c r="F247" s="211" t="s">
        <v>442</v>
      </c>
      <c r="G247" s="212" t="s">
        <v>427</v>
      </c>
      <c r="H247" s="213">
        <v>1</v>
      </c>
      <c r="I247" s="214"/>
      <c r="J247" s="215">
        <f>ROUND(I247*H247,2)</f>
        <v>0</v>
      </c>
      <c r="K247" s="211" t="s">
        <v>122</v>
      </c>
      <c r="L247" s="42"/>
      <c r="M247" s="216" t="s">
        <v>1</v>
      </c>
      <c r="N247" s="217" t="s">
        <v>38</v>
      </c>
      <c r="O247" s="89"/>
      <c r="P247" s="218">
        <f>O247*H247</f>
        <v>0</v>
      </c>
      <c r="Q247" s="218">
        <v>0</v>
      </c>
      <c r="R247" s="218">
        <f>Q247*H247</f>
        <v>0</v>
      </c>
      <c r="S247" s="218">
        <v>0</v>
      </c>
      <c r="T247" s="219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0" t="s">
        <v>428</v>
      </c>
      <c r="AT247" s="220" t="s">
        <v>118</v>
      </c>
      <c r="AU247" s="220" t="s">
        <v>80</v>
      </c>
      <c r="AY247" s="15" t="s">
        <v>116</v>
      </c>
      <c r="BE247" s="221">
        <f>IF(N247="základní",J247,0)</f>
        <v>0</v>
      </c>
      <c r="BF247" s="221">
        <f>IF(N247="snížená",J247,0)</f>
        <v>0</v>
      </c>
      <c r="BG247" s="221">
        <f>IF(N247="zákl. přenesená",J247,0)</f>
        <v>0</v>
      </c>
      <c r="BH247" s="221">
        <f>IF(N247="sníž. přenesená",J247,0)</f>
        <v>0</v>
      </c>
      <c r="BI247" s="221">
        <f>IF(N247="nulová",J247,0)</f>
        <v>0</v>
      </c>
      <c r="BJ247" s="15" t="s">
        <v>78</v>
      </c>
      <c r="BK247" s="221">
        <f>ROUND(I247*H247,2)</f>
        <v>0</v>
      </c>
      <c r="BL247" s="15" t="s">
        <v>428</v>
      </c>
      <c r="BM247" s="220" t="s">
        <v>443</v>
      </c>
    </row>
    <row r="248" s="12" customFormat="1" ht="22.8" customHeight="1">
      <c r="A248" s="12"/>
      <c r="B248" s="193"/>
      <c r="C248" s="194"/>
      <c r="D248" s="195" t="s">
        <v>72</v>
      </c>
      <c r="E248" s="207" t="s">
        <v>444</v>
      </c>
      <c r="F248" s="207" t="s">
        <v>445</v>
      </c>
      <c r="G248" s="194"/>
      <c r="H248" s="194"/>
      <c r="I248" s="197"/>
      <c r="J248" s="208">
        <f>BK248</f>
        <v>0</v>
      </c>
      <c r="K248" s="194"/>
      <c r="L248" s="199"/>
      <c r="M248" s="200"/>
      <c r="N248" s="201"/>
      <c r="O248" s="201"/>
      <c r="P248" s="202">
        <f>P249</f>
        <v>0</v>
      </c>
      <c r="Q248" s="201"/>
      <c r="R248" s="202">
        <f>R249</f>
        <v>0</v>
      </c>
      <c r="S248" s="201"/>
      <c r="T248" s="203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4" t="s">
        <v>141</v>
      </c>
      <c r="AT248" s="205" t="s">
        <v>72</v>
      </c>
      <c r="AU248" s="205" t="s">
        <v>78</v>
      </c>
      <c r="AY248" s="204" t="s">
        <v>116</v>
      </c>
      <c r="BK248" s="206">
        <f>BK249</f>
        <v>0</v>
      </c>
    </row>
    <row r="249" s="2" customFormat="1" ht="21.75" customHeight="1">
      <c r="A249" s="36"/>
      <c r="B249" s="37"/>
      <c r="C249" s="209" t="s">
        <v>446</v>
      </c>
      <c r="D249" s="209" t="s">
        <v>118</v>
      </c>
      <c r="E249" s="210" t="s">
        <v>447</v>
      </c>
      <c r="F249" s="211" t="s">
        <v>448</v>
      </c>
      <c r="G249" s="212" t="s">
        <v>427</v>
      </c>
      <c r="H249" s="213">
        <v>1</v>
      </c>
      <c r="I249" s="214"/>
      <c r="J249" s="215">
        <f>ROUND(I249*H249,2)</f>
        <v>0</v>
      </c>
      <c r="K249" s="211" t="s">
        <v>122</v>
      </c>
      <c r="L249" s="42"/>
      <c r="M249" s="248" t="s">
        <v>1</v>
      </c>
      <c r="N249" s="249" t="s">
        <v>38</v>
      </c>
      <c r="O249" s="250"/>
      <c r="P249" s="251">
        <f>O249*H249</f>
        <v>0</v>
      </c>
      <c r="Q249" s="251">
        <v>0</v>
      </c>
      <c r="R249" s="251">
        <f>Q249*H249</f>
        <v>0</v>
      </c>
      <c r="S249" s="251">
        <v>0</v>
      </c>
      <c r="T249" s="25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0" t="s">
        <v>428</v>
      </c>
      <c r="AT249" s="220" t="s">
        <v>118</v>
      </c>
      <c r="AU249" s="220" t="s">
        <v>80</v>
      </c>
      <c r="AY249" s="15" t="s">
        <v>116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15" t="s">
        <v>78</v>
      </c>
      <c r="BK249" s="221">
        <f>ROUND(I249*H249,2)</f>
        <v>0</v>
      </c>
      <c r="BL249" s="15" t="s">
        <v>428</v>
      </c>
      <c r="BM249" s="220" t="s">
        <v>449</v>
      </c>
    </row>
    <row r="250" s="2" customFormat="1" ht="6.96" customHeight="1">
      <c r="A250" s="36"/>
      <c r="B250" s="64"/>
      <c r="C250" s="65"/>
      <c r="D250" s="65"/>
      <c r="E250" s="65"/>
      <c r="F250" s="65"/>
      <c r="G250" s="65"/>
      <c r="H250" s="65"/>
      <c r="I250" s="65"/>
      <c r="J250" s="65"/>
      <c r="K250" s="65"/>
      <c r="L250" s="42"/>
      <c r="M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</row>
  </sheetData>
  <sheetProtection sheet="1" autoFilter="0" formatColumns="0" formatRows="0" objects="1" scenarios="1" spinCount="100000" saltValue="TIuZq0/0EHaMqh4O3dXaMW5ayTRIMCk31Vre8PjGtkLnN5POzffki5Vrdl18FInAd+wDA4NVY1n+nTXESc4vIA==" hashValue="Iag5RX0FR7iGjaFm5mK1vIpE6clDBSgyDQvUyWJQbYRK1FA3Q9KwC9XgTu7wGYE+bQJHYC0CJzfYBDcQbbVGCg==" algorithmName="SHA-512" password="CC35"/>
  <autoFilter ref="C125:K249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PC-SLOVACEK-W10\PC</dc:creator>
  <cp:lastModifiedBy>PC-SLOVACEK-W10\PC</cp:lastModifiedBy>
  <dcterms:created xsi:type="dcterms:W3CDTF">2024-05-20T10:54:32Z</dcterms:created>
  <dcterms:modified xsi:type="dcterms:W3CDTF">2024-05-20T10:54:34Z</dcterms:modified>
</cp:coreProperties>
</file>